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ml.chartshapes+xml"/>
  <Override PartName="/xl/charts/chart2.xml" ContentType="application/vnd.openxmlformats-officedocument.drawingml.chart+xml"/>
  <Override PartName="/xl/drawings/drawing4.xml" ContentType="application/vnd.openxmlformats-officedocument.drawingml.chartshapes+xml"/>
  <Override PartName="/xl/charts/chart3.xml" ContentType="application/vnd.openxmlformats-officedocument.drawingml.chart+xml"/>
  <Override PartName="/xl/drawings/drawing5.xml" ContentType="application/vnd.openxmlformats-officedocument.drawingml.chartshapes+xml"/>
  <Override PartName="/xl/charts/chart4.xml" ContentType="application/vnd.openxmlformats-officedocument.drawingml.chart+xml"/>
  <Override PartName="/xl/drawings/drawing6.xml" ContentType="application/vnd.openxmlformats-officedocument.drawingml.chartshapes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charts/style1.xml" ContentType="application/vnd.ms-office.chartstyle+xml"/>
  <Override PartName="/xl/charts/colors1.xml" ContentType="application/vnd.ms-office.chartcolorstyle+xml"/>
  <Override PartName="/xl/charts/style2.xml" ContentType="application/vnd.ms-office.chartstyle+xml"/>
  <Override PartName="/xl/charts/colors2.xml" ContentType="application/vnd.ms-office.chartcolorstyle+xml"/>
  <Override PartName="/xl/charts/style3.xml" ContentType="application/vnd.ms-office.chartstyle+xml"/>
  <Override PartName="/xl/charts/colors3.xml" ContentType="application/vnd.ms-office.chartcolorstyle+xml"/>
  <Override PartName="/xl/charts/style4.xml" ContentType="application/vnd.ms-office.chartstyle+xml"/>
  <Override PartName="/xl/charts/colors4.xml" ContentType="application/vnd.ms-office.chartcolorsty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0" yWindow="240" windowWidth="11880" windowHeight="4725" tabRatio="504" firstSheet="2" activeTab="2"/>
  </bookViews>
  <sheets>
    <sheet name="표지" sheetId="21" state="hidden" r:id="rId1"/>
    <sheet name="문서이력관리" sheetId="12" state="hidden" r:id="rId2"/>
    <sheet name="WBS" sheetId="22" r:id="rId3"/>
    <sheet name="Chart" sheetId="15" state="hidden" r:id="rId4"/>
    <sheet name="Manual" sheetId="23" state="hidden" r:id="rId5"/>
    <sheet name="테스트" sheetId="24" state="hidden" r:id="rId6"/>
    <sheet name="범례" sheetId="14" state="hidden" r:id="rId7"/>
  </sheets>
  <definedNames>
    <definedName name="_xlnm._FilterDatabase" localSheetId="2" hidden="1">WBS!$A$13:$VMO$3486</definedName>
    <definedName name="Calendar1MonthOption" localSheetId="5">MATCH(Calendar1Month,[0]!Months,0)</definedName>
    <definedName name="Calendar1MonthOption">MATCH(Calendar1Month,Months,0)</definedName>
    <definedName name="Days">{0,1,2,3,4,5,6}</definedName>
    <definedName name="Months">{"1월","2월","3월","4월","5월","6월","7월","8월","9월","10월","11월","12월"}</definedName>
    <definedName name="_xlnm.Print_Area" localSheetId="3">Chart!$A$1:$AK$174</definedName>
    <definedName name="_xlnm.Print_Area" localSheetId="0">표지!$A$1:$J$19</definedName>
    <definedName name="WeekDayOption" localSheetId="5">MATCH(테스트!WeekStart,[0]!WeekDays,0)+10</definedName>
    <definedName name="WeekDayOption">MATCH(WeekStart,WeekDays,0)+10</definedName>
    <definedName name="WeekDays">{"월요일","화요일","수요일","목요일","금요일","토요일","일요일"}</definedName>
    <definedName name="WeekStart" localSheetId="5">테스트!$A$3</definedName>
    <definedName name="WeekStart">WBS!$A$3</definedName>
    <definedName name="전체" localSheetId="5">테스트!$C$14:$W$14</definedName>
    <definedName name="전체">WBS!$C$14:$S$135</definedName>
    <definedName name="캘린더" localSheetId="5">테스트!#REF!</definedName>
    <definedName name="캘린더">WBS!#REF!</definedName>
    <definedName name="캘린더헤드" localSheetId="5">테스트!#REF!</definedName>
    <definedName name="캘린더헤드">WBS!#REF!</definedName>
  </definedNames>
  <calcPr calcId="144525"/>
</workbook>
</file>

<file path=xl/calcChain.xml><?xml version="1.0" encoding="utf-8"?>
<calcChain xmlns="http://schemas.openxmlformats.org/spreadsheetml/2006/main">
  <c r="O3376" i="22" l="1"/>
  <c r="O3316" i="22"/>
  <c r="O3314" i="22"/>
  <c r="O3309" i="22"/>
  <c r="O3307" i="22" s="1"/>
  <c r="O3305" i="22"/>
  <c r="O3283" i="22"/>
  <c r="O3267" i="22"/>
  <c r="O3257" i="22"/>
  <c r="O3246" i="22"/>
  <c r="O3232" i="22"/>
  <c r="O3217" i="22"/>
  <c r="O3215" i="22" s="1"/>
  <c r="O3197" i="22"/>
  <c r="O3181" i="22"/>
  <c r="O3171" i="22"/>
  <c r="O3149" i="22"/>
  <c r="O3135" i="22"/>
  <c r="O3120" i="22"/>
  <c r="O3098" i="22"/>
  <c r="O3082" i="22"/>
  <c r="O3072" i="22"/>
  <c r="O3050" i="22"/>
  <c r="O3036" i="22"/>
  <c r="O3021" i="22"/>
  <c r="O3014" i="22"/>
  <c r="O3010" i="22"/>
  <c r="O3007" i="22"/>
  <c r="O3006" i="22" s="1"/>
  <c r="O2897" i="22"/>
  <c r="O2896" i="22"/>
  <c r="O2895" i="22"/>
  <c r="O2894" i="22"/>
  <c r="O2893" i="22"/>
  <c r="O2892" i="22"/>
  <c r="O2891" i="22"/>
  <c r="O2890" i="22"/>
  <c r="O2889" i="22"/>
  <c r="O2888" i="22"/>
  <c r="O2887" i="22"/>
  <c r="O2885" i="22"/>
  <c r="O2884" i="22"/>
  <c r="O2881" i="22"/>
  <c r="O2880" i="22"/>
  <c r="O2879" i="22"/>
  <c r="O2878" i="22"/>
  <c r="O2877" i="22"/>
  <c r="O2876" i="22"/>
  <c r="O2875" i="22"/>
  <c r="O2874" i="22"/>
  <c r="O2873" i="22"/>
  <c r="O2872" i="22"/>
  <c r="O2870" i="22"/>
  <c r="O2869" i="22"/>
  <c r="O2868" i="22"/>
  <c r="O2867" i="22"/>
  <c r="O2866" i="22"/>
  <c r="O2865" i="22"/>
  <c r="O2864" i="22"/>
  <c r="O2863" i="22"/>
  <c r="O2862" i="22"/>
  <c r="O2861" i="22"/>
  <c r="O2859" i="22"/>
  <c r="O2858" i="22"/>
  <c r="O2855" i="22"/>
  <c r="O2854" i="22"/>
  <c r="O2853" i="22"/>
  <c r="O2852" i="22"/>
  <c r="O2851" i="22"/>
  <c r="O2850" i="22"/>
  <c r="O2849" i="22"/>
  <c r="O2848" i="22"/>
  <c r="O2847" i="22"/>
  <c r="O2846" i="22"/>
  <c r="O2843" i="22"/>
  <c r="O2842" i="22"/>
  <c r="O2841" i="22"/>
  <c r="O2840" i="22"/>
  <c r="O2839" i="22"/>
  <c r="O2838" i="22"/>
  <c r="O2837" i="22"/>
  <c r="O2836" i="22"/>
  <c r="O2835" i="22"/>
  <c r="O2834" i="22"/>
  <c r="O2831" i="22"/>
  <c r="O2830" i="22"/>
  <c r="O2829" i="22"/>
  <c r="O2828" i="22"/>
  <c r="O2827" i="22"/>
  <c r="O2826" i="22"/>
  <c r="O2825" i="22"/>
  <c r="O2824" i="22"/>
  <c r="O2823" i="22"/>
  <c r="O2822" i="22"/>
  <c r="O2820" i="22"/>
  <c r="O2819" i="22"/>
  <c r="O2818" i="22"/>
  <c r="O2817" i="22"/>
  <c r="O2816" i="22"/>
  <c r="O2815" i="22"/>
  <c r="O2814" i="22"/>
  <c r="O2813" i="22"/>
  <c r="O2812" i="22"/>
  <c r="O2811" i="22"/>
  <c r="O2809" i="22"/>
  <c r="O2808" i="22"/>
  <c r="O2807" i="22"/>
  <c r="O2806" i="22"/>
  <c r="O2805" i="22"/>
  <c r="O2804" i="22"/>
  <c r="O2803" i="22"/>
  <c r="O2802" i="22"/>
  <c r="O2801" i="22"/>
  <c r="O2800" i="22"/>
  <c r="O2799" i="22"/>
  <c r="O2794" i="22"/>
  <c r="O2793" i="22"/>
  <c r="O2792" i="22"/>
  <c r="O2791" i="22"/>
  <c r="O2790" i="22"/>
  <c r="O2789" i="22"/>
  <c r="O2788" i="22"/>
  <c r="O2787" i="22"/>
  <c r="O2784" i="22"/>
  <c r="O2783" i="22"/>
  <c r="O2782" i="22"/>
  <c r="O2781" i="22"/>
  <c r="O2780" i="22"/>
  <c r="O2776" i="22" s="1"/>
  <c r="O2779" i="22"/>
  <c r="O2778" i="22"/>
  <c r="O2777" i="22"/>
  <c r="O2771" i="22"/>
  <c r="O2770" i="22"/>
  <c r="O2769" i="22"/>
  <c r="O2768" i="22"/>
  <c r="O2767" i="22"/>
  <c r="O2766" i="22"/>
  <c r="O2765" i="22"/>
  <c r="O2764" i="22"/>
  <c r="O2762" i="22"/>
  <c r="O2761" i="22"/>
  <c r="O2760" i="22"/>
  <c r="O2759" i="22"/>
  <c r="O2758" i="22"/>
  <c r="O2757" i="22"/>
  <c r="O2756" i="22"/>
  <c r="O2755" i="22"/>
  <c r="O2749" i="22"/>
  <c r="O2748" i="22"/>
  <c r="O2747" i="22"/>
  <c r="O2746" i="22"/>
  <c r="O2745" i="22"/>
  <c r="O2744" i="22"/>
  <c r="O2743" i="22"/>
  <c r="O2742" i="22"/>
  <c r="O2741" i="22" s="1"/>
  <c r="O2739" i="22"/>
  <c r="O2738" i="22"/>
  <c r="O2737" i="22"/>
  <c r="O2736" i="22"/>
  <c r="O2735" i="22"/>
  <c r="O2734" i="22"/>
  <c r="O2733" i="22"/>
  <c r="O2732" i="22"/>
  <c r="O2729" i="22"/>
  <c r="O2728" i="22"/>
  <c r="O2727" i="22"/>
  <c r="O2726" i="22"/>
  <c r="O2725" i="22"/>
  <c r="O2724" i="22"/>
  <c r="O2723" i="22"/>
  <c r="O2722" i="22"/>
  <c r="O2720" i="22"/>
  <c r="O2719" i="22"/>
  <c r="O2718" i="22"/>
  <c r="O2717" i="22"/>
  <c r="O2716" i="22"/>
  <c r="O2715" i="22"/>
  <c r="O2714" i="22"/>
  <c r="O2713" i="22"/>
  <c r="O2710" i="22"/>
  <c r="O2709" i="22"/>
  <c r="O2708" i="22"/>
  <c r="O2707" i="22"/>
  <c r="O2706" i="22"/>
  <c r="O2705" i="22"/>
  <c r="O2704" i="22"/>
  <c r="O2703" i="22"/>
  <c r="O2702" i="22" s="1"/>
  <c r="O2698" i="22"/>
  <c r="O2697" i="22"/>
  <c r="O2696" i="22"/>
  <c r="O2695" i="22"/>
  <c r="O2694" i="22"/>
  <c r="O2693" i="22"/>
  <c r="O2676" i="22"/>
  <c r="O2675" i="22"/>
  <c r="O2674" i="22"/>
  <c r="O2673" i="22"/>
  <c r="O2672" i="22"/>
  <c r="O2671" i="22"/>
  <c r="O2670" i="22"/>
  <c r="O2669" i="22"/>
  <c r="O2668" i="22"/>
  <c r="O2666" i="22"/>
  <c r="O2665" i="22"/>
  <c r="O2664" i="22"/>
  <c r="O2663" i="22"/>
  <c r="O2662" i="22"/>
  <c r="O2661" i="22"/>
  <c r="O2655" i="22"/>
  <c r="O2654" i="22"/>
  <c r="O2653" i="22"/>
  <c r="O2652" i="22"/>
  <c r="O2651" i="22"/>
  <c r="O2649" i="22" s="1"/>
  <c r="O2650" i="22"/>
  <c r="O2647" i="22"/>
  <c r="O2646" i="22"/>
  <c r="O2645" i="22"/>
  <c r="O2644" i="22"/>
  <c r="O2643" i="22"/>
  <c r="O2642" i="22"/>
  <c r="O2637" i="22"/>
  <c r="O2636" i="22"/>
  <c r="O2635" i="22"/>
  <c r="O2634" i="22"/>
  <c r="O2633" i="22"/>
  <c r="O2630" i="22"/>
  <c r="O2629" i="22"/>
  <c r="O2628" i="22"/>
  <c r="O2627" i="22"/>
  <c r="O2626" i="22"/>
  <c r="O2625" i="22" s="1"/>
  <c r="O2621" i="22"/>
  <c r="O2620" i="22"/>
  <c r="O2619" i="22"/>
  <c r="O2618" i="22"/>
  <c r="O2617" i="22"/>
  <c r="O2616" i="22"/>
  <c r="O2615" i="22"/>
  <c r="O2614" i="22"/>
  <c r="O2613" i="22"/>
  <c r="O2612" i="22"/>
  <c r="O2611" i="22"/>
  <c r="O2610" i="22"/>
  <c r="O2607" i="22"/>
  <c r="O2606" i="22"/>
  <c r="O2605" i="22"/>
  <c r="O2604" i="22"/>
  <c r="O2603" i="22"/>
  <c r="O2602" i="22"/>
  <c r="O2601" i="22"/>
  <c r="O2600" i="22"/>
  <c r="O2599" i="22"/>
  <c r="O2598" i="22"/>
  <c r="O2597" i="22"/>
  <c r="O2596" i="22"/>
  <c r="O2590" i="22"/>
  <c r="O2589" i="22"/>
  <c r="O2588" i="22"/>
  <c r="O2587" i="22"/>
  <c r="O2586" i="22"/>
  <c r="O2585" i="22"/>
  <c r="O2584" i="22"/>
  <c r="O2583" i="22"/>
  <c r="O2582" i="22"/>
  <c r="O2581" i="22"/>
  <c r="O2580" i="22"/>
  <c r="O2578" i="22"/>
  <c r="O2577" i="22"/>
  <c r="O2576" i="22"/>
  <c r="O2575" i="22"/>
  <c r="O2574" i="22"/>
  <c r="O2573" i="22"/>
  <c r="O2572" i="22"/>
  <c r="O2571" i="22"/>
  <c r="O2570" i="22"/>
  <c r="O2569" i="22"/>
  <c r="O2568" i="22"/>
  <c r="O2562" i="22"/>
  <c r="O2561" i="22"/>
  <c r="O2560" i="22"/>
  <c r="O2559" i="22"/>
  <c r="O2558" i="22"/>
  <c r="O2557" i="22"/>
  <c r="O2556" i="22"/>
  <c r="O2555" i="22"/>
  <c r="O2554" i="22"/>
  <c r="O2553" i="22"/>
  <c r="O2552" i="22"/>
  <c r="O2551" i="22"/>
  <c r="O2549" i="22"/>
  <c r="O2548" i="22"/>
  <c r="O2547" i="22"/>
  <c r="O2546" i="22"/>
  <c r="O2545" i="22"/>
  <c r="O2544" i="22"/>
  <c r="O2543" i="22"/>
  <c r="O2542" i="22"/>
  <c r="O2541" i="22"/>
  <c r="O2540" i="22"/>
  <c r="O2539" i="22"/>
  <c r="O2536" i="22"/>
  <c r="O2535" i="22"/>
  <c r="O2534" i="22"/>
  <c r="O2533" i="22"/>
  <c r="O2532" i="22"/>
  <c r="O2531" i="22"/>
  <c r="O2530" i="22"/>
  <c r="O2529" i="22"/>
  <c r="O2528" i="22"/>
  <c r="O2527" i="22"/>
  <c r="O2526" i="22"/>
  <c r="O2524" i="22"/>
  <c r="O2523" i="22"/>
  <c r="O2522" i="22"/>
  <c r="O2521" i="22"/>
  <c r="O2520" i="22"/>
  <c r="O2519" i="22"/>
  <c r="O2518" i="22"/>
  <c r="O2517" i="22"/>
  <c r="O2516" i="22"/>
  <c r="O2515" i="22"/>
  <c r="O2514" i="22"/>
  <c r="O2511" i="22"/>
  <c r="O2510" i="22"/>
  <c r="O2509" i="22"/>
  <c r="O2508" i="22"/>
  <c r="O2507" i="22"/>
  <c r="O2506" i="22"/>
  <c r="O2505" i="22"/>
  <c r="O2504" i="22"/>
  <c r="O2503" i="22"/>
  <c r="O2502" i="22"/>
  <c r="O2501" i="22"/>
  <c r="O2500" i="22" s="1"/>
  <c r="O2496" i="22"/>
  <c r="O2495" i="22"/>
  <c r="O2494" i="22"/>
  <c r="O2493" i="22"/>
  <c r="O2492" i="22"/>
  <c r="O2491" i="22"/>
  <c r="O2490" i="22"/>
  <c r="O2489" i="22"/>
  <c r="O2486" i="22"/>
  <c r="O2485" i="22"/>
  <c r="O2484" i="22"/>
  <c r="O2483" i="22"/>
  <c r="O2482" i="22"/>
  <c r="O2481" i="22"/>
  <c r="O2480" i="22"/>
  <c r="O2479" i="22"/>
  <c r="O2476" i="22"/>
  <c r="O2475" i="22"/>
  <c r="O2472" i="22"/>
  <c r="O2471" i="22"/>
  <c r="O2470" i="22"/>
  <c r="O2469" i="22"/>
  <c r="O2465" i="22"/>
  <c r="O2464" i="22"/>
  <c r="O2463" i="22"/>
  <c r="O2462" i="22"/>
  <c r="O2461" i="22"/>
  <c r="O2460" i="22"/>
  <c r="O2459" i="22"/>
  <c r="O2458" i="22"/>
  <c r="O2457" i="22"/>
  <c r="O2456" i="22"/>
  <c r="O2455" i="22"/>
  <c r="O2452" i="22"/>
  <c r="O2451" i="22"/>
  <c r="O2450" i="22"/>
  <c r="O2449" i="22"/>
  <c r="O2448" i="22"/>
  <c r="O2447" i="22"/>
  <c r="O2446" i="22"/>
  <c r="O2445" i="22"/>
  <c r="O2442" i="22"/>
  <c r="O2441" i="22"/>
  <c r="O2440" i="22"/>
  <c r="O2439" i="22"/>
  <c r="O2438" i="22"/>
  <c r="O2437" i="22"/>
  <c r="O2436" i="22"/>
  <c r="O2435" i="22"/>
  <c r="O2433" i="22"/>
  <c r="O2432" i="22"/>
  <c r="O2431" i="22"/>
  <c r="O2430" i="22"/>
  <c r="O2429" i="22"/>
  <c r="O2428" i="22"/>
  <c r="O2427" i="22"/>
  <c r="O2426" i="22"/>
  <c r="O2422" i="22"/>
  <c r="O2421" i="22"/>
  <c r="O2420" i="22"/>
  <c r="O2419" i="22"/>
  <c r="O2418" i="22"/>
  <c r="O2417" i="22"/>
  <c r="O2416" i="22"/>
  <c r="O2415" i="22"/>
  <c r="O2412" i="22"/>
  <c r="O2411" i="22"/>
  <c r="O2410" i="22"/>
  <c r="O2409" i="22"/>
  <c r="O2408" i="22"/>
  <c r="O2407" i="22"/>
  <c r="O2406" i="22"/>
  <c r="O2405" i="22"/>
  <c r="O2401" i="22"/>
  <c r="O2400" i="22"/>
  <c r="O2399" i="22"/>
  <c r="O2398" i="22"/>
  <c r="O2397" i="22"/>
  <c r="O2396" i="22"/>
  <c r="O2395" i="22"/>
  <c r="O2394" i="22"/>
  <c r="O1998" i="22"/>
  <c r="O1997" i="22"/>
  <c r="O1995" i="22"/>
  <c r="O1993" i="22"/>
  <c r="O1991" i="22"/>
  <c r="O1989" i="22"/>
  <c r="O1979" i="22"/>
  <c r="O1978" i="22" s="1"/>
  <c r="O1971" i="22"/>
  <c r="O1970" i="22"/>
  <c r="O1966" i="22"/>
  <c r="O1965" i="22" s="1"/>
  <c r="O1961" i="22"/>
  <c r="O1957" i="22"/>
  <c r="O1956" i="22"/>
  <c r="O1953" i="22"/>
  <c r="O1951" i="22"/>
  <c r="O1949" i="22"/>
  <c r="O1943" i="22"/>
  <c r="O1939" i="22"/>
  <c r="O1938" i="22" s="1"/>
  <c r="O1936" i="22"/>
  <c r="O1864" i="22"/>
  <c r="O1863" i="22"/>
  <c r="O1792" i="22"/>
  <c r="O1791" i="22" s="1"/>
  <c r="O1790" i="22" s="1"/>
  <c r="O1787" i="22"/>
  <c r="O1785" i="22"/>
  <c r="O1771" i="22"/>
  <c r="O1770" i="22" s="1"/>
  <c r="O1756" i="22"/>
  <c r="O1754" i="22" s="1"/>
  <c r="O1739" i="22"/>
  <c r="O1738" i="22"/>
  <c r="O1724" i="22"/>
  <c r="O1723" i="22" s="1"/>
  <c r="O1709" i="22"/>
  <c r="O1708" i="22"/>
  <c r="O1694" i="22"/>
  <c r="O1665" i="22" s="1"/>
  <c r="O1680" i="22"/>
  <c r="O1666" i="22"/>
  <c r="O1651" i="22"/>
  <c r="O1650" i="22" s="1"/>
  <c r="O1574" i="22"/>
  <c r="O1573" i="22"/>
  <c r="O1567" i="22"/>
  <c r="O1462" i="22"/>
  <c r="O1461" i="22"/>
  <c r="O1460" i="22"/>
  <c r="O1447" i="22"/>
  <c r="O1434" i="22"/>
  <c r="O1431" i="22"/>
  <c r="O1342" i="22"/>
  <c r="O1341" i="22"/>
  <c r="O1251" i="22"/>
  <c r="O1213" i="22"/>
  <c r="O1212" i="22" s="1"/>
  <c r="O1211" i="22" s="1"/>
  <c r="O1198" i="22"/>
  <c r="O1197" i="22"/>
  <c r="O1184" i="22"/>
  <c r="O1183" i="22"/>
  <c r="O1170" i="22"/>
  <c r="O1169" i="22"/>
  <c r="O1080" i="22"/>
  <c r="O991" i="22"/>
  <c r="O920" i="22"/>
  <c r="O830" i="22"/>
  <c r="O829" i="22" s="1"/>
  <c r="O819" i="22"/>
  <c r="O816" i="22"/>
  <c r="O811" i="22"/>
  <c r="O807" i="22"/>
  <c r="O799" i="22"/>
  <c r="O795" i="22"/>
  <c r="O786" i="22"/>
  <c r="O773" i="22" s="1"/>
  <c r="O780" i="22"/>
  <c r="O774" i="22"/>
  <c r="O765" i="22"/>
  <c r="O762" i="22"/>
  <c r="O757" i="22"/>
  <c r="O753" i="22"/>
  <c r="O745" i="22"/>
  <c r="O741" i="22"/>
  <c r="O732" i="22"/>
  <c r="O726" i="22"/>
  <c r="O720" i="22"/>
  <c r="O715" i="22"/>
  <c r="O713" i="22"/>
  <c r="O712" i="22"/>
  <c r="O707" i="22"/>
  <c r="O706" i="22" s="1"/>
  <c r="O701" i="22"/>
  <c r="O698" i="22"/>
  <c r="O697" i="22" s="1"/>
  <c r="O693" i="22"/>
  <c r="O692" i="22" s="1"/>
  <c r="O690" i="22"/>
  <c r="O688" i="22"/>
  <c r="O681" i="22"/>
  <c r="O665" i="22"/>
  <c r="O664" i="22" s="1"/>
  <c r="O656" i="22"/>
  <c r="O647" i="22"/>
  <c r="O641" i="22"/>
  <c r="O635" i="22"/>
  <c r="O630" i="22"/>
  <c r="O624" i="22"/>
  <c r="O619" i="22"/>
  <c r="O617" i="22" s="1"/>
  <c r="O616" i="22" s="1"/>
  <c r="O612" i="22"/>
  <c r="O610" i="22"/>
  <c r="O608" i="22"/>
  <c r="O605" i="22"/>
  <c r="O604" i="22" s="1"/>
  <c r="O602" i="22"/>
  <c r="O600" i="22"/>
  <c r="O598" i="22"/>
  <c r="O594" i="22"/>
  <c r="O592" i="22"/>
  <c r="O583" i="22"/>
  <c r="O575" i="22"/>
  <c r="O568" i="22"/>
  <c r="O564" i="22"/>
  <c r="O559" i="22"/>
  <c r="O553" i="22"/>
  <c r="O548" i="22"/>
  <c r="O543" i="22"/>
  <c r="O539" i="22"/>
  <c r="O537" i="22"/>
  <c r="O534" i="22"/>
  <c r="O524" i="22"/>
  <c r="O518" i="22"/>
  <c r="O514" i="22"/>
  <c r="O506" i="22"/>
  <c r="O499" i="22"/>
  <c r="O495" i="22"/>
  <c r="O490" i="22"/>
  <c r="O484" i="22"/>
  <c r="O479" i="22"/>
  <c r="O474" i="22"/>
  <c r="O470" i="22"/>
  <c r="O468" i="22"/>
  <c r="O465" i="22"/>
  <c r="O455" i="22"/>
  <c r="O453" i="22"/>
  <c r="O452" i="22" s="1"/>
  <c r="O448" i="22"/>
  <c r="O447" i="22" s="1"/>
  <c r="O431" i="22"/>
  <c r="O429" i="22"/>
  <c r="O426" i="22"/>
  <c r="O424" i="22"/>
  <c r="O422" i="22"/>
  <c r="O406" i="22"/>
  <c r="O391" i="22"/>
  <c r="O388" i="22"/>
  <c r="O383" i="22"/>
  <c r="O379" i="22"/>
  <c r="O354" i="22"/>
  <c r="O350" i="22"/>
  <c r="O343" i="22"/>
  <c r="O339" i="22"/>
  <c r="O334" i="22"/>
  <c r="O328" i="22"/>
  <c r="O323" i="22"/>
  <c r="O318" i="22"/>
  <c r="O314" i="22"/>
  <c r="O312" i="22"/>
  <c r="O309" i="22"/>
  <c r="O299" i="22"/>
  <c r="O298" i="22" s="1"/>
  <c r="O297" i="22" s="1"/>
  <c r="O293" i="22"/>
  <c r="O289" i="22"/>
  <c r="O264" i="22"/>
  <c r="O260" i="22"/>
  <c r="O253" i="22"/>
  <c r="O249" i="22"/>
  <c r="O244" i="22"/>
  <c r="O238" i="22"/>
  <c r="O233" i="22"/>
  <c r="O228" i="22"/>
  <c r="O224" i="22"/>
  <c r="O222" i="22"/>
  <c r="O219" i="22"/>
  <c r="O209" i="22"/>
  <c r="O202" i="22"/>
  <c r="O201" i="22"/>
  <c r="O184" i="22"/>
  <c r="O182" i="22" s="1"/>
  <c r="O179" i="22"/>
  <c r="O177" i="22"/>
  <c r="O175" i="22"/>
  <c r="O173" i="22"/>
  <c r="O157" i="22"/>
  <c r="O141" i="22"/>
  <c r="O140" i="22" s="1"/>
  <c r="O137" i="22" s="1"/>
  <c r="O138" i="22"/>
  <c r="O1649" i="22" l="1"/>
  <c r="O428" i="22"/>
  <c r="O680" i="22"/>
  <c r="O719" i="22"/>
  <c r="O718" i="22" s="1"/>
  <c r="O1955" i="22"/>
  <c r="O1969" i="22"/>
  <c r="O2641" i="22"/>
  <c r="O2731" i="22"/>
  <c r="O207" i="22"/>
  <c r="O206" i="22" s="1"/>
  <c r="O205" i="22" s="1"/>
  <c r="O919" i="22"/>
  <c r="O828" i="22" s="1"/>
  <c r="O827" i="22" s="1"/>
  <c r="O2609" i="22"/>
  <c r="O2798" i="22"/>
  <c r="O2845" i="22"/>
  <c r="O696" i="22"/>
  <c r="O1986" i="22"/>
  <c r="O1985" i="22" s="1"/>
  <c r="O2786" i="22"/>
  <c r="O2833" i="22"/>
  <c r="O3017" i="22"/>
  <c r="O3013" i="22" s="1"/>
  <c r="O390" i="22"/>
  <c r="O387" i="22" s="1"/>
  <c r="O591" i="22"/>
  <c r="O1433" i="22"/>
  <c r="O1753" i="22"/>
  <c r="O1935" i="22"/>
  <c r="O2595" i="22"/>
  <c r="O2692" i="22"/>
  <c r="O3115" i="22"/>
  <c r="O3114" i="22" s="1"/>
  <c r="O615" i="22"/>
  <c r="O590" i="22" s="1"/>
  <c r="O587" i="22" s="1"/>
  <c r="O523" i="22" s="1"/>
  <c r="O522" i="22" s="1"/>
  <c r="O451" i="22" s="1"/>
  <c r="O181" i="22"/>
  <c r="H1933" i="22"/>
  <c r="H1932" i="22"/>
  <c r="L1931" i="22"/>
  <c r="H1931" i="22"/>
  <c r="H1930" i="22"/>
  <c r="H1929" i="22"/>
  <c r="L1928" i="22"/>
  <c r="H1928" i="22"/>
  <c r="H1927" i="22"/>
  <c r="H1926" i="22"/>
  <c r="H1925" i="22"/>
  <c r="H1924" i="22"/>
  <c r="H1923" i="22"/>
  <c r="H1922" i="22"/>
  <c r="H1921" i="22"/>
  <c r="H1920" i="22"/>
  <c r="L1919" i="22"/>
  <c r="H1919" i="22"/>
  <c r="H1918" i="22"/>
  <c r="H1917" i="22"/>
  <c r="L1916" i="22"/>
  <c r="H1916" i="22"/>
  <c r="H1915" i="22"/>
  <c r="H1914" i="22"/>
  <c r="L1913" i="22"/>
  <c r="H1913" i="22"/>
  <c r="H1912" i="22"/>
  <c r="H1911" i="22"/>
  <c r="L1910" i="22"/>
  <c r="H1910" i="22"/>
  <c r="H1909" i="22"/>
  <c r="H1908" i="22"/>
  <c r="H1907" i="22"/>
  <c r="H1906" i="22"/>
  <c r="H1905" i="22"/>
  <c r="H1904" i="22"/>
  <c r="L1903" i="22"/>
  <c r="H1903" i="22"/>
  <c r="H1902" i="22"/>
  <c r="H1901" i="22"/>
  <c r="H1900" i="22"/>
  <c r="L1899" i="22"/>
  <c r="H1899" i="22"/>
  <c r="H1898" i="22"/>
  <c r="H1897" i="22"/>
  <c r="H1896" i="22"/>
  <c r="H1895" i="22"/>
  <c r="L1894" i="22"/>
  <c r="H1894" i="22"/>
  <c r="H1893" i="22"/>
  <c r="H1892" i="22"/>
  <c r="H1891" i="22"/>
  <c r="H1890" i="22"/>
  <c r="H1889" i="22"/>
  <c r="H1888" i="22"/>
  <c r="H1887" i="22"/>
  <c r="H1886" i="22"/>
  <c r="L1885" i="22"/>
  <c r="H1885" i="22"/>
  <c r="H1884" i="22"/>
  <c r="H1883" i="22"/>
  <c r="H1882" i="22"/>
  <c r="H1881" i="22"/>
  <c r="H1880" i="22"/>
  <c r="H1879" i="22"/>
  <c r="H1878" i="22"/>
  <c r="H1877" i="22"/>
  <c r="L1876" i="22"/>
  <c r="H1876" i="22"/>
  <c r="H1875" i="22"/>
  <c r="H1874" i="22"/>
  <c r="H1873" i="22"/>
  <c r="H1872" i="22"/>
  <c r="H1871" i="22"/>
  <c r="H1870" i="22"/>
  <c r="H1869" i="22"/>
  <c r="H1868" i="22"/>
  <c r="L1867" i="22"/>
  <c r="H1867" i="22"/>
  <c r="H1866" i="22"/>
  <c r="L1865" i="22"/>
  <c r="H1865" i="22"/>
  <c r="L1864" i="22"/>
  <c r="K1864" i="22"/>
  <c r="K1863" i="22" s="1"/>
  <c r="H1864" i="22"/>
  <c r="H1863" i="22"/>
  <c r="L1862" i="22"/>
  <c r="H1862" i="22"/>
  <c r="H1861" i="22"/>
  <c r="H1860" i="22"/>
  <c r="L1859" i="22"/>
  <c r="H1859" i="22"/>
  <c r="H1858" i="22"/>
  <c r="H1857" i="22"/>
  <c r="L1856" i="22"/>
  <c r="H1856" i="22"/>
  <c r="H1855" i="22"/>
  <c r="H1854" i="22"/>
  <c r="H1853" i="22"/>
  <c r="H1852" i="22"/>
  <c r="H1851" i="22"/>
  <c r="H1850" i="22"/>
  <c r="H1849" i="22"/>
  <c r="H1848" i="22"/>
  <c r="L1847" i="22"/>
  <c r="H1847" i="22"/>
  <c r="H1846" i="22"/>
  <c r="H1845" i="22"/>
  <c r="L1844" i="22"/>
  <c r="H1844" i="22"/>
  <c r="H1843" i="22"/>
  <c r="H1842" i="22"/>
  <c r="L1841" i="22"/>
  <c r="H1841" i="22"/>
  <c r="H1840" i="22"/>
  <c r="H1839" i="22"/>
  <c r="L1838" i="22"/>
  <c r="H1838" i="22"/>
  <c r="H1837" i="22"/>
  <c r="H1836" i="22"/>
  <c r="H1835" i="22"/>
  <c r="H1834" i="22"/>
  <c r="H1833" i="22"/>
  <c r="H1832" i="22"/>
  <c r="L1831" i="22"/>
  <c r="H1831" i="22"/>
  <c r="H1830" i="22"/>
  <c r="H1829" i="22"/>
  <c r="H1828" i="22"/>
  <c r="L1827" i="22"/>
  <c r="H1827" i="22"/>
  <c r="H1826" i="22"/>
  <c r="H1825" i="22"/>
  <c r="H1824" i="22"/>
  <c r="H1823" i="22"/>
  <c r="L1822" i="22"/>
  <c r="H1822" i="22"/>
  <c r="H1821" i="22"/>
  <c r="H1820" i="22"/>
  <c r="H1819" i="22"/>
  <c r="H1818" i="22"/>
  <c r="H1817" i="22"/>
  <c r="H1816" i="22"/>
  <c r="H1815" i="22"/>
  <c r="H1814" i="22"/>
  <c r="L1813" i="22"/>
  <c r="H1813" i="22"/>
  <c r="H1812" i="22"/>
  <c r="H1811" i="22"/>
  <c r="H1810" i="22"/>
  <c r="H1809" i="22"/>
  <c r="H1808" i="22"/>
  <c r="H1807" i="22"/>
  <c r="H1806" i="22"/>
  <c r="H1805" i="22"/>
  <c r="L1804" i="22"/>
  <c r="H1804" i="22"/>
  <c r="H1803" i="22"/>
  <c r="H1802" i="22"/>
  <c r="H1801" i="22"/>
  <c r="H1800" i="22"/>
  <c r="H1799" i="22"/>
  <c r="H1798" i="22"/>
  <c r="H1797" i="22"/>
  <c r="H1796" i="22"/>
  <c r="L1795" i="22"/>
  <c r="H1795" i="22"/>
  <c r="H1794" i="22"/>
  <c r="L1793" i="22"/>
  <c r="H1793" i="22"/>
  <c r="L1792" i="22"/>
  <c r="K1792" i="22"/>
  <c r="K1791" i="22" s="1"/>
  <c r="H1792" i="22"/>
  <c r="H1791" i="22"/>
  <c r="H1790" i="22"/>
  <c r="L1789" i="22"/>
  <c r="H1789" i="22"/>
  <c r="L1788" i="22"/>
  <c r="H1788" i="22"/>
  <c r="T1787" i="22"/>
  <c r="K1787" i="22"/>
  <c r="H1787" i="22"/>
  <c r="L1786" i="22"/>
  <c r="H1786" i="22"/>
  <c r="K1785" i="22"/>
  <c r="H1785" i="22"/>
  <c r="L1784" i="22"/>
  <c r="H1784" i="22"/>
  <c r="L1783" i="22"/>
  <c r="H1783" i="22"/>
  <c r="L1782" i="22"/>
  <c r="H1782" i="22"/>
  <c r="L1781" i="22"/>
  <c r="H1781" i="22"/>
  <c r="L1780" i="22"/>
  <c r="H1780" i="22"/>
  <c r="L1779" i="22"/>
  <c r="H1779" i="22"/>
  <c r="L1778" i="22"/>
  <c r="H1778" i="22"/>
  <c r="L1777" i="22"/>
  <c r="H1777" i="22"/>
  <c r="L1776" i="22"/>
  <c r="H1776" i="22"/>
  <c r="L1775" i="22"/>
  <c r="H1775" i="22"/>
  <c r="L1774" i="22"/>
  <c r="H1774" i="22"/>
  <c r="L1773" i="22"/>
  <c r="H1773" i="22"/>
  <c r="L1772" i="22"/>
  <c r="H1772" i="22"/>
  <c r="L1771" i="22"/>
  <c r="K1771" i="22"/>
  <c r="K1770" i="22" s="1"/>
  <c r="H1771" i="22"/>
  <c r="H1770" i="22"/>
  <c r="L1769" i="22"/>
  <c r="H1769" i="22"/>
  <c r="L1768" i="22"/>
  <c r="H1768" i="22"/>
  <c r="L1767" i="22"/>
  <c r="H1767" i="22"/>
  <c r="L1766" i="22"/>
  <c r="H1766" i="22"/>
  <c r="L1765" i="22"/>
  <c r="H1765" i="22"/>
  <c r="L1764" i="22"/>
  <c r="H1764" i="22"/>
  <c r="L1763" i="22"/>
  <c r="H1763" i="22"/>
  <c r="L1762" i="22"/>
  <c r="H1762" i="22"/>
  <c r="L1761" i="22"/>
  <c r="H1761" i="22"/>
  <c r="L1760" i="22"/>
  <c r="H1760" i="22"/>
  <c r="L1759" i="22"/>
  <c r="H1759" i="22"/>
  <c r="L1758" i="22"/>
  <c r="H1758" i="22"/>
  <c r="L1757" i="22"/>
  <c r="H1757" i="22"/>
  <c r="L1756" i="22"/>
  <c r="K1756" i="22"/>
  <c r="H1756" i="22"/>
  <c r="L1755" i="22"/>
  <c r="H1755" i="22"/>
  <c r="K1754" i="22"/>
  <c r="H1754" i="22"/>
  <c r="H1753" i="22"/>
  <c r="L1752" i="22"/>
  <c r="H1752" i="22"/>
  <c r="L1751" i="22"/>
  <c r="H1751" i="22"/>
  <c r="L1750" i="22"/>
  <c r="H1750" i="22"/>
  <c r="L1749" i="22"/>
  <c r="H1749" i="22"/>
  <c r="L1748" i="22"/>
  <c r="H1748" i="22"/>
  <c r="L1747" i="22"/>
  <c r="H1747" i="22"/>
  <c r="L1746" i="22"/>
  <c r="H1746" i="22"/>
  <c r="L1745" i="22"/>
  <c r="H1745" i="22"/>
  <c r="L1744" i="22"/>
  <c r="H1744" i="22"/>
  <c r="L1743" i="22"/>
  <c r="H1743" i="22"/>
  <c r="L1742" i="22"/>
  <c r="H1742" i="22"/>
  <c r="L1741" i="22"/>
  <c r="H1741" i="22"/>
  <c r="L1740" i="22"/>
  <c r="H1740" i="22"/>
  <c r="L1739" i="22"/>
  <c r="K1739" i="22"/>
  <c r="K1738" i="22" s="1"/>
  <c r="H1739" i="22"/>
  <c r="H1738" i="22"/>
  <c r="L1737" i="22"/>
  <c r="H1737" i="22"/>
  <c r="L1736" i="22"/>
  <c r="H1736" i="22"/>
  <c r="L1735" i="22"/>
  <c r="H1735" i="22"/>
  <c r="L1734" i="22"/>
  <c r="H1734" i="22"/>
  <c r="L1733" i="22"/>
  <c r="H1733" i="22"/>
  <c r="L1732" i="22"/>
  <c r="H1732" i="22"/>
  <c r="L1731" i="22"/>
  <c r="H1731" i="22"/>
  <c r="L1730" i="22"/>
  <c r="H1730" i="22"/>
  <c r="L1729" i="22"/>
  <c r="H1729" i="22"/>
  <c r="L1728" i="22"/>
  <c r="H1728" i="22"/>
  <c r="L1727" i="22"/>
  <c r="H1727" i="22"/>
  <c r="L1726" i="22"/>
  <c r="H1726" i="22"/>
  <c r="L1725" i="22"/>
  <c r="H1725" i="22"/>
  <c r="L1724" i="22"/>
  <c r="K1724" i="22"/>
  <c r="K1723" i="22" s="1"/>
  <c r="H1724" i="22"/>
  <c r="H1723" i="22"/>
  <c r="L1722" i="22"/>
  <c r="H1722" i="22"/>
  <c r="L1721" i="22"/>
  <c r="H1721" i="22"/>
  <c r="L1720" i="22"/>
  <c r="H1720" i="22"/>
  <c r="L1719" i="22"/>
  <c r="H1719" i="22"/>
  <c r="L1718" i="22"/>
  <c r="H1718" i="22"/>
  <c r="L1717" i="22"/>
  <c r="H1717" i="22"/>
  <c r="L1716" i="22"/>
  <c r="H1716" i="22"/>
  <c r="L1715" i="22"/>
  <c r="H1715" i="22"/>
  <c r="L1714" i="22"/>
  <c r="H1714" i="22"/>
  <c r="L1713" i="22"/>
  <c r="H1713" i="22"/>
  <c r="L1712" i="22"/>
  <c r="H1712" i="22"/>
  <c r="L1711" i="22"/>
  <c r="H1711" i="22"/>
  <c r="L1710" i="22"/>
  <c r="H1710" i="22"/>
  <c r="L1709" i="22"/>
  <c r="K1709" i="22"/>
  <c r="K1708" i="22" s="1"/>
  <c r="H1709" i="22"/>
  <c r="H1708" i="22"/>
  <c r="L1707" i="22"/>
  <c r="H1707" i="22"/>
  <c r="L1706" i="22"/>
  <c r="H1706" i="22"/>
  <c r="L1705" i="22"/>
  <c r="H1705" i="22"/>
  <c r="L1704" i="22"/>
  <c r="H1704" i="22"/>
  <c r="L1703" i="22"/>
  <c r="H1703" i="22"/>
  <c r="L1702" i="22"/>
  <c r="H1702" i="22"/>
  <c r="L1701" i="22"/>
  <c r="H1701" i="22"/>
  <c r="L1700" i="22"/>
  <c r="H1700" i="22"/>
  <c r="L1699" i="22"/>
  <c r="H1699" i="22"/>
  <c r="L1698" i="22"/>
  <c r="H1698" i="22"/>
  <c r="L1697" i="22"/>
  <c r="H1697" i="22"/>
  <c r="L1696" i="22"/>
  <c r="H1696" i="22"/>
  <c r="L1695" i="22"/>
  <c r="H1695" i="22"/>
  <c r="L1694" i="22"/>
  <c r="K1694" i="22"/>
  <c r="H1694" i="22"/>
  <c r="L1693" i="22"/>
  <c r="H1693" i="22"/>
  <c r="L1692" i="22"/>
  <c r="H1692" i="22"/>
  <c r="L1691" i="22"/>
  <c r="H1691" i="22"/>
  <c r="L1690" i="22"/>
  <c r="H1690" i="22"/>
  <c r="L1689" i="22"/>
  <c r="H1689" i="22"/>
  <c r="L1688" i="22"/>
  <c r="H1688" i="22"/>
  <c r="L1687" i="22"/>
  <c r="H1687" i="22"/>
  <c r="L1686" i="22"/>
  <c r="H1686" i="22"/>
  <c r="L1685" i="22"/>
  <c r="H1685" i="22"/>
  <c r="L1684" i="22"/>
  <c r="H1684" i="22"/>
  <c r="L1683" i="22"/>
  <c r="H1683" i="22"/>
  <c r="L1682" i="22"/>
  <c r="H1682" i="22"/>
  <c r="L1681" i="22"/>
  <c r="H1681" i="22"/>
  <c r="L1680" i="22"/>
  <c r="K1680" i="22"/>
  <c r="H1680" i="22"/>
  <c r="L1679" i="22"/>
  <c r="H1679" i="22"/>
  <c r="L1678" i="22"/>
  <c r="H1678" i="22"/>
  <c r="L1677" i="22"/>
  <c r="H1677" i="22"/>
  <c r="L1676" i="22"/>
  <c r="H1676" i="22"/>
  <c r="L1675" i="22"/>
  <c r="H1675" i="22"/>
  <c r="L1674" i="22"/>
  <c r="H1674" i="22"/>
  <c r="L1673" i="22"/>
  <c r="H1673" i="22"/>
  <c r="L1672" i="22"/>
  <c r="H1672" i="22"/>
  <c r="L1671" i="22"/>
  <c r="H1671" i="22"/>
  <c r="L1670" i="22"/>
  <c r="H1670" i="22"/>
  <c r="L1669" i="22"/>
  <c r="H1669" i="22"/>
  <c r="L1668" i="22"/>
  <c r="H1668" i="22"/>
  <c r="L1667" i="22"/>
  <c r="H1667" i="22"/>
  <c r="L1666" i="22"/>
  <c r="K1666" i="22"/>
  <c r="H1666" i="22"/>
  <c r="H1665" i="22"/>
  <c r="L1664" i="22"/>
  <c r="H1664" i="22"/>
  <c r="L1663" i="22"/>
  <c r="H1663" i="22"/>
  <c r="L1662" i="22"/>
  <c r="H1662" i="22"/>
  <c r="L1661" i="22"/>
  <c r="H1661" i="22"/>
  <c r="L1660" i="22"/>
  <c r="H1660" i="22"/>
  <c r="L1659" i="22"/>
  <c r="H1659" i="22"/>
  <c r="L1658" i="22"/>
  <c r="H1658" i="22"/>
  <c r="L1657" i="22"/>
  <c r="H1657" i="22"/>
  <c r="L1656" i="22"/>
  <c r="H1656" i="22"/>
  <c r="L1655" i="22"/>
  <c r="H1655" i="22"/>
  <c r="L1654" i="22"/>
  <c r="H1654" i="22"/>
  <c r="L1653" i="22"/>
  <c r="H1653" i="22"/>
  <c r="L1652" i="22"/>
  <c r="H1652" i="22"/>
  <c r="L1651" i="22"/>
  <c r="K1651" i="22"/>
  <c r="K1650" i="22" s="1"/>
  <c r="H1651" i="22"/>
  <c r="H1650" i="22"/>
  <c r="H1649" i="22"/>
  <c r="J1648" i="22"/>
  <c r="H1648" i="22"/>
  <c r="H1647" i="22"/>
  <c r="H1646" i="22"/>
  <c r="L1645" i="22"/>
  <c r="H1645" i="22"/>
  <c r="H1644" i="22"/>
  <c r="H1643" i="22"/>
  <c r="H1642" i="22"/>
  <c r="H1641" i="22"/>
  <c r="H1640" i="22"/>
  <c r="H1639" i="22"/>
  <c r="H1638" i="22"/>
  <c r="H1637" i="22"/>
  <c r="H1636" i="22"/>
  <c r="L1635" i="22"/>
  <c r="H1635" i="22"/>
  <c r="H1634" i="22"/>
  <c r="H1633" i="22"/>
  <c r="H1632" i="22"/>
  <c r="L1631" i="22"/>
  <c r="H1631" i="22"/>
  <c r="H1630" i="22"/>
  <c r="H1629" i="22"/>
  <c r="H1628" i="22"/>
  <c r="H1627" i="22"/>
  <c r="L1626" i="22"/>
  <c r="H1626" i="22"/>
  <c r="H1625" i="22"/>
  <c r="H1624" i="22"/>
  <c r="H1623" i="22"/>
  <c r="H1622" i="22"/>
  <c r="L1621" i="22"/>
  <c r="H1621" i="22"/>
  <c r="H1620" i="22"/>
  <c r="H1619" i="22"/>
  <c r="H1618" i="22"/>
  <c r="H1617" i="22"/>
  <c r="H1616" i="22"/>
  <c r="H1615" i="22"/>
  <c r="H1614" i="22"/>
  <c r="H1613" i="22"/>
  <c r="H1612" i="22"/>
  <c r="H1611" i="22"/>
  <c r="H1610" i="22"/>
  <c r="H1609" i="22"/>
  <c r="L1608" i="22"/>
  <c r="H1608" i="22"/>
  <c r="H1607" i="22"/>
  <c r="H1606" i="22"/>
  <c r="H1605" i="22"/>
  <c r="H1604" i="22"/>
  <c r="H1603" i="22"/>
  <c r="H1602" i="22"/>
  <c r="H1601" i="22"/>
  <c r="H1600" i="22"/>
  <c r="L1599" i="22"/>
  <c r="H1599" i="22"/>
  <c r="H1598" i="22"/>
  <c r="H1597" i="22"/>
  <c r="H1596" i="22"/>
  <c r="H1595" i="22"/>
  <c r="L1594" i="22"/>
  <c r="H1594" i="22"/>
  <c r="L1593" i="22"/>
  <c r="H1593" i="22"/>
  <c r="L1592" i="22"/>
  <c r="H1592" i="22"/>
  <c r="H1591" i="22"/>
  <c r="H1590" i="22"/>
  <c r="H1589" i="22"/>
  <c r="H1588" i="22"/>
  <c r="H1587" i="22"/>
  <c r="H1586" i="22"/>
  <c r="H1585" i="22"/>
  <c r="H1584" i="22"/>
  <c r="H1583" i="22"/>
  <c r="H1582" i="22"/>
  <c r="L1581" i="22"/>
  <c r="H1581" i="22"/>
  <c r="H1580" i="22"/>
  <c r="H1579" i="22"/>
  <c r="H1578" i="22"/>
  <c r="H1577" i="22"/>
  <c r="L1576" i="22"/>
  <c r="H1576" i="22"/>
  <c r="L1575" i="22"/>
  <c r="H1575" i="22"/>
  <c r="K1574" i="22"/>
  <c r="K1573" i="22" s="1"/>
  <c r="H1574" i="22"/>
  <c r="H1573" i="22"/>
  <c r="H1572" i="22"/>
  <c r="H1571" i="22"/>
  <c r="L1570" i="22"/>
  <c r="H1570" i="22"/>
  <c r="L1569" i="22"/>
  <c r="H1569" i="22"/>
  <c r="L1568" i="22"/>
  <c r="H1568" i="22"/>
  <c r="K1567" i="22"/>
  <c r="H1567" i="22"/>
  <c r="H1566" i="22"/>
  <c r="H1565" i="22"/>
  <c r="H1564" i="22"/>
  <c r="H1563" i="22"/>
  <c r="H1562" i="22"/>
  <c r="H1561" i="22"/>
  <c r="H1560" i="22"/>
  <c r="H1559" i="22"/>
  <c r="H1558" i="22"/>
  <c r="L1557" i="22"/>
  <c r="H1557" i="22"/>
  <c r="H1556" i="22"/>
  <c r="H1555" i="22"/>
  <c r="H1554" i="22"/>
  <c r="L1553" i="22"/>
  <c r="H1553" i="22"/>
  <c r="H1552" i="22"/>
  <c r="H1551" i="22"/>
  <c r="H1550" i="22"/>
  <c r="H1549" i="22"/>
  <c r="L1548" i="22"/>
  <c r="H1548" i="22"/>
  <c r="H1547" i="22"/>
  <c r="H1546" i="22"/>
  <c r="H1545" i="22"/>
  <c r="H1544" i="22"/>
  <c r="L1543" i="22"/>
  <c r="H1543" i="22"/>
  <c r="H1542" i="22"/>
  <c r="H1541" i="22"/>
  <c r="H1540" i="22"/>
  <c r="H1539" i="22"/>
  <c r="H1538" i="22"/>
  <c r="H1537" i="22"/>
  <c r="H1536" i="22"/>
  <c r="H1535" i="22"/>
  <c r="H1534" i="22"/>
  <c r="H1533" i="22"/>
  <c r="H1532" i="22"/>
  <c r="H1531" i="22"/>
  <c r="L1530" i="22"/>
  <c r="H1530" i="22"/>
  <c r="H1529" i="22"/>
  <c r="H1528" i="22"/>
  <c r="H1527" i="22"/>
  <c r="H1526" i="22"/>
  <c r="H1525" i="22"/>
  <c r="H1524" i="22"/>
  <c r="H1523" i="22"/>
  <c r="H1522" i="22"/>
  <c r="L1521" i="22"/>
  <c r="H1521" i="22"/>
  <c r="H1520" i="22"/>
  <c r="H1519" i="22"/>
  <c r="H1518" i="22"/>
  <c r="H1517" i="22"/>
  <c r="L1516" i="22"/>
  <c r="H1516" i="22"/>
  <c r="H1515" i="22"/>
  <c r="H1514" i="22"/>
  <c r="H1513" i="22"/>
  <c r="H1512" i="22"/>
  <c r="H1511" i="22"/>
  <c r="L1510" i="22"/>
  <c r="H1510" i="22"/>
  <c r="H1509" i="22"/>
  <c r="H1508" i="22"/>
  <c r="H1507" i="22"/>
  <c r="H1506" i="22"/>
  <c r="H1505" i="22"/>
  <c r="H1504" i="22"/>
  <c r="L1503" i="22"/>
  <c r="H1503" i="22"/>
  <c r="H1502" i="22"/>
  <c r="H1501" i="22"/>
  <c r="H1500" i="22"/>
  <c r="H1499" i="22"/>
  <c r="H1498" i="22"/>
  <c r="H1497" i="22"/>
  <c r="H1496" i="22"/>
  <c r="H1495" i="22"/>
  <c r="H1494" i="22"/>
  <c r="H1493" i="22"/>
  <c r="L1492" i="22"/>
  <c r="H1492" i="22"/>
  <c r="H1491" i="22"/>
  <c r="H1490" i="22"/>
  <c r="H1489" i="22"/>
  <c r="H1488" i="22"/>
  <c r="H1487" i="22"/>
  <c r="H1486" i="22"/>
  <c r="H1485" i="22"/>
  <c r="H1484" i="22"/>
  <c r="H1483" i="22"/>
  <c r="H1482" i="22"/>
  <c r="H1481" i="22"/>
  <c r="H1480" i="22"/>
  <c r="H1479" i="22"/>
  <c r="H1478" i="22"/>
  <c r="H1477" i="22"/>
  <c r="H1476" i="22"/>
  <c r="H1475" i="22"/>
  <c r="H1474" i="22"/>
  <c r="H1473" i="22"/>
  <c r="H1472" i="22"/>
  <c r="H1471" i="22"/>
  <c r="H1470" i="22"/>
  <c r="H1469" i="22"/>
  <c r="L1468" i="22"/>
  <c r="H1468" i="22"/>
  <c r="H1467" i="22"/>
  <c r="H1466" i="22"/>
  <c r="H1465" i="22"/>
  <c r="H1464" i="22"/>
  <c r="L1463" i="22"/>
  <c r="H1463" i="22"/>
  <c r="K1462" i="22"/>
  <c r="H1462" i="22"/>
  <c r="K1461" i="22"/>
  <c r="J1461" i="22"/>
  <c r="J1462" i="22" s="1"/>
  <c r="L1462" i="22" s="1"/>
  <c r="H1461" i="22"/>
  <c r="K1460" i="22"/>
  <c r="H1460" i="22"/>
  <c r="L1459" i="22"/>
  <c r="H1459" i="22"/>
  <c r="L1458" i="22"/>
  <c r="H1458" i="22"/>
  <c r="L1457" i="22"/>
  <c r="H1457" i="22"/>
  <c r="L1456" i="22"/>
  <c r="H1456" i="22"/>
  <c r="L1455" i="22"/>
  <c r="H1455" i="22"/>
  <c r="L1454" i="22"/>
  <c r="H1454" i="22"/>
  <c r="L1453" i="22"/>
  <c r="H1453" i="22"/>
  <c r="L1452" i="22"/>
  <c r="H1452" i="22"/>
  <c r="L1451" i="22"/>
  <c r="H1451" i="22"/>
  <c r="L1450" i="22"/>
  <c r="H1450" i="22"/>
  <c r="L1449" i="22"/>
  <c r="H1449" i="22"/>
  <c r="L1448" i="22"/>
  <c r="H1448" i="22"/>
  <c r="K1447" i="22"/>
  <c r="H1447" i="22"/>
  <c r="L1446" i="22"/>
  <c r="H1446" i="22"/>
  <c r="L1445" i="22"/>
  <c r="H1445" i="22"/>
  <c r="L1444" i="22"/>
  <c r="H1444" i="22"/>
  <c r="L1443" i="22"/>
  <c r="H1443" i="22"/>
  <c r="L1442" i="22"/>
  <c r="H1442" i="22"/>
  <c r="L1441" i="22"/>
  <c r="H1441" i="22"/>
  <c r="L1440" i="22"/>
  <c r="H1440" i="22"/>
  <c r="L1439" i="22"/>
  <c r="H1439" i="22"/>
  <c r="L1438" i="22"/>
  <c r="H1438" i="22"/>
  <c r="L1437" i="22"/>
  <c r="H1437" i="22"/>
  <c r="L1436" i="22"/>
  <c r="H1436" i="22"/>
  <c r="L1435" i="22"/>
  <c r="H1435" i="22"/>
  <c r="K1434" i="22"/>
  <c r="K1433" i="22" s="1"/>
  <c r="H1434" i="22"/>
  <c r="T1433" i="22"/>
  <c r="H1433" i="22"/>
  <c r="H1432" i="22"/>
  <c r="K1431" i="22"/>
  <c r="H1431" i="22"/>
  <c r="H1430" i="22"/>
  <c r="H1429" i="22"/>
  <c r="L1428" i="22"/>
  <c r="H1428" i="22"/>
  <c r="H1427" i="22"/>
  <c r="H1426" i="22"/>
  <c r="H1425" i="22"/>
  <c r="H1424" i="22"/>
  <c r="H1423" i="22"/>
  <c r="H1422" i="22"/>
  <c r="H1421" i="22"/>
  <c r="H1420" i="22"/>
  <c r="H1419" i="22"/>
  <c r="L1418" i="22"/>
  <c r="H1418" i="22"/>
  <c r="H1417" i="22"/>
  <c r="H1416" i="22"/>
  <c r="H1415" i="22"/>
  <c r="L1414" i="22"/>
  <c r="H1414" i="22"/>
  <c r="H1413" i="22"/>
  <c r="H1412" i="22"/>
  <c r="H1411" i="22"/>
  <c r="H1410" i="22"/>
  <c r="L1409" i="22"/>
  <c r="H1409" i="22"/>
  <c r="H1408" i="22"/>
  <c r="H1407" i="22"/>
  <c r="H1406" i="22"/>
  <c r="H1405" i="22"/>
  <c r="L1404" i="22"/>
  <c r="H1404" i="22"/>
  <c r="H1403" i="22"/>
  <c r="H1402" i="22"/>
  <c r="H1401" i="22"/>
  <c r="H1400" i="22"/>
  <c r="H1399" i="22"/>
  <c r="H1398" i="22"/>
  <c r="H1397" i="22"/>
  <c r="H1396" i="22"/>
  <c r="H1395" i="22"/>
  <c r="H1394" i="22"/>
  <c r="H1393" i="22"/>
  <c r="H1392" i="22"/>
  <c r="L1391" i="22"/>
  <c r="H1391" i="22"/>
  <c r="H1390" i="22"/>
  <c r="H1389" i="22"/>
  <c r="H1388" i="22"/>
  <c r="H1387" i="22"/>
  <c r="H1386" i="22"/>
  <c r="H1385" i="22"/>
  <c r="H1384" i="22"/>
  <c r="H1383" i="22"/>
  <c r="L1382" i="22"/>
  <c r="H1382" i="22"/>
  <c r="H1381" i="22"/>
  <c r="H1380" i="22"/>
  <c r="H1379" i="22"/>
  <c r="H1378" i="22"/>
  <c r="L1377" i="22"/>
  <c r="H1377" i="22"/>
  <c r="H1376" i="22"/>
  <c r="H1375" i="22"/>
  <c r="H1374" i="22"/>
  <c r="H1373" i="22"/>
  <c r="H1372" i="22"/>
  <c r="L1371" i="22"/>
  <c r="H1371" i="22"/>
  <c r="H1370" i="22"/>
  <c r="H1369" i="22"/>
  <c r="H1368" i="22"/>
  <c r="H1367" i="22"/>
  <c r="H1366" i="22"/>
  <c r="H1365" i="22"/>
  <c r="L1364" i="22"/>
  <c r="H1364" i="22"/>
  <c r="H1363" i="22"/>
  <c r="H1362" i="22"/>
  <c r="H1361" i="22"/>
  <c r="H1360" i="22"/>
  <c r="H1359" i="22"/>
  <c r="H1358" i="22"/>
  <c r="H1357" i="22"/>
  <c r="H1356" i="22"/>
  <c r="H1355" i="22"/>
  <c r="H1354" i="22"/>
  <c r="L1353" i="22"/>
  <c r="H1353" i="22"/>
  <c r="H1352" i="22"/>
  <c r="H1351" i="22"/>
  <c r="H1350" i="22"/>
  <c r="H1349" i="22"/>
  <c r="L1348" i="22"/>
  <c r="H1348" i="22"/>
  <c r="H1347" i="22"/>
  <c r="H1346" i="22"/>
  <c r="H1345" i="22"/>
  <c r="H1344" i="22"/>
  <c r="L1343" i="22"/>
  <c r="H1343" i="22"/>
  <c r="K1342" i="22"/>
  <c r="K1341" i="22" s="1"/>
  <c r="H1342" i="22"/>
  <c r="H1341" i="22"/>
  <c r="H1340" i="22"/>
  <c r="H1339" i="22"/>
  <c r="L1338" i="22"/>
  <c r="H1338" i="22"/>
  <c r="H1337" i="22"/>
  <c r="H1336" i="22"/>
  <c r="H1335" i="22"/>
  <c r="H1334" i="22"/>
  <c r="H1333" i="22"/>
  <c r="H1332" i="22"/>
  <c r="H1331" i="22"/>
  <c r="H1330" i="22"/>
  <c r="H1329" i="22"/>
  <c r="L1328" i="22"/>
  <c r="H1328" i="22"/>
  <c r="H1327" i="22"/>
  <c r="H1326" i="22"/>
  <c r="H1325" i="22"/>
  <c r="H1324" i="22"/>
  <c r="L1323" i="22"/>
  <c r="H1323" i="22"/>
  <c r="H1322" i="22"/>
  <c r="H1321" i="22"/>
  <c r="H1320" i="22"/>
  <c r="H1319" i="22"/>
  <c r="L1318" i="22"/>
  <c r="H1318" i="22"/>
  <c r="H1317" i="22"/>
  <c r="H1316" i="22"/>
  <c r="H1315" i="22"/>
  <c r="H1314" i="22"/>
  <c r="L1313" i="22"/>
  <c r="H1313" i="22"/>
  <c r="H1312" i="22"/>
  <c r="H1311" i="22"/>
  <c r="H1310" i="22"/>
  <c r="H1309" i="22"/>
  <c r="H1308" i="22"/>
  <c r="H1307" i="22"/>
  <c r="H1306" i="22"/>
  <c r="H1305" i="22"/>
  <c r="H1304" i="22"/>
  <c r="H1303" i="22"/>
  <c r="H1302" i="22"/>
  <c r="H1301" i="22"/>
  <c r="L1300" i="22"/>
  <c r="H1300" i="22"/>
  <c r="H1299" i="22"/>
  <c r="H1298" i="22"/>
  <c r="H1297" i="22"/>
  <c r="H1296" i="22"/>
  <c r="H1295" i="22"/>
  <c r="H1294" i="22"/>
  <c r="H1293" i="22"/>
  <c r="H1292" i="22"/>
  <c r="L1291" i="22"/>
  <c r="H1291" i="22"/>
  <c r="H1290" i="22"/>
  <c r="H1289" i="22"/>
  <c r="H1288" i="22"/>
  <c r="H1287" i="22"/>
  <c r="L1286" i="22"/>
  <c r="H1286" i="22"/>
  <c r="H1285" i="22"/>
  <c r="H1284" i="22"/>
  <c r="H1283" i="22"/>
  <c r="H1282" i="22"/>
  <c r="H1281" i="22"/>
  <c r="L1280" i="22"/>
  <c r="H1280" i="22"/>
  <c r="H1279" i="22"/>
  <c r="H1278" i="22"/>
  <c r="H1277" i="22"/>
  <c r="H1276" i="22"/>
  <c r="H1275" i="22"/>
  <c r="H1274" i="22"/>
  <c r="L1273" i="22"/>
  <c r="H1273" i="22"/>
  <c r="H1272" i="22"/>
  <c r="H1271" i="22"/>
  <c r="H1270" i="22"/>
  <c r="H1269" i="22"/>
  <c r="H1268" i="22"/>
  <c r="H1267" i="22"/>
  <c r="H1266" i="22"/>
  <c r="H1265" i="22"/>
  <c r="H1264" i="22"/>
  <c r="H1263" i="22"/>
  <c r="L1262" i="22"/>
  <c r="H1262" i="22"/>
  <c r="H1261" i="22"/>
  <c r="H1260" i="22"/>
  <c r="H1259" i="22"/>
  <c r="H1258" i="22"/>
  <c r="L1257" i="22"/>
  <c r="H1257" i="22"/>
  <c r="H1256" i="22"/>
  <c r="H1255" i="22"/>
  <c r="H1254" i="22"/>
  <c r="H1253" i="22"/>
  <c r="L1252" i="22"/>
  <c r="H1252" i="22"/>
  <c r="L1251" i="22"/>
  <c r="K1251" i="22"/>
  <c r="H1251" i="22"/>
  <c r="L1250" i="22"/>
  <c r="H1250" i="22"/>
  <c r="L1249" i="22"/>
  <c r="H1249" i="22"/>
  <c r="L1248" i="22"/>
  <c r="H1248" i="22"/>
  <c r="L1247" i="22"/>
  <c r="H1247" i="22"/>
  <c r="L1246" i="22"/>
  <c r="H1246" i="22"/>
  <c r="L1245" i="22"/>
  <c r="H1245" i="22"/>
  <c r="L1244" i="22"/>
  <c r="H1244" i="22"/>
  <c r="H1243" i="22"/>
  <c r="H1242" i="22"/>
  <c r="H1241" i="22"/>
  <c r="H1240" i="22"/>
  <c r="H1239" i="22"/>
  <c r="L1238" i="22"/>
  <c r="H1238" i="22"/>
  <c r="H1237" i="22"/>
  <c r="H1236" i="22"/>
  <c r="H1235" i="22"/>
  <c r="H1234" i="22"/>
  <c r="H1233" i="22"/>
  <c r="H1232" i="22"/>
  <c r="L1231" i="22"/>
  <c r="H1231" i="22"/>
  <c r="H1230" i="22"/>
  <c r="H1229" i="22"/>
  <c r="H1228" i="22"/>
  <c r="H1227" i="22"/>
  <c r="H1226" i="22"/>
  <c r="H1225" i="22"/>
  <c r="H1224" i="22"/>
  <c r="H1223" i="22"/>
  <c r="H1222" i="22"/>
  <c r="H1221" i="22"/>
  <c r="L1220" i="22"/>
  <c r="H1220" i="22"/>
  <c r="L1219" i="22"/>
  <c r="H1219" i="22"/>
  <c r="H1218" i="22"/>
  <c r="H1217" i="22"/>
  <c r="H1216" i="22"/>
  <c r="H1215" i="22"/>
  <c r="L1214" i="22"/>
  <c r="H1214" i="22"/>
  <c r="K1213" i="22"/>
  <c r="K1212" i="22" s="1"/>
  <c r="K1211" i="22" s="1"/>
  <c r="H1213" i="22"/>
  <c r="J1212" i="22"/>
  <c r="J1213" i="22" s="1"/>
  <c r="L1213" i="22" s="1"/>
  <c r="H1212" i="22"/>
  <c r="H1211" i="22"/>
  <c r="L1210" i="22"/>
  <c r="H1210" i="22"/>
  <c r="L1209" i="22"/>
  <c r="H1209" i="22"/>
  <c r="L1208" i="22"/>
  <c r="H1208" i="22"/>
  <c r="L1207" i="22"/>
  <c r="H1207" i="22"/>
  <c r="L1206" i="22"/>
  <c r="H1206" i="22"/>
  <c r="L1205" i="22"/>
  <c r="H1205" i="22"/>
  <c r="L1204" i="22"/>
  <c r="H1204" i="22"/>
  <c r="L1203" i="22"/>
  <c r="H1203" i="22"/>
  <c r="L1202" i="22"/>
  <c r="H1202" i="22"/>
  <c r="L1201" i="22"/>
  <c r="H1201" i="22"/>
  <c r="L1200" i="22"/>
  <c r="H1200" i="22"/>
  <c r="L1199" i="22"/>
  <c r="H1199" i="22"/>
  <c r="K1198" i="22"/>
  <c r="K1197" i="22" s="1"/>
  <c r="H1198" i="22"/>
  <c r="H1197" i="22"/>
  <c r="L1196" i="22"/>
  <c r="H1196" i="22"/>
  <c r="L1195" i="22"/>
  <c r="H1195" i="22"/>
  <c r="L1194" i="22"/>
  <c r="H1194" i="22"/>
  <c r="L1193" i="22"/>
  <c r="H1193" i="22"/>
  <c r="L1192" i="22"/>
  <c r="H1192" i="22"/>
  <c r="L1191" i="22"/>
  <c r="H1191" i="22"/>
  <c r="L1190" i="22"/>
  <c r="H1190" i="22"/>
  <c r="L1189" i="22"/>
  <c r="H1189" i="22"/>
  <c r="L1188" i="22"/>
  <c r="H1188" i="22"/>
  <c r="L1187" i="22"/>
  <c r="H1187" i="22"/>
  <c r="L1186" i="22"/>
  <c r="H1186" i="22"/>
  <c r="L1185" i="22"/>
  <c r="H1185" i="22"/>
  <c r="K1184" i="22"/>
  <c r="K1183" i="22" s="1"/>
  <c r="H1184" i="22"/>
  <c r="H1183" i="22"/>
  <c r="L1182" i="22"/>
  <c r="H1182" i="22"/>
  <c r="L1181" i="22"/>
  <c r="H1181" i="22"/>
  <c r="L1180" i="22"/>
  <c r="H1180" i="22"/>
  <c r="L1179" i="22"/>
  <c r="H1179" i="22"/>
  <c r="L1178" i="22"/>
  <c r="H1178" i="22"/>
  <c r="L1177" i="22"/>
  <c r="H1177" i="22"/>
  <c r="L1176" i="22"/>
  <c r="H1176" i="22"/>
  <c r="L1175" i="22"/>
  <c r="H1175" i="22"/>
  <c r="L1174" i="22"/>
  <c r="H1174" i="22"/>
  <c r="L1173" i="22"/>
  <c r="H1173" i="22"/>
  <c r="L1172" i="22"/>
  <c r="H1172" i="22"/>
  <c r="L1171" i="22"/>
  <c r="H1171" i="22"/>
  <c r="K1170" i="22"/>
  <c r="K1169" i="22" s="1"/>
  <c r="H1170" i="22"/>
  <c r="H1169" i="22"/>
  <c r="H1168" i="22"/>
  <c r="H1167" i="22"/>
  <c r="L1166" i="22"/>
  <c r="H1166" i="22"/>
  <c r="H1165" i="22"/>
  <c r="H1164" i="22"/>
  <c r="H1163" i="22"/>
  <c r="H1162" i="22"/>
  <c r="H1161" i="22"/>
  <c r="H1160" i="22"/>
  <c r="H1159" i="22"/>
  <c r="H1158" i="22"/>
  <c r="H1157" i="22"/>
  <c r="L1156" i="22"/>
  <c r="H1156" i="22"/>
  <c r="H1155" i="22"/>
  <c r="H1154" i="22"/>
  <c r="H1153" i="22"/>
  <c r="L1152" i="22"/>
  <c r="H1152" i="22"/>
  <c r="H1151" i="22"/>
  <c r="H1150" i="22"/>
  <c r="H1149" i="22"/>
  <c r="H1148" i="22"/>
  <c r="L1147" i="22"/>
  <c r="H1147" i="22"/>
  <c r="H1146" i="22"/>
  <c r="H1145" i="22"/>
  <c r="H1144" i="22"/>
  <c r="H1143" i="22"/>
  <c r="L1142" i="22"/>
  <c r="H1142" i="22"/>
  <c r="H1141" i="22"/>
  <c r="H1140" i="22"/>
  <c r="H1139" i="22"/>
  <c r="H1138" i="22"/>
  <c r="H1137" i="22"/>
  <c r="H1136" i="22"/>
  <c r="H1135" i="22"/>
  <c r="H1134" i="22"/>
  <c r="H1133" i="22"/>
  <c r="H1132" i="22"/>
  <c r="H1131" i="22"/>
  <c r="H1130" i="22"/>
  <c r="L1129" i="22"/>
  <c r="H1129" i="22"/>
  <c r="H1128" i="22"/>
  <c r="H1127" i="22"/>
  <c r="H1126" i="22"/>
  <c r="H1125" i="22"/>
  <c r="H1124" i="22"/>
  <c r="H1123" i="22"/>
  <c r="H1122" i="22"/>
  <c r="H1121" i="22"/>
  <c r="L1120" i="22"/>
  <c r="H1120" i="22"/>
  <c r="H1119" i="22"/>
  <c r="H1118" i="22"/>
  <c r="H1117" i="22"/>
  <c r="H1116" i="22"/>
  <c r="L1115" i="22"/>
  <c r="H1115" i="22"/>
  <c r="H1114" i="22"/>
  <c r="H1113" i="22"/>
  <c r="H1112" i="22"/>
  <c r="H1111" i="22"/>
  <c r="H1110" i="22"/>
  <c r="L1109" i="22"/>
  <c r="H1109" i="22"/>
  <c r="H1108" i="22"/>
  <c r="H1107" i="22"/>
  <c r="H1106" i="22"/>
  <c r="H1105" i="22"/>
  <c r="H1104" i="22"/>
  <c r="H1103" i="22"/>
  <c r="L1102" i="22"/>
  <c r="H1102" i="22"/>
  <c r="H1101" i="22"/>
  <c r="H1100" i="22"/>
  <c r="H1099" i="22"/>
  <c r="H1098" i="22"/>
  <c r="H1097" i="22"/>
  <c r="H1096" i="22"/>
  <c r="H1095" i="22"/>
  <c r="H1094" i="22"/>
  <c r="H1093" i="22"/>
  <c r="H1092" i="22"/>
  <c r="L1091" i="22"/>
  <c r="H1091" i="22"/>
  <c r="H1090" i="22"/>
  <c r="H1089" i="22"/>
  <c r="H1088" i="22"/>
  <c r="H1087" i="22"/>
  <c r="L1086" i="22"/>
  <c r="H1086" i="22"/>
  <c r="H1085" i="22"/>
  <c r="H1084" i="22"/>
  <c r="H1083" i="22"/>
  <c r="H1082" i="22"/>
  <c r="L1081" i="22"/>
  <c r="H1081" i="22"/>
  <c r="K1080" i="22"/>
  <c r="H1080" i="22"/>
  <c r="H1079" i="22"/>
  <c r="H1078" i="22"/>
  <c r="L1077" i="22"/>
  <c r="H1077" i="22"/>
  <c r="H1076" i="22"/>
  <c r="H1075" i="22"/>
  <c r="H1074" i="22"/>
  <c r="H1073" i="22"/>
  <c r="H1072" i="22"/>
  <c r="H1071" i="22"/>
  <c r="H1070" i="22"/>
  <c r="H1069" i="22"/>
  <c r="H1068" i="22"/>
  <c r="L1067" i="22"/>
  <c r="H1067" i="22"/>
  <c r="H1066" i="22"/>
  <c r="H1065" i="22"/>
  <c r="H1064" i="22"/>
  <c r="L1063" i="22"/>
  <c r="H1063" i="22"/>
  <c r="H1062" i="22"/>
  <c r="H1061" i="22"/>
  <c r="H1060" i="22"/>
  <c r="H1059" i="22"/>
  <c r="L1058" i="22"/>
  <c r="H1058" i="22"/>
  <c r="H1057" i="22"/>
  <c r="H1056" i="22"/>
  <c r="H1055" i="22"/>
  <c r="H1054" i="22"/>
  <c r="L1053" i="22"/>
  <c r="H1053" i="22"/>
  <c r="H1052" i="22"/>
  <c r="H1051" i="22"/>
  <c r="H1050" i="22"/>
  <c r="H1049" i="22"/>
  <c r="H1048" i="22"/>
  <c r="H1047" i="22"/>
  <c r="H1046" i="22"/>
  <c r="H1045" i="22"/>
  <c r="H1044" i="22"/>
  <c r="H1043" i="22"/>
  <c r="H1042" i="22"/>
  <c r="H1041" i="22"/>
  <c r="L1040" i="22"/>
  <c r="H1040" i="22"/>
  <c r="H1039" i="22"/>
  <c r="H1038" i="22"/>
  <c r="H1037" i="22"/>
  <c r="H1036" i="22"/>
  <c r="H1035" i="22"/>
  <c r="H1034" i="22"/>
  <c r="Q1033" i="22"/>
  <c r="P1033" i="22"/>
  <c r="L1033" i="22"/>
  <c r="H1033" i="22"/>
  <c r="Q1032" i="22"/>
  <c r="P1032" i="22"/>
  <c r="L1032" i="22"/>
  <c r="H1032" i="22"/>
  <c r="Q1031" i="22"/>
  <c r="P1031" i="22"/>
  <c r="L1031" i="22"/>
  <c r="H1031" i="22"/>
  <c r="Q1030" i="22"/>
  <c r="L1030" i="22"/>
  <c r="H1030" i="22"/>
  <c r="Q1029" i="22"/>
  <c r="P1029" i="22"/>
  <c r="L1029" i="22"/>
  <c r="H1029" i="22"/>
  <c r="Q1028" i="22"/>
  <c r="P1028" i="22"/>
  <c r="L1028" i="22"/>
  <c r="H1028" i="22"/>
  <c r="Q1027" i="22"/>
  <c r="P1027" i="22"/>
  <c r="L1027" i="22"/>
  <c r="H1027" i="22"/>
  <c r="Q1026" i="22"/>
  <c r="P1026" i="22"/>
  <c r="L1026" i="22"/>
  <c r="H1026" i="22"/>
  <c r="Q1025" i="22"/>
  <c r="P1025" i="22"/>
  <c r="L1025" i="22"/>
  <c r="H1025" i="22"/>
  <c r="Q1024" i="22"/>
  <c r="P1024" i="22"/>
  <c r="L1024" i="22"/>
  <c r="H1024" i="22"/>
  <c r="Q1023" i="22"/>
  <c r="P1023" i="22"/>
  <c r="L1023" i="22"/>
  <c r="H1023" i="22"/>
  <c r="L1022" i="22"/>
  <c r="H1022" i="22"/>
  <c r="Q1021" i="22"/>
  <c r="P1021" i="22"/>
  <c r="L1021" i="22"/>
  <c r="H1021" i="22"/>
  <c r="Q1020" i="22"/>
  <c r="P1020" i="22"/>
  <c r="L1020" i="22"/>
  <c r="H1020" i="22"/>
  <c r="Q1019" i="22"/>
  <c r="P1019" i="22"/>
  <c r="L1019" i="22"/>
  <c r="H1019" i="22"/>
  <c r="Q1018" i="22"/>
  <c r="L1018" i="22"/>
  <c r="H1018" i="22"/>
  <c r="Q1017" i="22"/>
  <c r="P1017" i="22"/>
  <c r="L1017" i="22"/>
  <c r="H1017" i="22"/>
  <c r="Q1016" i="22"/>
  <c r="P1016" i="22"/>
  <c r="L1016" i="22"/>
  <c r="H1016" i="22"/>
  <c r="Q1015" i="22"/>
  <c r="P1015" i="22"/>
  <c r="L1015" i="22"/>
  <c r="H1015" i="22"/>
  <c r="Q1014" i="22"/>
  <c r="P1014" i="22"/>
  <c r="L1014" i="22"/>
  <c r="H1014" i="22"/>
  <c r="Q1013" i="22"/>
  <c r="P1013" i="22"/>
  <c r="L1013" i="22"/>
  <c r="H1013" i="22"/>
  <c r="Q1012" i="22"/>
  <c r="P1012" i="22"/>
  <c r="L1012" i="22"/>
  <c r="H1012" i="22"/>
  <c r="Q1011" i="22"/>
  <c r="L1011" i="22"/>
  <c r="H1011" i="22"/>
  <c r="Q1010" i="22"/>
  <c r="P1010" i="22"/>
  <c r="L1010" i="22"/>
  <c r="H1010" i="22"/>
  <c r="Q1009" i="22"/>
  <c r="P1009" i="22"/>
  <c r="L1009" i="22"/>
  <c r="H1009" i="22"/>
  <c r="Q1008" i="22"/>
  <c r="P1008" i="22"/>
  <c r="L1008" i="22"/>
  <c r="H1008" i="22"/>
  <c r="Q1007" i="22"/>
  <c r="L1007" i="22"/>
  <c r="H1007" i="22"/>
  <c r="Q1006" i="22"/>
  <c r="P1006" i="22"/>
  <c r="L1006" i="22"/>
  <c r="H1006" i="22"/>
  <c r="Q1005" i="22"/>
  <c r="P1005" i="22"/>
  <c r="L1005" i="22"/>
  <c r="H1005" i="22"/>
  <c r="Q1004" i="22"/>
  <c r="P1004" i="22"/>
  <c r="L1004" i="22"/>
  <c r="H1004" i="22"/>
  <c r="Q1003" i="22"/>
  <c r="P1003" i="22"/>
  <c r="L1003" i="22"/>
  <c r="H1003" i="22"/>
  <c r="Q1002" i="22"/>
  <c r="P1002" i="22"/>
  <c r="L1002" i="22"/>
  <c r="H1002" i="22"/>
  <c r="Q1001" i="22"/>
  <c r="P1001" i="22"/>
  <c r="L1001" i="22"/>
  <c r="H1001" i="22"/>
  <c r="Q1000" i="22"/>
  <c r="P1000" i="22"/>
  <c r="L1000" i="22"/>
  <c r="H1000" i="22"/>
  <c r="Q999" i="22"/>
  <c r="P999" i="22"/>
  <c r="L999" i="22"/>
  <c r="H999" i="22"/>
  <c r="Q998" i="22"/>
  <c r="P998" i="22"/>
  <c r="L998" i="22"/>
  <c r="H998" i="22"/>
  <c r="Q997" i="22"/>
  <c r="P997" i="22"/>
  <c r="L997" i="22"/>
  <c r="H997" i="22"/>
  <c r="Q996" i="22"/>
  <c r="L996" i="22"/>
  <c r="H996" i="22"/>
  <c r="Q995" i="22"/>
  <c r="P995" i="22"/>
  <c r="L995" i="22"/>
  <c r="H995" i="22"/>
  <c r="Q994" i="22"/>
  <c r="P994" i="22"/>
  <c r="L994" i="22"/>
  <c r="H994" i="22"/>
  <c r="Q993" i="22"/>
  <c r="P993" i="22"/>
  <c r="L993" i="22"/>
  <c r="H993" i="22"/>
  <c r="Q992" i="22"/>
  <c r="P992" i="22"/>
  <c r="L992" i="22"/>
  <c r="H992" i="22"/>
  <c r="Q991" i="22"/>
  <c r="P991" i="22"/>
  <c r="K991" i="22"/>
  <c r="H991" i="22"/>
  <c r="Q990" i="22"/>
  <c r="P990" i="22"/>
  <c r="L990" i="22"/>
  <c r="H990" i="22"/>
  <c r="Q989" i="22"/>
  <c r="P989" i="22"/>
  <c r="L989" i="22"/>
  <c r="H989" i="22"/>
  <c r="Q988" i="22"/>
  <c r="P988" i="22"/>
  <c r="L988" i="22"/>
  <c r="H988" i="22"/>
  <c r="Q987" i="22"/>
  <c r="P987" i="22"/>
  <c r="L987" i="22"/>
  <c r="H987" i="22"/>
  <c r="Q986" i="22"/>
  <c r="L986" i="22"/>
  <c r="H986" i="22"/>
  <c r="Q985" i="22"/>
  <c r="P985" i="22"/>
  <c r="L985" i="22"/>
  <c r="H985" i="22"/>
  <c r="Q984" i="22"/>
  <c r="P984" i="22"/>
  <c r="L984" i="22"/>
  <c r="H984" i="22"/>
  <c r="Q983" i="22"/>
  <c r="P983" i="22"/>
  <c r="L983" i="22"/>
  <c r="H983" i="22"/>
  <c r="Q982" i="22"/>
  <c r="P982" i="22"/>
  <c r="L982" i="22"/>
  <c r="H982" i="22"/>
  <c r="Q981" i="22"/>
  <c r="P981" i="22"/>
  <c r="L981" i="22"/>
  <c r="H981" i="22"/>
  <c r="Q980" i="22"/>
  <c r="P980" i="22"/>
  <c r="L980" i="22"/>
  <c r="H980" i="22"/>
  <c r="Q979" i="22"/>
  <c r="P979" i="22"/>
  <c r="L979" i="22"/>
  <c r="H979" i="22"/>
  <c r="Q978" i="22"/>
  <c r="P978" i="22"/>
  <c r="L978" i="22"/>
  <c r="H978" i="22"/>
  <c r="Q977" i="22"/>
  <c r="P977" i="22"/>
  <c r="L977" i="22"/>
  <c r="H977" i="22"/>
  <c r="Q976" i="22"/>
  <c r="P976" i="22"/>
  <c r="L976" i="22"/>
  <c r="H976" i="22"/>
  <c r="Q975" i="22"/>
  <c r="P975" i="22"/>
  <c r="L975" i="22"/>
  <c r="H975" i="22"/>
  <c r="Q974" i="22"/>
  <c r="P974" i="22"/>
  <c r="L974" i="22"/>
  <c r="H974" i="22"/>
  <c r="Q973" i="22"/>
  <c r="P973" i="22"/>
  <c r="L973" i="22"/>
  <c r="H973" i="22"/>
  <c r="Q972" i="22"/>
  <c r="P972" i="22"/>
  <c r="L972" i="22"/>
  <c r="H972" i="22"/>
  <c r="Q971" i="22"/>
  <c r="P971" i="22"/>
  <c r="L971" i="22"/>
  <c r="H971" i="22"/>
  <c r="Q970" i="22"/>
  <c r="P970" i="22"/>
  <c r="L970" i="22"/>
  <c r="H970" i="22"/>
  <c r="Q969" i="22"/>
  <c r="P969" i="22"/>
  <c r="L969" i="22"/>
  <c r="H969" i="22"/>
  <c r="Q968" i="22"/>
  <c r="P968" i="22"/>
  <c r="L968" i="22"/>
  <c r="H968" i="22"/>
  <c r="Q967" i="22"/>
  <c r="P967" i="22"/>
  <c r="L967" i="22"/>
  <c r="H967" i="22"/>
  <c r="L966" i="22"/>
  <c r="H966" i="22"/>
  <c r="L965" i="22"/>
  <c r="H965" i="22"/>
  <c r="Q964" i="22"/>
  <c r="P964" i="22"/>
  <c r="L964" i="22"/>
  <c r="H964" i="22"/>
  <c r="Q963" i="22"/>
  <c r="P963" i="22"/>
  <c r="L963" i="22"/>
  <c r="H963" i="22"/>
  <c r="Q962" i="22"/>
  <c r="P962" i="22"/>
  <c r="L962" i="22"/>
  <c r="H962" i="22"/>
  <c r="Q961" i="22"/>
  <c r="P961" i="22"/>
  <c r="L961" i="22"/>
  <c r="H961" i="22"/>
  <c r="Q960" i="22"/>
  <c r="L960" i="22"/>
  <c r="H960" i="22"/>
  <c r="Q959" i="22"/>
  <c r="P959" i="22"/>
  <c r="L959" i="22"/>
  <c r="H959" i="22"/>
  <c r="Q958" i="22"/>
  <c r="P958" i="22"/>
  <c r="L958" i="22"/>
  <c r="H958" i="22"/>
  <c r="Q957" i="22"/>
  <c r="P957" i="22"/>
  <c r="L957" i="22"/>
  <c r="H957" i="22"/>
  <c r="Q956" i="22"/>
  <c r="P956" i="22"/>
  <c r="L956" i="22"/>
  <c r="H956" i="22"/>
  <c r="Q955" i="22"/>
  <c r="P955" i="22"/>
  <c r="L955" i="22"/>
  <c r="H955" i="22"/>
  <c r="Q954" i="22"/>
  <c r="P954" i="22"/>
  <c r="L954" i="22"/>
  <c r="H954" i="22"/>
  <c r="Q953" i="22"/>
  <c r="P953" i="22"/>
  <c r="L953" i="22"/>
  <c r="H953" i="22"/>
  <c r="Q952" i="22"/>
  <c r="L952" i="22"/>
  <c r="H952" i="22"/>
  <c r="Q951" i="22"/>
  <c r="P951" i="22"/>
  <c r="L951" i="22"/>
  <c r="H951" i="22"/>
  <c r="Q950" i="22"/>
  <c r="P950" i="22"/>
  <c r="L950" i="22"/>
  <c r="H950" i="22"/>
  <c r="Q949" i="22"/>
  <c r="P949" i="22"/>
  <c r="L949" i="22"/>
  <c r="H949" i="22"/>
  <c r="P948" i="22"/>
  <c r="Q948" i="22"/>
  <c r="L948" i="22"/>
  <c r="H948" i="22"/>
  <c r="Q947" i="22"/>
  <c r="P947" i="22"/>
  <c r="L947" i="22"/>
  <c r="H947" i="22"/>
  <c r="Q946" i="22"/>
  <c r="P946" i="22"/>
  <c r="L946" i="22"/>
  <c r="H946" i="22"/>
  <c r="Q945" i="22"/>
  <c r="P945" i="22"/>
  <c r="L945" i="22"/>
  <c r="H945" i="22"/>
  <c r="Q944" i="22"/>
  <c r="P944" i="22"/>
  <c r="L944" i="22"/>
  <c r="H944" i="22"/>
  <c r="Q943" i="22"/>
  <c r="P943" i="22"/>
  <c r="L943" i="22"/>
  <c r="H943" i="22"/>
  <c r="Q942" i="22"/>
  <c r="P942" i="22"/>
  <c r="L942" i="22"/>
  <c r="H942" i="22"/>
  <c r="Q941" i="22"/>
  <c r="L941" i="22"/>
  <c r="H941" i="22"/>
  <c r="Q940" i="22"/>
  <c r="P940" i="22"/>
  <c r="L940" i="22"/>
  <c r="H940" i="22"/>
  <c r="Q939" i="22"/>
  <c r="P939" i="22"/>
  <c r="L939" i="22"/>
  <c r="H939" i="22"/>
  <c r="Q938" i="22"/>
  <c r="P938" i="22"/>
  <c r="L938" i="22"/>
  <c r="H938" i="22"/>
  <c r="Q937" i="22"/>
  <c r="P937" i="22"/>
  <c r="L937" i="22"/>
  <c r="H937" i="22"/>
  <c r="Q936" i="22"/>
  <c r="P936" i="22"/>
  <c r="L936" i="22"/>
  <c r="H936" i="22"/>
  <c r="Q935" i="22"/>
  <c r="P935" i="22"/>
  <c r="L935" i="22"/>
  <c r="H935" i="22"/>
  <c r="Q934" i="22"/>
  <c r="P934" i="22"/>
  <c r="L934" i="22"/>
  <c r="H934" i="22"/>
  <c r="Q933" i="22"/>
  <c r="P933" i="22"/>
  <c r="L933" i="22"/>
  <c r="H933" i="22"/>
  <c r="Q932" i="22"/>
  <c r="L932" i="22"/>
  <c r="H932" i="22"/>
  <c r="Q931" i="22"/>
  <c r="P931" i="22"/>
  <c r="L931" i="22"/>
  <c r="H931" i="22"/>
  <c r="Q930" i="22"/>
  <c r="P930" i="22"/>
  <c r="L930" i="22"/>
  <c r="H930" i="22"/>
  <c r="Q929" i="22"/>
  <c r="P929" i="22"/>
  <c r="L929" i="22"/>
  <c r="H929" i="22"/>
  <c r="Q928" i="22"/>
  <c r="P928" i="22"/>
  <c r="L928" i="22"/>
  <c r="H928" i="22"/>
  <c r="Q927" i="22"/>
  <c r="P927" i="22"/>
  <c r="L927" i="22"/>
  <c r="H927" i="22"/>
  <c r="L926" i="22"/>
  <c r="H926" i="22"/>
  <c r="Q925" i="22"/>
  <c r="P925" i="22"/>
  <c r="L925" i="22"/>
  <c r="H925" i="22"/>
  <c r="Q924" i="22"/>
  <c r="P924" i="22"/>
  <c r="L924" i="22"/>
  <c r="H924" i="22"/>
  <c r="Q923" i="22"/>
  <c r="P923" i="22"/>
  <c r="L923" i="22"/>
  <c r="H923" i="22"/>
  <c r="Q922" i="22"/>
  <c r="P922" i="22"/>
  <c r="L922" i="22"/>
  <c r="H922" i="22"/>
  <c r="Q921" i="22"/>
  <c r="P921" i="22"/>
  <c r="L921" i="22"/>
  <c r="H921" i="22"/>
  <c r="Q920" i="22"/>
  <c r="P920" i="22"/>
  <c r="K920" i="22"/>
  <c r="H920" i="22"/>
  <c r="H919" i="22"/>
  <c r="Q918" i="22"/>
  <c r="P918" i="22"/>
  <c r="L918" i="22"/>
  <c r="H918" i="22"/>
  <c r="Q917" i="22"/>
  <c r="P917" i="22"/>
  <c r="L917" i="22"/>
  <c r="H917" i="22"/>
  <c r="Q916" i="22"/>
  <c r="P916" i="22"/>
  <c r="L916" i="22"/>
  <c r="H916" i="22"/>
  <c r="Q915" i="22"/>
  <c r="P915" i="22"/>
  <c r="L915" i="22"/>
  <c r="H915" i="22"/>
  <c r="Q914" i="22"/>
  <c r="P914" i="22"/>
  <c r="L914" i="22"/>
  <c r="H914" i="22"/>
  <c r="Q913" i="22"/>
  <c r="P913" i="22"/>
  <c r="L913" i="22"/>
  <c r="H913" i="22"/>
  <c r="P912" i="22"/>
  <c r="L912" i="22"/>
  <c r="H912" i="22"/>
  <c r="Q911" i="22"/>
  <c r="P911" i="22"/>
  <c r="L911" i="22"/>
  <c r="H911" i="22"/>
  <c r="Q910" i="22"/>
  <c r="P910" i="22"/>
  <c r="L910" i="22"/>
  <c r="H910" i="22"/>
  <c r="Q909" i="22"/>
  <c r="P909" i="22"/>
  <c r="L909" i="22"/>
  <c r="H909" i="22"/>
  <c r="Q908" i="22"/>
  <c r="P908" i="22"/>
  <c r="L908" i="22"/>
  <c r="H908" i="22"/>
  <c r="Q907" i="22"/>
  <c r="P907" i="22"/>
  <c r="L907" i="22"/>
  <c r="H907" i="22"/>
  <c r="Q906" i="22"/>
  <c r="P906" i="22"/>
  <c r="L906" i="22"/>
  <c r="H906" i="22"/>
  <c r="Q905" i="22"/>
  <c r="P905" i="22"/>
  <c r="L905" i="22"/>
  <c r="H905" i="22"/>
  <c r="Q904" i="22"/>
  <c r="P904" i="22"/>
  <c r="L904" i="22"/>
  <c r="H904" i="22"/>
  <c r="Q903" i="22"/>
  <c r="P903" i="22"/>
  <c r="L903" i="22"/>
  <c r="H903" i="22"/>
  <c r="Q902" i="22"/>
  <c r="P902" i="22"/>
  <c r="L902" i="22"/>
  <c r="H902" i="22"/>
  <c r="Q901" i="22"/>
  <c r="P901" i="22"/>
  <c r="L901" i="22"/>
  <c r="H901" i="22"/>
  <c r="Q900" i="22"/>
  <c r="P900" i="22"/>
  <c r="L900" i="22"/>
  <c r="H900" i="22"/>
  <c r="Q899" i="22"/>
  <c r="P899" i="22"/>
  <c r="L899" i="22"/>
  <c r="H899" i="22"/>
  <c r="Q898" i="22"/>
  <c r="P898" i="22"/>
  <c r="L898" i="22"/>
  <c r="H898" i="22"/>
  <c r="Q897" i="22"/>
  <c r="P897" i="22"/>
  <c r="L897" i="22"/>
  <c r="H897" i="22"/>
  <c r="Q896" i="22"/>
  <c r="P896" i="22"/>
  <c r="L896" i="22"/>
  <c r="H896" i="22"/>
  <c r="Q895" i="22"/>
  <c r="P895" i="22"/>
  <c r="L895" i="22"/>
  <c r="H895" i="22"/>
  <c r="L894" i="22"/>
  <c r="H894" i="22"/>
  <c r="L893" i="22"/>
  <c r="H893" i="22"/>
  <c r="Q892" i="22"/>
  <c r="P892" i="22"/>
  <c r="L892" i="22"/>
  <c r="H892" i="22"/>
  <c r="Q891" i="22"/>
  <c r="P891" i="22"/>
  <c r="L891" i="22"/>
  <c r="H891" i="22"/>
  <c r="P890" i="22"/>
  <c r="Q890" i="22"/>
  <c r="L890" i="22"/>
  <c r="H890" i="22"/>
  <c r="L889" i="22"/>
  <c r="H889" i="22"/>
  <c r="Q888" i="22"/>
  <c r="P888" i="22"/>
  <c r="L888" i="22"/>
  <c r="H888" i="22"/>
  <c r="Q887" i="22"/>
  <c r="P887" i="22"/>
  <c r="L887" i="22"/>
  <c r="H887" i="22"/>
  <c r="Q886" i="22"/>
  <c r="P886" i="22"/>
  <c r="L886" i="22"/>
  <c r="H886" i="22"/>
  <c r="Q885" i="22"/>
  <c r="P885" i="22"/>
  <c r="L885" i="22"/>
  <c r="H885" i="22"/>
  <c r="Q884" i="22"/>
  <c r="P884" i="22"/>
  <c r="L884" i="22"/>
  <c r="H884" i="22"/>
  <c r="Q883" i="22"/>
  <c r="P883" i="22"/>
  <c r="L883" i="22"/>
  <c r="H883" i="22"/>
  <c r="Q882" i="22"/>
  <c r="P882" i="22"/>
  <c r="L882" i="22"/>
  <c r="H882" i="22"/>
  <c r="Q881" i="22"/>
  <c r="P881" i="22"/>
  <c r="L881" i="22"/>
  <c r="H881" i="22"/>
  <c r="Q880" i="22"/>
  <c r="P880" i="22"/>
  <c r="L880" i="22"/>
  <c r="H880" i="22"/>
  <c r="Q879" i="22"/>
  <c r="P879" i="22"/>
  <c r="L879" i="22"/>
  <c r="H879" i="22"/>
  <c r="Q878" i="22"/>
  <c r="P878" i="22"/>
  <c r="L878" i="22"/>
  <c r="H878" i="22"/>
  <c r="Q877" i="22"/>
  <c r="P877" i="22"/>
  <c r="L877" i="22"/>
  <c r="H877" i="22"/>
  <c r="Q876" i="22"/>
  <c r="P876" i="22"/>
  <c r="L876" i="22"/>
  <c r="H876" i="22"/>
  <c r="Q875" i="22"/>
  <c r="P875" i="22"/>
  <c r="L875" i="22"/>
  <c r="H875" i="22"/>
  <c r="Q874" i="22"/>
  <c r="P874" i="22"/>
  <c r="L874" i="22"/>
  <c r="H874" i="22"/>
  <c r="Q873" i="22"/>
  <c r="L873" i="22"/>
  <c r="H873" i="22"/>
  <c r="Q872" i="22"/>
  <c r="P872" i="22"/>
  <c r="L872" i="22"/>
  <c r="H872" i="22"/>
  <c r="L871" i="22"/>
  <c r="H871" i="22"/>
  <c r="Q870" i="22"/>
  <c r="P870" i="22"/>
  <c r="L870" i="22"/>
  <c r="H870" i="22"/>
  <c r="Q869" i="22"/>
  <c r="P869" i="22"/>
  <c r="L869" i="22"/>
  <c r="H869" i="22"/>
  <c r="L868" i="22"/>
  <c r="H868" i="22"/>
  <c r="Q867" i="22"/>
  <c r="P867" i="22"/>
  <c r="L867" i="22"/>
  <c r="H867" i="22"/>
  <c r="P866" i="22"/>
  <c r="Q866" i="22"/>
  <c r="L866" i="22"/>
  <c r="H866" i="22"/>
  <c r="Q865" i="22"/>
  <c r="P865" i="22"/>
  <c r="L865" i="22"/>
  <c r="H865" i="22"/>
  <c r="Q864" i="22"/>
  <c r="L864" i="22"/>
  <c r="H864" i="22"/>
  <c r="Q863" i="22"/>
  <c r="P863" i="22"/>
  <c r="L863" i="22"/>
  <c r="H863" i="22"/>
  <c r="P862" i="22"/>
  <c r="Q862" i="22"/>
  <c r="L862" i="22"/>
  <c r="H862" i="22"/>
  <c r="Q861" i="22"/>
  <c r="P861" i="22"/>
  <c r="L861" i="22"/>
  <c r="H861" i="22"/>
  <c r="Q860" i="22"/>
  <c r="P860" i="22"/>
  <c r="L860" i="22"/>
  <c r="H860" i="22"/>
  <c r="Q859" i="22"/>
  <c r="P859" i="22"/>
  <c r="L859" i="22"/>
  <c r="H859" i="22"/>
  <c r="Q858" i="22"/>
  <c r="P858" i="22"/>
  <c r="L858" i="22"/>
  <c r="H858" i="22"/>
  <c r="Q857" i="22"/>
  <c r="P857" i="22"/>
  <c r="L857" i="22"/>
  <c r="H857" i="22"/>
  <c r="Q856" i="22"/>
  <c r="P856" i="22"/>
  <c r="L856" i="22"/>
  <c r="H856" i="22"/>
  <c r="Q855" i="22"/>
  <c r="P855" i="22"/>
  <c r="L855" i="22"/>
  <c r="H855" i="22"/>
  <c r="Q854" i="22"/>
  <c r="P854" i="22"/>
  <c r="L854" i="22"/>
  <c r="H854" i="22"/>
  <c r="Q853" i="22"/>
  <c r="P853" i="22"/>
  <c r="L853" i="22"/>
  <c r="H853" i="22"/>
  <c r="Q852" i="22"/>
  <c r="P852" i="22"/>
  <c r="L852" i="22"/>
  <c r="H852" i="22"/>
  <c r="Q851" i="22"/>
  <c r="P851" i="22"/>
  <c r="L851" i="22"/>
  <c r="H851" i="22"/>
  <c r="Q850" i="22"/>
  <c r="P850" i="22"/>
  <c r="L850" i="22"/>
  <c r="H850" i="22"/>
  <c r="Q849" i="22"/>
  <c r="P849" i="22"/>
  <c r="L849" i="22"/>
  <c r="H849" i="22"/>
  <c r="Q848" i="22"/>
  <c r="P848" i="22"/>
  <c r="L848" i="22"/>
  <c r="H848" i="22"/>
  <c r="L847" i="22"/>
  <c r="H847" i="22"/>
  <c r="Q846" i="22"/>
  <c r="P846" i="22"/>
  <c r="L846" i="22"/>
  <c r="H846" i="22"/>
  <c r="Q845" i="22"/>
  <c r="P845" i="22"/>
  <c r="L845" i="22"/>
  <c r="H845" i="22"/>
  <c r="Q844" i="22"/>
  <c r="P844" i="22"/>
  <c r="L844" i="22"/>
  <c r="H844" i="22"/>
  <c r="Q843" i="22"/>
  <c r="P843" i="22"/>
  <c r="L843" i="22"/>
  <c r="H843" i="22"/>
  <c r="Q842" i="22"/>
  <c r="P842" i="22"/>
  <c r="L842" i="22"/>
  <c r="H842" i="22"/>
  <c r="Q841" i="22"/>
  <c r="P841" i="22"/>
  <c r="L841" i="22"/>
  <c r="H841" i="22"/>
  <c r="Q840" i="22"/>
  <c r="P840" i="22"/>
  <c r="L840" i="22"/>
  <c r="H840" i="22"/>
  <c r="Q839" i="22"/>
  <c r="P839" i="22"/>
  <c r="L839" i="22"/>
  <c r="H839" i="22"/>
  <c r="Q838" i="22"/>
  <c r="P838" i="22"/>
  <c r="L838" i="22"/>
  <c r="H838" i="22"/>
  <c r="Q837" i="22"/>
  <c r="P837" i="22"/>
  <c r="L837" i="22"/>
  <c r="H837" i="22"/>
  <c r="Q836" i="22"/>
  <c r="P836" i="22"/>
  <c r="L836" i="22"/>
  <c r="H836" i="22"/>
  <c r="Q835" i="22"/>
  <c r="P835" i="22"/>
  <c r="L835" i="22"/>
  <c r="H835" i="22"/>
  <c r="Q834" i="22"/>
  <c r="P834" i="22"/>
  <c r="L834" i="22"/>
  <c r="H834" i="22"/>
  <c r="Q833" i="22"/>
  <c r="P833" i="22"/>
  <c r="L833" i="22"/>
  <c r="H833" i="22"/>
  <c r="Q832" i="22"/>
  <c r="L832" i="22"/>
  <c r="H832" i="22"/>
  <c r="Q831" i="22"/>
  <c r="P831" i="22"/>
  <c r="L831" i="22"/>
  <c r="H831" i="22"/>
  <c r="Q830" i="22"/>
  <c r="P830" i="22"/>
  <c r="K830" i="22"/>
  <c r="K829" i="22" s="1"/>
  <c r="H830" i="22"/>
  <c r="J829" i="22"/>
  <c r="J830" i="22" s="1"/>
  <c r="L830" i="22" s="1"/>
  <c r="H829" i="22"/>
  <c r="H828" i="22"/>
  <c r="J827" i="22"/>
  <c r="H827" i="22"/>
  <c r="O679" i="22" l="1"/>
  <c r="K919" i="22"/>
  <c r="O1934" i="22"/>
  <c r="O1648" i="22"/>
  <c r="K1665" i="22"/>
  <c r="K1649" i="22" s="1"/>
  <c r="K1753" i="22"/>
  <c r="O136" i="22"/>
  <c r="J1567" i="22"/>
  <c r="L1567" i="22" s="1"/>
  <c r="O386" i="22"/>
  <c r="K1790" i="22"/>
  <c r="P1030" i="22"/>
  <c r="P832" i="22"/>
  <c r="P864" i="22"/>
  <c r="Q871" i="22"/>
  <c r="P873" i="22"/>
  <c r="Q912" i="22"/>
  <c r="P986" i="22"/>
  <c r="P1011" i="22"/>
  <c r="P932" i="22"/>
  <c r="P941" i="22"/>
  <c r="P952" i="22"/>
  <c r="P996" i="22"/>
  <c r="P1018" i="22"/>
  <c r="J1341" i="22"/>
  <c r="J1342" i="22" s="1"/>
  <c r="J1433" i="22" s="1"/>
  <c r="J1447" i="22" s="1"/>
  <c r="L1447" i="22" s="1"/>
  <c r="P966" i="22"/>
  <c r="J1573" i="22"/>
  <c r="J1574" i="22" s="1"/>
  <c r="L1574" i="22" s="1"/>
  <c r="K828" i="22"/>
  <c r="K827" i="22" s="1"/>
  <c r="J1431" i="22"/>
  <c r="J1432" i="22" s="1"/>
  <c r="Q868" i="22"/>
  <c r="P868" i="22"/>
  <c r="P871" i="22"/>
  <c r="Q889" i="22"/>
  <c r="P889" i="22"/>
  <c r="Q926" i="22"/>
  <c r="P926" i="22"/>
  <c r="P960" i="22"/>
  <c r="Q894" i="22"/>
  <c r="P894" i="22"/>
  <c r="Q847" i="22"/>
  <c r="P847" i="22"/>
  <c r="J919" i="22"/>
  <c r="J920" i="22" s="1"/>
  <c r="Q1022" i="22"/>
  <c r="P1022" i="22"/>
  <c r="P1007" i="22"/>
  <c r="L1342" i="22" l="1"/>
  <c r="K1648" i="22"/>
  <c r="Q966" i="22"/>
  <c r="L1432" i="22"/>
  <c r="J1434" i="22"/>
  <c r="L1434" i="22" s="1"/>
  <c r="L920" i="22"/>
  <c r="J991" i="22"/>
  <c r="P965" i="22"/>
  <c r="Q965" i="22"/>
  <c r="L991" i="22" l="1"/>
  <c r="J1080" i="22"/>
  <c r="Q893" i="22"/>
  <c r="P893" i="22"/>
  <c r="L1080" i="22" l="1"/>
  <c r="J1169" i="22"/>
  <c r="J1170" i="22" s="1"/>
  <c r="Q827" i="22"/>
  <c r="P827" i="22"/>
  <c r="L1170" i="22" l="1"/>
  <c r="J1183" i="22"/>
  <c r="J1184" i="22" s="1"/>
  <c r="J1197" i="22" l="1"/>
  <c r="J1198" i="22" s="1"/>
  <c r="L1198" i="22" s="1"/>
  <c r="L1184" i="22"/>
  <c r="Q3375" i="22" l="1"/>
  <c r="L3375" i="22"/>
  <c r="L3374" i="22"/>
  <c r="L3373" i="22"/>
  <c r="J3372" i="22"/>
  <c r="I3372" i="22"/>
  <c r="L3371" i="22"/>
  <c r="L3370" i="22"/>
  <c r="L3369" i="22"/>
  <c r="J3368" i="22"/>
  <c r="I3368" i="22"/>
  <c r="Q3367" i="22"/>
  <c r="P3367" i="22"/>
  <c r="L3366" i="22"/>
  <c r="Q3365" i="22"/>
  <c r="P3365" i="22"/>
  <c r="L3365" i="22"/>
  <c r="Q3364" i="22"/>
  <c r="L3364" i="22"/>
  <c r="P3363" i="22"/>
  <c r="J3363" i="22"/>
  <c r="I3363" i="22"/>
  <c r="Q3362" i="22"/>
  <c r="P3362" i="22"/>
  <c r="L3362" i="22"/>
  <c r="L3361" i="22"/>
  <c r="Q3360" i="22"/>
  <c r="J3360" i="22"/>
  <c r="I3360" i="22"/>
  <c r="L3359" i="22"/>
  <c r="Q3358" i="22"/>
  <c r="P3358" i="22"/>
  <c r="L3358" i="22"/>
  <c r="L3357" i="22"/>
  <c r="Q3356" i="22"/>
  <c r="P3356" i="22"/>
  <c r="J3356" i="22"/>
  <c r="I3356" i="22"/>
  <c r="L3355" i="22"/>
  <c r="Q3354" i="22"/>
  <c r="P3354" i="22"/>
  <c r="L3354" i="22"/>
  <c r="Q3353" i="22"/>
  <c r="L3353" i="22"/>
  <c r="J3352" i="22"/>
  <c r="I3352" i="22"/>
  <c r="Q3351" i="22"/>
  <c r="P3351" i="22"/>
  <c r="L3351" i="22"/>
  <c r="L3350" i="22"/>
  <c r="Q3349" i="22"/>
  <c r="P3349" i="22"/>
  <c r="J3349" i="22"/>
  <c r="I3349" i="22"/>
  <c r="P3348" i="22"/>
  <c r="Q3348" i="22"/>
  <c r="L3348" i="22"/>
  <c r="L3347" i="22"/>
  <c r="J3346" i="22"/>
  <c r="I3346" i="22"/>
  <c r="L3345" i="22"/>
  <c r="Q3344" i="22"/>
  <c r="P3344" i="22"/>
  <c r="L3344" i="22"/>
  <c r="Q3343" i="22"/>
  <c r="P3343" i="22"/>
  <c r="L3343" i="22"/>
  <c r="Q3342" i="22"/>
  <c r="P3342" i="22"/>
  <c r="L3342" i="22"/>
  <c r="Q3341" i="22"/>
  <c r="P3341" i="22"/>
  <c r="J3341" i="22"/>
  <c r="Q3340" i="22"/>
  <c r="P3340" i="22"/>
  <c r="L3340" i="22"/>
  <c r="Q3339" i="22"/>
  <c r="P3339" i="22"/>
  <c r="L3339" i="22"/>
  <c r="Q3338" i="22"/>
  <c r="P3338" i="22"/>
  <c r="L3338" i="22"/>
  <c r="Q3337" i="22"/>
  <c r="P3337" i="22"/>
  <c r="L3337" i="22"/>
  <c r="Q3336" i="22"/>
  <c r="P3336" i="22"/>
  <c r="L3336" i="22"/>
  <c r="Q3335" i="22"/>
  <c r="P3335" i="22"/>
  <c r="J3335" i="22"/>
  <c r="I3335" i="22"/>
  <c r="Q3334" i="22"/>
  <c r="P3334" i="22"/>
  <c r="L3334" i="22"/>
  <c r="Q3333" i="22"/>
  <c r="P3333" i="22"/>
  <c r="L3333" i="22"/>
  <c r="Q3332" i="22"/>
  <c r="P3332" i="22"/>
  <c r="L3332" i="22"/>
  <c r="Q3331" i="22"/>
  <c r="P3331" i="22"/>
  <c r="L3331" i="22"/>
  <c r="Q3330" i="22"/>
  <c r="P3330" i="22"/>
  <c r="L3330" i="22"/>
  <c r="Q3329" i="22"/>
  <c r="P3329" i="22"/>
  <c r="L3329" i="22"/>
  <c r="Q3328" i="22"/>
  <c r="P3328" i="22"/>
  <c r="L3328" i="22"/>
  <c r="Q3327" i="22"/>
  <c r="P3327" i="22"/>
  <c r="L3327" i="22"/>
  <c r="Q3326" i="22"/>
  <c r="P3326" i="22"/>
  <c r="L3326" i="22"/>
  <c r="Q3325" i="22"/>
  <c r="P3325" i="22"/>
  <c r="L3325" i="22"/>
  <c r="Q3324" i="22"/>
  <c r="P3324" i="22"/>
  <c r="J3324" i="22"/>
  <c r="I3324" i="22"/>
  <c r="Q3322" i="22"/>
  <c r="L3324" i="22" l="1"/>
  <c r="L3349" i="22"/>
  <c r="L3346" i="22"/>
  <c r="L3360" i="22"/>
  <c r="L3335" i="22"/>
  <c r="L3352" i="22"/>
  <c r="L3363" i="22"/>
  <c r="L3368" i="22"/>
  <c r="Q3350" i="22"/>
  <c r="P3350" i="22"/>
  <c r="P3373" i="22"/>
  <c r="Q3373" i="22"/>
  <c r="P3352" i="22"/>
  <c r="L3356" i="22"/>
  <c r="P3360" i="22"/>
  <c r="L3372" i="22"/>
  <c r="P3374" i="22"/>
  <c r="Q3352" i="22"/>
  <c r="P3353" i="22"/>
  <c r="Q3363" i="22"/>
  <c r="P3364" i="22"/>
  <c r="Q3374" i="22"/>
  <c r="P3375" i="22"/>
  <c r="Q3346" i="22"/>
  <c r="P3346" i="22"/>
  <c r="P3322" i="22"/>
  <c r="P3347" i="22"/>
  <c r="Q3347" i="22"/>
  <c r="Q3361" i="22" l="1"/>
  <c r="P3361" i="22"/>
  <c r="P3372" i="22"/>
  <c r="Q3372" i="22"/>
  <c r="Q3323" i="22"/>
  <c r="P3323" i="22"/>
  <c r="Q3371" i="22" l="1"/>
  <c r="P3371" i="22"/>
  <c r="P3370" i="22" l="1"/>
  <c r="Q3370" i="22"/>
  <c r="Q3369" i="22" l="1"/>
  <c r="P3369" i="22"/>
  <c r="Q3368" i="22" l="1"/>
  <c r="P3368" i="22"/>
  <c r="Q589" i="22" l="1"/>
  <c r="P589" i="22"/>
  <c r="L589" i="22"/>
  <c r="Q588" i="22"/>
  <c r="P588" i="22"/>
  <c r="L588" i="22"/>
  <c r="Q586" i="22"/>
  <c r="P586" i="22"/>
  <c r="L586" i="22"/>
  <c r="Q585" i="22"/>
  <c r="P585" i="22"/>
  <c r="L585" i="22"/>
  <c r="Q584" i="22"/>
  <c r="P584" i="22"/>
  <c r="L584" i="22"/>
  <c r="L583" i="22"/>
  <c r="K583" i="22"/>
  <c r="J583" i="22"/>
  <c r="I583" i="22"/>
  <c r="Q582" i="22"/>
  <c r="P582" i="22"/>
  <c r="L582" i="22"/>
  <c r="Q581" i="22"/>
  <c r="P581" i="22"/>
  <c r="L581" i="22"/>
  <c r="Q580" i="22"/>
  <c r="P580" i="22"/>
  <c r="L580" i="22"/>
  <c r="Q579" i="22"/>
  <c r="P579" i="22"/>
  <c r="L579" i="22"/>
  <c r="Q578" i="22"/>
  <c r="P578" i="22"/>
  <c r="L578" i="22"/>
  <c r="Q577" i="22"/>
  <c r="P577" i="22"/>
  <c r="L577" i="22"/>
  <c r="Q576" i="22"/>
  <c r="P576" i="22"/>
  <c r="L576" i="22"/>
  <c r="K575" i="22"/>
  <c r="J575" i="22"/>
  <c r="I575" i="22"/>
  <c r="L575" i="22" s="1"/>
  <c r="Q574" i="22"/>
  <c r="P574" i="22"/>
  <c r="L574" i="22"/>
  <c r="Q573" i="22"/>
  <c r="P573" i="22"/>
  <c r="L573" i="22"/>
  <c r="Q572" i="22"/>
  <c r="P572" i="22"/>
  <c r="L572" i="22"/>
  <c r="Q571" i="22"/>
  <c r="P571" i="22"/>
  <c r="L571" i="22"/>
  <c r="Q570" i="22"/>
  <c r="P570" i="22"/>
  <c r="L570" i="22"/>
  <c r="Q569" i="22"/>
  <c r="P569" i="22"/>
  <c r="L569" i="22"/>
  <c r="K568" i="22"/>
  <c r="J568" i="22"/>
  <c r="I568" i="22"/>
  <c r="L568" i="22" s="1"/>
  <c r="Q567" i="22"/>
  <c r="P567" i="22"/>
  <c r="L567" i="22"/>
  <c r="Q566" i="22"/>
  <c r="P566" i="22"/>
  <c r="L566" i="22"/>
  <c r="Q565" i="22"/>
  <c r="P565" i="22"/>
  <c r="L565" i="22"/>
  <c r="K564" i="22"/>
  <c r="J564" i="22"/>
  <c r="I564" i="22"/>
  <c r="L564" i="22" s="1"/>
  <c r="Q563" i="22"/>
  <c r="P563" i="22"/>
  <c r="L563" i="22"/>
  <c r="Q562" i="22"/>
  <c r="P562" i="22"/>
  <c r="L562" i="22"/>
  <c r="Q561" i="22"/>
  <c r="P561" i="22"/>
  <c r="L561" i="22"/>
  <c r="Q560" i="22"/>
  <c r="P560" i="22"/>
  <c r="L560" i="22"/>
  <c r="K559" i="22"/>
  <c r="J559" i="22"/>
  <c r="I559" i="22"/>
  <c r="L559" i="22" s="1"/>
  <c r="Q558" i="22"/>
  <c r="P558" i="22"/>
  <c r="L558" i="22"/>
  <c r="Q557" i="22"/>
  <c r="P557" i="22"/>
  <c r="L557" i="22"/>
  <c r="Q556" i="22"/>
  <c r="P556" i="22"/>
  <c r="L556" i="22"/>
  <c r="Q555" i="22"/>
  <c r="P555" i="22"/>
  <c r="L555" i="22"/>
  <c r="Q554" i="22"/>
  <c r="P554" i="22"/>
  <c r="L554" i="22"/>
  <c r="K553" i="22"/>
  <c r="J553" i="22"/>
  <c r="I553" i="22"/>
  <c r="Q552" i="22"/>
  <c r="P552" i="22"/>
  <c r="L552" i="22"/>
  <c r="Q551" i="22"/>
  <c r="P551" i="22"/>
  <c r="L551" i="22"/>
  <c r="Q550" i="22"/>
  <c r="P550" i="22"/>
  <c r="L550" i="22"/>
  <c r="Q549" i="22"/>
  <c r="P549" i="22"/>
  <c r="L549" i="22"/>
  <c r="K548" i="22"/>
  <c r="J548" i="22"/>
  <c r="I548" i="22"/>
  <c r="L548" i="22" s="1"/>
  <c r="Q547" i="22"/>
  <c r="P547" i="22"/>
  <c r="L547" i="22"/>
  <c r="Q546" i="22"/>
  <c r="P546" i="22"/>
  <c r="L546" i="22"/>
  <c r="Q545" i="22"/>
  <c r="P545" i="22"/>
  <c r="L545" i="22"/>
  <c r="Q544" i="22"/>
  <c r="P544" i="22"/>
  <c r="L544" i="22"/>
  <c r="K543" i="22"/>
  <c r="J543" i="22"/>
  <c r="I543" i="22"/>
  <c r="L543" i="22" s="1"/>
  <c r="Q542" i="22"/>
  <c r="P542" i="22"/>
  <c r="L542" i="22"/>
  <c r="Q541" i="22"/>
  <c r="P541" i="22"/>
  <c r="L541" i="22"/>
  <c r="Q540" i="22"/>
  <c r="P540" i="22"/>
  <c r="L540" i="22"/>
  <c r="K539" i="22"/>
  <c r="J539" i="22"/>
  <c r="I539" i="22"/>
  <c r="L539" i="22" s="1"/>
  <c r="Q538" i="22"/>
  <c r="P538" i="22"/>
  <c r="L538" i="22"/>
  <c r="K537" i="22"/>
  <c r="J537" i="22"/>
  <c r="I537" i="22"/>
  <c r="Q536" i="22"/>
  <c r="P536" i="22"/>
  <c r="L536" i="22"/>
  <c r="Q535" i="22"/>
  <c r="P535" i="22"/>
  <c r="L535" i="22"/>
  <c r="K534" i="22"/>
  <c r="J534" i="22"/>
  <c r="I534" i="22"/>
  <c r="Q533" i="22"/>
  <c r="P533" i="22"/>
  <c r="L533" i="22"/>
  <c r="Q532" i="22"/>
  <c r="P532" i="22"/>
  <c r="L532" i="22"/>
  <c r="Q531" i="22"/>
  <c r="P531" i="22"/>
  <c r="L531" i="22"/>
  <c r="Q530" i="22"/>
  <c r="P530" i="22"/>
  <c r="L530" i="22"/>
  <c r="Q529" i="22"/>
  <c r="P529" i="22"/>
  <c r="L529" i="22"/>
  <c r="Q528" i="22"/>
  <c r="P528" i="22"/>
  <c r="L528" i="22"/>
  <c r="Q527" i="22"/>
  <c r="P527" i="22"/>
  <c r="L527" i="22"/>
  <c r="Q526" i="22"/>
  <c r="P526" i="22"/>
  <c r="L526" i="22"/>
  <c r="Q525" i="22"/>
  <c r="P525" i="22"/>
  <c r="L525" i="22"/>
  <c r="K524" i="22"/>
  <c r="J524" i="22"/>
  <c r="I524" i="22"/>
  <c r="L524" i="22" s="1"/>
  <c r="Q521" i="22"/>
  <c r="P521" i="22"/>
  <c r="L521" i="22"/>
  <c r="Q520" i="22"/>
  <c r="P520" i="22"/>
  <c r="L520" i="22"/>
  <c r="Q519" i="22"/>
  <c r="P519" i="22"/>
  <c r="L519" i="22"/>
  <c r="K518" i="22"/>
  <c r="J518" i="22"/>
  <c r="I518" i="22"/>
  <c r="L518" i="22" s="1"/>
  <c r="Q517" i="22"/>
  <c r="P517" i="22"/>
  <c r="L517" i="22"/>
  <c r="Q516" i="22"/>
  <c r="P516" i="22"/>
  <c r="L516" i="22"/>
  <c r="Q515" i="22"/>
  <c r="P515" i="22"/>
  <c r="L515" i="22"/>
  <c r="K514" i="22"/>
  <c r="J514" i="22"/>
  <c r="I514" i="22"/>
  <c r="L514" i="22" s="1"/>
  <c r="Q513" i="22"/>
  <c r="P513" i="22"/>
  <c r="L513" i="22"/>
  <c r="Q512" i="22"/>
  <c r="P512" i="22"/>
  <c r="L512" i="22"/>
  <c r="Q511" i="22"/>
  <c r="P511" i="22"/>
  <c r="L511" i="22"/>
  <c r="Q510" i="22"/>
  <c r="P510" i="22"/>
  <c r="L510" i="22"/>
  <c r="Q509" i="22"/>
  <c r="P509" i="22"/>
  <c r="L509" i="22"/>
  <c r="Q508" i="22"/>
  <c r="P508" i="22"/>
  <c r="L508" i="22"/>
  <c r="Q507" i="22"/>
  <c r="P507" i="22"/>
  <c r="L507" i="22"/>
  <c r="K506" i="22"/>
  <c r="J506" i="22"/>
  <c r="I506" i="22"/>
  <c r="L506" i="22" s="1"/>
  <c r="Q505" i="22"/>
  <c r="P505" i="22"/>
  <c r="L505" i="22"/>
  <c r="Q504" i="22"/>
  <c r="P504" i="22"/>
  <c r="L504" i="22"/>
  <c r="Q503" i="22"/>
  <c r="P503" i="22"/>
  <c r="L503" i="22"/>
  <c r="Q502" i="22"/>
  <c r="P502" i="22"/>
  <c r="L502" i="22"/>
  <c r="Q501" i="22"/>
  <c r="P501" i="22"/>
  <c r="L501" i="22"/>
  <c r="Q500" i="22"/>
  <c r="P500" i="22"/>
  <c r="L500" i="22"/>
  <c r="K499" i="22"/>
  <c r="J499" i="22"/>
  <c r="I499" i="22"/>
  <c r="Q498" i="22"/>
  <c r="P498" i="22"/>
  <c r="L498" i="22"/>
  <c r="Q497" i="22"/>
  <c r="P497" i="22"/>
  <c r="L497" i="22"/>
  <c r="Q496" i="22"/>
  <c r="P496" i="22"/>
  <c r="L496" i="22"/>
  <c r="L495" i="22"/>
  <c r="K495" i="22"/>
  <c r="J495" i="22"/>
  <c r="I495" i="22"/>
  <c r="Q494" i="22"/>
  <c r="P494" i="22"/>
  <c r="L494" i="22"/>
  <c r="Q493" i="22"/>
  <c r="P493" i="22"/>
  <c r="L493" i="22"/>
  <c r="Q492" i="22"/>
  <c r="P492" i="22"/>
  <c r="L492" i="22"/>
  <c r="Q491" i="22"/>
  <c r="P491" i="22"/>
  <c r="L491" i="22"/>
  <c r="K490" i="22"/>
  <c r="J490" i="22"/>
  <c r="I490" i="22"/>
  <c r="Q489" i="22"/>
  <c r="P489" i="22"/>
  <c r="L489" i="22"/>
  <c r="Q488" i="22"/>
  <c r="P488" i="22"/>
  <c r="L488" i="22"/>
  <c r="Q487" i="22"/>
  <c r="P487" i="22"/>
  <c r="L487" i="22"/>
  <c r="Q486" i="22"/>
  <c r="P486" i="22"/>
  <c r="L486" i="22"/>
  <c r="Q485" i="22"/>
  <c r="P485" i="22"/>
  <c r="L485" i="22"/>
  <c r="K484" i="22"/>
  <c r="J484" i="22"/>
  <c r="I484" i="22"/>
  <c r="L484" i="22" s="1"/>
  <c r="Q483" i="22"/>
  <c r="P483" i="22"/>
  <c r="L483" i="22"/>
  <c r="Q482" i="22"/>
  <c r="P482" i="22"/>
  <c r="L482" i="22"/>
  <c r="Q481" i="22"/>
  <c r="P481" i="22"/>
  <c r="L481" i="22"/>
  <c r="Q480" i="22"/>
  <c r="P480" i="22"/>
  <c r="L480" i="22"/>
  <c r="K479" i="22"/>
  <c r="J479" i="22"/>
  <c r="I479" i="22"/>
  <c r="Q478" i="22"/>
  <c r="P478" i="22"/>
  <c r="L478" i="22"/>
  <c r="Q477" i="22"/>
  <c r="P477" i="22"/>
  <c r="L477" i="22"/>
  <c r="Q476" i="22"/>
  <c r="P476" i="22"/>
  <c r="L476" i="22"/>
  <c r="Q475" i="22"/>
  <c r="P475" i="22"/>
  <c r="L475" i="22"/>
  <c r="L474" i="22"/>
  <c r="K474" i="22"/>
  <c r="J474" i="22"/>
  <c r="I474" i="22"/>
  <c r="Q473" i="22"/>
  <c r="P473" i="22"/>
  <c r="L473" i="22"/>
  <c r="Q472" i="22"/>
  <c r="P472" i="22"/>
  <c r="L472" i="22"/>
  <c r="Q471" i="22"/>
  <c r="P471" i="22"/>
  <c r="L471" i="22"/>
  <c r="K470" i="22"/>
  <c r="J470" i="22"/>
  <c r="I470" i="22"/>
  <c r="Q469" i="22"/>
  <c r="P469" i="22"/>
  <c r="L469" i="22"/>
  <c r="K468" i="22"/>
  <c r="J468" i="22"/>
  <c r="I468" i="22"/>
  <c r="Q467" i="22"/>
  <c r="P467" i="22"/>
  <c r="L467" i="22"/>
  <c r="Q466" i="22"/>
  <c r="P466" i="22"/>
  <c r="L466" i="22"/>
  <c r="K465" i="22"/>
  <c r="J465" i="22"/>
  <c r="I465" i="22"/>
  <c r="Q464" i="22"/>
  <c r="P464" i="22"/>
  <c r="L464" i="22"/>
  <c r="Q463" i="22"/>
  <c r="P463" i="22"/>
  <c r="L463" i="22"/>
  <c r="Q462" i="22"/>
  <c r="P462" i="22"/>
  <c r="L462" i="22"/>
  <c r="Q461" i="22"/>
  <c r="P461" i="22"/>
  <c r="L461" i="22"/>
  <c r="Q460" i="22"/>
  <c r="P460" i="22"/>
  <c r="L460" i="22"/>
  <c r="Q459" i="22"/>
  <c r="P459" i="22"/>
  <c r="L459" i="22"/>
  <c r="Q458" i="22"/>
  <c r="P458" i="22"/>
  <c r="L458" i="22"/>
  <c r="Q457" i="22"/>
  <c r="P457" i="22"/>
  <c r="L457" i="22"/>
  <c r="Q456" i="22"/>
  <c r="P456" i="22"/>
  <c r="L456" i="22"/>
  <c r="K455" i="22"/>
  <c r="J455" i="22"/>
  <c r="I455" i="22"/>
  <c r="Q454" i="22"/>
  <c r="P454" i="22"/>
  <c r="L454" i="22"/>
  <c r="Q450" i="22"/>
  <c r="P450" i="22"/>
  <c r="L450" i="22"/>
  <c r="Q449" i="22"/>
  <c r="P449" i="22"/>
  <c r="L449" i="22"/>
  <c r="K448" i="22"/>
  <c r="K447" i="22" s="1"/>
  <c r="J448" i="22"/>
  <c r="J447" i="22" s="1"/>
  <c r="I448" i="22"/>
  <c r="Q446" i="22"/>
  <c r="P446" i="22"/>
  <c r="L446" i="22"/>
  <c r="Q445" i="22"/>
  <c r="P445" i="22"/>
  <c r="L445" i="22"/>
  <c r="Q444" i="22"/>
  <c r="P444" i="22"/>
  <c r="L444" i="22"/>
  <c r="Q443" i="22"/>
  <c r="P443" i="22"/>
  <c r="L443" i="22"/>
  <c r="Q442" i="22"/>
  <c r="P442" i="22"/>
  <c r="L442" i="22"/>
  <c r="Q441" i="22"/>
  <c r="P441" i="22"/>
  <c r="L441" i="22"/>
  <c r="Q440" i="22"/>
  <c r="P440" i="22"/>
  <c r="L440" i="22"/>
  <c r="Q439" i="22"/>
  <c r="P439" i="22"/>
  <c r="L439" i="22"/>
  <c r="Q438" i="22"/>
  <c r="P438" i="22"/>
  <c r="L438" i="22"/>
  <c r="Q437" i="22"/>
  <c r="P437" i="22"/>
  <c r="L437" i="22"/>
  <c r="Q436" i="22"/>
  <c r="P436" i="22"/>
  <c r="L436" i="22"/>
  <c r="Q435" i="22"/>
  <c r="P435" i="22"/>
  <c r="L435" i="22"/>
  <c r="Q434" i="22"/>
  <c r="P434" i="22"/>
  <c r="L434" i="22"/>
  <c r="Q433" i="22"/>
  <c r="P433" i="22"/>
  <c r="L433" i="22"/>
  <c r="Q432" i="22"/>
  <c r="P432" i="22"/>
  <c r="L432" i="22"/>
  <c r="K431" i="22"/>
  <c r="K429" i="22" s="1"/>
  <c r="J431" i="22"/>
  <c r="I431" i="22"/>
  <c r="Q430" i="22"/>
  <c r="P430" i="22"/>
  <c r="L430" i="22"/>
  <c r="Q429" i="22"/>
  <c r="P429" i="22"/>
  <c r="L429" i="22"/>
  <c r="Q427" i="22"/>
  <c r="P427" i="22"/>
  <c r="L427" i="22"/>
  <c r="Q426" i="22"/>
  <c r="K426" i="22"/>
  <c r="J426" i="22"/>
  <c r="I426" i="22"/>
  <c r="Q425" i="22"/>
  <c r="P425" i="22"/>
  <c r="L425" i="22"/>
  <c r="Q424" i="22"/>
  <c r="K424" i="22"/>
  <c r="J424" i="22"/>
  <c r="I424" i="22"/>
  <c r="Q423" i="22"/>
  <c r="P423" i="22"/>
  <c r="L423" i="22"/>
  <c r="Q422" i="22"/>
  <c r="K422" i="22"/>
  <c r="J422" i="22"/>
  <c r="I422" i="22"/>
  <c r="Q421" i="22"/>
  <c r="P421" i="22"/>
  <c r="L421" i="22"/>
  <c r="Q420" i="22"/>
  <c r="P420" i="22"/>
  <c r="L420" i="22"/>
  <c r="Q419" i="22"/>
  <c r="P419" i="22"/>
  <c r="L419" i="22"/>
  <c r="Q418" i="22"/>
  <c r="P418" i="22"/>
  <c r="L418" i="22"/>
  <c r="Q417" i="22"/>
  <c r="P417" i="22"/>
  <c r="L417" i="22"/>
  <c r="Q416" i="22"/>
  <c r="P416" i="22"/>
  <c r="L416" i="22"/>
  <c r="Q415" i="22"/>
  <c r="P415" i="22"/>
  <c r="L415" i="22"/>
  <c r="Q414" i="22"/>
  <c r="P414" i="22"/>
  <c r="L414" i="22"/>
  <c r="Q413" i="22"/>
  <c r="P413" i="22"/>
  <c r="L413" i="22"/>
  <c r="Q412" i="22"/>
  <c r="P412" i="22"/>
  <c r="L412" i="22"/>
  <c r="Q411" i="22"/>
  <c r="P411" i="22"/>
  <c r="L411" i="22"/>
  <c r="Q410" i="22"/>
  <c r="P410" i="22"/>
  <c r="L410" i="22"/>
  <c r="Q409" i="22"/>
  <c r="P409" i="22"/>
  <c r="L409" i="22"/>
  <c r="Q408" i="22"/>
  <c r="P408" i="22"/>
  <c r="L408" i="22"/>
  <c r="Q407" i="22"/>
  <c r="P407" i="22"/>
  <c r="L407" i="22"/>
  <c r="Q406" i="22"/>
  <c r="K406" i="22"/>
  <c r="J406" i="22"/>
  <c r="I406" i="22"/>
  <c r="Q405" i="22"/>
  <c r="P405" i="22"/>
  <c r="L405" i="22"/>
  <c r="Q404" i="22"/>
  <c r="P404" i="22"/>
  <c r="L404" i="22"/>
  <c r="Q403" i="22"/>
  <c r="P403" i="22"/>
  <c r="L403" i="22"/>
  <c r="Q402" i="22"/>
  <c r="P402" i="22"/>
  <c r="L402" i="22"/>
  <c r="Q401" i="22"/>
  <c r="P401" i="22"/>
  <c r="L401" i="22"/>
  <c r="Q400" i="22"/>
  <c r="P400" i="22"/>
  <c r="L400" i="22"/>
  <c r="Q399" i="22"/>
  <c r="P399" i="22"/>
  <c r="L399" i="22"/>
  <c r="Q398" i="22"/>
  <c r="P398" i="22"/>
  <c r="L398" i="22"/>
  <c r="Q397" i="22"/>
  <c r="P397" i="22"/>
  <c r="L397" i="22"/>
  <c r="Q396" i="22"/>
  <c r="P396" i="22"/>
  <c r="L396" i="22"/>
  <c r="Q395" i="22"/>
  <c r="P395" i="22"/>
  <c r="L395" i="22"/>
  <c r="Q394" i="22"/>
  <c r="P394" i="22"/>
  <c r="L394" i="22"/>
  <c r="Q393" i="22"/>
  <c r="P393" i="22"/>
  <c r="L393" i="22"/>
  <c r="Q392" i="22"/>
  <c r="P392" i="22"/>
  <c r="L392" i="22"/>
  <c r="Q391" i="22"/>
  <c r="K391" i="22"/>
  <c r="K390" i="22" s="1"/>
  <c r="J391" i="22"/>
  <c r="I391" i="22"/>
  <c r="Q389" i="22"/>
  <c r="P389" i="22"/>
  <c r="L389" i="22"/>
  <c r="Q388" i="22"/>
  <c r="K388" i="22"/>
  <c r="J388" i="22"/>
  <c r="I388" i="22"/>
  <c r="L468" i="22" l="1"/>
  <c r="L455" i="22"/>
  <c r="L470" i="22"/>
  <c r="L479" i="22"/>
  <c r="L465" i="22"/>
  <c r="J453" i="22"/>
  <c r="J452" i="22" s="1"/>
  <c r="J390" i="22"/>
  <c r="L431" i="22"/>
  <c r="L534" i="22"/>
  <c r="K453" i="22"/>
  <c r="K452" i="22" s="1"/>
  <c r="L388" i="22"/>
  <c r="L391" i="22"/>
  <c r="J428" i="22"/>
  <c r="I453" i="22"/>
  <c r="L537" i="22"/>
  <c r="K387" i="22"/>
  <c r="K428" i="22"/>
  <c r="L453" i="22"/>
  <c r="L406" i="22"/>
  <c r="L448" i="22"/>
  <c r="L490" i="22"/>
  <c r="L499" i="22"/>
  <c r="L553" i="22"/>
  <c r="Q431" i="22"/>
  <c r="P431" i="22"/>
  <c r="Q448" i="22"/>
  <c r="P448" i="22"/>
  <c r="Q465" i="22"/>
  <c r="P465" i="22"/>
  <c r="Q490" i="22"/>
  <c r="P490" i="22"/>
  <c r="Q518" i="22"/>
  <c r="P518" i="22"/>
  <c r="Q559" i="22"/>
  <c r="P559" i="22"/>
  <c r="P406" i="22"/>
  <c r="Q455" i="22"/>
  <c r="P455" i="22"/>
  <c r="Q470" i="22"/>
  <c r="P470" i="22"/>
  <c r="Q506" i="22"/>
  <c r="P506" i="22"/>
  <c r="P388" i="22"/>
  <c r="I447" i="22"/>
  <c r="L447" i="22" s="1"/>
  <c r="Q468" i="22"/>
  <c r="P468" i="22"/>
  <c r="Q495" i="22"/>
  <c r="P495" i="22"/>
  <c r="Q548" i="22"/>
  <c r="P548" i="22"/>
  <c r="Q568" i="22"/>
  <c r="P568" i="22"/>
  <c r="Q583" i="22"/>
  <c r="P583" i="22"/>
  <c r="J387" i="22"/>
  <c r="P391" i="22"/>
  <c r="Q484" i="22"/>
  <c r="P484" i="22"/>
  <c r="I390" i="22"/>
  <c r="L422" i="22"/>
  <c r="P422" i="22"/>
  <c r="L424" i="22"/>
  <c r="P424" i="22"/>
  <c r="L426" i="22"/>
  <c r="P426" i="22"/>
  <c r="I452" i="22"/>
  <c r="Q474" i="22"/>
  <c r="P474" i="22"/>
  <c r="Q479" i="22"/>
  <c r="P479" i="22"/>
  <c r="Q534" i="22"/>
  <c r="P534" i="22"/>
  <c r="Q539" i="22"/>
  <c r="P539" i="22"/>
  <c r="Q499" i="22"/>
  <c r="P499" i="22"/>
  <c r="Q514" i="22"/>
  <c r="P514" i="22"/>
  <c r="Q524" i="22"/>
  <c r="P524" i="22"/>
  <c r="Q537" i="22"/>
  <c r="P537" i="22"/>
  <c r="Q543" i="22"/>
  <c r="P543" i="22"/>
  <c r="Q553" i="22"/>
  <c r="P553" i="22"/>
  <c r="Q564" i="22"/>
  <c r="P564" i="22"/>
  <c r="Q575" i="22"/>
  <c r="P575" i="22"/>
  <c r="Q587" i="22"/>
  <c r="P587" i="22"/>
  <c r="Q385" i="22"/>
  <c r="P385" i="22"/>
  <c r="L385" i="22"/>
  <c r="Q384" i="22"/>
  <c r="P384" i="22"/>
  <c r="L384" i="22"/>
  <c r="Q383" i="22"/>
  <c r="K383" i="22"/>
  <c r="J383" i="22"/>
  <c r="I383" i="22"/>
  <c r="Q382" i="22"/>
  <c r="P382" i="22"/>
  <c r="L382" i="22"/>
  <c r="Q381" i="22"/>
  <c r="P381" i="22"/>
  <c r="L381" i="22"/>
  <c r="Q380" i="22"/>
  <c r="P380" i="22"/>
  <c r="L380" i="22"/>
  <c r="Q379" i="22"/>
  <c r="K379" i="22"/>
  <c r="J379" i="22"/>
  <c r="I379" i="22"/>
  <c r="Q378" i="22"/>
  <c r="P378" i="22"/>
  <c r="L378" i="22"/>
  <c r="Q377" i="22"/>
  <c r="P377" i="22"/>
  <c r="L377" i="22"/>
  <c r="Q376" i="22"/>
  <c r="P376" i="22"/>
  <c r="L376" i="22"/>
  <c r="Q375" i="22"/>
  <c r="P375" i="22"/>
  <c r="L375" i="22"/>
  <c r="Q374" i="22"/>
  <c r="P374" i="22"/>
  <c r="L374" i="22"/>
  <c r="Q373" i="22"/>
  <c r="P373" i="22"/>
  <c r="L373" i="22"/>
  <c r="Q372" i="22"/>
  <c r="P372" i="22"/>
  <c r="L372" i="22"/>
  <c r="Q371" i="22"/>
  <c r="P371" i="22"/>
  <c r="L371" i="22"/>
  <c r="Q370" i="22"/>
  <c r="P370" i="22"/>
  <c r="L370" i="22"/>
  <c r="Q369" i="22"/>
  <c r="P369" i="22"/>
  <c r="L369" i="22"/>
  <c r="Q368" i="22"/>
  <c r="P368" i="22"/>
  <c r="L368" i="22"/>
  <c r="Q367" i="22"/>
  <c r="P367" i="22"/>
  <c r="L367" i="22"/>
  <c r="Q366" i="22"/>
  <c r="P366" i="22"/>
  <c r="L366" i="22"/>
  <c r="Q365" i="22"/>
  <c r="P365" i="22"/>
  <c r="L365" i="22"/>
  <c r="Q364" i="22"/>
  <c r="P364" i="22"/>
  <c r="L364" i="22"/>
  <c r="Q363" i="22"/>
  <c r="P363" i="22"/>
  <c r="L363" i="22"/>
  <c r="Q362" i="22"/>
  <c r="P362" i="22"/>
  <c r="L362" i="22"/>
  <c r="Q361" i="22"/>
  <c r="P361" i="22"/>
  <c r="L361" i="22"/>
  <c r="Q360" i="22"/>
  <c r="P360" i="22"/>
  <c r="L360" i="22"/>
  <c r="Q359" i="22"/>
  <c r="P359" i="22"/>
  <c r="L359" i="22"/>
  <c r="Q358" i="22"/>
  <c r="P358" i="22"/>
  <c r="L358" i="22"/>
  <c r="Q357" i="22"/>
  <c r="P357" i="22"/>
  <c r="L357" i="22"/>
  <c r="Q356" i="22"/>
  <c r="P356" i="22"/>
  <c r="L356" i="22"/>
  <c r="Q355" i="22"/>
  <c r="P355" i="22"/>
  <c r="L355" i="22"/>
  <c r="Q354" i="22"/>
  <c r="K354" i="22"/>
  <c r="J354" i="22"/>
  <c r="I354" i="22"/>
  <c r="L354" i="22" s="1"/>
  <c r="Q353" i="22"/>
  <c r="P353" i="22"/>
  <c r="L353" i="22"/>
  <c r="Q352" i="22"/>
  <c r="P352" i="22"/>
  <c r="L352" i="22"/>
  <c r="Q351" i="22"/>
  <c r="P351" i="22"/>
  <c r="L351" i="22"/>
  <c r="Q350" i="22"/>
  <c r="K350" i="22"/>
  <c r="J350" i="22"/>
  <c r="I350" i="22"/>
  <c r="Q349" i="22"/>
  <c r="P349" i="22"/>
  <c r="L349" i="22"/>
  <c r="Q348" i="22"/>
  <c r="P348" i="22"/>
  <c r="L348" i="22"/>
  <c r="Q347" i="22"/>
  <c r="P347" i="22"/>
  <c r="L347" i="22"/>
  <c r="Q346" i="22"/>
  <c r="P346" i="22"/>
  <c r="L346" i="22"/>
  <c r="Q345" i="22"/>
  <c r="P345" i="22"/>
  <c r="L345" i="22"/>
  <c r="Q344" i="22"/>
  <c r="P344" i="22"/>
  <c r="L344" i="22"/>
  <c r="Q343" i="22"/>
  <c r="K343" i="22"/>
  <c r="J343" i="22"/>
  <c r="I343" i="22"/>
  <c r="L343" i="22" s="1"/>
  <c r="Q342" i="22"/>
  <c r="P342" i="22"/>
  <c r="L342" i="22"/>
  <c r="Q341" i="22"/>
  <c r="P341" i="22"/>
  <c r="L341" i="22"/>
  <c r="Q340" i="22"/>
  <c r="P340" i="22"/>
  <c r="L340" i="22"/>
  <c r="Q339" i="22"/>
  <c r="K339" i="22"/>
  <c r="J339" i="22"/>
  <c r="I339" i="22"/>
  <c r="Q338" i="22"/>
  <c r="P338" i="22"/>
  <c r="L338" i="22"/>
  <c r="Q337" i="22"/>
  <c r="P337" i="22"/>
  <c r="L337" i="22"/>
  <c r="Q336" i="22"/>
  <c r="P336" i="22"/>
  <c r="L336" i="22"/>
  <c r="Q335" i="22"/>
  <c r="P335" i="22"/>
  <c r="L335" i="22"/>
  <c r="Q334" i="22"/>
  <c r="K334" i="22"/>
  <c r="J334" i="22"/>
  <c r="I334" i="22"/>
  <c r="Q333" i="22"/>
  <c r="P333" i="22"/>
  <c r="L333" i="22"/>
  <c r="Q332" i="22"/>
  <c r="P332" i="22"/>
  <c r="L332" i="22"/>
  <c r="Q331" i="22"/>
  <c r="P331" i="22"/>
  <c r="L331" i="22"/>
  <c r="Q330" i="22"/>
  <c r="P330" i="22"/>
  <c r="L330" i="22"/>
  <c r="Q329" i="22"/>
  <c r="P329" i="22"/>
  <c r="L329" i="22"/>
  <c r="Q328" i="22"/>
  <c r="K328" i="22"/>
  <c r="J328" i="22"/>
  <c r="I328" i="22"/>
  <c r="L328" i="22" s="1"/>
  <c r="Q327" i="22"/>
  <c r="P327" i="22"/>
  <c r="L327" i="22"/>
  <c r="Q326" i="22"/>
  <c r="P326" i="22"/>
  <c r="L326" i="22"/>
  <c r="Q325" i="22"/>
  <c r="P325" i="22"/>
  <c r="L325" i="22"/>
  <c r="Q324" i="22"/>
  <c r="P324" i="22"/>
  <c r="L324" i="22"/>
  <c r="Q323" i="22"/>
  <c r="K323" i="22"/>
  <c r="J323" i="22"/>
  <c r="I323" i="22"/>
  <c r="L323" i="22" s="1"/>
  <c r="Q322" i="22"/>
  <c r="P322" i="22"/>
  <c r="L322" i="22"/>
  <c r="Q321" i="22"/>
  <c r="P321" i="22"/>
  <c r="L321" i="22"/>
  <c r="Q320" i="22"/>
  <c r="P320" i="22"/>
  <c r="L320" i="22"/>
  <c r="Q319" i="22"/>
  <c r="P319" i="22"/>
  <c r="L319" i="22"/>
  <c r="Q318" i="22"/>
  <c r="K318" i="22"/>
  <c r="J318" i="22"/>
  <c r="I318" i="22"/>
  <c r="Q317" i="22"/>
  <c r="P317" i="22"/>
  <c r="L317" i="22"/>
  <c r="Q316" i="22"/>
  <c r="P316" i="22"/>
  <c r="L316" i="22"/>
  <c r="Q315" i="22"/>
  <c r="P315" i="22"/>
  <c r="L315" i="22"/>
  <c r="Q314" i="22"/>
  <c r="K314" i="22"/>
  <c r="J314" i="22"/>
  <c r="I314" i="22"/>
  <c r="Q313" i="22"/>
  <c r="P313" i="22"/>
  <c r="L313" i="22"/>
  <c r="Q312" i="22"/>
  <c r="K312" i="22"/>
  <c r="J312" i="22"/>
  <c r="I312" i="22"/>
  <c r="L312" i="22" s="1"/>
  <c r="Q311" i="22"/>
  <c r="P311" i="22"/>
  <c r="L311" i="22"/>
  <c r="Q310" i="22"/>
  <c r="P310" i="22"/>
  <c r="L310" i="22"/>
  <c r="Q309" i="22"/>
  <c r="K309" i="22"/>
  <c r="J309" i="22"/>
  <c r="I309" i="22"/>
  <c r="Q308" i="22"/>
  <c r="P308" i="22"/>
  <c r="L308" i="22"/>
  <c r="Q307" i="22"/>
  <c r="P307" i="22"/>
  <c r="L307" i="22"/>
  <c r="Q306" i="22"/>
  <c r="P306" i="22"/>
  <c r="L306" i="22"/>
  <c r="Q305" i="22"/>
  <c r="P305" i="22"/>
  <c r="L305" i="22"/>
  <c r="Q304" i="22"/>
  <c r="P304" i="22"/>
  <c r="L304" i="22"/>
  <c r="Q303" i="22"/>
  <c r="P303" i="22"/>
  <c r="L303" i="22"/>
  <c r="Q302" i="22"/>
  <c r="P302" i="22"/>
  <c r="L302" i="22"/>
  <c r="Q301" i="22"/>
  <c r="P301" i="22"/>
  <c r="L301" i="22"/>
  <c r="Q300" i="22"/>
  <c r="P300" i="22"/>
  <c r="L300" i="22"/>
  <c r="Q299" i="22"/>
  <c r="K299" i="22"/>
  <c r="J299" i="22"/>
  <c r="I299" i="22"/>
  <c r="Q296" i="22"/>
  <c r="P296" i="22"/>
  <c r="L296" i="22"/>
  <c r="Q295" i="22"/>
  <c r="P295" i="22"/>
  <c r="L295" i="22"/>
  <c r="Q294" i="22"/>
  <c r="P294" i="22"/>
  <c r="L294" i="22"/>
  <c r="Q293" i="22"/>
  <c r="K293" i="22"/>
  <c r="J293" i="22"/>
  <c r="I293" i="22"/>
  <c r="L293" i="22" s="1"/>
  <c r="Q292" i="22"/>
  <c r="P292" i="22"/>
  <c r="L292" i="22"/>
  <c r="Q291" i="22"/>
  <c r="P291" i="22"/>
  <c r="L291" i="22"/>
  <c r="Q290" i="22"/>
  <c r="P290" i="22"/>
  <c r="L290" i="22"/>
  <c r="Q289" i="22"/>
  <c r="K289" i="22"/>
  <c r="J289" i="22"/>
  <c r="I289" i="22"/>
  <c r="L289" i="22" s="1"/>
  <c r="Q288" i="22"/>
  <c r="P288" i="22"/>
  <c r="L288" i="22"/>
  <c r="Q287" i="22"/>
  <c r="P287" i="22"/>
  <c r="L287" i="22"/>
  <c r="Q286" i="22"/>
  <c r="P286" i="22"/>
  <c r="L286" i="22"/>
  <c r="Q285" i="22"/>
  <c r="P285" i="22"/>
  <c r="L285" i="22"/>
  <c r="Q284" i="22"/>
  <c r="P284" i="22"/>
  <c r="L284" i="22"/>
  <c r="Q283" i="22"/>
  <c r="P283" i="22"/>
  <c r="L283" i="22"/>
  <c r="Q282" i="22"/>
  <c r="P282" i="22"/>
  <c r="L282" i="22"/>
  <c r="Q281" i="22"/>
  <c r="P281" i="22"/>
  <c r="L281" i="22"/>
  <c r="Q280" i="22"/>
  <c r="P280" i="22"/>
  <c r="L280" i="22"/>
  <c r="Q279" i="22"/>
  <c r="P279" i="22"/>
  <c r="L279" i="22"/>
  <c r="Q278" i="22"/>
  <c r="P278" i="22"/>
  <c r="L278" i="22"/>
  <c r="Q277" i="22"/>
  <c r="P277" i="22"/>
  <c r="L277" i="22"/>
  <c r="Q276" i="22"/>
  <c r="P276" i="22"/>
  <c r="L276" i="22"/>
  <c r="Q275" i="22"/>
  <c r="P275" i="22"/>
  <c r="L275" i="22"/>
  <c r="Q274" i="22"/>
  <c r="P274" i="22"/>
  <c r="L274" i="22"/>
  <c r="Q273" i="22"/>
  <c r="P273" i="22"/>
  <c r="L273" i="22"/>
  <c r="Q272" i="22"/>
  <c r="P272" i="22"/>
  <c r="L272" i="22"/>
  <c r="Q271" i="22"/>
  <c r="P271" i="22"/>
  <c r="L271" i="22"/>
  <c r="Q270" i="22"/>
  <c r="P270" i="22"/>
  <c r="L270" i="22"/>
  <c r="Q269" i="22"/>
  <c r="P269" i="22"/>
  <c r="L269" i="22"/>
  <c r="Q268" i="22"/>
  <c r="P268" i="22"/>
  <c r="L268" i="22"/>
  <c r="Q267" i="22"/>
  <c r="P267" i="22"/>
  <c r="L267" i="22"/>
  <c r="Q266" i="22"/>
  <c r="P266" i="22"/>
  <c r="L266" i="22"/>
  <c r="Q265" i="22"/>
  <c r="P265" i="22"/>
  <c r="L265" i="22"/>
  <c r="Q264" i="22"/>
  <c r="K264" i="22"/>
  <c r="J264" i="22"/>
  <c r="I264" i="22"/>
  <c r="L264" i="22" s="1"/>
  <c r="Q263" i="22"/>
  <c r="P263" i="22"/>
  <c r="L263" i="22"/>
  <c r="Q262" i="22"/>
  <c r="P262" i="22"/>
  <c r="L262" i="22"/>
  <c r="Q261" i="22"/>
  <c r="P261" i="22"/>
  <c r="L261" i="22"/>
  <c r="Q260" i="22"/>
  <c r="K260" i="22"/>
  <c r="J260" i="22"/>
  <c r="L260" i="22" s="1"/>
  <c r="I260" i="22"/>
  <c r="Q259" i="22"/>
  <c r="P259" i="22"/>
  <c r="L259" i="22"/>
  <c r="Q258" i="22"/>
  <c r="P258" i="22"/>
  <c r="L258" i="22"/>
  <c r="Q257" i="22"/>
  <c r="P257" i="22"/>
  <c r="L257" i="22"/>
  <c r="Q256" i="22"/>
  <c r="P256" i="22"/>
  <c r="L256" i="22"/>
  <c r="Q255" i="22"/>
  <c r="P255" i="22"/>
  <c r="L255" i="22"/>
  <c r="Q254" i="22"/>
  <c r="P254" i="22"/>
  <c r="L254" i="22"/>
  <c r="Q253" i="22"/>
  <c r="K253" i="22"/>
  <c r="J253" i="22"/>
  <c r="I253" i="22"/>
  <c r="L253" i="22" s="1"/>
  <c r="Q252" i="22"/>
  <c r="P252" i="22"/>
  <c r="L252" i="22"/>
  <c r="Q251" i="22"/>
  <c r="P251" i="22"/>
  <c r="L251" i="22"/>
  <c r="Q250" i="22"/>
  <c r="P250" i="22"/>
  <c r="L250" i="22"/>
  <c r="Q249" i="22"/>
  <c r="K249" i="22"/>
  <c r="J249" i="22"/>
  <c r="L249" i="22" s="1"/>
  <c r="I249" i="22"/>
  <c r="Q248" i="22"/>
  <c r="P248" i="22"/>
  <c r="L248" i="22"/>
  <c r="Q247" i="22"/>
  <c r="P247" i="22"/>
  <c r="L247" i="22"/>
  <c r="Q246" i="22"/>
  <c r="P246" i="22"/>
  <c r="L246" i="22"/>
  <c r="Q245" i="22"/>
  <c r="P245" i="22"/>
  <c r="L245" i="22"/>
  <c r="Q244" i="22"/>
  <c r="K244" i="22"/>
  <c r="J244" i="22"/>
  <c r="I244" i="22"/>
  <c r="Q243" i="22"/>
  <c r="P243" i="22"/>
  <c r="L243" i="22"/>
  <c r="Q242" i="22"/>
  <c r="P242" i="22"/>
  <c r="L242" i="22"/>
  <c r="Q241" i="22"/>
  <c r="P241" i="22"/>
  <c r="L241" i="22"/>
  <c r="Q240" i="22"/>
  <c r="P240" i="22"/>
  <c r="L240" i="22"/>
  <c r="Q239" i="22"/>
  <c r="P239" i="22"/>
  <c r="L239" i="22"/>
  <c r="Q238" i="22"/>
  <c r="K238" i="22"/>
  <c r="J238" i="22"/>
  <c r="I238" i="22"/>
  <c r="Q237" i="22"/>
  <c r="P237" i="22"/>
  <c r="L237" i="22"/>
  <c r="Q236" i="22"/>
  <c r="P236" i="22"/>
  <c r="L236" i="22"/>
  <c r="Q235" i="22"/>
  <c r="P235" i="22"/>
  <c r="L235" i="22"/>
  <c r="Q234" i="22"/>
  <c r="P234" i="22"/>
  <c r="L234" i="22"/>
  <c r="Q233" i="22"/>
  <c r="K233" i="22"/>
  <c r="J233" i="22"/>
  <c r="I233" i="22"/>
  <c r="Q232" i="22"/>
  <c r="P232" i="22"/>
  <c r="L232" i="22"/>
  <c r="Q231" i="22"/>
  <c r="P231" i="22"/>
  <c r="L231" i="22"/>
  <c r="Q230" i="22"/>
  <c r="P230" i="22"/>
  <c r="L230" i="22"/>
  <c r="Q229" i="22"/>
  <c r="P229" i="22"/>
  <c r="L229" i="22"/>
  <c r="Q228" i="22"/>
  <c r="K228" i="22"/>
  <c r="J228" i="22"/>
  <c r="L228" i="22" s="1"/>
  <c r="I228" i="22"/>
  <c r="Q227" i="22"/>
  <c r="P227" i="22"/>
  <c r="L227" i="22"/>
  <c r="Q226" i="22"/>
  <c r="P226" i="22"/>
  <c r="L226" i="22"/>
  <c r="Q225" i="22"/>
  <c r="P225" i="22"/>
  <c r="L225" i="22"/>
  <c r="Q224" i="22"/>
  <c r="K224" i="22"/>
  <c r="J224" i="22"/>
  <c r="I224" i="22"/>
  <c r="L224" i="22" s="1"/>
  <c r="Q223" i="22"/>
  <c r="P223" i="22"/>
  <c r="L223" i="22"/>
  <c r="Q222" i="22"/>
  <c r="K222" i="22"/>
  <c r="J222" i="22"/>
  <c r="I222" i="22"/>
  <c r="Q221" i="22"/>
  <c r="P221" i="22"/>
  <c r="L221" i="22"/>
  <c r="Q220" i="22"/>
  <c r="P220" i="22"/>
  <c r="L220" i="22"/>
  <c r="Q219" i="22"/>
  <c r="K219" i="22"/>
  <c r="J219" i="22"/>
  <c r="I219" i="22"/>
  <c r="L219" i="22" s="1"/>
  <c r="Q218" i="22"/>
  <c r="P218" i="22"/>
  <c r="L218" i="22"/>
  <c r="Q217" i="22"/>
  <c r="P217" i="22"/>
  <c r="L217" i="22"/>
  <c r="Q216" i="22"/>
  <c r="P216" i="22"/>
  <c r="L216" i="22"/>
  <c r="Q215" i="22"/>
  <c r="P215" i="22"/>
  <c r="L215" i="22"/>
  <c r="Q214" i="22"/>
  <c r="P214" i="22"/>
  <c r="L214" i="22"/>
  <c r="Q213" i="22"/>
  <c r="P213" i="22"/>
  <c r="L213" i="22"/>
  <c r="Q212" i="22"/>
  <c r="P212" i="22"/>
  <c r="L212" i="22"/>
  <c r="Q211" i="22"/>
  <c r="P211" i="22"/>
  <c r="L211" i="22"/>
  <c r="Q210" i="22"/>
  <c r="P210" i="22"/>
  <c r="L210" i="22"/>
  <c r="Q209" i="22"/>
  <c r="K209" i="22"/>
  <c r="J209" i="22"/>
  <c r="I209" i="22"/>
  <c r="L209" i="22" s="1"/>
  <c r="Q208" i="22"/>
  <c r="P208" i="22"/>
  <c r="L208" i="22"/>
  <c r="Q204" i="22"/>
  <c r="P204" i="22"/>
  <c r="L204" i="22"/>
  <c r="Q203" i="22"/>
  <c r="P203" i="22"/>
  <c r="L203" i="22"/>
  <c r="Q202" i="22"/>
  <c r="K202" i="22"/>
  <c r="K201" i="22" s="1"/>
  <c r="J202" i="22"/>
  <c r="J201" i="22" s="1"/>
  <c r="I202" i="22"/>
  <c r="Q200" i="22"/>
  <c r="P200" i="22"/>
  <c r="L200" i="22"/>
  <c r="Q199" i="22"/>
  <c r="P199" i="22"/>
  <c r="L199" i="22"/>
  <c r="Q198" i="22"/>
  <c r="P198" i="22"/>
  <c r="L198" i="22"/>
  <c r="Q197" i="22"/>
  <c r="P197" i="22"/>
  <c r="L197" i="22"/>
  <c r="Q196" i="22"/>
  <c r="P196" i="22"/>
  <c r="L196" i="22"/>
  <c r="Q195" i="22"/>
  <c r="P195" i="22"/>
  <c r="L195" i="22"/>
  <c r="Q194" i="22"/>
  <c r="P194" i="22"/>
  <c r="L194" i="22"/>
  <c r="Q193" i="22"/>
  <c r="P193" i="22"/>
  <c r="L193" i="22"/>
  <c r="Q192" i="22"/>
  <c r="P192" i="22"/>
  <c r="L192" i="22"/>
  <c r="Q191" i="22"/>
  <c r="P191" i="22"/>
  <c r="L191" i="22"/>
  <c r="Q190" i="22"/>
  <c r="P190" i="22"/>
  <c r="L190" i="22"/>
  <c r="Q189" i="22"/>
  <c r="P189" i="22"/>
  <c r="L189" i="22"/>
  <c r="Q188" i="22"/>
  <c r="P188" i="22"/>
  <c r="L188" i="22"/>
  <c r="Q187" i="22"/>
  <c r="P187" i="22"/>
  <c r="L187" i="22"/>
  <c r="Q186" i="22"/>
  <c r="P186" i="22"/>
  <c r="L186" i="22"/>
  <c r="Q185" i="22"/>
  <c r="P185" i="22"/>
  <c r="L185" i="22"/>
  <c r="Q184" i="22"/>
  <c r="K184" i="22"/>
  <c r="J184" i="22"/>
  <c r="I184" i="22"/>
  <c r="L184" i="22" s="1"/>
  <c r="Q183" i="22"/>
  <c r="P183" i="22"/>
  <c r="L183" i="22"/>
  <c r="K182" i="22"/>
  <c r="Q180" i="22"/>
  <c r="P180" i="22"/>
  <c r="L180" i="22"/>
  <c r="Q179" i="22"/>
  <c r="K179" i="22"/>
  <c r="J179" i="22"/>
  <c r="I179" i="22"/>
  <c r="L179" i="22" s="1"/>
  <c r="Q178" i="22"/>
  <c r="P178" i="22"/>
  <c r="L178" i="22"/>
  <c r="Q177" i="22"/>
  <c r="K177" i="22"/>
  <c r="J177" i="22"/>
  <c r="I177" i="22"/>
  <c r="Q176" i="22"/>
  <c r="P176" i="22"/>
  <c r="L176" i="22"/>
  <c r="Q175" i="22"/>
  <c r="K175" i="22"/>
  <c r="J175" i="22"/>
  <c r="I175" i="22"/>
  <c r="Q174" i="22"/>
  <c r="P174" i="22"/>
  <c r="L174" i="22"/>
  <c r="Q173" i="22"/>
  <c r="K173" i="22"/>
  <c r="J173" i="22"/>
  <c r="I173" i="22"/>
  <c r="L173" i="22" s="1"/>
  <c r="Q172" i="22"/>
  <c r="P172" i="22"/>
  <c r="L172" i="22"/>
  <c r="Q171" i="22"/>
  <c r="P171" i="22"/>
  <c r="L171" i="22"/>
  <c r="Q170" i="22"/>
  <c r="P170" i="22"/>
  <c r="L170" i="22"/>
  <c r="Q169" i="22"/>
  <c r="P169" i="22"/>
  <c r="L169" i="22"/>
  <c r="Q168" i="22"/>
  <c r="P168" i="22"/>
  <c r="L168" i="22"/>
  <c r="Q167" i="22"/>
  <c r="P167" i="22"/>
  <c r="L167" i="22"/>
  <c r="Q166" i="22"/>
  <c r="P166" i="22"/>
  <c r="L166" i="22"/>
  <c r="Q165" i="22"/>
  <c r="P165" i="22"/>
  <c r="L165" i="22"/>
  <c r="Q164" i="22"/>
  <c r="P164" i="22"/>
  <c r="L164" i="22"/>
  <c r="Q163" i="22"/>
  <c r="P163" i="22"/>
  <c r="L163" i="22"/>
  <c r="Q162" i="22"/>
  <c r="P162" i="22"/>
  <c r="L162" i="22"/>
  <c r="Q161" i="22"/>
  <c r="P161" i="22"/>
  <c r="L161" i="22"/>
  <c r="Q160" i="22"/>
  <c r="P160" i="22"/>
  <c r="L160" i="22"/>
  <c r="Q159" i="22"/>
  <c r="P159" i="22"/>
  <c r="L159" i="22"/>
  <c r="Q158" i="22"/>
  <c r="P158" i="22"/>
  <c r="L158" i="22"/>
  <c r="Q157" i="22"/>
  <c r="K157" i="22"/>
  <c r="J157" i="22"/>
  <c r="J140" i="22" s="1"/>
  <c r="I157" i="22"/>
  <c r="Q156" i="22"/>
  <c r="P156" i="22"/>
  <c r="L156" i="22"/>
  <c r="Q155" i="22"/>
  <c r="P155" i="22"/>
  <c r="L155" i="22"/>
  <c r="Q154" i="22"/>
  <c r="P154" i="22"/>
  <c r="L154" i="22"/>
  <c r="Q153" i="22"/>
  <c r="P153" i="22"/>
  <c r="L153" i="22"/>
  <c r="Q152" i="22"/>
  <c r="P152" i="22"/>
  <c r="L152" i="22"/>
  <c r="Q151" i="22"/>
  <c r="P151" i="22"/>
  <c r="L151" i="22"/>
  <c r="Q150" i="22"/>
  <c r="P150" i="22"/>
  <c r="L150" i="22"/>
  <c r="Q149" i="22"/>
  <c r="P149" i="22"/>
  <c r="L149" i="22"/>
  <c r="Q148" i="22"/>
  <c r="P148" i="22"/>
  <c r="L148" i="22"/>
  <c r="Q147" i="22"/>
  <c r="P147" i="22"/>
  <c r="L147" i="22"/>
  <c r="Q146" i="22"/>
  <c r="P146" i="22"/>
  <c r="L146" i="22"/>
  <c r="Q145" i="22"/>
  <c r="P145" i="22"/>
  <c r="L145" i="22"/>
  <c r="Q144" i="22"/>
  <c r="P144" i="22"/>
  <c r="L144" i="22"/>
  <c r="Q143" i="22"/>
  <c r="P143" i="22"/>
  <c r="L143" i="22"/>
  <c r="Q142" i="22"/>
  <c r="P142" i="22"/>
  <c r="L142" i="22"/>
  <c r="Q141" i="22"/>
  <c r="L141" i="22"/>
  <c r="K141" i="22"/>
  <c r="J141" i="22"/>
  <c r="I141" i="22"/>
  <c r="Q139" i="22"/>
  <c r="P139" i="22"/>
  <c r="L139" i="22"/>
  <c r="Q138" i="22"/>
  <c r="L138" i="22"/>
  <c r="K138" i="22"/>
  <c r="J138" i="22"/>
  <c r="I138" i="22"/>
  <c r="L379" i="22" l="1"/>
  <c r="J137" i="22"/>
  <c r="L177" i="22"/>
  <c r="L314" i="22"/>
  <c r="L334" i="22"/>
  <c r="L350" i="22"/>
  <c r="K181" i="22"/>
  <c r="L244" i="22"/>
  <c r="L299" i="22"/>
  <c r="L175" i="22"/>
  <c r="K298" i="22"/>
  <c r="K297" i="22" s="1"/>
  <c r="L383" i="22"/>
  <c r="L202" i="22"/>
  <c r="L222" i="22"/>
  <c r="L339" i="22"/>
  <c r="K207" i="22"/>
  <c r="K206" i="22" s="1"/>
  <c r="K205" i="22" s="1"/>
  <c r="J298" i="22"/>
  <c r="J297" i="22" s="1"/>
  <c r="K140" i="22"/>
  <c r="K137" i="22" s="1"/>
  <c r="L157" i="22"/>
  <c r="J182" i="22"/>
  <c r="J181" i="22" s="1"/>
  <c r="J207" i="22"/>
  <c r="J206" i="22" s="1"/>
  <c r="J205" i="22" s="1"/>
  <c r="L233" i="22"/>
  <c r="L238" i="22"/>
  <c r="L309" i="22"/>
  <c r="L318" i="22"/>
  <c r="P387" i="22"/>
  <c r="Q387" i="22"/>
  <c r="Q453" i="22"/>
  <c r="P453" i="22"/>
  <c r="P390" i="22"/>
  <c r="Q390" i="22"/>
  <c r="L452" i="22"/>
  <c r="L390" i="22"/>
  <c r="I387" i="22"/>
  <c r="Q428" i="22"/>
  <c r="P428" i="22"/>
  <c r="I428" i="22"/>
  <c r="L428" i="22" s="1"/>
  <c r="Q447" i="22"/>
  <c r="P447" i="22"/>
  <c r="Q523" i="22"/>
  <c r="P523" i="22"/>
  <c r="P207" i="22"/>
  <c r="I201" i="22"/>
  <c r="I298" i="22"/>
  <c r="I140" i="22"/>
  <c r="I207" i="22"/>
  <c r="P141" i="22"/>
  <c r="P157" i="22"/>
  <c r="P173" i="22"/>
  <c r="P175" i="22"/>
  <c r="P179" i="22"/>
  <c r="P202" i="22"/>
  <c r="P219" i="22"/>
  <c r="P222" i="22"/>
  <c r="P224" i="22"/>
  <c r="P228" i="22"/>
  <c r="P233" i="22"/>
  <c r="P238" i="22"/>
  <c r="P244" i="22"/>
  <c r="P249" i="22"/>
  <c r="P253" i="22"/>
  <c r="P260" i="22"/>
  <c r="P264" i="22"/>
  <c r="P289" i="22"/>
  <c r="P293" i="22"/>
  <c r="P298" i="22"/>
  <c r="P299" i="22"/>
  <c r="P309" i="22"/>
  <c r="P312" i="22"/>
  <c r="P314" i="22"/>
  <c r="P318" i="22"/>
  <c r="P323" i="22"/>
  <c r="P328" i="22"/>
  <c r="P334" i="22"/>
  <c r="P339" i="22"/>
  <c r="P343" i="22"/>
  <c r="P350" i="22"/>
  <c r="P354" i="22"/>
  <c r="P379" i="22"/>
  <c r="P383" i="22"/>
  <c r="P138" i="22"/>
  <c r="P140" i="22"/>
  <c r="P177" i="22"/>
  <c r="P184" i="22"/>
  <c r="P209" i="22"/>
  <c r="J136" i="22" l="1"/>
  <c r="K136" i="22"/>
  <c r="Q522" i="22"/>
  <c r="P522" i="22"/>
  <c r="Q452" i="22"/>
  <c r="P452" i="22"/>
  <c r="L387" i="22"/>
  <c r="L207" i="22"/>
  <c r="I206" i="22"/>
  <c r="Q201" i="22"/>
  <c r="P201" i="22"/>
  <c r="L140" i="22"/>
  <c r="I137" i="22"/>
  <c r="L201" i="22"/>
  <c r="I182" i="22"/>
  <c r="Q298" i="22"/>
  <c r="Q207" i="22"/>
  <c r="L298" i="22"/>
  <c r="I297" i="22"/>
  <c r="L297" i="22" s="1"/>
  <c r="Q140" i="22"/>
  <c r="L2387" i="22"/>
  <c r="L2386" i="22"/>
  <c r="L2385" i="22"/>
  <c r="L2384" i="22"/>
  <c r="L2383" i="22"/>
  <c r="L2382" i="22"/>
  <c r="L2381" i="22"/>
  <c r="J2380" i="22"/>
  <c r="I2380" i="22"/>
  <c r="L2379" i="22"/>
  <c r="L2378" i="22"/>
  <c r="L2377" i="22"/>
  <c r="L2376" i="22"/>
  <c r="L2375" i="22"/>
  <c r="J2374" i="22"/>
  <c r="I2374" i="22"/>
  <c r="L2373" i="22"/>
  <c r="L2372" i="22"/>
  <c r="L2371" i="22"/>
  <c r="L2370" i="22"/>
  <c r="L2369" i="22"/>
  <c r="L2368" i="22"/>
  <c r="L2367" i="22"/>
  <c r="L2366" i="22"/>
  <c r="L2365" i="22"/>
  <c r="J2364" i="22"/>
  <c r="I2364" i="22"/>
  <c r="L2363" i="22"/>
  <c r="L2362" i="22"/>
  <c r="L2361" i="22"/>
  <c r="L2360" i="22"/>
  <c r="L2359" i="22"/>
  <c r="L2358" i="22"/>
  <c r="L2357" i="22"/>
  <c r="L2356" i="22"/>
  <c r="L2355" i="22"/>
  <c r="L2353" i="22"/>
  <c r="L2352" i="22"/>
  <c r="L2351" i="22"/>
  <c r="L2350" i="22"/>
  <c r="L2349" i="22"/>
  <c r="L2348" i="22"/>
  <c r="L2347" i="22"/>
  <c r="L2346" i="22"/>
  <c r="L2345" i="22"/>
  <c r="L2344" i="22"/>
  <c r="J2343" i="22"/>
  <c r="I2343" i="22"/>
  <c r="L2342" i="22"/>
  <c r="L2341" i="22"/>
  <c r="L2340" i="22"/>
  <c r="L2339" i="22"/>
  <c r="L2338" i="22"/>
  <c r="L2337" i="22"/>
  <c r="L2336" i="22"/>
  <c r="L2335" i="22"/>
  <c r="J2334" i="22"/>
  <c r="I2334" i="22"/>
  <c r="L2331" i="22"/>
  <c r="L2330" i="22"/>
  <c r="L2329" i="22"/>
  <c r="L2328" i="22"/>
  <c r="L2327" i="22"/>
  <c r="L2326" i="22"/>
  <c r="L2325" i="22"/>
  <c r="L2324" i="22"/>
  <c r="L2323" i="22"/>
  <c r="J2322" i="22"/>
  <c r="I2322" i="22"/>
  <c r="L2321" i="22"/>
  <c r="L2320" i="22"/>
  <c r="L2319" i="22"/>
  <c r="L2318" i="22"/>
  <c r="L2317" i="22"/>
  <c r="L2316" i="22"/>
  <c r="L2315" i="22"/>
  <c r="J2314" i="22"/>
  <c r="I2314" i="22"/>
  <c r="L2313" i="22"/>
  <c r="L2312" i="22"/>
  <c r="L2311" i="22"/>
  <c r="L2310" i="22"/>
  <c r="L2309" i="22"/>
  <c r="L2308" i="22"/>
  <c r="L2307" i="22"/>
  <c r="L2306" i="22"/>
  <c r="L2305" i="22"/>
  <c r="J2304" i="22"/>
  <c r="I2304" i="22"/>
  <c r="L2303" i="22"/>
  <c r="L2302" i="22"/>
  <c r="L2301" i="22"/>
  <c r="L2300" i="22"/>
  <c r="L2299" i="22"/>
  <c r="L2298" i="22"/>
  <c r="L2297" i="22"/>
  <c r="L2296" i="22"/>
  <c r="L2295" i="22"/>
  <c r="L2294" i="22"/>
  <c r="L2293" i="22"/>
  <c r="L2292" i="22"/>
  <c r="L2291" i="22"/>
  <c r="J2290" i="22"/>
  <c r="I2290" i="22"/>
  <c r="L2289" i="22"/>
  <c r="L2288" i="22"/>
  <c r="L2287" i="22"/>
  <c r="L2286" i="22"/>
  <c r="L2285" i="22"/>
  <c r="L2284" i="22"/>
  <c r="L2283" i="22"/>
  <c r="L2282" i="22"/>
  <c r="L2281" i="22"/>
  <c r="L2280" i="22"/>
  <c r="L2279" i="22"/>
  <c r="L2278" i="22"/>
  <c r="L2277" i="22"/>
  <c r="L2276" i="22"/>
  <c r="J2275" i="22"/>
  <c r="I2275" i="22"/>
  <c r="L2274" i="22"/>
  <c r="L2273" i="22"/>
  <c r="L2272" i="22"/>
  <c r="L2271" i="22"/>
  <c r="L2270" i="22"/>
  <c r="L2269" i="22"/>
  <c r="L2268" i="22"/>
  <c r="L2267" i="22"/>
  <c r="L2266" i="22"/>
  <c r="L2265" i="22"/>
  <c r="L2264" i="22"/>
  <c r="J2263" i="22"/>
  <c r="I2263" i="22"/>
  <c r="L2259" i="22"/>
  <c r="L2258" i="22"/>
  <c r="L2257" i="22"/>
  <c r="L2256" i="22"/>
  <c r="L2255" i="22"/>
  <c r="L2254" i="22"/>
  <c r="L2253" i="22"/>
  <c r="L2252" i="22"/>
  <c r="L2251" i="22"/>
  <c r="L2250" i="22"/>
  <c r="J2249" i="22"/>
  <c r="I2249" i="22"/>
  <c r="L2248" i="22"/>
  <c r="L2247" i="22"/>
  <c r="L2246" i="22"/>
  <c r="L2245" i="22"/>
  <c r="L2244" i="22"/>
  <c r="L2243" i="22"/>
  <c r="L2242" i="22"/>
  <c r="J2241" i="22"/>
  <c r="I2241" i="22"/>
  <c r="L2240" i="22"/>
  <c r="L2239" i="22"/>
  <c r="L2238" i="22"/>
  <c r="L2237" i="22"/>
  <c r="L2236" i="22"/>
  <c r="L2235" i="22"/>
  <c r="L2234" i="22"/>
  <c r="L2233" i="22"/>
  <c r="J2232" i="22"/>
  <c r="I2232" i="22"/>
  <c r="L2231" i="22"/>
  <c r="L2230" i="22"/>
  <c r="L2229" i="22"/>
  <c r="L2228" i="22"/>
  <c r="L2227" i="22"/>
  <c r="L2226" i="22"/>
  <c r="L2225" i="22"/>
  <c r="J2224" i="22"/>
  <c r="I2224" i="22"/>
  <c r="L2223" i="22"/>
  <c r="L2222" i="22"/>
  <c r="L2221" i="22"/>
  <c r="L2220" i="22"/>
  <c r="L2219" i="22"/>
  <c r="L2218" i="22"/>
  <c r="L2217" i="22"/>
  <c r="L2216" i="22"/>
  <c r="L2215" i="22"/>
  <c r="J2214" i="22"/>
  <c r="I2214" i="22"/>
  <c r="L2213" i="22"/>
  <c r="L2212" i="22"/>
  <c r="L2211" i="22"/>
  <c r="L2210" i="22"/>
  <c r="L2209" i="22"/>
  <c r="L2208" i="22"/>
  <c r="L2207" i="22"/>
  <c r="L2206" i="22"/>
  <c r="L2205" i="22"/>
  <c r="L2203" i="22"/>
  <c r="L2202" i="22"/>
  <c r="L2201" i="22"/>
  <c r="L2200" i="22"/>
  <c r="L2199" i="22"/>
  <c r="L2198" i="22"/>
  <c r="L2197" i="22"/>
  <c r="L2196" i="22"/>
  <c r="L2195" i="22"/>
  <c r="L2194" i="22"/>
  <c r="J2193" i="22"/>
  <c r="I2193" i="22"/>
  <c r="L2192" i="22"/>
  <c r="L2191" i="22"/>
  <c r="L2190" i="22"/>
  <c r="L2189" i="22"/>
  <c r="L2188" i="22"/>
  <c r="L2187" i="22"/>
  <c r="L2186" i="22"/>
  <c r="L2185" i="22"/>
  <c r="J2184" i="22"/>
  <c r="I2184" i="22"/>
  <c r="I2173" i="22"/>
  <c r="L2172" i="22"/>
  <c r="L2171" i="22"/>
  <c r="L2170" i="22"/>
  <c r="L2169" i="22"/>
  <c r="L2168" i="22"/>
  <c r="L2167" i="22"/>
  <c r="L2166" i="22"/>
  <c r="I2165" i="22"/>
  <c r="I2164" i="22" s="1"/>
  <c r="L2162" i="22"/>
  <c r="L2161" i="22"/>
  <c r="L2160" i="22"/>
  <c r="L2159" i="22"/>
  <c r="L2158" i="22"/>
  <c r="L2157" i="22"/>
  <c r="L2156" i="22"/>
  <c r="I2155" i="22"/>
  <c r="I2154" i="22" s="1"/>
  <c r="L2153" i="22"/>
  <c r="L2152" i="22"/>
  <c r="L2151" i="22"/>
  <c r="L2150" i="22"/>
  <c r="L2149" i="22"/>
  <c r="L2148" i="22"/>
  <c r="L2147" i="22"/>
  <c r="J2146" i="22"/>
  <c r="J2145" i="22" s="1"/>
  <c r="J2144" i="22" s="1"/>
  <c r="J2137" i="22" s="1"/>
  <c r="J2136" i="22" s="1"/>
  <c r="I2146" i="22"/>
  <c r="L2143" i="22"/>
  <c r="L2142" i="22"/>
  <c r="L2141" i="22"/>
  <c r="L2140" i="22"/>
  <c r="L2139" i="22"/>
  <c r="L2138" i="22"/>
  <c r="L2135" i="22"/>
  <c r="L2134" i="22"/>
  <c r="L2133" i="22"/>
  <c r="L2132" i="22"/>
  <c r="L2131" i="22"/>
  <c r="L2130" i="22"/>
  <c r="L2129" i="22"/>
  <c r="J2128" i="22"/>
  <c r="I2128" i="22"/>
  <c r="L2127" i="22"/>
  <c r="L2126" i="22"/>
  <c r="L2125" i="22"/>
  <c r="L2124" i="22"/>
  <c r="L2123" i="22"/>
  <c r="L2122" i="22"/>
  <c r="L2121" i="22"/>
  <c r="J2120" i="22"/>
  <c r="I2120" i="22"/>
  <c r="L2119" i="22"/>
  <c r="L2118" i="22"/>
  <c r="L2117" i="22"/>
  <c r="L2116" i="22"/>
  <c r="L2115" i="22"/>
  <c r="L2114" i="22"/>
  <c r="L2113" i="22"/>
  <c r="J2112" i="22"/>
  <c r="I2112" i="22"/>
  <c r="L2111" i="22"/>
  <c r="L2110" i="22"/>
  <c r="L2109" i="22"/>
  <c r="L2108" i="22"/>
  <c r="L2107" i="22"/>
  <c r="L2106" i="22"/>
  <c r="L2105" i="22"/>
  <c r="L2104" i="22"/>
  <c r="L2103" i="22"/>
  <c r="J2102" i="22"/>
  <c r="I2102" i="22"/>
  <c r="L2101" i="22"/>
  <c r="L2100" i="22"/>
  <c r="L2099" i="22"/>
  <c r="L2098" i="22"/>
  <c r="L2097" i="22"/>
  <c r="L2096" i="22"/>
  <c r="L2095" i="22"/>
  <c r="L2094" i="22"/>
  <c r="L2093" i="22"/>
  <c r="J2092" i="22"/>
  <c r="I2092" i="22"/>
  <c r="L2091" i="22"/>
  <c r="L2090" i="22"/>
  <c r="L2089" i="22"/>
  <c r="L2088" i="22"/>
  <c r="L2087" i="22"/>
  <c r="L2086" i="22"/>
  <c r="L2085" i="22"/>
  <c r="L2084" i="22"/>
  <c r="L2083" i="22"/>
  <c r="L2082" i="22"/>
  <c r="J2081" i="22"/>
  <c r="I2081" i="22"/>
  <c r="L2080" i="22"/>
  <c r="L2079" i="22"/>
  <c r="L2078" i="22"/>
  <c r="L2077" i="22"/>
  <c r="L2076" i="22"/>
  <c r="L2075" i="22"/>
  <c r="L2074" i="22"/>
  <c r="L2073" i="22"/>
  <c r="J2072" i="22"/>
  <c r="I2072" i="22"/>
  <c r="L2070" i="22"/>
  <c r="L2069" i="22"/>
  <c r="L2068" i="22"/>
  <c r="L2067" i="22"/>
  <c r="L2066" i="22"/>
  <c r="L2065" i="22"/>
  <c r="L2064" i="22"/>
  <c r="J2063" i="22"/>
  <c r="I2063" i="22"/>
  <c r="L2061" i="22"/>
  <c r="L2060" i="22"/>
  <c r="L2059" i="22"/>
  <c r="L2058" i="22"/>
  <c r="L2057" i="22"/>
  <c r="L2056" i="22"/>
  <c r="L2055" i="22"/>
  <c r="L2054" i="22"/>
  <c r="J2053" i="22"/>
  <c r="I2053" i="22"/>
  <c r="L2052" i="22"/>
  <c r="L2051" i="22"/>
  <c r="L2050" i="22"/>
  <c r="L2049" i="22"/>
  <c r="L2048" i="22"/>
  <c r="L2047" i="22"/>
  <c r="L2046" i="22"/>
  <c r="J2045" i="22"/>
  <c r="I2045" i="22"/>
  <c r="L2044" i="22"/>
  <c r="L2043" i="22"/>
  <c r="L2042" i="22"/>
  <c r="L2041" i="22"/>
  <c r="L2040" i="22"/>
  <c r="L2039" i="22"/>
  <c r="L2038" i="22"/>
  <c r="L2037" i="22"/>
  <c r="L2036" i="22"/>
  <c r="J2035" i="22"/>
  <c r="I2035" i="22"/>
  <c r="L2034" i="22"/>
  <c r="L2033" i="22"/>
  <c r="L2032" i="22"/>
  <c r="L2031" i="22"/>
  <c r="L2030" i="22"/>
  <c r="L2029" i="22"/>
  <c r="L2028" i="22"/>
  <c r="L2027" i="22"/>
  <c r="L2026" i="22"/>
  <c r="J2025" i="22"/>
  <c r="I2025" i="22"/>
  <c r="L2024" i="22"/>
  <c r="L2023" i="22"/>
  <c r="L2022" i="22"/>
  <c r="L2021" i="22"/>
  <c r="L2020" i="22"/>
  <c r="L2019" i="22"/>
  <c r="L2018" i="22"/>
  <c r="L2017" i="22"/>
  <c r="L2016" i="22"/>
  <c r="L2015" i="22"/>
  <c r="J2014" i="22"/>
  <c r="I2014" i="22"/>
  <c r="L2013" i="22"/>
  <c r="L2012" i="22"/>
  <c r="L2011" i="22"/>
  <c r="L2010" i="22"/>
  <c r="L2009" i="22"/>
  <c r="L2008" i="22"/>
  <c r="L2007" i="22"/>
  <c r="L2006" i="22"/>
  <c r="J2005" i="22"/>
  <c r="I2005" i="22"/>
  <c r="L2334" i="22" l="1"/>
  <c r="L2146" i="22"/>
  <c r="L2014" i="22"/>
  <c r="L2081" i="22"/>
  <c r="L2343" i="22"/>
  <c r="Q451" i="22"/>
  <c r="P451" i="22"/>
  <c r="Q297" i="22"/>
  <c r="P297" i="22"/>
  <c r="Q182" i="22"/>
  <c r="P182" i="22"/>
  <c r="L2120" i="22"/>
  <c r="L2224" i="22"/>
  <c r="L2241" i="22"/>
  <c r="L2249" i="22"/>
  <c r="L2263" i="22"/>
  <c r="L2380" i="22"/>
  <c r="L137" i="22"/>
  <c r="Q137" i="22"/>
  <c r="P137" i="22"/>
  <c r="Q206" i="22"/>
  <c r="P206" i="22"/>
  <c r="L206" i="22"/>
  <c r="I205" i="22"/>
  <c r="L205" i="22" s="1"/>
  <c r="I2145" i="22"/>
  <c r="I2144" i="22" s="1"/>
  <c r="I2137" i="22" s="1"/>
  <c r="I2136" i="22" s="1"/>
  <c r="L2136" i="22" s="1"/>
  <c r="L2214" i="22"/>
  <c r="L2232" i="22"/>
  <c r="L2275" i="22"/>
  <c r="L2364" i="22"/>
  <c r="I181" i="22"/>
  <c r="L181" i="22" s="1"/>
  <c r="L182" i="22"/>
  <c r="L2053" i="22"/>
  <c r="J2071" i="22"/>
  <c r="J2062" i="22" s="1"/>
  <c r="L2193" i="22"/>
  <c r="L2314" i="22"/>
  <c r="L2063" i="22"/>
  <c r="L2184" i="22"/>
  <c r="L2290" i="22"/>
  <c r="L2322" i="22"/>
  <c r="L2374" i="22"/>
  <c r="L2304" i="22"/>
  <c r="J2004" i="22"/>
  <c r="L2035" i="22"/>
  <c r="I2004" i="22"/>
  <c r="L2102" i="22"/>
  <c r="I2071" i="22"/>
  <c r="L2128" i="22"/>
  <c r="L2025" i="22"/>
  <c r="L2092" i="22"/>
  <c r="L2005" i="22"/>
  <c r="L2072" i="22"/>
  <c r="L2045" i="22"/>
  <c r="L2112" i="22"/>
  <c r="Q2000" i="22"/>
  <c r="P2000" i="22"/>
  <c r="L2000" i="22"/>
  <c r="Q1999" i="22"/>
  <c r="P1999" i="22"/>
  <c r="L1999" i="22"/>
  <c r="Q1998" i="22"/>
  <c r="P1998" i="22"/>
  <c r="L1998" i="22"/>
  <c r="K1998" i="22"/>
  <c r="K1997" i="22" s="1"/>
  <c r="Q1997" i="22"/>
  <c r="J1997" i="22"/>
  <c r="I1997" i="22"/>
  <c r="Q1996" i="22"/>
  <c r="P1996" i="22"/>
  <c r="L1996" i="22"/>
  <c r="Q1995" i="22"/>
  <c r="P1995" i="22"/>
  <c r="L1995" i="22"/>
  <c r="K1995" i="22"/>
  <c r="Q1994" i="22"/>
  <c r="P1994" i="22"/>
  <c r="L1994" i="22"/>
  <c r="Q1993" i="22"/>
  <c r="P1993" i="22"/>
  <c r="L1993" i="22"/>
  <c r="K1993" i="22"/>
  <c r="Q1992" i="22"/>
  <c r="P1992" i="22"/>
  <c r="L1992" i="22"/>
  <c r="Q1991" i="22"/>
  <c r="P1991" i="22"/>
  <c r="L1991" i="22"/>
  <c r="K1991" i="22"/>
  <c r="Q1990" i="22"/>
  <c r="P1990" i="22"/>
  <c r="L1990" i="22"/>
  <c r="Q1989" i="22"/>
  <c r="P1989" i="22"/>
  <c r="L1989" i="22"/>
  <c r="K1989" i="22"/>
  <c r="Q1988" i="22"/>
  <c r="P1988" i="22"/>
  <c r="L1988" i="22"/>
  <c r="Q1987" i="22"/>
  <c r="P1987" i="22"/>
  <c r="L1987" i="22"/>
  <c r="Q1986" i="22"/>
  <c r="J1986" i="22"/>
  <c r="J1985" i="22" s="1"/>
  <c r="I1986" i="22"/>
  <c r="Q1984" i="22"/>
  <c r="P1984" i="22"/>
  <c r="L1984" i="22"/>
  <c r="Q1983" i="22"/>
  <c r="P1983" i="22"/>
  <c r="L1983" i="22"/>
  <c r="Q1982" i="22"/>
  <c r="P1982" i="22"/>
  <c r="L1982" i="22"/>
  <c r="Q1981" i="22"/>
  <c r="P1981" i="22"/>
  <c r="L1981" i="22"/>
  <c r="Q1980" i="22"/>
  <c r="P1980" i="22"/>
  <c r="L1980" i="22"/>
  <c r="P1979" i="22"/>
  <c r="K1979" i="22"/>
  <c r="K1978" i="22" s="1"/>
  <c r="J1979" i="22"/>
  <c r="J1978" i="22" s="1"/>
  <c r="I1979" i="22"/>
  <c r="Q1977" i="22"/>
  <c r="P1977" i="22"/>
  <c r="L1977" i="22"/>
  <c r="Q1976" i="22"/>
  <c r="P1976" i="22"/>
  <c r="L1976" i="22"/>
  <c r="Q1975" i="22"/>
  <c r="P1975" i="22"/>
  <c r="L1975" i="22"/>
  <c r="Q1974" i="22"/>
  <c r="P1974" i="22"/>
  <c r="L1974" i="22"/>
  <c r="Q1973" i="22"/>
  <c r="P1973" i="22"/>
  <c r="L1973" i="22"/>
  <c r="Q1972" i="22"/>
  <c r="P1972" i="22"/>
  <c r="L1972" i="22"/>
  <c r="Q1971" i="22"/>
  <c r="P1971" i="22"/>
  <c r="L1971" i="22"/>
  <c r="K1971" i="22"/>
  <c r="K1970" i="22" s="1"/>
  <c r="Q1970" i="22"/>
  <c r="J1970" i="22"/>
  <c r="I1970" i="22"/>
  <c r="L1970" i="22" s="1"/>
  <c r="Q1968" i="22"/>
  <c r="P1968" i="22"/>
  <c r="L1968" i="22"/>
  <c r="Q1967" i="22"/>
  <c r="P1967" i="22"/>
  <c r="L1967" i="22"/>
  <c r="Q1966" i="22"/>
  <c r="P1966" i="22"/>
  <c r="K1966" i="22"/>
  <c r="J1966" i="22"/>
  <c r="J1965" i="22" s="1"/>
  <c r="I1966" i="22"/>
  <c r="Q1965" i="22"/>
  <c r="K1965" i="22"/>
  <c r="Q1964" i="22"/>
  <c r="P1964" i="22"/>
  <c r="L1964" i="22"/>
  <c r="Q1963" i="22"/>
  <c r="P1963" i="22"/>
  <c r="L1963" i="22"/>
  <c r="Q1962" i="22"/>
  <c r="P1962" i="22"/>
  <c r="L1962" i="22"/>
  <c r="P1961" i="22"/>
  <c r="K1961" i="22"/>
  <c r="J1961" i="22"/>
  <c r="I1961" i="22"/>
  <c r="Q1960" i="22"/>
  <c r="P1960" i="22"/>
  <c r="L1960" i="22"/>
  <c r="Q1959" i="22"/>
  <c r="P1959" i="22"/>
  <c r="L1959" i="22"/>
  <c r="Q1958" i="22"/>
  <c r="P1958" i="22"/>
  <c r="L1958" i="22"/>
  <c r="Q1957" i="22"/>
  <c r="P1957" i="22"/>
  <c r="L1957" i="22"/>
  <c r="K1957" i="22"/>
  <c r="Q1954" i="22"/>
  <c r="P1954" i="22"/>
  <c r="L1954" i="22"/>
  <c r="Q1953" i="22"/>
  <c r="K1953" i="22"/>
  <c r="J1953" i="22"/>
  <c r="I1953" i="22"/>
  <c r="Q1952" i="22"/>
  <c r="P1952" i="22"/>
  <c r="L1952" i="22"/>
  <c r="Q1951" i="22"/>
  <c r="P1951" i="22"/>
  <c r="K1951" i="22"/>
  <c r="J1951" i="22"/>
  <c r="I1951" i="22"/>
  <c r="Q1950" i="22"/>
  <c r="P1950" i="22"/>
  <c r="L1950" i="22"/>
  <c r="Q1949" i="22"/>
  <c r="K1949" i="22"/>
  <c r="J1949" i="22"/>
  <c r="I1949" i="22"/>
  <c r="Q1948" i="22"/>
  <c r="P1948" i="22"/>
  <c r="L1948" i="22"/>
  <c r="Q1947" i="22"/>
  <c r="P1947" i="22"/>
  <c r="L1947" i="22"/>
  <c r="Q1946" i="22"/>
  <c r="P1946" i="22"/>
  <c r="L1946" i="22"/>
  <c r="Q1945" i="22"/>
  <c r="P1945" i="22"/>
  <c r="L1945" i="22"/>
  <c r="Q1944" i="22"/>
  <c r="P1944" i="22"/>
  <c r="L1944" i="22"/>
  <c r="P1943" i="22"/>
  <c r="Q1943" i="22"/>
  <c r="K1943" i="22"/>
  <c r="J1943" i="22"/>
  <c r="I1943" i="22"/>
  <c r="Q1942" i="22"/>
  <c r="P1942" i="22"/>
  <c r="L1942" i="22"/>
  <c r="Q1941" i="22"/>
  <c r="P1941" i="22"/>
  <c r="L1941" i="22"/>
  <c r="Q1940" i="22"/>
  <c r="P1940" i="22"/>
  <c r="L1940" i="22"/>
  <c r="Q1939" i="22"/>
  <c r="K1939" i="22"/>
  <c r="J1939" i="22"/>
  <c r="I1939" i="22"/>
  <c r="Q1938" i="22"/>
  <c r="Q1937" i="22"/>
  <c r="P1937" i="22"/>
  <c r="L1937" i="22"/>
  <c r="Q1936" i="22"/>
  <c r="P1936" i="22"/>
  <c r="K1936" i="22"/>
  <c r="J1936" i="22"/>
  <c r="I1936" i="22"/>
  <c r="J1938" i="22" l="1"/>
  <c r="L1979" i="22"/>
  <c r="L1939" i="22"/>
  <c r="J1969" i="22"/>
  <c r="L1966" i="22"/>
  <c r="L2137" i="22"/>
  <c r="K1969" i="22"/>
  <c r="L2145" i="22"/>
  <c r="K1938" i="22"/>
  <c r="K1935" i="22" s="1"/>
  <c r="L1943" i="22"/>
  <c r="L1986" i="22"/>
  <c r="L2144" i="22"/>
  <c r="Q386" i="22"/>
  <c r="P386" i="22"/>
  <c r="Q136" i="22"/>
  <c r="P136" i="22"/>
  <c r="P1939" i="22"/>
  <c r="L1949" i="22"/>
  <c r="I1965" i="22"/>
  <c r="I1956" i="22" s="1"/>
  <c r="I1938" i="22"/>
  <c r="L1938" i="22" s="1"/>
  <c r="Q205" i="22"/>
  <c r="P205" i="22"/>
  <c r="Q181" i="22"/>
  <c r="P181" i="22"/>
  <c r="J1935" i="22"/>
  <c r="L1951" i="22"/>
  <c r="I136" i="22"/>
  <c r="L136" i="22" s="1"/>
  <c r="I1978" i="22"/>
  <c r="L1978" i="22" s="1"/>
  <c r="K1956" i="22"/>
  <c r="K1955" i="22" s="1"/>
  <c r="P1970" i="22"/>
  <c r="L1953" i="22"/>
  <c r="Q1961" i="22"/>
  <c r="L2071" i="22"/>
  <c r="P1953" i="22"/>
  <c r="P1949" i="22"/>
  <c r="J1956" i="22"/>
  <c r="J1955" i="22" s="1"/>
  <c r="I2062" i="22"/>
  <c r="L2062" i="22" s="1"/>
  <c r="J2003" i="22"/>
  <c r="I2003" i="22"/>
  <c r="L2004" i="22"/>
  <c r="L1936" i="22"/>
  <c r="Q1985" i="22"/>
  <c r="L1961" i="22"/>
  <c r="Q1969" i="22"/>
  <c r="I1985" i="22"/>
  <c r="L1985" i="22" s="1"/>
  <c r="K1986" i="22"/>
  <c r="K1985" i="22" s="1"/>
  <c r="L1997" i="22"/>
  <c r="P1938" i="22"/>
  <c r="Q1956" i="22"/>
  <c r="P1965" i="22"/>
  <c r="P1986" i="22"/>
  <c r="P1997" i="22"/>
  <c r="Q1978" i="22"/>
  <c r="Q1979" i="22"/>
  <c r="P1978" i="22"/>
  <c r="K1934" i="22" l="1"/>
  <c r="L1965" i="22"/>
  <c r="I1969" i="22"/>
  <c r="L1969" i="22" s="1"/>
  <c r="I1935" i="22"/>
  <c r="L1935" i="22" s="1"/>
  <c r="P1985" i="22"/>
  <c r="P1969" i="22"/>
  <c r="L2003" i="22"/>
  <c r="P1956" i="22"/>
  <c r="Q1935" i="22"/>
  <c r="P1935" i="22"/>
  <c r="P1955" i="22"/>
  <c r="J1934" i="22"/>
  <c r="I1955" i="22"/>
  <c r="L1956" i="22"/>
  <c r="Q1955" i="22" l="1"/>
  <c r="I1934" i="22"/>
  <c r="L1934" i="22" s="1"/>
  <c r="L1955" i="22"/>
  <c r="Q1934" i="22"/>
  <c r="P1934" i="22"/>
  <c r="K3316" i="22" l="1"/>
  <c r="K3314" i="22"/>
  <c r="K3309" i="22"/>
  <c r="K3307" i="22" s="1"/>
  <c r="K3305" i="22"/>
  <c r="K3283" i="22"/>
  <c r="K3267" i="22"/>
  <c r="K3257" i="22"/>
  <c r="K3246" i="22"/>
  <c r="K3232" i="22"/>
  <c r="K3217" i="22"/>
  <c r="K3197" i="22"/>
  <c r="K3181" i="22"/>
  <c r="K3171" i="22"/>
  <c r="K3149" i="22"/>
  <c r="K3135" i="22"/>
  <c r="K3120" i="22"/>
  <c r="K3098" i="22"/>
  <c r="K3082" i="22"/>
  <c r="K3072" i="22"/>
  <c r="K3050" i="22"/>
  <c r="K3036" i="22"/>
  <c r="K3021" i="22"/>
  <c r="K3014" i="22"/>
  <c r="K3010" i="22"/>
  <c r="K3007" i="22"/>
  <c r="K3006" i="22" l="1"/>
  <c r="K3115" i="22"/>
  <c r="K3017" i="22"/>
  <c r="K3013" i="22" s="1"/>
  <c r="L2391" i="22"/>
  <c r="L2393" i="22"/>
  <c r="L2394" i="22"/>
  <c r="L2395" i="22"/>
  <c r="L2396" i="22"/>
  <c r="L2397" i="22"/>
  <c r="L2398" i="22"/>
  <c r="L2399" i="22"/>
  <c r="L2400" i="22"/>
  <c r="L2401" i="22"/>
  <c r="L2402" i="22"/>
  <c r="L2405" i="22"/>
  <c r="L2406" i="22"/>
  <c r="L2407" i="22"/>
  <c r="L2408" i="22"/>
  <c r="L2409" i="22"/>
  <c r="L2410" i="22"/>
  <c r="L2411" i="22"/>
  <c r="L2412" i="22"/>
  <c r="L2415" i="22"/>
  <c r="L2416" i="22"/>
  <c r="L2417" i="22"/>
  <c r="L2418" i="22"/>
  <c r="L2419" i="22"/>
  <c r="L2420" i="22"/>
  <c r="L2421" i="22"/>
  <c r="L2422" i="22"/>
  <c r="L2426" i="22"/>
  <c r="L2427" i="22"/>
  <c r="L2428" i="22"/>
  <c r="L2429" i="22"/>
  <c r="L2430" i="22"/>
  <c r="L2431" i="22"/>
  <c r="L2432" i="22"/>
  <c r="L2433" i="22"/>
  <c r="L2435" i="22"/>
  <c r="L2436" i="22"/>
  <c r="L2437" i="22"/>
  <c r="L2438" i="22"/>
  <c r="L2439" i="22"/>
  <c r="L2440" i="22"/>
  <c r="L2441" i="22"/>
  <c r="L2442" i="22"/>
  <c r="L2445" i="22"/>
  <c r="L2446" i="22"/>
  <c r="L2447" i="22"/>
  <c r="L2448" i="22"/>
  <c r="L2449" i="22"/>
  <c r="L2450" i="22"/>
  <c r="L2451" i="22"/>
  <c r="L2452" i="22"/>
  <c r="L2455" i="22"/>
  <c r="L2456" i="22"/>
  <c r="L2457" i="22"/>
  <c r="L2458" i="22"/>
  <c r="L2459" i="22"/>
  <c r="L2460" i="22"/>
  <c r="L2461" i="22"/>
  <c r="L2462" i="22"/>
  <c r="L2464" i="22"/>
  <c r="L2465" i="22"/>
  <c r="L2469" i="22"/>
  <c r="L2470" i="22"/>
  <c r="L2471" i="22"/>
  <c r="L2472" i="22"/>
  <c r="L2473" i="22"/>
  <c r="L2474" i="22"/>
  <c r="L2475" i="22"/>
  <c r="L2476" i="22"/>
  <c r="L2477" i="22"/>
  <c r="L2479" i="22"/>
  <c r="L2480" i="22"/>
  <c r="L2481" i="22"/>
  <c r="L2482" i="22"/>
  <c r="L2483" i="22"/>
  <c r="L2484" i="22"/>
  <c r="L2485" i="22"/>
  <c r="L2486" i="22"/>
  <c r="L2489" i="22"/>
  <c r="L2490" i="22"/>
  <c r="L2491" i="22"/>
  <c r="L2492" i="22"/>
  <c r="L2493" i="22"/>
  <c r="L2494" i="22"/>
  <c r="L2495" i="22"/>
  <c r="L2496" i="22"/>
  <c r="L2498" i="22"/>
  <c r="L2499" i="22"/>
  <c r="L2500" i="22"/>
  <c r="L2501" i="22"/>
  <c r="L2502" i="22"/>
  <c r="L2503" i="22"/>
  <c r="L2504" i="22"/>
  <c r="L2505" i="22"/>
  <c r="L2506" i="22"/>
  <c r="L2507" i="22"/>
  <c r="L2508" i="22"/>
  <c r="L2509" i="22"/>
  <c r="L2510" i="22"/>
  <c r="L2511" i="22"/>
  <c r="L2512" i="22"/>
  <c r="L2513" i="22"/>
  <c r="L2514" i="22"/>
  <c r="L2515" i="22"/>
  <c r="L2516" i="22"/>
  <c r="L2517" i="22"/>
  <c r="L2518" i="22"/>
  <c r="L2519" i="22"/>
  <c r="L2520" i="22"/>
  <c r="L2521" i="22"/>
  <c r="L2522" i="22"/>
  <c r="L2523" i="22"/>
  <c r="L2524" i="22"/>
  <c r="L2525" i="22"/>
  <c r="L2526" i="22"/>
  <c r="L2527" i="22"/>
  <c r="L2528" i="22"/>
  <c r="L2529" i="22"/>
  <c r="L2530" i="22"/>
  <c r="L2531" i="22"/>
  <c r="L2532" i="22"/>
  <c r="L2533" i="22"/>
  <c r="L2534" i="22"/>
  <c r="L2535" i="22"/>
  <c r="L2536" i="22"/>
  <c r="L2537" i="22"/>
  <c r="L2538" i="22"/>
  <c r="L2539" i="22"/>
  <c r="L2540" i="22"/>
  <c r="L2541" i="22"/>
  <c r="L2542" i="22"/>
  <c r="L2543" i="22"/>
  <c r="L2544" i="22"/>
  <c r="L2545" i="22"/>
  <c r="L2546" i="22"/>
  <c r="L2547" i="22"/>
  <c r="L2548" i="22"/>
  <c r="L2549" i="22"/>
  <c r="L2550" i="22"/>
  <c r="L2551" i="22"/>
  <c r="L2552" i="22"/>
  <c r="L2553" i="22"/>
  <c r="L2554" i="22"/>
  <c r="L2555" i="22"/>
  <c r="L2556" i="22"/>
  <c r="L2557" i="22"/>
  <c r="L2558" i="22"/>
  <c r="L2559" i="22"/>
  <c r="L2560" i="22"/>
  <c r="L2561" i="22"/>
  <c r="L2562" i="22"/>
  <c r="L2563" i="22"/>
  <c r="L2564" i="22"/>
  <c r="L2565" i="22"/>
  <c r="L2566" i="22"/>
  <c r="L2567" i="22"/>
  <c r="L2568" i="22"/>
  <c r="L2569" i="22"/>
  <c r="L2570" i="22"/>
  <c r="L2571" i="22"/>
  <c r="L2572" i="22"/>
  <c r="L2573" i="22"/>
  <c r="L2574" i="22"/>
  <c r="L2575" i="22"/>
  <c r="L2576" i="22"/>
  <c r="L2577" i="22"/>
  <c r="L2578" i="22"/>
  <c r="L2579" i="22"/>
  <c r="L2580" i="22"/>
  <c r="L2581" i="22"/>
  <c r="L2582" i="22"/>
  <c r="L2583" i="22"/>
  <c r="L2584" i="22"/>
  <c r="L2585" i="22"/>
  <c r="L2586" i="22"/>
  <c r="L2587" i="22"/>
  <c r="L2588" i="22"/>
  <c r="L2589" i="22"/>
  <c r="L2590" i="22"/>
  <c r="L2591" i="22"/>
  <c r="L2592" i="22"/>
  <c r="L2593" i="22"/>
  <c r="L2594" i="22"/>
  <c r="L2595" i="22"/>
  <c r="L2596" i="22"/>
  <c r="L2597" i="22"/>
  <c r="L2598" i="22"/>
  <c r="L2599" i="22"/>
  <c r="L2600" i="22"/>
  <c r="L2601" i="22"/>
  <c r="L2602" i="22"/>
  <c r="L2603" i="22"/>
  <c r="L2604" i="22"/>
  <c r="L2605" i="22"/>
  <c r="L2606" i="22"/>
  <c r="L2607" i="22"/>
  <c r="L2608" i="22"/>
  <c r="L2609" i="22"/>
  <c r="L2610" i="22"/>
  <c r="L2611" i="22"/>
  <c r="L2612" i="22"/>
  <c r="L2613" i="22"/>
  <c r="L2614" i="22"/>
  <c r="L2615" i="22"/>
  <c r="L2616" i="22"/>
  <c r="L2617" i="22"/>
  <c r="L2618" i="22"/>
  <c r="L2619" i="22"/>
  <c r="L2620" i="22"/>
  <c r="L2621" i="22"/>
  <c r="L2623" i="22"/>
  <c r="L2624" i="22"/>
  <c r="L2625" i="22"/>
  <c r="L2626" i="22"/>
  <c r="L2627" i="22"/>
  <c r="L2628" i="22"/>
  <c r="L2629" i="22"/>
  <c r="L2630" i="22"/>
  <c r="L2631" i="22"/>
  <c r="L2632" i="22"/>
  <c r="L2633" i="22"/>
  <c r="L2634" i="22"/>
  <c r="L2635" i="22"/>
  <c r="L2636" i="22"/>
  <c r="L2637" i="22"/>
  <c r="L2638" i="22"/>
  <c r="L2639" i="22"/>
  <c r="L2640" i="22"/>
  <c r="L2641" i="22"/>
  <c r="L2642" i="22"/>
  <c r="L2643" i="22"/>
  <c r="L2644" i="22"/>
  <c r="L2645" i="22"/>
  <c r="L2646" i="22"/>
  <c r="L2647" i="22"/>
  <c r="L2648" i="22"/>
  <c r="L2649" i="22"/>
  <c r="L2650" i="22"/>
  <c r="L2651" i="22"/>
  <c r="L2652" i="22"/>
  <c r="L2653" i="22"/>
  <c r="L2654" i="22"/>
  <c r="L2655" i="22"/>
  <c r="L2656" i="22"/>
  <c r="L2657" i="22"/>
  <c r="L2658" i="22"/>
  <c r="L2659" i="22"/>
  <c r="L2660" i="22"/>
  <c r="L2661" i="22"/>
  <c r="L2662" i="22"/>
  <c r="L2663" i="22"/>
  <c r="L2664" i="22"/>
  <c r="L2665" i="22"/>
  <c r="L2666" i="22"/>
  <c r="L2667" i="22"/>
  <c r="L2668" i="22"/>
  <c r="L2669" i="22"/>
  <c r="L2670" i="22"/>
  <c r="L2671" i="22"/>
  <c r="L2672" i="22"/>
  <c r="L2673" i="22"/>
  <c r="L2674" i="22"/>
  <c r="L2675" i="22"/>
  <c r="L2676" i="22"/>
  <c r="L2677" i="22"/>
  <c r="L2678" i="22"/>
  <c r="L2679" i="22"/>
  <c r="L2680" i="22"/>
  <c r="L2681" i="22"/>
  <c r="L2682" i="22"/>
  <c r="L2683" i="22"/>
  <c r="L2684" i="22"/>
  <c r="L2685" i="22"/>
  <c r="L2686" i="22"/>
  <c r="L2687" i="22"/>
  <c r="L2688" i="22"/>
  <c r="L2689" i="22"/>
  <c r="L2690" i="22"/>
  <c r="L2691" i="22"/>
  <c r="L2692" i="22"/>
  <c r="L2693" i="22"/>
  <c r="L2694" i="22"/>
  <c r="L2695" i="22"/>
  <c r="L2696" i="22"/>
  <c r="L2697" i="22"/>
  <c r="L2698" i="22"/>
  <c r="L2700" i="22"/>
  <c r="L2701" i="22"/>
  <c r="L2702" i="22"/>
  <c r="L2703" i="22"/>
  <c r="L2704" i="22"/>
  <c r="L2705" i="22"/>
  <c r="L2706" i="22"/>
  <c r="L2707" i="22"/>
  <c r="L2708" i="22"/>
  <c r="L2709" i="22"/>
  <c r="L2710" i="22"/>
  <c r="L2711" i="22"/>
  <c r="L2712" i="22"/>
  <c r="L2713" i="22"/>
  <c r="L2714" i="22"/>
  <c r="L2715" i="22"/>
  <c r="L2716" i="22"/>
  <c r="L2717" i="22"/>
  <c r="L2718" i="22"/>
  <c r="L2719" i="22"/>
  <c r="L2720" i="22"/>
  <c r="L2721" i="22"/>
  <c r="L2722" i="22"/>
  <c r="L2723" i="22"/>
  <c r="L2724" i="22"/>
  <c r="L2725" i="22"/>
  <c r="L2726" i="22"/>
  <c r="L2727" i="22"/>
  <c r="L2728" i="22"/>
  <c r="L2729" i="22"/>
  <c r="L2730" i="22"/>
  <c r="L2731" i="22"/>
  <c r="L2732" i="22"/>
  <c r="L2733" i="22"/>
  <c r="L2734" i="22"/>
  <c r="L2735" i="22"/>
  <c r="L2736" i="22"/>
  <c r="L2737" i="22"/>
  <c r="L2738" i="22"/>
  <c r="L2739" i="22"/>
  <c r="L2740" i="22"/>
  <c r="L2741" i="22"/>
  <c r="L2742" i="22"/>
  <c r="L2743" i="22"/>
  <c r="L2744" i="22"/>
  <c r="L2745" i="22"/>
  <c r="L2746" i="22"/>
  <c r="L2747" i="22"/>
  <c r="L2748" i="22"/>
  <c r="L2749" i="22"/>
  <c r="L2750" i="22"/>
  <c r="L2751" i="22"/>
  <c r="L2752" i="22"/>
  <c r="L2753" i="22"/>
  <c r="L2754" i="22"/>
  <c r="L2755" i="22"/>
  <c r="L2756" i="22"/>
  <c r="L2757" i="22"/>
  <c r="L2758" i="22"/>
  <c r="L2759" i="22"/>
  <c r="L2760" i="22"/>
  <c r="L2761" i="22"/>
  <c r="L2762" i="22"/>
  <c r="L2763" i="22"/>
  <c r="L2764" i="22"/>
  <c r="L2765" i="22"/>
  <c r="L2766" i="22"/>
  <c r="L2767" i="22"/>
  <c r="L2768" i="22"/>
  <c r="L2769" i="22"/>
  <c r="L2770" i="22"/>
  <c r="L2771" i="22"/>
  <c r="L2772" i="22"/>
  <c r="L2773" i="22"/>
  <c r="L2774" i="22"/>
  <c r="L2775" i="22"/>
  <c r="L2776" i="22"/>
  <c r="L2777" i="22"/>
  <c r="L2778" i="22"/>
  <c r="L2779" i="22"/>
  <c r="L2780" i="22"/>
  <c r="L2781" i="22"/>
  <c r="L2782" i="22"/>
  <c r="L2783" i="22"/>
  <c r="L2784" i="22"/>
  <c r="L2785" i="22"/>
  <c r="L2786" i="22"/>
  <c r="L2787" i="22"/>
  <c r="L2788" i="22"/>
  <c r="L2789" i="22"/>
  <c r="L2790" i="22"/>
  <c r="L2791" i="22"/>
  <c r="L2792" i="22"/>
  <c r="L2793" i="22"/>
  <c r="L2794" i="22"/>
  <c r="L2796" i="22"/>
  <c r="L2797" i="22"/>
  <c r="L2798" i="22"/>
  <c r="L2799" i="22"/>
  <c r="L2800" i="22"/>
  <c r="L2801" i="22"/>
  <c r="L2802" i="22"/>
  <c r="L2803" i="22"/>
  <c r="L2804" i="22"/>
  <c r="L2805" i="22"/>
  <c r="L2806" i="22"/>
  <c r="L2807" i="22"/>
  <c r="L2808" i="22"/>
  <c r="L2809" i="22"/>
  <c r="L2810" i="22"/>
  <c r="L2811" i="22"/>
  <c r="L2812" i="22"/>
  <c r="L2813" i="22"/>
  <c r="L2814" i="22"/>
  <c r="L2815" i="22"/>
  <c r="L2816" i="22"/>
  <c r="L2817" i="22"/>
  <c r="L2818" i="22"/>
  <c r="L2819" i="22"/>
  <c r="L2820" i="22"/>
  <c r="L2821" i="22"/>
  <c r="L2822" i="22"/>
  <c r="L2823" i="22"/>
  <c r="L2824" i="22"/>
  <c r="L2825" i="22"/>
  <c r="L2826" i="22"/>
  <c r="L2827" i="22"/>
  <c r="L2828" i="22"/>
  <c r="L2829" i="22"/>
  <c r="L2830" i="22"/>
  <c r="L2831" i="22"/>
  <c r="L2832" i="22"/>
  <c r="L2833" i="22"/>
  <c r="L2834" i="22"/>
  <c r="L2835" i="22"/>
  <c r="L2836" i="22"/>
  <c r="L2837" i="22"/>
  <c r="L2838" i="22"/>
  <c r="L2839" i="22"/>
  <c r="L2840" i="22"/>
  <c r="L2841" i="22"/>
  <c r="L2842" i="22"/>
  <c r="L2843" i="22"/>
  <c r="L2844" i="22"/>
  <c r="L2845" i="22"/>
  <c r="L2846" i="22"/>
  <c r="L2847" i="22"/>
  <c r="L2848" i="22"/>
  <c r="L2849" i="22"/>
  <c r="L2850" i="22"/>
  <c r="L2851" i="22"/>
  <c r="L2852" i="22"/>
  <c r="L2853" i="22"/>
  <c r="L2854" i="22"/>
  <c r="L2855" i="22"/>
  <c r="L2856" i="22"/>
  <c r="L2857" i="22"/>
  <c r="L2858" i="22"/>
  <c r="L2859" i="22"/>
  <c r="L2860" i="22"/>
  <c r="L2861" i="22"/>
  <c r="L2862" i="22"/>
  <c r="L2863" i="22"/>
  <c r="L2864" i="22"/>
  <c r="L2865" i="22"/>
  <c r="L2866" i="22"/>
  <c r="L2867" i="22"/>
  <c r="L2868" i="22"/>
  <c r="L2869" i="22"/>
  <c r="L2870" i="22"/>
  <c r="L2871" i="22"/>
  <c r="L2872" i="22"/>
  <c r="L2873" i="22"/>
  <c r="L2874" i="22"/>
  <c r="L2875" i="22"/>
  <c r="L2876" i="22"/>
  <c r="L2877" i="22"/>
  <c r="L2878" i="22"/>
  <c r="L2879" i="22"/>
  <c r="L2880" i="22"/>
  <c r="L2881" i="22"/>
  <c r="L2882" i="22"/>
  <c r="L2883" i="22"/>
  <c r="L2884" i="22"/>
  <c r="L2885" i="22"/>
  <c r="L2886" i="22"/>
  <c r="L2887" i="22"/>
  <c r="L2888" i="22"/>
  <c r="L2889" i="22"/>
  <c r="L2890" i="22"/>
  <c r="L2891" i="22"/>
  <c r="L2892" i="22"/>
  <c r="L2893" i="22"/>
  <c r="L2894" i="22"/>
  <c r="L2895" i="22"/>
  <c r="L2896" i="22"/>
  <c r="L2897" i="22"/>
  <c r="L2898" i="22"/>
  <c r="L2899" i="22"/>
  <c r="L2900" i="22"/>
  <c r="L2901" i="22"/>
  <c r="L2902" i="22"/>
  <c r="L2903" i="22"/>
  <c r="L2904" i="22"/>
  <c r="L2905" i="22"/>
  <c r="L2906" i="22"/>
  <c r="L2907" i="22"/>
  <c r="L2908" i="22"/>
  <c r="L2946" i="22"/>
  <c r="L2947" i="22"/>
  <c r="L2948" i="22"/>
  <c r="L2949" i="22"/>
  <c r="L2950" i="22"/>
  <c r="L2951" i="22"/>
  <c r="L2952" i="22"/>
  <c r="L2953" i="22"/>
  <c r="L2954" i="22"/>
  <c r="L2955" i="22"/>
  <c r="L2956" i="22"/>
  <c r="L2957" i="22"/>
  <c r="L2958" i="22"/>
  <c r="L2959" i="22"/>
  <c r="L2960" i="22"/>
  <c r="L2961" i="22"/>
  <c r="L2962" i="22"/>
  <c r="L2963" i="22"/>
  <c r="L2964" i="22"/>
  <c r="L2965" i="22"/>
  <c r="L2966" i="22"/>
  <c r="L2967" i="22"/>
  <c r="L2968" i="22"/>
  <c r="L2969" i="22"/>
  <c r="L2970" i="22"/>
  <c r="L2971" i="22"/>
  <c r="L2972" i="22"/>
  <c r="L2973" i="22"/>
  <c r="L2974" i="22"/>
  <c r="L2975" i="22"/>
  <c r="L2976" i="22"/>
  <c r="L2977" i="22"/>
  <c r="L2978" i="22"/>
  <c r="L2979" i="22"/>
  <c r="L2980" i="22"/>
  <c r="L2981" i="22"/>
  <c r="L2982" i="22"/>
  <c r="L2983" i="22"/>
  <c r="L2984" i="22"/>
  <c r="L2985" i="22"/>
  <c r="L2986" i="22"/>
  <c r="L2987" i="22"/>
  <c r="L2988" i="22"/>
  <c r="L2989" i="22"/>
  <c r="L2990" i="22"/>
  <c r="L2991" i="22"/>
  <c r="L2992" i="22"/>
  <c r="L2993" i="22"/>
  <c r="L2994" i="22"/>
  <c r="L2995" i="22"/>
  <c r="L2996" i="22"/>
  <c r="L2997" i="22"/>
  <c r="L2998" i="22"/>
  <c r="L2999" i="22"/>
  <c r="L3000" i="22"/>
  <c r="L3001" i="22"/>
  <c r="L3002" i="22"/>
  <c r="L3003" i="22"/>
  <c r="L3004" i="22"/>
  <c r="L3376" i="22"/>
  <c r="L3377" i="22"/>
  <c r="L3378" i="22"/>
  <c r="L3379" i="22"/>
  <c r="L3380" i="22"/>
  <c r="L3381" i="22"/>
  <c r="L3382" i="22"/>
  <c r="L3383" i="22"/>
  <c r="L3384" i="22"/>
  <c r="L3385" i="22"/>
  <c r="L3386" i="22"/>
  <c r="L3387" i="22"/>
  <c r="L3388" i="22"/>
  <c r="L3390" i="22"/>
  <c r="L3391" i="22"/>
  <c r="L3392" i="22"/>
  <c r="L3393" i="22"/>
  <c r="L3395" i="22"/>
  <c r="L3396" i="22"/>
  <c r="L3397" i="22"/>
  <c r="L3398" i="22"/>
  <c r="L3399" i="22"/>
  <c r="L3400" i="22"/>
  <c r="L3401" i="22"/>
  <c r="L3402" i="22"/>
  <c r="L3403" i="22"/>
  <c r="L3404" i="22"/>
  <c r="L3405" i="22"/>
  <c r="L3406" i="22"/>
  <c r="L3407" i="22"/>
  <c r="L3408" i="22"/>
  <c r="L3409" i="22"/>
  <c r="L3410" i="22"/>
  <c r="L3411" i="22"/>
  <c r="L3412" i="22"/>
  <c r="L3413" i="22"/>
  <c r="L3414" i="22"/>
  <c r="L3415" i="22"/>
  <c r="L3416" i="22"/>
  <c r="L3417" i="22"/>
  <c r="L3418" i="22"/>
  <c r="L3419" i="22"/>
  <c r="L3420" i="22"/>
  <c r="L3421" i="22"/>
  <c r="L3422" i="22"/>
  <c r="L3423" i="22"/>
  <c r="L3424" i="22"/>
  <c r="L3425" i="22"/>
  <c r="L3426" i="22"/>
  <c r="L3427" i="22"/>
  <c r="L3428" i="22"/>
  <c r="L3429" i="22"/>
  <c r="L3430" i="22"/>
  <c r="L3431" i="22"/>
  <c r="L3432" i="22"/>
  <c r="L3433" i="22"/>
  <c r="L3434" i="22"/>
  <c r="L3435" i="22"/>
  <c r="L3436" i="22"/>
  <c r="L3437" i="22"/>
  <c r="L3438" i="22"/>
  <c r="L3439" i="22"/>
  <c r="L3440" i="22"/>
  <c r="L3441" i="22"/>
  <c r="L3442" i="22"/>
  <c r="L3443" i="22"/>
  <c r="L3444" i="22"/>
  <c r="L3445" i="22"/>
  <c r="L3446" i="22"/>
  <c r="L3447" i="22"/>
  <c r="L3448" i="22"/>
  <c r="L3449" i="22"/>
  <c r="L3450" i="22"/>
  <c r="L3451" i="22"/>
  <c r="L3452" i="22"/>
  <c r="L3453" i="22"/>
  <c r="L3454" i="22"/>
  <c r="L3455" i="22"/>
  <c r="L3456" i="22"/>
  <c r="L3457" i="22"/>
  <c r="L3458" i="22"/>
  <c r="L3459" i="22"/>
  <c r="L3460" i="22"/>
  <c r="L3461" i="22"/>
  <c r="L3462" i="22"/>
  <c r="L3463" i="22"/>
  <c r="L3464" i="22"/>
  <c r="L3465" i="22"/>
  <c r="L3466" i="22"/>
  <c r="L3467" i="22"/>
  <c r="L3468" i="22"/>
  <c r="L3469" i="22"/>
  <c r="L3470" i="22"/>
  <c r="L3471" i="22"/>
  <c r="L3472" i="22"/>
  <c r="L3473" i="22"/>
  <c r="L3474" i="22"/>
  <c r="L3475" i="22"/>
  <c r="L3476" i="22"/>
  <c r="L3477" i="22"/>
  <c r="L3478" i="22"/>
  <c r="L3479" i="22"/>
  <c r="L3480" i="22"/>
  <c r="L3481" i="22"/>
  <c r="L3482" i="22"/>
  <c r="L3483" i="22"/>
  <c r="L3484" i="22"/>
  <c r="L3485" i="22"/>
  <c r="L3486" i="22"/>
  <c r="I19" i="22"/>
  <c r="Q3486" i="22" l="1"/>
  <c r="P3486" i="22"/>
  <c r="Q3485" i="22"/>
  <c r="P3485" i="22"/>
  <c r="Q3484" i="22"/>
  <c r="P3484" i="22"/>
  <c r="Q3483" i="22"/>
  <c r="P3483" i="22"/>
  <c r="Q3482" i="22"/>
  <c r="P3482" i="22"/>
  <c r="Q3481" i="22"/>
  <c r="P3481" i="22"/>
  <c r="Q3480" i="22"/>
  <c r="P3480" i="22"/>
  <c r="Q3479" i="22"/>
  <c r="P3479" i="22"/>
  <c r="Q3478" i="22"/>
  <c r="P3478" i="22"/>
  <c r="Q3477" i="22"/>
  <c r="P3477" i="22"/>
  <c r="Q3476" i="22"/>
  <c r="P3476" i="22"/>
  <c r="Q3475" i="22"/>
  <c r="P3475" i="22"/>
  <c r="Q3474" i="22"/>
  <c r="P3474" i="22"/>
  <c r="Q3473" i="22"/>
  <c r="P3473" i="22"/>
  <c r="Q3472" i="22"/>
  <c r="P3472" i="22"/>
  <c r="Q3471" i="22"/>
  <c r="P3471" i="22"/>
  <c r="Q3470" i="22"/>
  <c r="P3470" i="22"/>
  <c r="Q3469" i="22"/>
  <c r="P3469" i="22"/>
  <c r="Q3468" i="22"/>
  <c r="P3468" i="22"/>
  <c r="Q3467" i="22"/>
  <c r="P3467" i="22"/>
  <c r="Q3466" i="22"/>
  <c r="P3466" i="22"/>
  <c r="Q3465" i="22"/>
  <c r="P3465" i="22"/>
  <c r="Q3464" i="22"/>
  <c r="P3464" i="22"/>
  <c r="Q3463" i="22"/>
  <c r="P3463" i="22"/>
  <c r="Q3462" i="22"/>
  <c r="P3462" i="22"/>
  <c r="Q3461" i="22"/>
  <c r="P3461" i="22"/>
  <c r="Q3460" i="22"/>
  <c r="P3460" i="22"/>
  <c r="Q3459" i="22"/>
  <c r="P3459" i="22"/>
  <c r="Q3458" i="22"/>
  <c r="P3458" i="22"/>
  <c r="Q3457" i="22"/>
  <c r="P3457" i="22"/>
  <c r="Q3456" i="22"/>
  <c r="P3456" i="22"/>
  <c r="Q3455" i="22"/>
  <c r="P3455" i="22"/>
  <c r="Q3454" i="22"/>
  <c r="P3454" i="22"/>
  <c r="Q3453" i="22"/>
  <c r="P3453" i="22"/>
  <c r="Q3452" i="22"/>
  <c r="P3452" i="22"/>
  <c r="Q3451" i="22"/>
  <c r="P3451" i="22"/>
  <c r="Q3450" i="22"/>
  <c r="P3450" i="22"/>
  <c r="Q3449" i="22"/>
  <c r="P3449" i="22"/>
  <c r="S3448" i="22"/>
  <c r="S3447" i="22"/>
  <c r="Q3447" i="22"/>
  <c r="P3447" i="22"/>
  <c r="Q3446" i="22"/>
  <c r="P3446" i="22"/>
  <c r="Q3445" i="22"/>
  <c r="P3445" i="22"/>
  <c r="S3444" i="22"/>
  <c r="S3443" i="22" s="1"/>
  <c r="Q3442" i="22"/>
  <c r="P3442" i="22"/>
  <c r="Q3441" i="22"/>
  <c r="P3441" i="22"/>
  <c r="Q3440" i="22"/>
  <c r="P3440" i="22"/>
  <c r="Q3439" i="22"/>
  <c r="P3439" i="22"/>
  <c r="Q3438" i="22"/>
  <c r="P3438" i="22"/>
  <c r="Q3437" i="22"/>
  <c r="P3437" i="22"/>
  <c r="Q3436" i="22"/>
  <c r="P3436" i="22"/>
  <c r="Q3435" i="22"/>
  <c r="P3435" i="22"/>
  <c r="Q3434" i="22"/>
  <c r="P3434" i="22"/>
  <c r="Q3433" i="22"/>
  <c r="P3433" i="22"/>
  <c r="Q3432" i="22"/>
  <c r="P3432" i="22"/>
  <c r="Q3431" i="22"/>
  <c r="P3431" i="22"/>
  <c r="Q3430" i="22"/>
  <c r="P3430" i="22"/>
  <c r="Q3429" i="22"/>
  <c r="P3429" i="22"/>
  <c r="Q3428" i="22"/>
  <c r="P3428" i="22"/>
  <c r="Q3427" i="22"/>
  <c r="P3427" i="22"/>
  <c r="Q3426" i="22"/>
  <c r="P3426" i="22"/>
  <c r="Q3425" i="22"/>
  <c r="P3425" i="22"/>
  <c r="Q3424" i="22"/>
  <c r="P3424" i="22"/>
  <c r="Q3423" i="22"/>
  <c r="P3423" i="22"/>
  <c r="Q3422" i="22"/>
  <c r="P3422" i="22"/>
  <c r="Q3421" i="22"/>
  <c r="P3421" i="22"/>
  <c r="Q3420" i="22"/>
  <c r="P3420" i="22"/>
  <c r="Q3419" i="22"/>
  <c r="P3419" i="22"/>
  <c r="S3418" i="22"/>
  <c r="S3417" i="22" s="1"/>
  <c r="S3412" i="22" s="1"/>
  <c r="Q3416" i="22"/>
  <c r="P3416" i="22"/>
  <c r="Q3415" i="22"/>
  <c r="P3415" i="22"/>
  <c r="S3414" i="22"/>
  <c r="Q3409" i="22"/>
  <c r="P3409" i="22"/>
  <c r="Q3401" i="22"/>
  <c r="P3401" i="22"/>
  <c r="Q3400" i="22"/>
  <c r="P3400" i="22"/>
  <c r="Q3397" i="22"/>
  <c r="P3397" i="22"/>
  <c r="Q3394" i="22"/>
  <c r="P3394" i="22"/>
  <c r="J3394" i="22"/>
  <c r="I3394" i="22"/>
  <c r="J3389" i="22"/>
  <c r="I3389" i="22"/>
  <c r="Q3388" i="22"/>
  <c r="P3388" i="22"/>
  <c r="Q3387" i="22"/>
  <c r="P3387" i="22"/>
  <c r="S3386" i="22"/>
  <c r="Q3385" i="22"/>
  <c r="P3385" i="22"/>
  <c r="Q3384" i="22"/>
  <c r="P3384" i="22"/>
  <c r="S3383" i="22"/>
  <c r="Q3382" i="22"/>
  <c r="P3382" i="22"/>
  <c r="S3381" i="22"/>
  <c r="S3379" i="22" s="1"/>
  <c r="Q3380" i="22"/>
  <c r="P3380" i="22"/>
  <c r="S3378" i="22"/>
  <c r="S3377" i="22"/>
  <c r="S3376" i="22" s="1"/>
  <c r="Q3377" i="22"/>
  <c r="P3377" i="22"/>
  <c r="Q3376" i="22"/>
  <c r="P3376" i="22"/>
  <c r="K3376" i="22"/>
  <c r="K3215" i="22" s="1"/>
  <c r="K3114" i="22" s="1"/>
  <c r="J3367" i="22" l="1"/>
  <c r="J3323" i="22" s="1"/>
  <c r="J3322" i="22" s="1"/>
  <c r="I3367" i="22"/>
  <c r="L3367" i="22" s="1"/>
  <c r="P3444" i="22"/>
  <c r="P3383" i="22"/>
  <c r="L3394" i="22"/>
  <c r="S3413" i="22"/>
  <c r="S3396" i="22" s="1"/>
  <c r="S3391" i="22" s="1"/>
  <c r="L3389" i="22"/>
  <c r="P3414" i="22"/>
  <c r="Q3448" i="22"/>
  <c r="Q3379" i="22"/>
  <c r="Q3383" i="22"/>
  <c r="Q3418" i="22"/>
  <c r="P3386" i="22"/>
  <c r="P3381" i="22"/>
  <c r="P3378" i="22"/>
  <c r="Q3381" i="22"/>
  <c r="P3443" i="22"/>
  <c r="Q3414" i="22"/>
  <c r="Q3378" i="22"/>
  <c r="P3379" i="22"/>
  <c r="Q3386" i="22"/>
  <c r="P3418" i="22"/>
  <c r="Q3444" i="22"/>
  <c r="P3448" i="22"/>
  <c r="Q3417" i="22" l="1"/>
  <c r="S3406" i="22"/>
  <c r="S3392" i="22" s="1"/>
  <c r="P3417" i="22"/>
  <c r="S3395" i="22"/>
  <c r="Q3443" i="22"/>
  <c r="Q3412" i="22"/>
  <c r="P3412" i="22"/>
  <c r="Q3413" i="22"/>
  <c r="P3413" i="22"/>
  <c r="S3393" i="22" l="1"/>
  <c r="S3390" i="22"/>
  <c r="S3389" i="22"/>
  <c r="P3396" i="22"/>
  <c r="Q3396" i="22"/>
  <c r="P3406" i="22"/>
  <c r="Q3406" i="22"/>
  <c r="P3393" i="22" l="1"/>
  <c r="Q3393" i="22"/>
  <c r="P3392" i="22"/>
  <c r="Q3392" i="22"/>
  <c r="P3395" i="22"/>
  <c r="Q3395" i="22"/>
  <c r="P3391" i="22"/>
  <c r="Q3391" i="22"/>
  <c r="P3390" i="22" l="1"/>
  <c r="Q3390" i="22"/>
  <c r="P3389" i="22"/>
  <c r="Q3389" i="22"/>
  <c r="Q3004" i="22" l="1"/>
  <c r="P3004" i="22"/>
  <c r="Q3003" i="22"/>
  <c r="P3003" i="22"/>
  <c r="Q3002" i="22"/>
  <c r="P3002" i="22"/>
  <c r="Q3001" i="22"/>
  <c r="P3001" i="22"/>
  <c r="Q3000" i="22"/>
  <c r="P3000" i="22"/>
  <c r="Q2999" i="22"/>
  <c r="P2999" i="22"/>
  <c r="Q2998" i="22"/>
  <c r="P2998" i="22"/>
  <c r="Q2997" i="22"/>
  <c r="P2997" i="22"/>
  <c r="Q2996" i="22"/>
  <c r="P2996" i="22"/>
  <c r="Q2995" i="22"/>
  <c r="P2995" i="22"/>
  <c r="Q2994" i="22"/>
  <c r="P2994" i="22"/>
  <c r="Q2993" i="22"/>
  <c r="P2993" i="22"/>
  <c r="Q2992" i="22"/>
  <c r="P2992" i="22"/>
  <c r="Q2991" i="22"/>
  <c r="P2991" i="22"/>
  <c r="Q2990" i="22"/>
  <c r="P2990" i="22"/>
  <c r="Q2989" i="22"/>
  <c r="P2989" i="22"/>
  <c r="Q2988" i="22"/>
  <c r="P2988" i="22"/>
  <c r="Q2987" i="22"/>
  <c r="P2987" i="22"/>
  <c r="Q2986" i="22"/>
  <c r="P2986" i="22"/>
  <c r="Q2985" i="22"/>
  <c r="P2985" i="22"/>
  <c r="Q2984" i="22"/>
  <c r="P2984" i="22"/>
  <c r="Q2983" i="22"/>
  <c r="P2983" i="22"/>
  <c r="Q2982" i="22"/>
  <c r="P2982" i="22"/>
  <c r="Q2981" i="22"/>
  <c r="P2981" i="22"/>
  <c r="Q2980" i="22"/>
  <c r="P2980" i="22"/>
  <c r="Q2979" i="22"/>
  <c r="P2979" i="22"/>
  <c r="Q2978" i="22"/>
  <c r="P2978" i="22"/>
  <c r="Q2977" i="22"/>
  <c r="P2977" i="22"/>
  <c r="Q2976" i="22"/>
  <c r="P2976" i="22"/>
  <c r="Q2975" i="22"/>
  <c r="P2975" i="22"/>
  <c r="Q2974" i="22"/>
  <c r="P2974" i="22"/>
  <c r="Q2973" i="22"/>
  <c r="P2973" i="22"/>
  <c r="Q2972" i="22"/>
  <c r="P2972" i="22"/>
  <c r="Q2971" i="22"/>
  <c r="P2971" i="22"/>
  <c r="Q2970" i="22"/>
  <c r="P2970" i="22"/>
  <c r="Q2969" i="22"/>
  <c r="P2969" i="22"/>
  <c r="Q2968" i="22"/>
  <c r="P2968" i="22"/>
  <c r="Q2967" i="22"/>
  <c r="P2967" i="22"/>
  <c r="Q2966" i="22"/>
  <c r="P2966" i="22"/>
  <c r="Q2965" i="22"/>
  <c r="P2965" i="22"/>
  <c r="Q2964" i="22"/>
  <c r="P2964" i="22"/>
  <c r="Q2963" i="22"/>
  <c r="P2963" i="22"/>
  <c r="Q2962" i="22"/>
  <c r="P2962" i="22"/>
  <c r="Q2961" i="22"/>
  <c r="P2961" i="22"/>
  <c r="Q2960" i="22"/>
  <c r="P2960" i="22"/>
  <c r="Q2959" i="22"/>
  <c r="P2959" i="22"/>
  <c r="Q2958" i="22"/>
  <c r="P2958" i="22"/>
  <c r="Q2957" i="22"/>
  <c r="P2957" i="22"/>
  <c r="Q2956" i="22"/>
  <c r="P2956" i="22"/>
  <c r="Q2955" i="22"/>
  <c r="P2955" i="22"/>
  <c r="Q2954" i="22"/>
  <c r="P2954" i="22"/>
  <c r="Q2953" i="22"/>
  <c r="P2953" i="22"/>
  <c r="Q2952" i="22"/>
  <c r="P2952" i="22"/>
  <c r="Q2951" i="22"/>
  <c r="P2951" i="22"/>
  <c r="Q2950" i="22"/>
  <c r="P2950" i="22"/>
  <c r="Q2949" i="22"/>
  <c r="P2949" i="22"/>
  <c r="Q2948" i="22"/>
  <c r="P2948" i="22"/>
  <c r="Q2947" i="22"/>
  <c r="P2947" i="22"/>
  <c r="Q2946" i="22"/>
  <c r="P2946" i="22"/>
  <c r="K2897" i="22" l="1"/>
  <c r="K2896" i="22"/>
  <c r="K2895" i="22"/>
  <c r="K2894" i="22"/>
  <c r="K2893" i="22"/>
  <c r="K2892" i="22"/>
  <c r="K2891" i="22"/>
  <c r="K2890" i="22"/>
  <c r="K2889" i="22"/>
  <c r="K2888" i="22"/>
  <c r="K2887" i="22"/>
  <c r="K2885" i="22"/>
  <c r="K2884" i="22" s="1"/>
  <c r="K2881" i="22"/>
  <c r="K2880" i="22"/>
  <c r="K2879" i="22"/>
  <c r="K2878" i="22"/>
  <c r="K2877" i="22"/>
  <c r="K2876" i="22"/>
  <c r="K2875" i="22"/>
  <c r="K2874" i="22"/>
  <c r="K2873" i="22"/>
  <c r="K2872" i="22"/>
  <c r="K2870" i="22"/>
  <c r="K2869" i="22"/>
  <c r="K2868" i="22"/>
  <c r="K2867" i="22"/>
  <c r="K2866" i="22"/>
  <c r="K2865" i="22"/>
  <c r="K2864" i="22"/>
  <c r="K2863" i="22"/>
  <c r="K2862" i="22"/>
  <c r="K2861" i="22"/>
  <c r="K2859" i="22"/>
  <c r="K2858" i="22" s="1"/>
  <c r="K2855" i="22"/>
  <c r="K2854" i="22"/>
  <c r="K2853" i="22"/>
  <c r="K2852" i="22"/>
  <c r="K2851" i="22"/>
  <c r="K2850" i="22"/>
  <c r="K2849" i="22"/>
  <c r="K2848" i="22"/>
  <c r="K2847" i="22"/>
  <c r="K2846" i="22"/>
  <c r="K2843" i="22"/>
  <c r="K2842" i="22"/>
  <c r="K2841" i="22"/>
  <c r="K2840" i="22"/>
  <c r="K2839" i="22"/>
  <c r="K2838" i="22"/>
  <c r="K2837" i="22"/>
  <c r="K2836" i="22"/>
  <c r="K2835" i="22"/>
  <c r="K2834" i="22"/>
  <c r="K2831" i="22"/>
  <c r="K2830" i="22"/>
  <c r="K2829" i="22"/>
  <c r="K2828" i="22"/>
  <c r="K2827" i="22"/>
  <c r="K2826" i="22"/>
  <c r="K2825" i="22"/>
  <c r="K2824" i="22"/>
  <c r="K2823" i="22"/>
  <c r="K2822" i="22"/>
  <c r="K2820" i="22"/>
  <c r="K2819" i="22"/>
  <c r="K2818" i="22"/>
  <c r="K2817" i="22"/>
  <c r="K2816" i="22"/>
  <c r="K2815" i="22"/>
  <c r="K2814" i="22"/>
  <c r="K2813" i="22"/>
  <c r="K2812" i="22"/>
  <c r="K2811" i="22"/>
  <c r="K2809" i="22"/>
  <c r="K2808" i="22"/>
  <c r="K2807" i="22"/>
  <c r="K2806" i="22"/>
  <c r="K2805" i="22"/>
  <c r="K2804" i="22"/>
  <c r="K2803" i="22"/>
  <c r="K2802" i="22"/>
  <c r="K2801" i="22"/>
  <c r="K2800" i="22"/>
  <c r="K2799" i="22"/>
  <c r="J2795" i="22"/>
  <c r="L2795" i="22" s="1"/>
  <c r="K2798" i="22" l="1"/>
  <c r="K2833" i="22"/>
  <c r="K2845" i="22"/>
  <c r="K2794" i="22"/>
  <c r="K2793" i="22"/>
  <c r="K2792" i="22"/>
  <c r="K2791" i="22"/>
  <c r="K2790" i="22"/>
  <c r="K2789" i="22"/>
  <c r="K2788" i="22"/>
  <c r="K2787" i="22"/>
  <c r="K2784" i="22"/>
  <c r="K2783" i="22"/>
  <c r="K2782" i="22"/>
  <c r="K2781" i="22"/>
  <c r="K2780" i="22"/>
  <c r="K2779" i="22"/>
  <c r="K2778" i="22"/>
  <c r="K2777" i="22"/>
  <c r="K2771" i="22"/>
  <c r="K2770" i="22"/>
  <c r="K2769" i="22"/>
  <c r="K2768" i="22"/>
  <c r="K2767" i="22"/>
  <c r="K2766" i="22"/>
  <c r="K2765" i="22"/>
  <c r="K2764" i="22"/>
  <c r="K2762" i="22"/>
  <c r="K2761" i="22"/>
  <c r="K2760" i="22"/>
  <c r="K2759" i="22"/>
  <c r="K2758" i="22"/>
  <c r="K2757" i="22"/>
  <c r="K2756" i="22"/>
  <c r="K2755" i="22"/>
  <c r="K2749" i="22"/>
  <c r="K2748" i="22"/>
  <c r="K2747" i="22"/>
  <c r="K2746" i="22"/>
  <c r="K2745" i="22"/>
  <c r="K2744" i="22"/>
  <c r="K2743" i="22"/>
  <c r="K2742" i="22"/>
  <c r="K2739" i="22"/>
  <c r="K2738" i="22"/>
  <c r="K2737" i="22"/>
  <c r="K2736" i="22"/>
  <c r="K2735" i="22"/>
  <c r="K2734" i="22"/>
  <c r="K2733" i="22"/>
  <c r="K2732" i="22"/>
  <c r="K2729" i="22"/>
  <c r="K2728" i="22"/>
  <c r="K2727" i="22"/>
  <c r="K2726" i="22"/>
  <c r="K2725" i="22"/>
  <c r="K2724" i="22"/>
  <c r="K2723" i="22"/>
  <c r="K2722" i="22"/>
  <c r="K2720" i="22"/>
  <c r="K2719" i="22"/>
  <c r="K2718" i="22"/>
  <c r="K2717" i="22"/>
  <c r="K2716" i="22"/>
  <c r="K2715" i="22"/>
  <c r="K2714" i="22"/>
  <c r="K2713" i="22"/>
  <c r="K2710" i="22"/>
  <c r="K2709" i="22"/>
  <c r="K2708" i="22"/>
  <c r="K2707" i="22"/>
  <c r="K2706" i="22"/>
  <c r="K2705" i="22"/>
  <c r="K2704" i="22"/>
  <c r="K2703" i="22"/>
  <c r="J2699" i="22"/>
  <c r="L2699" i="22" s="1"/>
  <c r="K2741" i="22" l="1"/>
  <c r="K2731" i="22"/>
  <c r="K2776" i="22"/>
  <c r="K2786" i="22"/>
  <c r="K2702" i="22"/>
  <c r="K2698" i="22"/>
  <c r="K2697" i="22"/>
  <c r="K2696" i="22"/>
  <c r="K2695" i="22"/>
  <c r="K2694" i="22"/>
  <c r="K2693" i="22"/>
  <c r="K2676" i="22"/>
  <c r="K2675" i="22"/>
  <c r="K2674" i="22"/>
  <c r="K2673" i="22"/>
  <c r="K2672" i="22"/>
  <c r="K2671" i="22"/>
  <c r="K2670" i="22"/>
  <c r="K2669" i="22"/>
  <c r="K2668" i="22"/>
  <c r="K2666" i="22"/>
  <c r="K2665" i="22"/>
  <c r="K2664" i="22"/>
  <c r="K2663" i="22"/>
  <c r="K2662" i="22"/>
  <c r="K2661" i="22"/>
  <c r="K2655" i="22"/>
  <c r="K2654" i="22"/>
  <c r="K2653" i="22"/>
  <c r="K2652" i="22"/>
  <c r="K2651" i="22"/>
  <c r="K2650" i="22"/>
  <c r="K2647" i="22"/>
  <c r="K2646" i="22"/>
  <c r="K2645" i="22"/>
  <c r="K2644" i="22"/>
  <c r="K2643" i="22"/>
  <c r="K2642" i="22"/>
  <c r="K2637" i="22"/>
  <c r="K2636" i="22"/>
  <c r="K2635" i="22"/>
  <c r="K2634" i="22"/>
  <c r="K2633" i="22"/>
  <c r="K2630" i="22"/>
  <c r="K2629" i="22"/>
  <c r="K2628" i="22"/>
  <c r="K2627" i="22"/>
  <c r="K2626" i="22"/>
  <c r="J2622" i="22"/>
  <c r="L2622" i="22" s="1"/>
  <c r="K2625" i="22" l="1"/>
  <c r="K2641" i="22"/>
  <c r="K2649" i="22"/>
  <c r="K2692" i="22"/>
  <c r="K2621" i="22" l="1"/>
  <c r="K2620" i="22"/>
  <c r="K2619" i="22"/>
  <c r="K2618" i="22"/>
  <c r="K2617" i="22"/>
  <c r="K2616" i="22"/>
  <c r="K2615" i="22"/>
  <c r="K2614" i="22"/>
  <c r="K2613" i="22"/>
  <c r="K2612" i="22"/>
  <c r="K2611" i="22"/>
  <c r="K2610" i="22"/>
  <c r="K2607" i="22"/>
  <c r="K2606" i="22"/>
  <c r="K2605" i="22"/>
  <c r="K2604" i="22"/>
  <c r="K2603" i="22"/>
  <c r="K2602" i="22"/>
  <c r="K2601" i="22"/>
  <c r="K2600" i="22"/>
  <c r="K2599" i="22"/>
  <c r="K2598" i="22"/>
  <c r="K2597" i="22"/>
  <c r="K2596" i="22"/>
  <c r="K2590" i="22"/>
  <c r="K2589" i="22"/>
  <c r="K2588" i="22"/>
  <c r="K2587" i="22"/>
  <c r="K2586" i="22"/>
  <c r="K2585" i="22"/>
  <c r="K2584" i="22"/>
  <c r="K2583" i="22"/>
  <c r="K2582" i="22"/>
  <c r="K2581" i="22"/>
  <c r="K2580" i="22"/>
  <c r="K2578" i="22"/>
  <c r="K2577" i="22"/>
  <c r="K2576" i="22"/>
  <c r="K2575" i="22"/>
  <c r="K2574" i="22"/>
  <c r="K2573" i="22"/>
  <c r="K2572" i="22"/>
  <c r="K2571" i="22"/>
  <c r="K2570" i="22"/>
  <c r="K2569" i="22"/>
  <c r="K2568" i="22"/>
  <c r="K2562" i="22"/>
  <c r="K2561" i="22"/>
  <c r="K2560" i="22"/>
  <c r="K2559" i="22"/>
  <c r="K2558" i="22"/>
  <c r="K2557" i="22"/>
  <c r="K2556" i="22"/>
  <c r="K2555" i="22"/>
  <c r="K2554" i="22"/>
  <c r="K2553" i="22"/>
  <c r="K2552" i="22"/>
  <c r="K2549" i="22"/>
  <c r="K2548" i="22"/>
  <c r="K2547" i="22"/>
  <c r="K2546" i="22"/>
  <c r="K2545" i="22"/>
  <c r="K2544" i="22"/>
  <c r="K2543" i="22"/>
  <c r="K2542" i="22"/>
  <c r="K2541" i="22"/>
  <c r="K2540" i="22"/>
  <c r="K2539" i="22"/>
  <c r="K2536" i="22"/>
  <c r="K2535" i="22"/>
  <c r="K2534" i="22"/>
  <c r="K2533" i="22"/>
  <c r="K2532" i="22"/>
  <c r="K2531" i="22"/>
  <c r="K2530" i="22"/>
  <c r="K2529" i="22"/>
  <c r="K2528" i="22"/>
  <c r="K2527" i="22"/>
  <c r="K2526" i="22"/>
  <c r="K2524" i="22"/>
  <c r="K2523" i="22"/>
  <c r="K2522" i="22"/>
  <c r="K2521" i="22"/>
  <c r="K2520" i="22"/>
  <c r="K2519" i="22"/>
  <c r="K2518" i="22"/>
  <c r="K2517" i="22"/>
  <c r="K2516" i="22"/>
  <c r="K2515" i="22"/>
  <c r="K2514" i="22"/>
  <c r="K2511" i="22"/>
  <c r="K2510" i="22"/>
  <c r="K2509" i="22"/>
  <c r="K2508" i="22"/>
  <c r="K2507" i="22"/>
  <c r="K2506" i="22"/>
  <c r="K2505" i="22"/>
  <c r="K2504" i="22"/>
  <c r="K2503" i="22"/>
  <c r="K2502" i="22"/>
  <c r="K2501" i="22"/>
  <c r="J2497" i="22"/>
  <c r="L2497" i="22" s="1"/>
  <c r="K2609" i="22" l="1"/>
  <c r="K2500" i="22"/>
  <c r="K2595" i="22"/>
  <c r="K2551" i="22"/>
  <c r="K2496" i="22" l="1"/>
  <c r="K2495" i="22"/>
  <c r="K2494" i="22"/>
  <c r="K2493" i="22"/>
  <c r="K2492" i="22"/>
  <c r="K2491" i="22"/>
  <c r="K2490" i="22"/>
  <c r="K2489" i="22"/>
  <c r="J2488" i="22"/>
  <c r="J2487" i="22" s="1"/>
  <c r="I2488" i="22"/>
  <c r="K2486" i="22"/>
  <c r="K2485" i="22"/>
  <c r="K2484" i="22"/>
  <c r="K2483" i="22"/>
  <c r="K2482" i="22"/>
  <c r="K2481" i="22"/>
  <c r="K2480" i="22"/>
  <c r="K2479" i="22"/>
  <c r="J2478" i="22"/>
  <c r="I2478" i="22"/>
  <c r="K2476" i="22"/>
  <c r="K2475" i="22"/>
  <c r="K2472" i="22"/>
  <c r="K2471" i="22"/>
  <c r="K2470" i="22"/>
  <c r="K2469" i="22"/>
  <c r="J2468" i="22"/>
  <c r="J2467" i="22" s="1"/>
  <c r="J2466" i="22" s="1"/>
  <c r="I2468" i="22"/>
  <c r="K2465" i="22"/>
  <c r="K2464" i="22"/>
  <c r="K2463" i="22"/>
  <c r="J2463" i="22"/>
  <c r="I2463" i="22"/>
  <c r="K2462" i="22"/>
  <c r="K2461" i="22"/>
  <c r="K2460" i="22"/>
  <c r="K2459" i="22"/>
  <c r="K2458" i="22"/>
  <c r="K2457" i="22"/>
  <c r="K2456" i="22"/>
  <c r="K2455" i="22"/>
  <c r="J2454" i="22"/>
  <c r="J2453" i="22" s="1"/>
  <c r="I2454" i="22"/>
  <c r="I2453" i="22" s="1"/>
  <c r="K2452" i="22"/>
  <c r="K2451" i="22"/>
  <c r="K2450" i="22"/>
  <c r="K2449" i="22"/>
  <c r="K2448" i="22"/>
  <c r="K2447" i="22"/>
  <c r="K2446" i="22"/>
  <c r="K2445" i="22"/>
  <c r="J2444" i="22"/>
  <c r="J2443" i="22" s="1"/>
  <c r="I2444" i="22"/>
  <c r="K2442" i="22"/>
  <c r="K2441" i="22"/>
  <c r="K2440" i="22"/>
  <c r="K2439" i="22"/>
  <c r="K2438" i="22"/>
  <c r="K2437" i="22"/>
  <c r="K2436" i="22"/>
  <c r="K2435" i="22"/>
  <c r="J2434" i="22"/>
  <c r="I2434" i="22"/>
  <c r="K2433" i="22"/>
  <c r="K2432" i="22"/>
  <c r="K2431" i="22"/>
  <c r="K2430" i="22"/>
  <c r="K2429" i="22"/>
  <c r="K2428" i="22"/>
  <c r="K2427" i="22"/>
  <c r="K2426" i="22"/>
  <c r="J2425" i="22"/>
  <c r="J2424" i="22" s="1"/>
  <c r="J2423" i="22" s="1"/>
  <c r="I2425" i="22"/>
  <c r="I2424" i="22" s="1"/>
  <c r="K2422" i="22"/>
  <c r="K2421" i="22"/>
  <c r="K2420" i="22"/>
  <c r="K2419" i="22"/>
  <c r="K2418" i="22"/>
  <c r="K2417" i="22"/>
  <c r="K2416" i="22"/>
  <c r="K2415" i="22"/>
  <c r="J2414" i="22"/>
  <c r="J2413" i="22" s="1"/>
  <c r="I2414" i="22"/>
  <c r="I2413" i="22" s="1"/>
  <c r="K2412" i="22"/>
  <c r="K2411" i="22"/>
  <c r="K2410" i="22"/>
  <c r="K2409" i="22"/>
  <c r="K2408" i="22"/>
  <c r="K2407" i="22"/>
  <c r="K2406" i="22"/>
  <c r="K2405" i="22"/>
  <c r="J2404" i="22"/>
  <c r="J2403" i="22" s="1"/>
  <c r="I2404" i="22"/>
  <c r="K2401" i="22"/>
  <c r="K2400" i="22"/>
  <c r="K2399" i="22"/>
  <c r="K2398" i="22"/>
  <c r="K2397" i="22"/>
  <c r="K2396" i="22"/>
  <c r="K2395" i="22"/>
  <c r="K2394" i="22"/>
  <c r="J2392" i="22"/>
  <c r="I2392" i="22"/>
  <c r="J2390" i="22"/>
  <c r="I2390" i="22"/>
  <c r="L2444" i="22" l="1"/>
  <c r="L2463" i="22"/>
  <c r="L2478" i="22"/>
  <c r="L2404" i="22"/>
  <c r="L2390" i="22"/>
  <c r="L2392" i="22"/>
  <c r="L2424" i="22"/>
  <c r="I2443" i="22"/>
  <c r="L2443" i="22" s="1"/>
  <c r="J2389" i="22"/>
  <c r="J2388" i="22" s="1"/>
  <c r="I2403" i="22"/>
  <c r="L2403" i="22" s="1"/>
  <c r="L2434" i="22"/>
  <c r="L2454" i="22"/>
  <c r="L2488" i="22"/>
  <c r="L2413" i="22"/>
  <c r="L2414" i="22"/>
  <c r="L2425" i="22"/>
  <c r="L2453" i="22"/>
  <c r="L2468" i="22"/>
  <c r="I2423" i="22"/>
  <c r="L2423" i="22" s="1"/>
  <c r="I2389" i="22"/>
  <c r="I2467" i="22"/>
  <c r="L2467" i="22" s="1"/>
  <c r="I2487" i="22"/>
  <c r="L2487" i="22" s="1"/>
  <c r="J2354" i="22" l="1"/>
  <c r="J2333" i="22" s="1"/>
  <c r="J2332" i="22" s="1"/>
  <c r="J2262" i="22" s="1"/>
  <c r="J2261" i="22" s="1"/>
  <c r="J2260" i="22" s="1"/>
  <c r="J2204" i="22"/>
  <c r="L2389" i="22"/>
  <c r="I2466" i="22"/>
  <c r="L2466" i="22" s="1"/>
  <c r="I2388" i="22"/>
  <c r="J2183" i="22" l="1"/>
  <c r="L2388" i="22"/>
  <c r="I2354" i="22"/>
  <c r="I2204" i="22"/>
  <c r="Q678" i="22"/>
  <c r="P678" i="22"/>
  <c r="L678" i="22"/>
  <c r="Q677" i="22"/>
  <c r="P677" i="22"/>
  <c r="L677" i="22"/>
  <c r="Q676" i="22"/>
  <c r="P676" i="22"/>
  <c r="L676" i="22"/>
  <c r="Q675" i="22"/>
  <c r="P675" i="22"/>
  <c r="L675" i="22"/>
  <c r="Q674" i="22"/>
  <c r="P674" i="22"/>
  <c r="L674" i="22"/>
  <c r="Q673" i="22"/>
  <c r="P673" i="22"/>
  <c r="L673" i="22"/>
  <c r="Q672" i="22"/>
  <c r="P672" i="22"/>
  <c r="L672" i="22"/>
  <c r="Q671" i="22"/>
  <c r="P671" i="22"/>
  <c r="L671" i="22"/>
  <c r="Q670" i="22"/>
  <c r="P670" i="22"/>
  <c r="L670" i="22"/>
  <c r="Q669" i="22"/>
  <c r="P669" i="22"/>
  <c r="L669" i="22"/>
  <c r="Q668" i="22"/>
  <c r="P668" i="22"/>
  <c r="L668" i="22"/>
  <c r="Q667" i="22"/>
  <c r="P667" i="22"/>
  <c r="L667" i="22"/>
  <c r="Q666" i="22"/>
  <c r="P666" i="22"/>
  <c r="L666" i="22"/>
  <c r="K665" i="22"/>
  <c r="K664" i="22" s="1"/>
  <c r="J665" i="22"/>
  <c r="J664" i="22" s="1"/>
  <c r="I665" i="22"/>
  <c r="Q663" i="22"/>
  <c r="P663" i="22"/>
  <c r="L663" i="22"/>
  <c r="Q662" i="22"/>
  <c r="P662" i="22"/>
  <c r="L662" i="22"/>
  <c r="Q661" i="22"/>
  <c r="P661" i="22"/>
  <c r="L661" i="22"/>
  <c r="Q660" i="22"/>
  <c r="P660" i="22"/>
  <c r="L660" i="22"/>
  <c r="Q659" i="22"/>
  <c r="P659" i="22"/>
  <c r="L659" i="22"/>
  <c r="Q658" i="22"/>
  <c r="P658" i="22"/>
  <c r="L658" i="22"/>
  <c r="Q657" i="22"/>
  <c r="P657" i="22"/>
  <c r="L657" i="22"/>
  <c r="P656" i="22"/>
  <c r="K656" i="22"/>
  <c r="J656" i="22"/>
  <c r="I656" i="22"/>
  <c r="Q655" i="22"/>
  <c r="P655" i="22"/>
  <c r="L655" i="22"/>
  <c r="Q654" i="22"/>
  <c r="P654" i="22"/>
  <c r="L654" i="22"/>
  <c r="Q653" i="22"/>
  <c r="P653" i="22"/>
  <c r="L653" i="22"/>
  <c r="Q652" i="22"/>
  <c r="P652" i="22"/>
  <c r="L652" i="22"/>
  <c r="Q651" i="22"/>
  <c r="P651" i="22"/>
  <c r="L651" i="22"/>
  <c r="Q650" i="22"/>
  <c r="P650" i="22"/>
  <c r="L650" i="22"/>
  <c r="Q649" i="22"/>
  <c r="P649" i="22"/>
  <c r="L649" i="22"/>
  <c r="Q648" i="22"/>
  <c r="P648" i="22"/>
  <c r="L648" i="22"/>
  <c r="P647" i="22"/>
  <c r="K647" i="22"/>
  <c r="J647" i="22"/>
  <c r="I647" i="22"/>
  <c r="Q646" i="22"/>
  <c r="P646" i="22"/>
  <c r="L646" i="22"/>
  <c r="Q645" i="22"/>
  <c r="P645" i="22"/>
  <c r="L645" i="22"/>
  <c r="Q644" i="22"/>
  <c r="P644" i="22"/>
  <c r="L644" i="22"/>
  <c r="Q643" i="22"/>
  <c r="P643" i="22"/>
  <c r="L643" i="22"/>
  <c r="Q642" i="22"/>
  <c r="P642" i="22"/>
  <c r="L642" i="22"/>
  <c r="P641" i="22"/>
  <c r="K641" i="22"/>
  <c r="J641" i="22"/>
  <c r="I641" i="22"/>
  <c r="Q640" i="22"/>
  <c r="P640" i="22"/>
  <c r="L640" i="22"/>
  <c r="Q639" i="22"/>
  <c r="P639" i="22"/>
  <c r="L639" i="22"/>
  <c r="Q638" i="22"/>
  <c r="P638" i="22"/>
  <c r="L638" i="22"/>
  <c r="Q637" i="22"/>
  <c r="P637" i="22"/>
  <c r="L637" i="22"/>
  <c r="Q636" i="22"/>
  <c r="P636" i="22"/>
  <c r="L636" i="22"/>
  <c r="P635" i="22"/>
  <c r="K635" i="22"/>
  <c r="J635" i="22"/>
  <c r="I635" i="22"/>
  <c r="Q634" i="22"/>
  <c r="P634" i="22"/>
  <c r="L634" i="22"/>
  <c r="Q633" i="22"/>
  <c r="P633" i="22"/>
  <c r="L633" i="22"/>
  <c r="Q632" i="22"/>
  <c r="P632" i="22"/>
  <c r="L632" i="22"/>
  <c r="Q631" i="22"/>
  <c r="P631" i="22"/>
  <c r="L631" i="22"/>
  <c r="Q630" i="22"/>
  <c r="K630" i="22"/>
  <c r="J630" i="22"/>
  <c r="I630" i="22"/>
  <c r="Q629" i="22"/>
  <c r="P629" i="22"/>
  <c r="L629" i="22"/>
  <c r="Q628" i="22"/>
  <c r="P628" i="22"/>
  <c r="L628" i="22"/>
  <c r="Q627" i="22"/>
  <c r="P627" i="22"/>
  <c r="L627" i="22"/>
  <c r="Q626" i="22"/>
  <c r="P626" i="22"/>
  <c r="L626" i="22"/>
  <c r="Q625" i="22"/>
  <c r="P625" i="22"/>
  <c r="L625" i="22"/>
  <c r="Q624" i="22"/>
  <c r="K624" i="22"/>
  <c r="J624" i="22"/>
  <c r="I624" i="22"/>
  <c r="Q623" i="22"/>
  <c r="P623" i="22"/>
  <c r="L623" i="22"/>
  <c r="Q622" i="22"/>
  <c r="P622" i="22"/>
  <c r="L622" i="22"/>
  <c r="Q621" i="22"/>
  <c r="P621" i="22"/>
  <c r="L621" i="22"/>
  <c r="Q620" i="22"/>
  <c r="P620" i="22"/>
  <c r="L620" i="22"/>
  <c r="P619" i="22"/>
  <c r="K619" i="22"/>
  <c r="J619" i="22"/>
  <c r="I619" i="22"/>
  <c r="Q618" i="22"/>
  <c r="P618" i="22"/>
  <c r="L618" i="22"/>
  <c r="Q615" i="22"/>
  <c r="P615" i="22"/>
  <c r="Q614" i="22"/>
  <c r="P614" i="22"/>
  <c r="L614" i="22"/>
  <c r="Q613" i="22"/>
  <c r="P613" i="22"/>
  <c r="L613" i="22"/>
  <c r="P612" i="22"/>
  <c r="K612" i="22"/>
  <c r="J612" i="22"/>
  <c r="I612" i="22"/>
  <c r="Q611" i="22"/>
  <c r="P611" i="22"/>
  <c r="L611" i="22"/>
  <c r="P610" i="22"/>
  <c r="K610" i="22"/>
  <c r="J610" i="22"/>
  <c r="I610" i="22"/>
  <c r="Q609" i="22"/>
  <c r="P609" i="22"/>
  <c r="L609" i="22"/>
  <c r="P608" i="22"/>
  <c r="K608" i="22"/>
  <c r="J608" i="22"/>
  <c r="I608" i="22"/>
  <c r="Q607" i="22"/>
  <c r="P607" i="22"/>
  <c r="L607" i="22"/>
  <c r="Q606" i="22"/>
  <c r="P606" i="22"/>
  <c r="L606" i="22"/>
  <c r="Q605" i="22"/>
  <c r="K605" i="22"/>
  <c r="J605" i="22"/>
  <c r="I605" i="22"/>
  <c r="Q604" i="22"/>
  <c r="P604" i="22"/>
  <c r="L604" i="22"/>
  <c r="Q603" i="22"/>
  <c r="P603" i="22"/>
  <c r="L603" i="22"/>
  <c r="P602" i="22"/>
  <c r="K602" i="22"/>
  <c r="J602" i="22"/>
  <c r="I602" i="22"/>
  <c r="Q601" i="22"/>
  <c r="P601" i="22"/>
  <c r="L601" i="22"/>
  <c r="Q600" i="22"/>
  <c r="K600" i="22"/>
  <c r="J600" i="22"/>
  <c r="I600" i="22"/>
  <c r="Q599" i="22"/>
  <c r="P599" i="22"/>
  <c r="L599" i="22"/>
  <c r="P598" i="22"/>
  <c r="K598" i="22"/>
  <c r="J598" i="22"/>
  <c r="I598" i="22"/>
  <c r="Q597" i="22"/>
  <c r="P597" i="22"/>
  <c r="L597" i="22"/>
  <c r="Q596" i="22"/>
  <c r="P596" i="22"/>
  <c r="L596" i="22"/>
  <c r="Q595" i="22"/>
  <c r="P595" i="22"/>
  <c r="L595" i="22"/>
  <c r="P594" i="22"/>
  <c r="K594" i="22"/>
  <c r="J594" i="22"/>
  <c r="I594" i="22"/>
  <c r="Q593" i="22"/>
  <c r="P593" i="22"/>
  <c r="L593" i="22"/>
  <c r="Q592" i="22"/>
  <c r="K592" i="22"/>
  <c r="J592" i="22"/>
  <c r="I592" i="22"/>
  <c r="L630" i="22" l="1"/>
  <c r="L2354" i="22"/>
  <c r="I2333" i="22"/>
  <c r="J2182" i="22"/>
  <c r="J2180" i="22" s="1"/>
  <c r="J2181" i="22"/>
  <c r="L2181" i="22" s="1"/>
  <c r="L2204" i="22"/>
  <c r="L594" i="22"/>
  <c r="L600" i="22"/>
  <c r="L665" i="22"/>
  <c r="K591" i="22"/>
  <c r="P592" i="22"/>
  <c r="Q665" i="22"/>
  <c r="L602" i="22"/>
  <c r="L598" i="22"/>
  <c r="L612" i="22"/>
  <c r="L641" i="22"/>
  <c r="Q641" i="22"/>
  <c r="L647" i="22"/>
  <c r="L656" i="22"/>
  <c r="Q656" i="22"/>
  <c r="L592" i="22"/>
  <c r="Q612" i="22"/>
  <c r="K617" i="22"/>
  <c r="K616" i="22" s="1"/>
  <c r="K615" i="22" s="1"/>
  <c r="Q602" i="22"/>
  <c r="L605" i="22"/>
  <c r="P630" i="22"/>
  <c r="Q594" i="22"/>
  <c r="Q598" i="22"/>
  <c r="J617" i="22"/>
  <c r="J616" i="22" s="1"/>
  <c r="I591" i="22"/>
  <c r="P600" i="22"/>
  <c r="P605" i="22"/>
  <c r="L608" i="22"/>
  <c r="Q608" i="22"/>
  <c r="L610" i="22"/>
  <c r="Q591" i="22"/>
  <c r="L619" i="22"/>
  <c r="P624" i="22"/>
  <c r="L635" i="22"/>
  <c r="Q619" i="22"/>
  <c r="K604" i="22"/>
  <c r="Q610" i="22"/>
  <c r="L624" i="22"/>
  <c r="Q635" i="22"/>
  <c r="J591" i="22"/>
  <c r="I617" i="22"/>
  <c r="Q664" i="22"/>
  <c r="P664" i="22"/>
  <c r="Q647" i="22"/>
  <c r="P665" i="22"/>
  <c r="I664" i="22"/>
  <c r="L664" i="22" s="1"/>
  <c r="J2179" i="22" l="1"/>
  <c r="L2180" i="22"/>
  <c r="I2332" i="22"/>
  <c r="L2333" i="22"/>
  <c r="K590" i="22"/>
  <c r="K587" i="22" s="1"/>
  <c r="K523" i="22" s="1"/>
  <c r="K522" i="22" s="1"/>
  <c r="K451" i="22" s="1"/>
  <c r="K386" i="22" s="1"/>
  <c r="L591" i="22"/>
  <c r="P591" i="22"/>
  <c r="L617" i="22"/>
  <c r="I616" i="22"/>
  <c r="J615" i="22"/>
  <c r="J590" i="22" s="1"/>
  <c r="J587" i="22" s="1"/>
  <c r="J523" i="22" s="1"/>
  <c r="J522" i="22" s="1"/>
  <c r="J451" i="22" s="1"/>
  <c r="J386" i="22" s="1"/>
  <c r="P617" i="22"/>
  <c r="Q617" i="22"/>
  <c r="L2332" i="22" l="1"/>
  <c r="I2262" i="22"/>
  <c r="J2178" i="22"/>
  <c r="L2179" i="22"/>
  <c r="I615" i="22"/>
  <c r="L616" i="22"/>
  <c r="Q616" i="22"/>
  <c r="P616" i="22"/>
  <c r="I2261" i="22" l="1"/>
  <c r="L2262" i="22"/>
  <c r="J2177" i="22"/>
  <c r="L2178" i="22"/>
  <c r="L615" i="22"/>
  <c r="I590" i="22"/>
  <c r="Q590" i="22"/>
  <c r="P590" i="22"/>
  <c r="L590" i="22" l="1"/>
  <c r="I587" i="22"/>
  <c r="J2176" i="22"/>
  <c r="L2177" i="22"/>
  <c r="I2260" i="22"/>
  <c r="L2261" i="22"/>
  <c r="Q826" i="22"/>
  <c r="P826" i="22"/>
  <c r="L826" i="22"/>
  <c r="Q825" i="22"/>
  <c r="P825" i="22"/>
  <c r="L825" i="22"/>
  <c r="Q824" i="22"/>
  <c r="P824" i="22"/>
  <c r="L824" i="22"/>
  <c r="Q823" i="22"/>
  <c r="P823" i="22"/>
  <c r="L823" i="22"/>
  <c r="Q822" i="22"/>
  <c r="P822" i="22"/>
  <c r="L822" i="22"/>
  <c r="Q821" i="22"/>
  <c r="P821" i="22"/>
  <c r="L821" i="22"/>
  <c r="Q820" i="22"/>
  <c r="P820" i="22"/>
  <c r="L820" i="22"/>
  <c r="P819" i="22"/>
  <c r="K819" i="22"/>
  <c r="J819" i="22"/>
  <c r="I819" i="22"/>
  <c r="Q818" i="22"/>
  <c r="P818" i="22"/>
  <c r="L818" i="22"/>
  <c r="Q817" i="22"/>
  <c r="P817" i="22"/>
  <c r="L817" i="22"/>
  <c r="P816" i="22"/>
  <c r="K816" i="22"/>
  <c r="J816" i="22"/>
  <c r="I816" i="22"/>
  <c r="Q815" i="22"/>
  <c r="P815" i="22"/>
  <c r="L815" i="22"/>
  <c r="Q814" i="22"/>
  <c r="P814" i="22"/>
  <c r="L814" i="22"/>
  <c r="Q813" i="22"/>
  <c r="P813" i="22"/>
  <c r="L813" i="22"/>
  <c r="Q812" i="22"/>
  <c r="P812" i="22"/>
  <c r="L812" i="22"/>
  <c r="Q811" i="22"/>
  <c r="K811" i="22"/>
  <c r="J811" i="22"/>
  <c r="I811" i="22"/>
  <c r="Q810" i="22"/>
  <c r="P810" i="22"/>
  <c r="L810" i="22"/>
  <c r="Q809" i="22"/>
  <c r="P809" i="22"/>
  <c r="L809" i="22"/>
  <c r="Q808" i="22"/>
  <c r="P808" i="22"/>
  <c r="L808" i="22"/>
  <c r="Q807" i="22"/>
  <c r="K807" i="22"/>
  <c r="J807" i="22"/>
  <c r="I807" i="22"/>
  <c r="Q806" i="22"/>
  <c r="P806" i="22"/>
  <c r="L806" i="22"/>
  <c r="Q805" i="22"/>
  <c r="P805" i="22"/>
  <c r="L805" i="22"/>
  <c r="Q804" i="22"/>
  <c r="P804" i="22"/>
  <c r="L804" i="22"/>
  <c r="Q803" i="22"/>
  <c r="P803" i="22"/>
  <c r="L803" i="22"/>
  <c r="Q802" i="22"/>
  <c r="P802" i="22"/>
  <c r="L802" i="22"/>
  <c r="Q801" i="22"/>
  <c r="P801" i="22"/>
  <c r="L801" i="22"/>
  <c r="Q800" i="22"/>
  <c r="P800" i="22"/>
  <c r="L800" i="22"/>
  <c r="Q799" i="22"/>
  <c r="K799" i="22"/>
  <c r="J799" i="22"/>
  <c r="I799" i="22"/>
  <c r="Q798" i="22"/>
  <c r="P798" i="22"/>
  <c r="L798" i="22"/>
  <c r="Q797" i="22"/>
  <c r="P797" i="22"/>
  <c r="L797" i="22"/>
  <c r="Q796" i="22"/>
  <c r="P796" i="22"/>
  <c r="L796" i="22"/>
  <c r="P795" i="22"/>
  <c r="K795" i="22"/>
  <c r="J795" i="22"/>
  <c r="I795" i="22"/>
  <c r="Q794" i="22"/>
  <c r="P794" i="22"/>
  <c r="L794" i="22"/>
  <c r="Q793" i="22"/>
  <c r="P793" i="22"/>
  <c r="L793" i="22"/>
  <c r="Q792" i="22"/>
  <c r="P792" i="22"/>
  <c r="L792" i="22"/>
  <c r="Q791" i="22"/>
  <c r="P791" i="22"/>
  <c r="L791" i="22"/>
  <c r="Q790" i="22"/>
  <c r="P790" i="22"/>
  <c r="L790" i="22"/>
  <c r="Q789" i="22"/>
  <c r="P789" i="22"/>
  <c r="L789" i="22"/>
  <c r="Q788" i="22"/>
  <c r="P788" i="22"/>
  <c r="L788" i="22"/>
  <c r="Q787" i="22"/>
  <c r="P787" i="22"/>
  <c r="L787" i="22"/>
  <c r="Q786" i="22"/>
  <c r="K786" i="22"/>
  <c r="J786" i="22"/>
  <c r="I786" i="22"/>
  <c r="Q785" i="22"/>
  <c r="P785" i="22"/>
  <c r="L785" i="22"/>
  <c r="Q784" i="22"/>
  <c r="P784" i="22"/>
  <c r="L784" i="22"/>
  <c r="Q783" i="22"/>
  <c r="P783" i="22"/>
  <c r="L783" i="22"/>
  <c r="Q782" i="22"/>
  <c r="P782" i="22"/>
  <c r="L782" i="22"/>
  <c r="Q781" i="22"/>
  <c r="P781" i="22"/>
  <c r="L781" i="22"/>
  <c r="Q780" i="22"/>
  <c r="K780" i="22"/>
  <c r="J780" i="22"/>
  <c r="I780" i="22"/>
  <c r="Q779" i="22"/>
  <c r="P779" i="22"/>
  <c r="L779" i="22"/>
  <c r="Q778" i="22"/>
  <c r="P778" i="22"/>
  <c r="L778" i="22"/>
  <c r="Q777" i="22"/>
  <c r="P777" i="22"/>
  <c r="L777" i="22"/>
  <c r="Q776" i="22"/>
  <c r="P776" i="22"/>
  <c r="L776" i="22"/>
  <c r="Q775" i="22"/>
  <c r="P775" i="22"/>
  <c r="L775" i="22"/>
  <c r="Q774" i="22"/>
  <c r="K774" i="22"/>
  <c r="J774" i="22"/>
  <c r="I774" i="22"/>
  <c r="Q772" i="22"/>
  <c r="P772" i="22"/>
  <c r="L772" i="22"/>
  <c r="Q771" i="22"/>
  <c r="P771" i="22"/>
  <c r="L771" i="22"/>
  <c r="Q770" i="22"/>
  <c r="P770" i="22"/>
  <c r="L770" i="22"/>
  <c r="Q769" i="22"/>
  <c r="P769" i="22"/>
  <c r="L769" i="22"/>
  <c r="Q768" i="22"/>
  <c r="P768" i="22"/>
  <c r="L768" i="22"/>
  <c r="Q767" i="22"/>
  <c r="P767" i="22"/>
  <c r="L767" i="22"/>
  <c r="Q766" i="22"/>
  <c r="P766" i="22"/>
  <c r="L766" i="22"/>
  <c r="Q765" i="22"/>
  <c r="K765" i="22"/>
  <c r="J765" i="22"/>
  <c r="I765" i="22"/>
  <c r="Q764" i="22"/>
  <c r="P764" i="22"/>
  <c r="L764" i="22"/>
  <c r="Q763" i="22"/>
  <c r="P763" i="22"/>
  <c r="L763" i="22"/>
  <c r="Q762" i="22"/>
  <c r="K762" i="22"/>
  <c r="J762" i="22"/>
  <c r="I762" i="22"/>
  <c r="Q761" i="22"/>
  <c r="P761" i="22"/>
  <c r="L761" i="22"/>
  <c r="Q760" i="22"/>
  <c r="P760" i="22"/>
  <c r="L760" i="22"/>
  <c r="Q759" i="22"/>
  <c r="P759" i="22"/>
  <c r="L759" i="22"/>
  <c r="Q758" i="22"/>
  <c r="P758" i="22"/>
  <c r="L758" i="22"/>
  <c r="Q757" i="22"/>
  <c r="K757" i="22"/>
  <c r="J757" i="22"/>
  <c r="I757" i="22"/>
  <c r="Q756" i="22"/>
  <c r="P756" i="22"/>
  <c r="L756" i="22"/>
  <c r="Q755" i="22"/>
  <c r="P755" i="22"/>
  <c r="L755" i="22"/>
  <c r="Q754" i="22"/>
  <c r="P754" i="22"/>
  <c r="L754" i="22"/>
  <c r="Q753" i="22"/>
  <c r="K753" i="22"/>
  <c r="J753" i="22"/>
  <c r="I753" i="22"/>
  <c r="Q752" i="22"/>
  <c r="P752" i="22"/>
  <c r="L752" i="22"/>
  <c r="Q751" i="22"/>
  <c r="P751" i="22"/>
  <c r="L751" i="22"/>
  <c r="Q750" i="22"/>
  <c r="P750" i="22"/>
  <c r="L750" i="22"/>
  <c r="Q749" i="22"/>
  <c r="P749" i="22"/>
  <c r="L749" i="22"/>
  <c r="Q748" i="22"/>
  <c r="P748" i="22"/>
  <c r="L748" i="22"/>
  <c r="Q747" i="22"/>
  <c r="P747" i="22"/>
  <c r="L747" i="22"/>
  <c r="Q746" i="22"/>
  <c r="P746" i="22"/>
  <c r="L746" i="22"/>
  <c r="Q745" i="22"/>
  <c r="K745" i="22"/>
  <c r="J745" i="22"/>
  <c r="I745" i="22"/>
  <c r="Q744" i="22"/>
  <c r="P744" i="22"/>
  <c r="L744" i="22"/>
  <c r="Q743" i="22"/>
  <c r="P743" i="22"/>
  <c r="L743" i="22"/>
  <c r="Q742" i="22"/>
  <c r="P742" i="22"/>
  <c r="L742" i="22"/>
  <c r="P741" i="22"/>
  <c r="K741" i="22"/>
  <c r="J741" i="22"/>
  <c r="I741" i="22"/>
  <c r="Q740" i="22"/>
  <c r="P740" i="22"/>
  <c r="L740" i="22"/>
  <c r="Q739" i="22"/>
  <c r="P739" i="22"/>
  <c r="L739" i="22"/>
  <c r="Q738" i="22"/>
  <c r="P738" i="22"/>
  <c r="L738" i="22"/>
  <c r="Q737" i="22"/>
  <c r="P737" i="22"/>
  <c r="L737" i="22"/>
  <c r="Q736" i="22"/>
  <c r="P736" i="22"/>
  <c r="L736" i="22"/>
  <c r="Q735" i="22"/>
  <c r="P735" i="22"/>
  <c r="L735" i="22"/>
  <c r="Q734" i="22"/>
  <c r="P734" i="22"/>
  <c r="L734" i="22"/>
  <c r="Q733" i="22"/>
  <c r="P733" i="22"/>
  <c r="L733" i="22"/>
  <c r="P732" i="22"/>
  <c r="K732" i="22"/>
  <c r="J732" i="22"/>
  <c r="I732" i="22"/>
  <c r="Q731" i="22"/>
  <c r="P731" i="22"/>
  <c r="L731" i="22"/>
  <c r="Q730" i="22"/>
  <c r="P730" i="22"/>
  <c r="L730" i="22"/>
  <c r="Q729" i="22"/>
  <c r="P729" i="22"/>
  <c r="L729" i="22"/>
  <c r="Q728" i="22"/>
  <c r="P728" i="22"/>
  <c r="L728" i="22"/>
  <c r="Q727" i="22"/>
  <c r="P727" i="22"/>
  <c r="L727" i="22"/>
  <c r="Q726" i="22"/>
  <c r="K726" i="22"/>
  <c r="J726" i="22"/>
  <c r="I726" i="22"/>
  <c r="Q725" i="22"/>
  <c r="P725" i="22"/>
  <c r="L725" i="22"/>
  <c r="Q724" i="22"/>
  <c r="P724" i="22"/>
  <c r="L724" i="22"/>
  <c r="Q723" i="22"/>
  <c r="P723" i="22"/>
  <c r="L723" i="22"/>
  <c r="Q722" i="22"/>
  <c r="P722" i="22"/>
  <c r="L722" i="22"/>
  <c r="Q721" i="22"/>
  <c r="P721" i="22"/>
  <c r="L721" i="22"/>
  <c r="Q720" i="22"/>
  <c r="K720" i="22"/>
  <c r="J720" i="22"/>
  <c r="I720" i="22"/>
  <c r="Q717" i="22"/>
  <c r="P717" i="22"/>
  <c r="L717" i="22"/>
  <c r="Q716" i="22"/>
  <c r="P716" i="22"/>
  <c r="L716" i="22"/>
  <c r="Q715" i="22"/>
  <c r="K715" i="22"/>
  <c r="J715" i="22"/>
  <c r="I715" i="22"/>
  <c r="Q714" i="22"/>
  <c r="P714" i="22"/>
  <c r="L714" i="22"/>
  <c r="Q713" i="22"/>
  <c r="P713" i="22"/>
  <c r="L713" i="22"/>
  <c r="K713" i="22"/>
  <c r="K712" i="22" s="1"/>
  <c r="J712" i="22"/>
  <c r="I712" i="22"/>
  <c r="Q711" i="22"/>
  <c r="P711" i="22"/>
  <c r="L711" i="22"/>
  <c r="Q710" i="22"/>
  <c r="P710" i="22"/>
  <c r="L710" i="22"/>
  <c r="Q709" i="22"/>
  <c r="P709" i="22"/>
  <c r="L709" i="22"/>
  <c r="Q708" i="22"/>
  <c r="P708" i="22"/>
  <c r="L708" i="22"/>
  <c r="K707" i="22"/>
  <c r="K706" i="22" s="1"/>
  <c r="J707" i="22"/>
  <c r="J706" i="22" s="1"/>
  <c r="I707" i="22"/>
  <c r="Q705" i="22"/>
  <c r="P705" i="22"/>
  <c r="L705" i="22"/>
  <c r="Q704" i="22"/>
  <c r="P704" i="22"/>
  <c r="L704" i="22"/>
  <c r="Q703" i="22"/>
  <c r="P703" i="22"/>
  <c r="L703" i="22"/>
  <c r="Q702" i="22"/>
  <c r="P702" i="22"/>
  <c r="L702" i="22"/>
  <c r="K701" i="22"/>
  <c r="J701" i="22"/>
  <c r="I701" i="22"/>
  <c r="Q700" i="22"/>
  <c r="P700" i="22"/>
  <c r="L700" i="22"/>
  <c r="Q699" i="22"/>
  <c r="P699" i="22"/>
  <c r="L699" i="22"/>
  <c r="K698" i="22"/>
  <c r="J698" i="22"/>
  <c r="I698" i="22"/>
  <c r="Q695" i="22"/>
  <c r="P695" i="22"/>
  <c r="L695" i="22"/>
  <c r="Q694" i="22"/>
  <c r="P694" i="22"/>
  <c r="L694" i="22"/>
  <c r="K693" i="22"/>
  <c r="K692" i="22" s="1"/>
  <c r="J693" i="22"/>
  <c r="J692" i="22" s="1"/>
  <c r="I693" i="22"/>
  <c r="I692" i="22" s="1"/>
  <c r="Q691" i="22"/>
  <c r="P691" i="22"/>
  <c r="L691" i="22"/>
  <c r="K690" i="22"/>
  <c r="J690" i="22"/>
  <c r="I690" i="22"/>
  <c r="Q689" i="22"/>
  <c r="P689" i="22"/>
  <c r="L689" i="22"/>
  <c r="K688" i="22"/>
  <c r="J688" i="22"/>
  <c r="I688" i="22"/>
  <c r="Q687" i="22"/>
  <c r="P687" i="22"/>
  <c r="L687" i="22"/>
  <c r="Q686" i="22"/>
  <c r="P686" i="22"/>
  <c r="L686" i="22"/>
  <c r="Q685" i="22"/>
  <c r="P685" i="22"/>
  <c r="L685" i="22"/>
  <c r="Q684" i="22"/>
  <c r="P684" i="22"/>
  <c r="L684" i="22"/>
  <c r="Q683" i="22"/>
  <c r="P683" i="22"/>
  <c r="L683" i="22"/>
  <c r="Q682" i="22"/>
  <c r="P682" i="22"/>
  <c r="L682" i="22"/>
  <c r="K681" i="22"/>
  <c r="J681" i="22"/>
  <c r="I681" i="22"/>
  <c r="L587" i="22" l="1"/>
  <c r="I523" i="22"/>
  <c r="L2260" i="22"/>
  <c r="I2183" i="22"/>
  <c r="L2176" i="22"/>
  <c r="J2175" i="22"/>
  <c r="L774" i="22"/>
  <c r="L765" i="22"/>
  <c r="L707" i="22"/>
  <c r="L712" i="22"/>
  <c r="L720" i="22"/>
  <c r="L726" i="22"/>
  <c r="L762" i="22"/>
  <c r="L786" i="22"/>
  <c r="L795" i="22"/>
  <c r="P757" i="22"/>
  <c r="K773" i="22"/>
  <c r="Q816" i="22"/>
  <c r="L690" i="22"/>
  <c r="L741" i="22"/>
  <c r="P753" i="22"/>
  <c r="L715" i="22"/>
  <c r="Q741" i="22"/>
  <c r="L757" i="22"/>
  <c r="P720" i="22"/>
  <c r="P745" i="22"/>
  <c r="L753" i="22"/>
  <c r="Q680" i="22"/>
  <c r="K680" i="22"/>
  <c r="L688" i="22"/>
  <c r="L698" i="22"/>
  <c r="L732" i="22"/>
  <c r="L745" i="22"/>
  <c r="L799" i="22"/>
  <c r="J719" i="22"/>
  <c r="J697" i="22"/>
  <c r="J696" i="22" s="1"/>
  <c r="I719" i="22"/>
  <c r="K719" i="22"/>
  <c r="Q732" i="22"/>
  <c r="P765" i="22"/>
  <c r="I773" i="22"/>
  <c r="L780" i="22"/>
  <c r="P780" i="22"/>
  <c r="L807" i="22"/>
  <c r="K697" i="22"/>
  <c r="K696" i="22" s="1"/>
  <c r="L701" i="22"/>
  <c r="I706" i="22"/>
  <c r="L706" i="22" s="1"/>
  <c r="P719" i="22"/>
  <c r="J773" i="22"/>
  <c r="L811" i="22"/>
  <c r="L816" i="22"/>
  <c r="L819" i="22"/>
  <c r="P715" i="22"/>
  <c r="P799" i="22"/>
  <c r="P807" i="22"/>
  <c r="P811" i="22"/>
  <c r="P726" i="22"/>
  <c r="P762" i="22"/>
  <c r="P774" i="22"/>
  <c r="P786" i="22"/>
  <c r="Q795" i="22"/>
  <c r="Q819" i="22"/>
  <c r="L681" i="22"/>
  <c r="L692" i="22"/>
  <c r="L693" i="22"/>
  <c r="Q706" i="22"/>
  <c r="P706" i="22"/>
  <c r="Q707" i="22"/>
  <c r="P707" i="22"/>
  <c r="Q681" i="22"/>
  <c r="P681" i="22"/>
  <c r="Q692" i="22"/>
  <c r="P692" i="22"/>
  <c r="Q693" i="22"/>
  <c r="P693" i="22"/>
  <c r="I680" i="22"/>
  <c r="Q690" i="22"/>
  <c r="P690" i="22"/>
  <c r="Q698" i="22"/>
  <c r="P698" i="22"/>
  <c r="Q688" i="22"/>
  <c r="P688" i="22"/>
  <c r="I697" i="22"/>
  <c r="Q712" i="22"/>
  <c r="P712" i="22"/>
  <c r="Q701" i="22"/>
  <c r="P701" i="22"/>
  <c r="L523" i="22" l="1"/>
  <c r="I522" i="22"/>
  <c r="I2182" i="22"/>
  <c r="L2183" i="22"/>
  <c r="L2175" i="22"/>
  <c r="J2174" i="22"/>
  <c r="Q697" i="22"/>
  <c r="K718" i="22"/>
  <c r="L719" i="22"/>
  <c r="P680" i="22"/>
  <c r="P697" i="22"/>
  <c r="I718" i="22"/>
  <c r="J718" i="22"/>
  <c r="J680" i="22" s="1"/>
  <c r="J679" i="22" s="1"/>
  <c r="L773" i="22"/>
  <c r="Q719" i="22"/>
  <c r="K679" i="22"/>
  <c r="P773" i="22"/>
  <c r="Q773" i="22"/>
  <c r="L697" i="22"/>
  <c r="I696" i="22"/>
  <c r="L696" i="22" s="1"/>
  <c r="Q696" i="22"/>
  <c r="P696" i="22"/>
  <c r="L522" i="22" l="1"/>
  <c r="I451" i="22"/>
  <c r="J2173" i="22"/>
  <c r="L2174" i="22"/>
  <c r="I2163" i="22"/>
  <c r="L2182" i="22"/>
  <c r="L680" i="22"/>
  <c r="L718" i="22"/>
  <c r="Q718" i="22"/>
  <c r="P718" i="22"/>
  <c r="P679" i="22"/>
  <c r="I679" i="22"/>
  <c r="L679" i="22" s="1"/>
  <c r="L451" i="22" l="1"/>
  <c r="I386" i="22"/>
  <c r="L386" i="22" s="1"/>
  <c r="I2002" i="22"/>
  <c r="L2173" i="22"/>
  <c r="J2165" i="22"/>
  <c r="Q679" i="22"/>
  <c r="J2164" i="22" l="1"/>
  <c r="L2165" i="22"/>
  <c r="I2001" i="22"/>
  <c r="J2163" i="22" l="1"/>
  <c r="L2164" i="22"/>
  <c r="J2155" i="22" l="1"/>
  <c r="L2163" i="22"/>
  <c r="L2155" i="22" l="1"/>
  <c r="J2154" i="22"/>
  <c r="L2154" i="22" l="1"/>
  <c r="J2002" i="22"/>
  <c r="D6" i="22"/>
  <c r="S16" i="22"/>
  <c r="P135" i="22"/>
  <c r="P134" i="22"/>
  <c r="O133" i="22"/>
  <c r="P131" i="22"/>
  <c r="P130" i="22"/>
  <c r="P129" i="22"/>
  <c r="P128" i="22"/>
  <c r="P127" i="22"/>
  <c r="O126" i="22"/>
  <c r="P124" i="22"/>
  <c r="P123" i="22"/>
  <c r="P122" i="22"/>
  <c r="P121" i="22"/>
  <c r="P120" i="22"/>
  <c r="P119" i="22"/>
  <c r="P118" i="22"/>
  <c r="P117" i="22"/>
  <c r="P116" i="22"/>
  <c r="O115" i="22"/>
  <c r="O116" i="22" s="1"/>
  <c r="P114" i="22"/>
  <c r="P113" i="22"/>
  <c r="P112" i="22"/>
  <c r="P111" i="22"/>
  <c r="P110" i="22"/>
  <c r="P109" i="22"/>
  <c r="P108" i="22"/>
  <c r="P107" i="22"/>
  <c r="P106" i="22"/>
  <c r="P105" i="22"/>
  <c r="P104" i="22"/>
  <c r="P103" i="22"/>
  <c r="P102" i="22"/>
  <c r="P101" i="22"/>
  <c r="P100" i="22"/>
  <c r="P99" i="22"/>
  <c r="P98" i="22"/>
  <c r="P97" i="22"/>
  <c r="P96" i="22"/>
  <c r="P95" i="22"/>
  <c r="P94" i="22"/>
  <c r="P93" i="22"/>
  <c r="P92" i="22"/>
  <c r="P91" i="22"/>
  <c r="P90" i="22"/>
  <c r="P89" i="22"/>
  <c r="P88" i="22"/>
  <c r="P87" i="22"/>
  <c r="P86" i="22"/>
  <c r="P85" i="22"/>
  <c r="P84" i="22"/>
  <c r="P83" i="22"/>
  <c r="P82" i="22"/>
  <c r="P81" i="22"/>
  <c r="P80" i="22"/>
  <c r="P79" i="22"/>
  <c r="P78" i="22"/>
  <c r="P77" i="22"/>
  <c r="O76" i="22"/>
  <c r="P74" i="22"/>
  <c r="P73" i="22"/>
  <c r="O72" i="22"/>
  <c r="P71" i="22"/>
  <c r="P70" i="22"/>
  <c r="P69" i="22"/>
  <c r="P68" i="22"/>
  <c r="P67" i="22"/>
  <c r="P66" i="22"/>
  <c r="P65" i="22"/>
  <c r="P64" i="22"/>
  <c r="P63" i="22"/>
  <c r="P62" i="22"/>
  <c r="P61" i="22"/>
  <c r="P60" i="22"/>
  <c r="P59" i="22"/>
  <c r="P58" i="22"/>
  <c r="P57" i="22"/>
  <c r="P56" i="22"/>
  <c r="P55" i="22"/>
  <c r="P54" i="22"/>
  <c r="P53" i="22"/>
  <c r="P52" i="22"/>
  <c r="P51" i="22"/>
  <c r="P50" i="22"/>
  <c r="P49" i="22"/>
  <c r="P48" i="22"/>
  <c r="P47" i="22"/>
  <c r="P45" i="22"/>
  <c r="P44" i="22"/>
  <c r="P43" i="22"/>
  <c r="P42" i="22"/>
  <c r="P41" i="22"/>
  <c r="P40" i="22"/>
  <c r="P39" i="22"/>
  <c r="P38" i="22"/>
  <c r="P37" i="22"/>
  <c r="P36" i="22"/>
  <c r="P35" i="22"/>
  <c r="P34" i="22"/>
  <c r="P33" i="22"/>
  <c r="P32" i="22"/>
  <c r="P31" i="22"/>
  <c r="P30" i="22"/>
  <c r="P29" i="22"/>
  <c r="P28" i="22"/>
  <c r="P27" i="22"/>
  <c r="P26" i="22"/>
  <c r="P25" i="22"/>
  <c r="P24" i="22"/>
  <c r="P23" i="22"/>
  <c r="P22" i="22"/>
  <c r="P21" i="22"/>
  <c r="P20" i="22"/>
  <c r="P19" i="22"/>
  <c r="P18" i="22"/>
  <c r="P17" i="22"/>
  <c r="P16" i="22"/>
  <c r="O15" i="22"/>
  <c r="O14" i="22" s="1"/>
  <c r="L17" i="22"/>
  <c r="L18" i="22"/>
  <c r="L20" i="22"/>
  <c r="L21" i="22"/>
  <c r="L23" i="22"/>
  <c r="L24" i="22"/>
  <c r="L26" i="22"/>
  <c r="L27" i="22"/>
  <c r="L29" i="22"/>
  <c r="L30" i="22"/>
  <c r="L32" i="22"/>
  <c r="L33" i="22"/>
  <c r="L35" i="22"/>
  <c r="L36" i="22"/>
  <c r="L38" i="22"/>
  <c r="L39" i="22"/>
  <c r="L41" i="22"/>
  <c r="L42" i="22"/>
  <c r="L43" i="22"/>
  <c r="L44" i="22"/>
  <c r="L47" i="22"/>
  <c r="L48" i="22"/>
  <c r="L49" i="22"/>
  <c r="L50" i="22"/>
  <c r="L51" i="22"/>
  <c r="L52" i="22"/>
  <c r="L53" i="22"/>
  <c r="L54" i="22"/>
  <c r="L55" i="22"/>
  <c r="L56" i="22"/>
  <c r="L57" i="22"/>
  <c r="L58" i="22"/>
  <c r="L59" i="22"/>
  <c r="L60" i="22"/>
  <c r="L61" i="22"/>
  <c r="L62" i="22"/>
  <c r="L63" i="22"/>
  <c r="L64" i="22"/>
  <c r="L65" i="22"/>
  <c r="L66" i="22"/>
  <c r="L67" i="22"/>
  <c r="L68" i="22"/>
  <c r="L69" i="22"/>
  <c r="L70" i="22"/>
  <c r="L73" i="22"/>
  <c r="L74" i="22"/>
  <c r="L77" i="22"/>
  <c r="L78" i="22"/>
  <c r="L79" i="22"/>
  <c r="L80" i="22"/>
  <c r="L81" i="22"/>
  <c r="L82" i="22"/>
  <c r="L83" i="22"/>
  <c r="L84" i="22"/>
  <c r="L85" i="22"/>
  <c r="L86" i="22"/>
  <c r="L87" i="22"/>
  <c r="L88" i="22"/>
  <c r="L89" i="22"/>
  <c r="L90" i="22"/>
  <c r="L91" i="22"/>
  <c r="L92" i="22"/>
  <c r="L93" i="22"/>
  <c r="L94" i="22"/>
  <c r="L95" i="22"/>
  <c r="L96" i="22"/>
  <c r="L97" i="22"/>
  <c r="L98" i="22"/>
  <c r="L99" i="22"/>
  <c r="L100" i="22"/>
  <c r="L101" i="22"/>
  <c r="L102" i="22"/>
  <c r="L103" i="22"/>
  <c r="L104" i="22"/>
  <c r="L105" i="22"/>
  <c r="L106" i="22"/>
  <c r="L107" i="22"/>
  <c r="L108" i="22"/>
  <c r="L109" i="22"/>
  <c r="L110" i="22"/>
  <c r="L111" i="22"/>
  <c r="L112" i="22"/>
  <c r="L113" i="22"/>
  <c r="L114" i="22"/>
  <c r="L116" i="22"/>
  <c r="L117" i="22"/>
  <c r="L118" i="22"/>
  <c r="L119" i="22"/>
  <c r="L120" i="22"/>
  <c r="L121" i="22"/>
  <c r="L122" i="22"/>
  <c r="L123" i="22"/>
  <c r="L124" i="22"/>
  <c r="L127" i="22"/>
  <c r="L128" i="22"/>
  <c r="L129" i="22"/>
  <c r="L130" i="22"/>
  <c r="L131" i="22"/>
  <c r="L134" i="22"/>
  <c r="L135" i="22"/>
  <c r="O2907" i="22" l="1"/>
  <c r="O2903" i="22"/>
  <c r="O2899" i="22"/>
  <c r="O2904" i="22"/>
  <c r="O2906" i="22"/>
  <c r="O2902" i="22"/>
  <c r="O2905" i="22"/>
  <c r="O2901" i="22"/>
  <c r="O2908" i="22"/>
  <c r="O2900" i="22"/>
  <c r="O74" i="22"/>
  <c r="O2688" i="22"/>
  <c r="O2684" i="22"/>
  <c r="O2690" i="22"/>
  <c r="O2682" i="22"/>
  <c r="O2687" i="22"/>
  <c r="O2683" i="22"/>
  <c r="O2686" i="22"/>
  <c r="O2689" i="22"/>
  <c r="O2685" i="22"/>
  <c r="H3484" i="22"/>
  <c r="H3480" i="22"/>
  <c r="H3476" i="22"/>
  <c r="H3472" i="22"/>
  <c r="H3468" i="22"/>
  <c r="H3464" i="22"/>
  <c r="H3461" i="22"/>
  <c r="H3458" i="22"/>
  <c r="H3448" i="22"/>
  <c r="H3441" i="22"/>
  <c r="H3438" i="22"/>
  <c r="H3428" i="22"/>
  <c r="H3425" i="22"/>
  <c r="H3421" i="22"/>
  <c r="H3401" i="22"/>
  <c r="H3388" i="22"/>
  <c r="H3386" i="22"/>
  <c r="H3378" i="22"/>
  <c r="H3485" i="22"/>
  <c r="H3481" i="22"/>
  <c r="H3477" i="22"/>
  <c r="H3473" i="22"/>
  <c r="H3469" i="22"/>
  <c r="H3465" i="22"/>
  <c r="H3462" i="22"/>
  <c r="H3459" i="22"/>
  <c r="H3449" i="22"/>
  <c r="H3445" i="22"/>
  <c r="H3435" i="22"/>
  <c r="H3432" i="22"/>
  <c r="H3429" i="22"/>
  <c r="H3422" i="22"/>
  <c r="H3409" i="22"/>
  <c r="H3486" i="22"/>
  <c r="H3482" i="22"/>
  <c r="H3478" i="22"/>
  <c r="H3474" i="22"/>
  <c r="H3470" i="22"/>
  <c r="H3466" i="22"/>
  <c r="H3456" i="22"/>
  <c r="H3453" i="22"/>
  <c r="H3450" i="22"/>
  <c r="H3446" i="22"/>
  <c r="H3436" i="22"/>
  <c r="H3433" i="22"/>
  <c r="H3430" i="22"/>
  <c r="H3423" i="22"/>
  <c r="H3419" i="22"/>
  <c r="H3416" i="22"/>
  <c r="H3414" i="22"/>
  <c r="H3397" i="22"/>
  <c r="H3384" i="22"/>
  <c r="H3382" i="22"/>
  <c r="H3380" i="22"/>
  <c r="H3483" i="22"/>
  <c r="H3479" i="22"/>
  <c r="H3475" i="22"/>
  <c r="H3471" i="22"/>
  <c r="H3467" i="22"/>
  <c r="H3457" i="22"/>
  <c r="H3454" i="22"/>
  <c r="H3451" i="22"/>
  <c r="H3440" i="22"/>
  <c r="H3437" i="22"/>
  <c r="H3427" i="22"/>
  <c r="H3424" i="22"/>
  <c r="H3420" i="22"/>
  <c r="H3400" i="22"/>
  <c r="H3394" i="22"/>
  <c r="H3385" i="22"/>
  <c r="H3379" i="22"/>
  <c r="H3383" i="22"/>
  <c r="H3417" i="22"/>
  <c r="H3444" i="22"/>
  <c r="H3381" i="22"/>
  <c r="H3418" i="22"/>
  <c r="H3443" i="22"/>
  <c r="H3412" i="22"/>
  <c r="H3413" i="22"/>
  <c r="H3396" i="22"/>
  <c r="H3406" i="22"/>
  <c r="H3392" i="22"/>
  <c r="H3393" i="22"/>
  <c r="H3391" i="22"/>
  <c r="H3395" i="22"/>
  <c r="H3390" i="22"/>
  <c r="H3389" i="22"/>
  <c r="H3002" i="22"/>
  <c r="H2998" i="22"/>
  <c r="H2994" i="22"/>
  <c r="H2990" i="22"/>
  <c r="H2986" i="22"/>
  <c r="H2982" i="22"/>
  <c r="H2978" i="22"/>
  <c r="H2974" i="22"/>
  <c r="H2970" i="22"/>
  <c r="H2966" i="22"/>
  <c r="H2962" i="22"/>
  <c r="H2958" i="22"/>
  <c r="H2954" i="22"/>
  <c r="H2950" i="22"/>
  <c r="H2946" i="22"/>
  <c r="H3003" i="22"/>
  <c r="H2999" i="22"/>
  <c r="H2995" i="22"/>
  <c r="H2991" i="22"/>
  <c r="H2987" i="22"/>
  <c r="H2983" i="22"/>
  <c r="H2979" i="22"/>
  <c r="H2975" i="22"/>
  <c r="H2971" i="22"/>
  <c r="H2967" i="22"/>
  <c r="H2963" i="22"/>
  <c r="H2959" i="22"/>
  <c r="H2955" i="22"/>
  <c r="H2951" i="22"/>
  <c r="H2947" i="22"/>
  <c r="H3004" i="22"/>
  <c r="H3000" i="22"/>
  <c r="H2996" i="22"/>
  <c r="H2992" i="22"/>
  <c r="H2988" i="22"/>
  <c r="H2984" i="22"/>
  <c r="H2980" i="22"/>
  <c r="H2976" i="22"/>
  <c r="H2972" i="22"/>
  <c r="H2968" i="22"/>
  <c r="H2964" i="22"/>
  <c r="H2960" i="22"/>
  <c r="H2956" i="22"/>
  <c r="H2952" i="22"/>
  <c r="H2948" i="22"/>
  <c r="H3001" i="22"/>
  <c r="H2997" i="22"/>
  <c r="H2993" i="22"/>
  <c r="H2989" i="22"/>
  <c r="H2985" i="22"/>
  <c r="H2981" i="22"/>
  <c r="H2977" i="22"/>
  <c r="H2973" i="22"/>
  <c r="H2969" i="22"/>
  <c r="H2965" i="22"/>
  <c r="H2961" i="22"/>
  <c r="H2957" i="22"/>
  <c r="H2953" i="22"/>
  <c r="H2949" i="22"/>
  <c r="H2474" i="22"/>
  <c r="H2468" i="22"/>
  <c r="H2465" i="22"/>
  <c r="H2462" i="22"/>
  <c r="H2460" i="22"/>
  <c r="H2458" i="22"/>
  <c r="H2456" i="22"/>
  <c r="H2452" i="22"/>
  <c r="H2450" i="22"/>
  <c r="H2448" i="22"/>
  <c r="H2446" i="22"/>
  <c r="H2442" i="22"/>
  <c r="H2440" i="22"/>
  <c r="H2438" i="22"/>
  <c r="H2436" i="22"/>
  <c r="H2425" i="22"/>
  <c r="H2422" i="22"/>
  <c r="H2420" i="22"/>
  <c r="H2418" i="22"/>
  <c r="H2416" i="22"/>
  <c r="H2412" i="22"/>
  <c r="H2410" i="22"/>
  <c r="H2408" i="22"/>
  <c r="H2406" i="22"/>
  <c r="H2393" i="22"/>
  <c r="H2391" i="22"/>
  <c r="H2389" i="22"/>
  <c r="H2496" i="22"/>
  <c r="H2494" i="22"/>
  <c r="H2492" i="22"/>
  <c r="H2490" i="22"/>
  <c r="H2486" i="22"/>
  <c r="H2484" i="22"/>
  <c r="H2482" i="22"/>
  <c r="H2480" i="22"/>
  <c r="H2476" i="22"/>
  <c r="H2473" i="22"/>
  <c r="H2471" i="22"/>
  <c r="H2469" i="22"/>
  <c r="H2467" i="22"/>
  <c r="H2454" i="22"/>
  <c r="H2444" i="22"/>
  <c r="H2434" i="22"/>
  <c r="H2432" i="22"/>
  <c r="H2430" i="22"/>
  <c r="H2428" i="22"/>
  <c r="H2426" i="22"/>
  <c r="H2424" i="22"/>
  <c r="H2414" i="22"/>
  <c r="H2404" i="22"/>
  <c r="H2399" i="22"/>
  <c r="H2395" i="22"/>
  <c r="H2488" i="22"/>
  <c r="H2478" i="22"/>
  <c r="H2466" i="22"/>
  <c r="H2464" i="22"/>
  <c r="H2463" i="22"/>
  <c r="H2461" i="22"/>
  <c r="H2459" i="22"/>
  <c r="H2457" i="22"/>
  <c r="H2455" i="22"/>
  <c r="H2453" i="22"/>
  <c r="H2451" i="22"/>
  <c r="H2449" i="22"/>
  <c r="H2447" i="22"/>
  <c r="H2445" i="22"/>
  <c r="H2443" i="22"/>
  <c r="H2441" i="22"/>
  <c r="H2439" i="22"/>
  <c r="H2437" i="22"/>
  <c r="H2435" i="22"/>
  <c r="H2423" i="22"/>
  <c r="H2421" i="22"/>
  <c r="H2419" i="22"/>
  <c r="H2417" i="22"/>
  <c r="H2415" i="22"/>
  <c r="H2413" i="22"/>
  <c r="H2411" i="22"/>
  <c r="H2409" i="22"/>
  <c r="H2407" i="22"/>
  <c r="H2405" i="22"/>
  <c r="H2403" i="22"/>
  <c r="H2495" i="22"/>
  <c r="H2493" i="22"/>
  <c r="H2491" i="22"/>
  <c r="H2489" i="22"/>
  <c r="H2487" i="22"/>
  <c r="H2485" i="22"/>
  <c r="H2483" i="22"/>
  <c r="H2481" i="22"/>
  <c r="H2479" i="22"/>
  <c r="H2477" i="22"/>
  <c r="H2475" i="22"/>
  <c r="H2472" i="22"/>
  <c r="H2470" i="22"/>
  <c r="H2433" i="22"/>
  <c r="H2431" i="22"/>
  <c r="H2429" i="22"/>
  <c r="H2427" i="22"/>
  <c r="H2402" i="22"/>
  <c r="H2400" i="22"/>
  <c r="H2398" i="22"/>
  <c r="H2396" i="22"/>
  <c r="H2394" i="22"/>
  <c r="H2392" i="22"/>
  <c r="H2390" i="22"/>
  <c r="H2401" i="22"/>
  <c r="H2397" i="22"/>
  <c r="H2388" i="22"/>
  <c r="H3375" i="22"/>
  <c r="H3369" i="22"/>
  <c r="H3364" i="22"/>
  <c r="H3361" i="22"/>
  <c r="H3353" i="22"/>
  <c r="H3350" i="22"/>
  <c r="H3362" i="22"/>
  <c r="H3357" i="22"/>
  <c r="H3355" i="22"/>
  <c r="H3354" i="22"/>
  <c r="H3352" i="22"/>
  <c r="H3351" i="22"/>
  <c r="H3374" i="22"/>
  <c r="H3359" i="22"/>
  <c r="H3358" i="22"/>
  <c r="H3373" i="22"/>
  <c r="H3371" i="22"/>
  <c r="H3349" i="22"/>
  <c r="H3370" i="22"/>
  <c r="H3368" i="22"/>
  <c r="H3366" i="22"/>
  <c r="H3365" i="22"/>
  <c r="H3363" i="22"/>
  <c r="H3360" i="22"/>
  <c r="H3356" i="22"/>
  <c r="H3367" i="22"/>
  <c r="H3372" i="22"/>
  <c r="H3348" i="22"/>
  <c r="H3346" i="22"/>
  <c r="H3347" i="22"/>
  <c r="H3340" i="22"/>
  <c r="H3339" i="22"/>
  <c r="H3338" i="22"/>
  <c r="H3337" i="22"/>
  <c r="H3336" i="22"/>
  <c r="H3324" i="22"/>
  <c r="H3345" i="22"/>
  <c r="H3344" i="22"/>
  <c r="H3343" i="22"/>
  <c r="H3342" i="22"/>
  <c r="H3335" i="22"/>
  <c r="H3334" i="22"/>
  <c r="H3333" i="22"/>
  <c r="H3332" i="22"/>
  <c r="H3331" i="22"/>
  <c r="H3330" i="22"/>
  <c r="H3329" i="22"/>
  <c r="H3328" i="22"/>
  <c r="H3327" i="22"/>
  <c r="H3326" i="22"/>
  <c r="H3325" i="22"/>
  <c r="H3341" i="22"/>
  <c r="H3323" i="22"/>
  <c r="H3322" i="22"/>
  <c r="H429" i="22"/>
  <c r="H427" i="22"/>
  <c r="H425" i="22"/>
  <c r="H423" i="22"/>
  <c r="H421" i="22"/>
  <c r="H420" i="22"/>
  <c r="H419" i="22"/>
  <c r="H418" i="22"/>
  <c r="H417" i="22"/>
  <c r="H416" i="22"/>
  <c r="H415" i="22"/>
  <c r="H414" i="22"/>
  <c r="H413" i="22"/>
  <c r="H412" i="22"/>
  <c r="H411" i="22"/>
  <c r="H410" i="22"/>
  <c r="H409" i="22"/>
  <c r="H408" i="22"/>
  <c r="H407" i="22"/>
  <c r="H405" i="22"/>
  <c r="H404" i="22"/>
  <c r="H403" i="22"/>
  <c r="H402" i="22"/>
  <c r="H401" i="22"/>
  <c r="H400" i="22"/>
  <c r="H399" i="22"/>
  <c r="H398" i="22"/>
  <c r="H397" i="22"/>
  <c r="H396" i="22"/>
  <c r="H395" i="22"/>
  <c r="H394" i="22"/>
  <c r="H393" i="22"/>
  <c r="H392" i="22"/>
  <c r="H389" i="22"/>
  <c r="H587" i="22"/>
  <c r="H586" i="22"/>
  <c r="H585" i="22"/>
  <c r="H584" i="22"/>
  <c r="H575" i="22"/>
  <c r="H574" i="22"/>
  <c r="H573" i="22"/>
  <c r="H572" i="22"/>
  <c r="H571" i="22"/>
  <c r="H570" i="22"/>
  <c r="H569" i="22"/>
  <c r="H564" i="22"/>
  <c r="H563" i="22"/>
  <c r="H562" i="22"/>
  <c r="H561" i="22"/>
  <c r="H560" i="22"/>
  <c r="H553" i="22"/>
  <c r="H552" i="22"/>
  <c r="H551" i="22"/>
  <c r="H550" i="22"/>
  <c r="H549" i="22"/>
  <c r="H543" i="22"/>
  <c r="H542" i="22"/>
  <c r="H541" i="22"/>
  <c r="H540" i="22"/>
  <c r="H537" i="22"/>
  <c r="H536" i="22"/>
  <c r="H535" i="22"/>
  <c r="H524" i="22"/>
  <c r="H522" i="22"/>
  <c r="H521" i="22"/>
  <c r="H520" i="22"/>
  <c r="H519" i="22"/>
  <c r="H514" i="22"/>
  <c r="H513" i="22"/>
  <c r="H512" i="22"/>
  <c r="H511" i="22"/>
  <c r="H510" i="22"/>
  <c r="H509" i="22"/>
  <c r="H508" i="22"/>
  <c r="H507" i="22"/>
  <c r="H499" i="22"/>
  <c r="H498" i="22"/>
  <c r="H497" i="22"/>
  <c r="H496" i="22"/>
  <c r="H490" i="22"/>
  <c r="H489" i="22"/>
  <c r="H488" i="22"/>
  <c r="H487" i="22"/>
  <c r="H486" i="22"/>
  <c r="H485" i="22"/>
  <c r="H479" i="22"/>
  <c r="H478" i="22"/>
  <c r="H477" i="22"/>
  <c r="H476" i="22"/>
  <c r="H475" i="22"/>
  <c r="H470" i="22"/>
  <c r="H469" i="22"/>
  <c r="H465" i="22"/>
  <c r="H464" i="22"/>
  <c r="H463" i="22"/>
  <c r="H462" i="22"/>
  <c r="H461" i="22"/>
  <c r="H460" i="22"/>
  <c r="H459" i="22"/>
  <c r="H458" i="22"/>
  <c r="H457" i="22"/>
  <c r="H456" i="22"/>
  <c r="H453" i="22"/>
  <c r="H559" i="22"/>
  <c r="H558" i="22"/>
  <c r="H557" i="22"/>
  <c r="H556" i="22"/>
  <c r="H555" i="22"/>
  <c r="H554" i="22"/>
  <c r="H518" i="22"/>
  <c r="H517" i="22"/>
  <c r="H516" i="22"/>
  <c r="H515" i="22"/>
  <c r="H448" i="22"/>
  <c r="H431" i="22"/>
  <c r="H430" i="22"/>
  <c r="H582" i="22"/>
  <c r="H580" i="22"/>
  <c r="H577" i="22"/>
  <c r="H568" i="22"/>
  <c r="H567" i="22"/>
  <c r="H565" i="22"/>
  <c r="H548" i="22"/>
  <c r="H547" i="22"/>
  <c r="H546" i="22"/>
  <c r="H545" i="22"/>
  <c r="H495" i="22"/>
  <c r="H493" i="22"/>
  <c r="H491" i="22"/>
  <c r="H468" i="22"/>
  <c r="H467" i="22"/>
  <c r="H451" i="22"/>
  <c r="H449" i="22"/>
  <c r="H447" i="22"/>
  <c r="H445" i="22"/>
  <c r="H443" i="22"/>
  <c r="H442" i="22"/>
  <c r="H440" i="22"/>
  <c r="H438" i="22"/>
  <c r="H436" i="22"/>
  <c r="H434" i="22"/>
  <c r="H588" i="22"/>
  <c r="H523" i="22"/>
  <c r="H506" i="22"/>
  <c r="H504" i="22"/>
  <c r="H503" i="22"/>
  <c r="H501" i="22"/>
  <c r="H482" i="22"/>
  <c r="H539" i="22"/>
  <c r="H538" i="22"/>
  <c r="H534" i="22"/>
  <c r="H533" i="22"/>
  <c r="H532" i="22"/>
  <c r="H531" i="22"/>
  <c r="H530" i="22"/>
  <c r="H529" i="22"/>
  <c r="H528" i="22"/>
  <c r="H527" i="22"/>
  <c r="H526" i="22"/>
  <c r="H525" i="22"/>
  <c r="H474" i="22"/>
  <c r="H473" i="22"/>
  <c r="H472" i="22"/>
  <c r="H471" i="22"/>
  <c r="H452" i="22"/>
  <c r="H583" i="22"/>
  <c r="H581" i="22"/>
  <c r="H579" i="22"/>
  <c r="H578" i="22"/>
  <c r="H576" i="22"/>
  <c r="H566" i="22"/>
  <c r="H544" i="22"/>
  <c r="H494" i="22"/>
  <c r="H492" i="22"/>
  <c r="H466" i="22"/>
  <c r="H450" i="22"/>
  <c r="H446" i="22"/>
  <c r="H444" i="22"/>
  <c r="H441" i="22"/>
  <c r="H439" i="22"/>
  <c r="H437" i="22"/>
  <c r="H435" i="22"/>
  <c r="H433" i="22"/>
  <c r="H432" i="22"/>
  <c r="H589" i="22"/>
  <c r="H505" i="22"/>
  <c r="H502" i="22"/>
  <c r="H500" i="22"/>
  <c r="H484" i="22"/>
  <c r="H483" i="22"/>
  <c r="H481" i="22"/>
  <c r="H480" i="22"/>
  <c r="H455" i="22"/>
  <c r="H454" i="22"/>
  <c r="H390" i="22"/>
  <c r="H428" i="22"/>
  <c r="H388" i="22"/>
  <c r="H422" i="22"/>
  <c r="H391" i="22"/>
  <c r="H424" i="22"/>
  <c r="H406" i="22"/>
  <c r="H426" i="22"/>
  <c r="H387" i="22"/>
  <c r="H386" i="22"/>
  <c r="H385" i="22"/>
  <c r="H381" i="22"/>
  <c r="H377" i="22"/>
  <c r="H375" i="22"/>
  <c r="H373" i="22"/>
  <c r="H371" i="22"/>
  <c r="H369" i="22"/>
  <c r="H367" i="22"/>
  <c r="H365" i="22"/>
  <c r="H363" i="22"/>
  <c r="H361" i="22"/>
  <c r="H359" i="22"/>
  <c r="H357" i="22"/>
  <c r="H352" i="22"/>
  <c r="H348" i="22"/>
  <c r="H345" i="22"/>
  <c r="H340" i="22"/>
  <c r="H339" i="22"/>
  <c r="H338" i="22"/>
  <c r="H336" i="22"/>
  <c r="H332" i="22"/>
  <c r="H330" i="22"/>
  <c r="H326" i="22"/>
  <c r="H321" i="22"/>
  <c r="H319" i="22"/>
  <c r="H384" i="22"/>
  <c r="H383" i="22"/>
  <c r="H382" i="22"/>
  <c r="H380" i="22"/>
  <c r="H379" i="22"/>
  <c r="H378" i="22"/>
  <c r="H376" i="22"/>
  <c r="H374" i="22"/>
  <c r="H372" i="22"/>
  <c r="H370" i="22"/>
  <c r="H368" i="22"/>
  <c r="H366" i="22"/>
  <c r="H364" i="22"/>
  <c r="H362" i="22"/>
  <c r="H360" i="22"/>
  <c r="H358" i="22"/>
  <c r="H356" i="22"/>
  <c r="H355" i="22"/>
  <c r="H354" i="22"/>
  <c r="H353" i="22"/>
  <c r="H351" i="22"/>
  <c r="H350" i="22"/>
  <c r="H349" i="22"/>
  <c r="H347" i="22"/>
  <c r="H346" i="22"/>
  <c r="H344" i="22"/>
  <c r="H343" i="22"/>
  <c r="H342" i="22"/>
  <c r="H341" i="22"/>
  <c r="H337" i="22"/>
  <c r="H335" i="22"/>
  <c r="H334" i="22"/>
  <c r="H333" i="22"/>
  <c r="H331" i="22"/>
  <c r="H329" i="22"/>
  <c r="H328" i="22"/>
  <c r="H327" i="22"/>
  <c r="H325" i="22"/>
  <c r="H324" i="22"/>
  <c r="H323" i="22"/>
  <c r="H322" i="22"/>
  <c r="H320" i="22"/>
  <c r="H318" i="22"/>
  <c r="H317" i="22"/>
  <c r="H316" i="22"/>
  <c r="H315" i="22"/>
  <c r="H312" i="22"/>
  <c r="H311" i="22"/>
  <c r="H310" i="22"/>
  <c r="H299" i="22"/>
  <c r="H297" i="22"/>
  <c r="H296" i="22"/>
  <c r="H295" i="22"/>
  <c r="H294" i="22"/>
  <c r="H289" i="22"/>
  <c r="H288" i="22"/>
  <c r="H287" i="22"/>
  <c r="H286" i="22"/>
  <c r="H285" i="22"/>
  <c r="H284" i="22"/>
  <c r="H283" i="22"/>
  <c r="H282" i="22"/>
  <c r="H281" i="22"/>
  <c r="H280" i="22"/>
  <c r="H279" i="22"/>
  <c r="H278" i="22"/>
  <c r="H277" i="22"/>
  <c r="H276" i="22"/>
  <c r="H275" i="22"/>
  <c r="H274" i="22"/>
  <c r="H273" i="22"/>
  <c r="H272" i="22"/>
  <c r="H271" i="22"/>
  <c r="H270" i="22"/>
  <c r="H269" i="22"/>
  <c r="H268" i="22"/>
  <c r="H267" i="22"/>
  <c r="H266" i="22"/>
  <c r="H265" i="22"/>
  <c r="H260" i="22"/>
  <c r="H259" i="22"/>
  <c r="H258" i="22"/>
  <c r="H257" i="22"/>
  <c r="H256" i="22"/>
  <c r="H255" i="22"/>
  <c r="H254" i="22"/>
  <c r="H249" i="22"/>
  <c r="H248" i="22"/>
  <c r="H247" i="22"/>
  <c r="H246" i="22"/>
  <c r="H245" i="22"/>
  <c r="H238" i="22"/>
  <c r="H237" i="22"/>
  <c r="H236" i="22"/>
  <c r="H235" i="22"/>
  <c r="H234" i="22"/>
  <c r="H228" i="22"/>
  <c r="H227" i="22"/>
  <c r="H226" i="22"/>
  <c r="H225" i="22"/>
  <c r="H222" i="22"/>
  <c r="H221" i="22"/>
  <c r="H220" i="22"/>
  <c r="H209" i="22"/>
  <c r="H208" i="22"/>
  <c r="H205" i="22"/>
  <c r="H204" i="22"/>
  <c r="H203" i="22"/>
  <c r="H201" i="22"/>
  <c r="H200" i="22"/>
  <c r="H199" i="22"/>
  <c r="H198" i="22"/>
  <c r="H197" i="22"/>
  <c r="H196" i="22"/>
  <c r="H195" i="22"/>
  <c r="H194" i="22"/>
  <c r="H193" i="22"/>
  <c r="H192" i="22"/>
  <c r="H191" i="22"/>
  <c r="H190" i="22"/>
  <c r="H189" i="22"/>
  <c r="H188" i="22"/>
  <c r="H187" i="22"/>
  <c r="H186" i="22"/>
  <c r="H185" i="22"/>
  <c r="H182" i="22"/>
  <c r="H219" i="22"/>
  <c r="H216" i="22"/>
  <c r="H214" i="22"/>
  <c r="H212" i="22"/>
  <c r="H210" i="22"/>
  <c r="H207" i="22"/>
  <c r="H175" i="22"/>
  <c r="H174" i="22"/>
  <c r="H157" i="22"/>
  <c r="H156" i="22"/>
  <c r="H155" i="22"/>
  <c r="H153" i="22"/>
  <c r="H151" i="22"/>
  <c r="H148" i="22"/>
  <c r="H146" i="22"/>
  <c r="H144" i="22"/>
  <c r="H137" i="22"/>
  <c r="H180" i="22"/>
  <c r="H177" i="22"/>
  <c r="H176" i="22"/>
  <c r="H173" i="22"/>
  <c r="H172" i="22"/>
  <c r="H171" i="22"/>
  <c r="H170" i="22"/>
  <c r="H169" i="22"/>
  <c r="H168" i="22"/>
  <c r="H167" i="22"/>
  <c r="H166" i="22"/>
  <c r="H165" i="22"/>
  <c r="H164" i="22"/>
  <c r="H163" i="22"/>
  <c r="H162" i="22"/>
  <c r="H161" i="22"/>
  <c r="H160" i="22"/>
  <c r="H159" i="22"/>
  <c r="H158" i="22"/>
  <c r="H141" i="22"/>
  <c r="H138" i="22"/>
  <c r="H314" i="22"/>
  <c r="H313" i="22"/>
  <c r="H309" i="22"/>
  <c r="H308" i="22"/>
  <c r="H307" i="22"/>
  <c r="H306" i="22"/>
  <c r="H305" i="22"/>
  <c r="H304" i="22"/>
  <c r="H303" i="22"/>
  <c r="H302" i="22"/>
  <c r="H301" i="22"/>
  <c r="H300" i="22"/>
  <c r="H298" i="22"/>
  <c r="H293" i="22"/>
  <c r="H292" i="22"/>
  <c r="H291" i="22"/>
  <c r="H290" i="22"/>
  <c r="H264" i="22"/>
  <c r="H263" i="22"/>
  <c r="H262" i="22"/>
  <c r="H261" i="22"/>
  <c r="H253" i="22"/>
  <c r="H252" i="22"/>
  <c r="H251" i="22"/>
  <c r="H250" i="22"/>
  <c r="H244" i="22"/>
  <c r="H243" i="22"/>
  <c r="H242" i="22"/>
  <c r="H241" i="22"/>
  <c r="H240" i="22"/>
  <c r="H239" i="22"/>
  <c r="H233" i="22"/>
  <c r="H232" i="22"/>
  <c r="H231" i="22"/>
  <c r="H230" i="22"/>
  <c r="H229" i="22"/>
  <c r="H224" i="22"/>
  <c r="H223" i="22"/>
  <c r="H218" i="22"/>
  <c r="H217" i="22"/>
  <c r="H215" i="22"/>
  <c r="H213" i="22"/>
  <c r="H211" i="22"/>
  <c r="H202" i="22"/>
  <c r="H184" i="22"/>
  <c r="H183" i="22"/>
  <c r="H206" i="22"/>
  <c r="H179" i="22"/>
  <c r="H178" i="22"/>
  <c r="H154" i="22"/>
  <c r="H152" i="22"/>
  <c r="H150" i="22"/>
  <c r="H149" i="22"/>
  <c r="H147" i="22"/>
  <c r="H145" i="22"/>
  <c r="H143" i="22"/>
  <c r="H142" i="22"/>
  <c r="H140" i="22"/>
  <c r="H139" i="22"/>
  <c r="H136" i="22"/>
  <c r="H181" i="22"/>
  <c r="J2001" i="22"/>
  <c r="L2001" i="22" s="1"/>
  <c r="L2002" i="22"/>
  <c r="H2387" i="22"/>
  <c r="H2385" i="22"/>
  <c r="H2383" i="22"/>
  <c r="H2381" i="22"/>
  <c r="H2380" i="22"/>
  <c r="H2378" i="22"/>
  <c r="H2376" i="22"/>
  <c r="H2373" i="22"/>
  <c r="H2371" i="22"/>
  <c r="H2369" i="22"/>
  <c r="H2367" i="22"/>
  <c r="H2365" i="22"/>
  <c r="H2364" i="22"/>
  <c r="H2362" i="22"/>
  <c r="H2360" i="22"/>
  <c r="H2358" i="22"/>
  <c r="H2356" i="22"/>
  <c r="H2386" i="22"/>
  <c r="H2384" i="22"/>
  <c r="H2382" i="22"/>
  <c r="H2379" i="22"/>
  <c r="H2377" i="22"/>
  <c r="H2375" i="22"/>
  <c r="H2372" i="22"/>
  <c r="H2370" i="22"/>
  <c r="H2368" i="22"/>
  <c r="H2366" i="22"/>
  <c r="H2363" i="22"/>
  <c r="H2361" i="22"/>
  <c r="H2359" i="22"/>
  <c r="H2357" i="22"/>
  <c r="H2355" i="22"/>
  <c r="H2374" i="22"/>
  <c r="H2354" i="22"/>
  <c r="H2339" i="22"/>
  <c r="H2334" i="22"/>
  <c r="H2332" i="22"/>
  <c r="H2326" i="22"/>
  <c r="H2317" i="22"/>
  <c r="H2312" i="22"/>
  <c r="H2310" i="22"/>
  <c r="H2306" i="22"/>
  <c r="H2303" i="22"/>
  <c r="H2301" i="22"/>
  <c r="H2297" i="22"/>
  <c r="H2293" i="22"/>
  <c r="H2291" i="22"/>
  <c r="H2353" i="22"/>
  <c r="H2351" i="22"/>
  <c r="H2349" i="22"/>
  <c r="H2347" i="22"/>
  <c r="H2345" i="22"/>
  <c r="H2342" i="22"/>
  <c r="H2340" i="22"/>
  <c r="H2338" i="22"/>
  <c r="H2336" i="22"/>
  <c r="H2331" i="22"/>
  <c r="H2329" i="22"/>
  <c r="H2327" i="22"/>
  <c r="H2325" i="22"/>
  <c r="H2323" i="22"/>
  <c r="H2320" i="22"/>
  <c r="H2318" i="22"/>
  <c r="H2316" i="22"/>
  <c r="H2313" i="22"/>
  <c r="H2311" i="22"/>
  <c r="H2309" i="22"/>
  <c r="H2307" i="22"/>
  <c r="H2305" i="22"/>
  <c r="H2302" i="22"/>
  <c r="H2300" i="22"/>
  <c r="H2298" i="22"/>
  <c r="H2296" i="22"/>
  <c r="H2294" i="22"/>
  <c r="H2292" i="22"/>
  <c r="H2352" i="22"/>
  <c r="H2350" i="22"/>
  <c r="H2348" i="22"/>
  <c r="H2346" i="22"/>
  <c r="H2344" i="22"/>
  <c r="H2343" i="22"/>
  <c r="H2341" i="22"/>
  <c r="H2337" i="22"/>
  <c r="H2335" i="22"/>
  <c r="H2333" i="22"/>
  <c r="H2330" i="22"/>
  <c r="H2328" i="22"/>
  <c r="H2324" i="22"/>
  <c r="H2321" i="22"/>
  <c r="H2319" i="22"/>
  <c r="H2315" i="22"/>
  <c r="H2314" i="22"/>
  <c r="H2308" i="22"/>
  <c r="H2299" i="22"/>
  <c r="H2295" i="22"/>
  <c r="H2290" i="22"/>
  <c r="H2304" i="22"/>
  <c r="H2322" i="22"/>
  <c r="H2289" i="22"/>
  <c r="H2287" i="22"/>
  <c r="H2285" i="22"/>
  <c r="H2283" i="22"/>
  <c r="H2281" i="22"/>
  <c r="H2279" i="22"/>
  <c r="H2277" i="22"/>
  <c r="H2274" i="22"/>
  <c r="H2272" i="22"/>
  <c r="H2270" i="22"/>
  <c r="H2268" i="22"/>
  <c r="H2266" i="22"/>
  <c r="H2264" i="22"/>
  <c r="H2263" i="22"/>
  <c r="H2258" i="22"/>
  <c r="H2256" i="22"/>
  <c r="H2254" i="22"/>
  <c r="H2252" i="22"/>
  <c r="H2250" i="22"/>
  <c r="H2249" i="22"/>
  <c r="H2247" i="22"/>
  <c r="H2245" i="22"/>
  <c r="H2243" i="22"/>
  <c r="H2240" i="22"/>
  <c r="H2238" i="22"/>
  <c r="H2236" i="22"/>
  <c r="H2234" i="22"/>
  <c r="H2229" i="22"/>
  <c r="H2227" i="22"/>
  <c r="H2224" i="22"/>
  <c r="H2220" i="22"/>
  <c r="H2216" i="22"/>
  <c r="H2213" i="22"/>
  <c r="H2211" i="22"/>
  <c r="H2207" i="22"/>
  <c r="H2288" i="22"/>
  <c r="H2286" i="22"/>
  <c r="H2284" i="22"/>
  <c r="H2282" i="22"/>
  <c r="H2280" i="22"/>
  <c r="H2278" i="22"/>
  <c r="H2276" i="22"/>
  <c r="H2273" i="22"/>
  <c r="H2271" i="22"/>
  <c r="H2269" i="22"/>
  <c r="H2267" i="22"/>
  <c r="H2265" i="22"/>
  <c r="H2259" i="22"/>
  <c r="H2257" i="22"/>
  <c r="H2255" i="22"/>
  <c r="H2253" i="22"/>
  <c r="H2251" i="22"/>
  <c r="H2248" i="22"/>
  <c r="H2246" i="22"/>
  <c r="H2244" i="22"/>
  <c r="H2242" i="22"/>
  <c r="H2239" i="22"/>
  <c r="H2237" i="22"/>
  <c r="H2235" i="22"/>
  <c r="H2233" i="22"/>
  <c r="H2230" i="22"/>
  <c r="H2228" i="22"/>
  <c r="H2226" i="22"/>
  <c r="H2223" i="22"/>
  <c r="H2221" i="22"/>
  <c r="H2219" i="22"/>
  <c r="H2217" i="22"/>
  <c r="H2215" i="22"/>
  <c r="H2212" i="22"/>
  <c r="H2210" i="22"/>
  <c r="H2208" i="22"/>
  <c r="H2206" i="22"/>
  <c r="H2231" i="22"/>
  <c r="H2225" i="22"/>
  <c r="H2222" i="22"/>
  <c r="H2218" i="22"/>
  <c r="H2209" i="22"/>
  <c r="H2205" i="22"/>
  <c r="H2232" i="22"/>
  <c r="H2275" i="22"/>
  <c r="H2241" i="22"/>
  <c r="H2214" i="22"/>
  <c r="H2262" i="22"/>
  <c r="H2261" i="22"/>
  <c r="H2260" i="22"/>
  <c r="H2203" i="22"/>
  <c r="H2201" i="22"/>
  <c r="H2199" i="22"/>
  <c r="H2197" i="22"/>
  <c r="H2195" i="22"/>
  <c r="H2192" i="22"/>
  <c r="H2190" i="22"/>
  <c r="H2188" i="22"/>
  <c r="H2186" i="22"/>
  <c r="H2172" i="22"/>
  <c r="H2170" i="22"/>
  <c r="H2166" i="22"/>
  <c r="H2159" i="22"/>
  <c r="H2151" i="22"/>
  <c r="H2147" i="22"/>
  <c r="H2145" i="22"/>
  <c r="H2140" i="22"/>
  <c r="H2137" i="22"/>
  <c r="H2202" i="22"/>
  <c r="H2200" i="22"/>
  <c r="H2198" i="22"/>
  <c r="H2196" i="22"/>
  <c r="H2194" i="22"/>
  <c r="H2191" i="22"/>
  <c r="H2189" i="22"/>
  <c r="H2187" i="22"/>
  <c r="H2185" i="22"/>
  <c r="H2171" i="22"/>
  <c r="H2169" i="22"/>
  <c r="H2167" i="22"/>
  <c r="H2162" i="22"/>
  <c r="H2160" i="22"/>
  <c r="H2158" i="22"/>
  <c r="H2156" i="22"/>
  <c r="H2152" i="22"/>
  <c r="H2150" i="22"/>
  <c r="H2148" i="22"/>
  <c r="H2143" i="22"/>
  <c r="H2141" i="22"/>
  <c r="H2139" i="22"/>
  <c r="H2168" i="22"/>
  <c r="H2161" i="22"/>
  <c r="H2157" i="22"/>
  <c r="H2153" i="22"/>
  <c r="H2149" i="22"/>
  <c r="H2146" i="22"/>
  <c r="H2144" i="22"/>
  <c r="H2142" i="22"/>
  <c r="H2138" i="22"/>
  <c r="H2136" i="22"/>
  <c r="H2183" i="22"/>
  <c r="H2181" i="22"/>
  <c r="H2193" i="22"/>
  <c r="H2182" i="22"/>
  <c r="H2184" i="22"/>
  <c r="H2204" i="22"/>
  <c r="H2180" i="22"/>
  <c r="H2179" i="22"/>
  <c r="H2178" i="22"/>
  <c r="H2177" i="22"/>
  <c r="H2176" i="22"/>
  <c r="H2175" i="22"/>
  <c r="H2174" i="22"/>
  <c r="H2173" i="22"/>
  <c r="H2165" i="22"/>
  <c r="H2164" i="22"/>
  <c r="H2163" i="22"/>
  <c r="H2155" i="22"/>
  <c r="H2154" i="22"/>
  <c r="H2135" i="22"/>
  <c r="H2133" i="22"/>
  <c r="H2131" i="22"/>
  <c r="H2129" i="22"/>
  <c r="H2126" i="22"/>
  <c r="H2124" i="22"/>
  <c r="H2122" i="22"/>
  <c r="H2119" i="22"/>
  <c r="H2117" i="22"/>
  <c r="H2115" i="22"/>
  <c r="H2113" i="22"/>
  <c r="H2110" i="22"/>
  <c r="H2108" i="22"/>
  <c r="H2106" i="22"/>
  <c r="H2104" i="22"/>
  <c r="H2101" i="22"/>
  <c r="H2099" i="22"/>
  <c r="H2097" i="22"/>
  <c r="H2095" i="22"/>
  <c r="H2093" i="22"/>
  <c r="H2090" i="22"/>
  <c r="H2088" i="22"/>
  <c r="H2086" i="22"/>
  <c r="H2084" i="22"/>
  <c r="H2082" i="22"/>
  <c r="H2079" i="22"/>
  <c r="H2077" i="22"/>
  <c r="H2075" i="22"/>
  <c r="H2073" i="22"/>
  <c r="H2069" i="22"/>
  <c r="H2067" i="22"/>
  <c r="H2065" i="22"/>
  <c r="H2061" i="22"/>
  <c r="H2059" i="22"/>
  <c r="H2057" i="22"/>
  <c r="H2055" i="22"/>
  <c r="H2052" i="22"/>
  <c r="H2050" i="22"/>
  <c r="H2048" i="22"/>
  <c r="H2046" i="22"/>
  <c r="H2043" i="22"/>
  <c r="H2041" i="22"/>
  <c r="H2039" i="22"/>
  <c r="H2037" i="22"/>
  <c r="H2034" i="22"/>
  <c r="H2032" i="22"/>
  <c r="H2030" i="22"/>
  <c r="H2028" i="22"/>
  <c r="H2026" i="22"/>
  <c r="H2023" i="22"/>
  <c r="H2021" i="22"/>
  <c r="H2019" i="22"/>
  <c r="H2017" i="22"/>
  <c r="H2015" i="22"/>
  <c r="H2012" i="22"/>
  <c r="H2010" i="22"/>
  <c r="H2008" i="22"/>
  <c r="H2006" i="22"/>
  <c r="H2130" i="22"/>
  <c r="H2125" i="22"/>
  <c r="H2118" i="22"/>
  <c r="H2111" i="22"/>
  <c r="H2103" i="22"/>
  <c r="H2096" i="22"/>
  <c r="H2089" i="22"/>
  <c r="H2074" i="22"/>
  <c r="H2070" i="22"/>
  <c r="H2063" i="22"/>
  <c r="H2058" i="22"/>
  <c r="H2051" i="22"/>
  <c r="H2044" i="22"/>
  <c r="H2036" i="22"/>
  <c r="H2029" i="22"/>
  <c r="H2022" i="22"/>
  <c r="H2007" i="22"/>
  <c r="H2114" i="22"/>
  <c r="H2100" i="22"/>
  <c r="H2078" i="22"/>
  <c r="H2047" i="22"/>
  <c r="H2033" i="22"/>
  <c r="H2011" i="22"/>
  <c r="H2123" i="22"/>
  <c r="H2102" i="22"/>
  <c r="H2094" i="22"/>
  <c r="H2068" i="22"/>
  <c r="H2056" i="22"/>
  <c r="H2042" i="22"/>
  <c r="H2027" i="22"/>
  <c r="H2013" i="22"/>
  <c r="H2132" i="22"/>
  <c r="H2127" i="22"/>
  <c r="H2120" i="22"/>
  <c r="H2105" i="22"/>
  <c r="H2098" i="22"/>
  <c r="H2091" i="22"/>
  <c r="H2083" i="22"/>
  <c r="H2076" i="22"/>
  <c r="H2064" i="22"/>
  <c r="H2060" i="22"/>
  <c r="H2053" i="22"/>
  <c r="H2038" i="22"/>
  <c r="H2031" i="22"/>
  <c r="H2024" i="22"/>
  <c r="H2016" i="22"/>
  <c r="H2009" i="22"/>
  <c r="H2134" i="22"/>
  <c r="H2121" i="22"/>
  <c r="H2107" i="22"/>
  <c r="H2085" i="22"/>
  <c r="H2066" i="22"/>
  <c r="H2054" i="22"/>
  <c r="H2040" i="22"/>
  <c r="H2018" i="22"/>
  <c r="H2116" i="22"/>
  <c r="H2109" i="22"/>
  <c r="H2087" i="22"/>
  <c r="H2080" i="22"/>
  <c r="H2049" i="22"/>
  <c r="H2035" i="22"/>
  <c r="H2020" i="22"/>
  <c r="H2071" i="22"/>
  <c r="H2025" i="22"/>
  <c r="H2112" i="22"/>
  <c r="H2014" i="22"/>
  <c r="H2005" i="22"/>
  <c r="H2128" i="22"/>
  <c r="H2092" i="22"/>
  <c r="H2045" i="22"/>
  <c r="H2072" i="22"/>
  <c r="H2081" i="22"/>
  <c r="H2004" i="22"/>
  <c r="H2062" i="22"/>
  <c r="H2003" i="22"/>
  <c r="H2002" i="22"/>
  <c r="H2001" i="22"/>
  <c r="H1998" i="22"/>
  <c r="H1996" i="22"/>
  <c r="H1989" i="22"/>
  <c r="H1988" i="22"/>
  <c r="H1987" i="22"/>
  <c r="H1984" i="22"/>
  <c r="H1983" i="22"/>
  <c r="H1982" i="22"/>
  <c r="H1981" i="22"/>
  <c r="H1980" i="22"/>
  <c r="H1977" i="22"/>
  <c r="H1976" i="22"/>
  <c r="H1975" i="22"/>
  <c r="H1974" i="22"/>
  <c r="H1973" i="22"/>
  <c r="H1972" i="22"/>
  <c r="H1957" i="22"/>
  <c r="H1954" i="22"/>
  <c r="H1953" i="22"/>
  <c r="H1952" i="22"/>
  <c r="H1951" i="22"/>
  <c r="H1950" i="22"/>
  <c r="H1947" i="22"/>
  <c r="H1945" i="22"/>
  <c r="H1941" i="22"/>
  <c r="H1938" i="22"/>
  <c r="H1937" i="22"/>
  <c r="H1999" i="22"/>
  <c r="H1990" i="22"/>
  <c r="H1995" i="22"/>
  <c r="H1994" i="22"/>
  <c r="H1971" i="22"/>
  <c r="H1968" i="22"/>
  <c r="H1967" i="22"/>
  <c r="H1964" i="22"/>
  <c r="H1963" i="22"/>
  <c r="H1962" i="22"/>
  <c r="H1960" i="22"/>
  <c r="H1959" i="22"/>
  <c r="H1958" i="22"/>
  <c r="H1993" i="22"/>
  <c r="H1992" i="22"/>
  <c r="H1949" i="22"/>
  <c r="H1948" i="22"/>
  <c r="H1946" i="22"/>
  <c r="H1944" i="22"/>
  <c r="H1943" i="22"/>
  <c r="H1942" i="22"/>
  <c r="H1940" i="22"/>
  <c r="H1939" i="22"/>
  <c r="H2000" i="22"/>
  <c r="H1991" i="22"/>
  <c r="H1936" i="22"/>
  <c r="H1997" i="22"/>
  <c r="H1979" i="22"/>
  <c r="H1935" i="22"/>
  <c r="H1986" i="22"/>
  <c r="H1965" i="22"/>
  <c r="H1966" i="22"/>
  <c r="H1961" i="22"/>
  <c r="H1970" i="22"/>
  <c r="H1956" i="22"/>
  <c r="H1978" i="22"/>
  <c r="H1969" i="22"/>
  <c r="H1985" i="22"/>
  <c r="H1955" i="22"/>
  <c r="H1934" i="22"/>
  <c r="H3321" i="22"/>
  <c r="H3317" i="22"/>
  <c r="H3311" i="22"/>
  <c r="H3308" i="22"/>
  <c r="H3302" i="22"/>
  <c r="H3298" i="22"/>
  <c r="H3294" i="22"/>
  <c r="H3290" i="22"/>
  <c r="H3286" i="22"/>
  <c r="H3283" i="22"/>
  <c r="H3279" i="22"/>
  <c r="H3275" i="22"/>
  <c r="H3271" i="22"/>
  <c r="H3264" i="22"/>
  <c r="H3260" i="22"/>
  <c r="H3257" i="22"/>
  <c r="H3253" i="22"/>
  <c r="H3249" i="22"/>
  <c r="H3246" i="22"/>
  <c r="H3242" i="22"/>
  <c r="H3238" i="22"/>
  <c r="H3234" i="22"/>
  <c r="H3307" i="22"/>
  <c r="H3296" i="22"/>
  <c r="H3288" i="22"/>
  <c r="H3281" i="22"/>
  <c r="H3273" i="22"/>
  <c r="H3266" i="22"/>
  <c r="H3258" i="22"/>
  <c r="H3251" i="22"/>
  <c r="H3244" i="22"/>
  <c r="H3236" i="22"/>
  <c r="H3318" i="22"/>
  <c r="H3312" i="22"/>
  <c r="H3309" i="22"/>
  <c r="H3303" i="22"/>
  <c r="H3295" i="22"/>
  <c r="H3287" i="22"/>
  <c r="H3280" i="22"/>
  <c r="H3276" i="22"/>
  <c r="H3268" i="22"/>
  <c r="H3261" i="22"/>
  <c r="H3254" i="22"/>
  <c r="H3239" i="22"/>
  <c r="H3232" i="22"/>
  <c r="H3320" i="22"/>
  <c r="H3314" i="22"/>
  <c r="H3310" i="22"/>
  <c r="H3305" i="22"/>
  <c r="H3301" i="22"/>
  <c r="H3297" i="22"/>
  <c r="H3293" i="22"/>
  <c r="H3289" i="22"/>
  <c r="H3285" i="22"/>
  <c r="H3282" i="22"/>
  <c r="H3278" i="22"/>
  <c r="H3274" i="22"/>
  <c r="H3270" i="22"/>
  <c r="H3267" i="22"/>
  <c r="H3263" i="22"/>
  <c r="H3259" i="22"/>
  <c r="H3256" i="22"/>
  <c r="H3252" i="22"/>
  <c r="H3248" i="22"/>
  <c r="H3245" i="22"/>
  <c r="H3241" i="22"/>
  <c r="H3237" i="22"/>
  <c r="H3233" i="22"/>
  <c r="H3319" i="22"/>
  <c r="H3316" i="22"/>
  <c r="H3313" i="22"/>
  <c r="H3304" i="22"/>
  <c r="H3300" i="22"/>
  <c r="H3292" i="22"/>
  <c r="H3284" i="22"/>
  <c r="H3277" i="22"/>
  <c r="H3269" i="22"/>
  <c r="H3262" i="22"/>
  <c r="H3255" i="22"/>
  <c r="H3247" i="22"/>
  <c r="H3240" i="22"/>
  <c r="H3315" i="22"/>
  <c r="H3306" i="22"/>
  <c r="H3299" i="22"/>
  <c r="H3291" i="22"/>
  <c r="H3272" i="22"/>
  <c r="H3265" i="22"/>
  <c r="H3250" i="22"/>
  <c r="H3243" i="22"/>
  <c r="H3235" i="22"/>
  <c r="H3231" i="22"/>
  <c r="H3227" i="22"/>
  <c r="H3223" i="22"/>
  <c r="H3219" i="22"/>
  <c r="H3216" i="22"/>
  <c r="H3213" i="22"/>
  <c r="H3209" i="22"/>
  <c r="H3205" i="22"/>
  <c r="H3201" i="22"/>
  <c r="H3194" i="22"/>
  <c r="H3190" i="22"/>
  <c r="H3186" i="22"/>
  <c r="H3182" i="22"/>
  <c r="H3179" i="22"/>
  <c r="H3175" i="22"/>
  <c r="H3168" i="22"/>
  <c r="H3164" i="22"/>
  <c r="H3160" i="22"/>
  <c r="H3156" i="22"/>
  <c r="H3152" i="22"/>
  <c r="H3149" i="22"/>
  <c r="H3145" i="22"/>
  <c r="H3141" i="22"/>
  <c r="H3137" i="22"/>
  <c r="H3134" i="22"/>
  <c r="H3130" i="22"/>
  <c r="H3126" i="22"/>
  <c r="H3122" i="22"/>
  <c r="H3119" i="22"/>
  <c r="H3113" i="22"/>
  <c r="H3109" i="22"/>
  <c r="H3105" i="22"/>
  <c r="H3101" i="22"/>
  <c r="H3098" i="22"/>
  <c r="H3094" i="22"/>
  <c r="H3090" i="22"/>
  <c r="H3086" i="22"/>
  <c r="H3079" i="22"/>
  <c r="H3075" i="22"/>
  <c r="H3072" i="22"/>
  <c r="H3068" i="22"/>
  <c r="H3064" i="22"/>
  <c r="H3060" i="22"/>
  <c r="H3056" i="22"/>
  <c r="H3052" i="22"/>
  <c r="H3049" i="22"/>
  <c r="H3045" i="22"/>
  <c r="H3041" i="22"/>
  <c r="H3037" i="22"/>
  <c r="H3034" i="22"/>
  <c r="H3030" i="22"/>
  <c r="H3026" i="22"/>
  <c r="H3022" i="22"/>
  <c r="H3019" i="22"/>
  <c r="H3016" i="22"/>
  <c r="H3154" i="22"/>
  <c r="H3143" i="22"/>
  <c r="H3124" i="22"/>
  <c r="H3117" i="22"/>
  <c r="H3107" i="22"/>
  <c r="H3099" i="22"/>
  <c r="H3096" i="22"/>
  <c r="H3230" i="22"/>
  <c r="H3226" i="22"/>
  <c r="H3222" i="22"/>
  <c r="H3218" i="22"/>
  <c r="H3212" i="22"/>
  <c r="H3208" i="22"/>
  <c r="H3204" i="22"/>
  <c r="H3200" i="22"/>
  <c r="H3197" i="22"/>
  <c r="H3193" i="22"/>
  <c r="H3189" i="22"/>
  <c r="H3185" i="22"/>
  <c r="H3178" i="22"/>
  <c r="H3174" i="22"/>
  <c r="H3171" i="22"/>
  <c r="H3167" i="22"/>
  <c r="H3163" i="22"/>
  <c r="H3159" i="22"/>
  <c r="H3155" i="22"/>
  <c r="H3151" i="22"/>
  <c r="H3148" i="22"/>
  <c r="H3144" i="22"/>
  <c r="H3140" i="22"/>
  <c r="H3136" i="22"/>
  <c r="H3133" i="22"/>
  <c r="H3129" i="22"/>
  <c r="H3125" i="22"/>
  <c r="H3121" i="22"/>
  <c r="H3118" i="22"/>
  <c r="H3115" i="22"/>
  <c r="H3112" i="22"/>
  <c r="H3108" i="22"/>
  <c r="H3104" i="22"/>
  <c r="H3100" i="22"/>
  <c r="H3097" i="22"/>
  <c r="H3093" i="22"/>
  <c r="H3089" i="22"/>
  <c r="H3085" i="22"/>
  <c r="H3082" i="22"/>
  <c r="H3078" i="22"/>
  <c r="H3074" i="22"/>
  <c r="H3071" i="22"/>
  <c r="H3067" i="22"/>
  <c r="H3063" i="22"/>
  <c r="H3059" i="22"/>
  <c r="H3055" i="22"/>
  <c r="H3051" i="22"/>
  <c r="H3048" i="22"/>
  <c r="H3044" i="22"/>
  <c r="H3040" i="22"/>
  <c r="H3033" i="22"/>
  <c r="H3029" i="22"/>
  <c r="H3025" i="22"/>
  <c r="H3018" i="22"/>
  <c r="H3015" i="22"/>
  <c r="H3013" i="22"/>
  <c r="H3010" i="22"/>
  <c r="H3007" i="22"/>
  <c r="H3229" i="22"/>
  <c r="H3225" i="22"/>
  <c r="H3221" i="22"/>
  <c r="H3215" i="22"/>
  <c r="H3211" i="22"/>
  <c r="H3207" i="22"/>
  <c r="H3203" i="22"/>
  <c r="H3199" i="22"/>
  <c r="H3196" i="22"/>
  <c r="H3192" i="22"/>
  <c r="H3188" i="22"/>
  <c r="H3184" i="22"/>
  <c r="H3181" i="22"/>
  <c r="H3177" i="22"/>
  <c r="H3173" i="22"/>
  <c r="H3170" i="22"/>
  <c r="H3166" i="22"/>
  <c r="H3162" i="22"/>
  <c r="H3158" i="22"/>
  <c r="H3150" i="22"/>
  <c r="H3147" i="22"/>
  <c r="H3139" i="22"/>
  <c r="H3132" i="22"/>
  <c r="H3128" i="22"/>
  <c r="H3111" i="22"/>
  <c r="H3103" i="22"/>
  <c r="H3228" i="22"/>
  <c r="H3217" i="22"/>
  <c r="H3202" i="22"/>
  <c r="H3191" i="22"/>
  <c r="H3180" i="22"/>
  <c r="H3169" i="22"/>
  <c r="H3153" i="22"/>
  <c r="H3138" i="22"/>
  <c r="H3127" i="22"/>
  <c r="H3116" i="22"/>
  <c r="H3102" i="22"/>
  <c r="H3091" i="22"/>
  <c r="H3083" i="22"/>
  <c r="H3077" i="22"/>
  <c r="H3070" i="22"/>
  <c r="H3062" i="22"/>
  <c r="H3054" i="22"/>
  <c r="H3047" i="22"/>
  <c r="H3039" i="22"/>
  <c r="H3035" i="22"/>
  <c r="H3027" i="22"/>
  <c r="H3021" i="22"/>
  <c r="H3224" i="22"/>
  <c r="H3214" i="22"/>
  <c r="H3198" i="22"/>
  <c r="H3187" i="22"/>
  <c r="H3176" i="22"/>
  <c r="H3165" i="22"/>
  <c r="H3123" i="22"/>
  <c r="H3114" i="22"/>
  <c r="H3088" i="22"/>
  <c r="H3076" i="22"/>
  <c r="H3069" i="22"/>
  <c r="H3061" i="22"/>
  <c r="H3053" i="22"/>
  <c r="H3046" i="22"/>
  <c r="H3038" i="22"/>
  <c r="H3032" i="22"/>
  <c r="H3024" i="22"/>
  <c r="H3020" i="22"/>
  <c r="H3014" i="22"/>
  <c r="H3009" i="22"/>
  <c r="H3006" i="22"/>
  <c r="H3220" i="22"/>
  <c r="H3210" i="22"/>
  <c r="H3183" i="22"/>
  <c r="H3172" i="22"/>
  <c r="H3161" i="22"/>
  <c r="H3146" i="22"/>
  <c r="H3135" i="22"/>
  <c r="H3110" i="22"/>
  <c r="H3095" i="22"/>
  <c r="H3087" i="22"/>
  <c r="H3081" i="22"/>
  <c r="H3073" i="22"/>
  <c r="H3066" i="22"/>
  <c r="H3058" i="22"/>
  <c r="H3043" i="22"/>
  <c r="H3031" i="22"/>
  <c r="H3023" i="22"/>
  <c r="H3012" i="22"/>
  <c r="H3008" i="22"/>
  <c r="H3206" i="22"/>
  <c r="H3195" i="22"/>
  <c r="H3157" i="22"/>
  <c r="H3142" i="22"/>
  <c r="H3131" i="22"/>
  <c r="H3120" i="22"/>
  <c r="H3106" i="22"/>
  <c r="H3092" i="22"/>
  <c r="H3084" i="22"/>
  <c r="H3080" i="22"/>
  <c r="H3065" i="22"/>
  <c r="H3057" i="22"/>
  <c r="H3050" i="22"/>
  <c r="H3042" i="22"/>
  <c r="H3036" i="22"/>
  <c r="H3028" i="22"/>
  <c r="H3017" i="22"/>
  <c r="H3011" i="22"/>
  <c r="R593" i="22"/>
  <c r="R597" i="22"/>
  <c r="R601" i="22"/>
  <c r="R605" i="22"/>
  <c r="R609" i="22"/>
  <c r="R613" i="22"/>
  <c r="R617" i="22"/>
  <c r="R621" i="22"/>
  <c r="R625" i="22"/>
  <c r="R629" i="22"/>
  <c r="R633" i="22"/>
  <c r="R637" i="22"/>
  <c r="R641" i="22"/>
  <c r="R645" i="22"/>
  <c r="R649" i="22"/>
  <c r="R653" i="22"/>
  <c r="R657" i="22"/>
  <c r="R661" i="22"/>
  <c r="R665" i="22"/>
  <c r="R669" i="22"/>
  <c r="R673" i="22"/>
  <c r="R677" i="22"/>
  <c r="R681" i="22"/>
  <c r="R685" i="22"/>
  <c r="R689" i="22"/>
  <c r="R693" i="22"/>
  <c r="R697" i="22"/>
  <c r="R701" i="22"/>
  <c r="R705" i="22"/>
  <c r="R709" i="22"/>
  <c r="R591" i="22"/>
  <c r="R595" i="22"/>
  <c r="R599" i="22"/>
  <c r="R603" i="22"/>
  <c r="R607" i="22"/>
  <c r="R611" i="22"/>
  <c r="R615" i="22"/>
  <c r="R619" i="22"/>
  <c r="R623" i="22"/>
  <c r="R627" i="22"/>
  <c r="R631" i="22"/>
  <c r="R635" i="22"/>
  <c r="R639" i="22"/>
  <c r="R643" i="22"/>
  <c r="R647" i="22"/>
  <c r="R651" i="22"/>
  <c r="R655" i="22"/>
  <c r="R659" i="22"/>
  <c r="R663" i="22"/>
  <c r="R667" i="22"/>
  <c r="R671" i="22"/>
  <c r="R675" i="22"/>
  <c r="R679" i="22"/>
  <c r="R683" i="22"/>
  <c r="R687" i="22"/>
  <c r="R691" i="22"/>
  <c r="R695" i="22"/>
  <c r="R699" i="22"/>
  <c r="R703" i="22"/>
  <c r="R707" i="22"/>
  <c r="R711" i="22"/>
  <c r="R590" i="22"/>
  <c r="R598" i="22"/>
  <c r="R606" i="22"/>
  <c r="R614" i="22"/>
  <c r="R622" i="22"/>
  <c r="R630" i="22"/>
  <c r="R638" i="22"/>
  <c r="R646" i="22"/>
  <c r="R654" i="22"/>
  <c r="R662" i="22"/>
  <c r="R670" i="22"/>
  <c r="R678" i="22"/>
  <c r="R686" i="22"/>
  <c r="R694" i="22"/>
  <c r="R702" i="22"/>
  <c r="R710" i="22"/>
  <c r="R715" i="22"/>
  <c r="R719" i="22"/>
  <c r="R723" i="22"/>
  <c r="R727" i="22"/>
  <c r="R731" i="22"/>
  <c r="R735" i="22"/>
  <c r="R739" i="22"/>
  <c r="R743" i="22"/>
  <c r="R747" i="22"/>
  <c r="R751" i="22"/>
  <c r="R755" i="22"/>
  <c r="R759" i="22"/>
  <c r="R763" i="22"/>
  <c r="R767" i="22"/>
  <c r="R771" i="22"/>
  <c r="R775" i="22"/>
  <c r="R779" i="22"/>
  <c r="R783" i="22"/>
  <c r="R787" i="22"/>
  <c r="R791" i="22"/>
  <c r="R795" i="22"/>
  <c r="R799" i="22"/>
  <c r="R803" i="22"/>
  <c r="R807" i="22"/>
  <c r="R811" i="22"/>
  <c r="R815" i="22"/>
  <c r="R819" i="22"/>
  <c r="R823" i="22"/>
  <c r="R594" i="22"/>
  <c r="R602" i="22"/>
  <c r="R610" i="22"/>
  <c r="R618" i="22"/>
  <c r="R626" i="22"/>
  <c r="R634" i="22"/>
  <c r="R642" i="22"/>
  <c r="R650" i="22"/>
  <c r="R658" i="22"/>
  <c r="R666" i="22"/>
  <c r="R674" i="22"/>
  <c r="R682" i="22"/>
  <c r="R690" i="22"/>
  <c r="R698" i="22"/>
  <c r="R706" i="22"/>
  <c r="R713" i="22"/>
  <c r="R717" i="22"/>
  <c r="R721" i="22"/>
  <c r="R725" i="22"/>
  <c r="R729" i="22"/>
  <c r="R733" i="22"/>
  <c r="R737" i="22"/>
  <c r="R741" i="22"/>
  <c r="R745" i="22"/>
  <c r="R749" i="22"/>
  <c r="R753" i="22"/>
  <c r="R757" i="22"/>
  <c r="R761" i="22"/>
  <c r="R765" i="22"/>
  <c r="R769" i="22"/>
  <c r="R773" i="22"/>
  <c r="R777" i="22"/>
  <c r="R781" i="22"/>
  <c r="R785" i="22"/>
  <c r="R789" i="22"/>
  <c r="R793" i="22"/>
  <c r="R797" i="22"/>
  <c r="R801" i="22"/>
  <c r="R805" i="22"/>
  <c r="R809" i="22"/>
  <c r="R813" i="22"/>
  <c r="R817" i="22"/>
  <c r="R821" i="22"/>
  <c r="R825" i="22"/>
  <c r="R600" i="22"/>
  <c r="R616" i="22"/>
  <c r="R632" i="22"/>
  <c r="R648" i="22"/>
  <c r="R664" i="22"/>
  <c r="R680" i="22"/>
  <c r="R696" i="22"/>
  <c r="R712" i="22"/>
  <c r="R720" i="22"/>
  <c r="R728" i="22"/>
  <c r="R736" i="22"/>
  <c r="R744" i="22"/>
  <c r="R752" i="22"/>
  <c r="R760" i="22"/>
  <c r="R768" i="22"/>
  <c r="R776" i="22"/>
  <c r="R784" i="22"/>
  <c r="R792" i="22"/>
  <c r="R800" i="22"/>
  <c r="R808" i="22"/>
  <c r="R816" i="22"/>
  <c r="R824" i="22"/>
  <c r="R2390" i="22"/>
  <c r="R2394" i="22"/>
  <c r="R2398" i="22"/>
  <c r="R2402" i="22"/>
  <c r="R2406" i="22"/>
  <c r="R2410" i="22"/>
  <c r="R2414" i="22"/>
  <c r="R2418" i="22"/>
  <c r="R2422" i="22"/>
  <c r="R2426" i="22"/>
  <c r="R2430" i="22"/>
  <c r="R2434" i="22"/>
  <c r="R2438" i="22"/>
  <c r="R2442" i="22"/>
  <c r="R2446" i="22"/>
  <c r="R2450" i="22"/>
  <c r="R2454" i="22"/>
  <c r="R2458" i="22"/>
  <c r="R2462" i="22"/>
  <c r="R2466" i="22"/>
  <c r="R2470" i="22"/>
  <c r="R592" i="22"/>
  <c r="R608" i="22"/>
  <c r="R624" i="22"/>
  <c r="R640" i="22"/>
  <c r="R656" i="22"/>
  <c r="R672" i="22"/>
  <c r="R688" i="22"/>
  <c r="R704" i="22"/>
  <c r="R716" i="22"/>
  <c r="R724" i="22"/>
  <c r="R732" i="22"/>
  <c r="R740" i="22"/>
  <c r="R748" i="22"/>
  <c r="R756" i="22"/>
  <c r="R764" i="22"/>
  <c r="R772" i="22"/>
  <c r="R780" i="22"/>
  <c r="R788" i="22"/>
  <c r="R796" i="22"/>
  <c r="R804" i="22"/>
  <c r="R812" i="22"/>
  <c r="R820" i="22"/>
  <c r="R2388" i="22"/>
  <c r="R2392" i="22"/>
  <c r="R2396" i="22"/>
  <c r="R2400" i="22"/>
  <c r="R2404" i="22"/>
  <c r="R2408" i="22"/>
  <c r="R2412" i="22"/>
  <c r="R2416" i="22"/>
  <c r="R2420" i="22"/>
  <c r="R2424" i="22"/>
  <c r="R2428" i="22"/>
  <c r="R2432" i="22"/>
  <c r="R2436" i="22"/>
  <c r="R2440" i="22"/>
  <c r="R2444" i="22"/>
  <c r="R2448" i="22"/>
  <c r="R2452" i="22"/>
  <c r="R2456" i="22"/>
  <c r="R2460" i="22"/>
  <c r="R2464" i="22"/>
  <c r="R2468" i="22"/>
  <c r="R2472" i="22"/>
  <c r="R604" i="22"/>
  <c r="R636" i="22"/>
  <c r="R668" i="22"/>
  <c r="R700" i="22"/>
  <c r="R722" i="22"/>
  <c r="R738" i="22"/>
  <c r="R754" i="22"/>
  <c r="R770" i="22"/>
  <c r="R786" i="22"/>
  <c r="R802" i="22"/>
  <c r="R818" i="22"/>
  <c r="R2395" i="22"/>
  <c r="R2403" i="22"/>
  <c r="R2411" i="22"/>
  <c r="R2419" i="22"/>
  <c r="R2427" i="22"/>
  <c r="R2435" i="22"/>
  <c r="R2443" i="22"/>
  <c r="R2451" i="22"/>
  <c r="R2459" i="22"/>
  <c r="R2467" i="22"/>
  <c r="R2474" i="22"/>
  <c r="R2478" i="22"/>
  <c r="R2482" i="22"/>
  <c r="R2486" i="22"/>
  <c r="R2490" i="22"/>
  <c r="R2494" i="22"/>
  <c r="R2498" i="22"/>
  <c r="R2502" i="22"/>
  <c r="R2506" i="22"/>
  <c r="R2510" i="22"/>
  <c r="R2514" i="22"/>
  <c r="R2518" i="22"/>
  <c r="R2522" i="22"/>
  <c r="R2526" i="22"/>
  <c r="R2530" i="22"/>
  <c r="R2534" i="22"/>
  <c r="R2538" i="22"/>
  <c r="R2542" i="22"/>
  <c r="R2546" i="22"/>
  <c r="R2550" i="22"/>
  <c r="R2554" i="22"/>
  <c r="R2558" i="22"/>
  <c r="R2562" i="22"/>
  <c r="R2566" i="22"/>
  <c r="R2570" i="22"/>
  <c r="R2574" i="22"/>
  <c r="R2578" i="22"/>
  <c r="R2582" i="22"/>
  <c r="R2586" i="22"/>
  <c r="R2590" i="22"/>
  <c r="R2594" i="22"/>
  <c r="R2598" i="22"/>
  <c r="R2602" i="22"/>
  <c r="R2606" i="22"/>
  <c r="R2610" i="22"/>
  <c r="R2614" i="22"/>
  <c r="R2618" i="22"/>
  <c r="R2622" i="22"/>
  <c r="R2626" i="22"/>
  <c r="R2630" i="22"/>
  <c r="R2634" i="22"/>
  <c r="R2638" i="22"/>
  <c r="R2642" i="22"/>
  <c r="R2646" i="22"/>
  <c r="R2650" i="22"/>
  <c r="R2654" i="22"/>
  <c r="R2658" i="22"/>
  <c r="R2662" i="22"/>
  <c r="R2666" i="22"/>
  <c r="R2670" i="22"/>
  <c r="R2674" i="22"/>
  <c r="R2678" i="22"/>
  <c r="R2682" i="22"/>
  <c r="R2686" i="22"/>
  <c r="R2690" i="22"/>
  <c r="R2694" i="22"/>
  <c r="R2698" i="22"/>
  <c r="R2702" i="22"/>
  <c r="R2706" i="22"/>
  <c r="R2710" i="22"/>
  <c r="R2714" i="22"/>
  <c r="R2718" i="22"/>
  <c r="R2722" i="22"/>
  <c r="R2726" i="22"/>
  <c r="R2730" i="22"/>
  <c r="R2734" i="22"/>
  <c r="R2738" i="22"/>
  <c r="R2742" i="22"/>
  <c r="R2746" i="22"/>
  <c r="R2750" i="22"/>
  <c r="R2754" i="22"/>
  <c r="R2758" i="22"/>
  <c r="R2762" i="22"/>
  <c r="R2766" i="22"/>
  <c r="R2770" i="22"/>
  <c r="R2774" i="22"/>
  <c r="R2778" i="22"/>
  <c r="R2782" i="22"/>
  <c r="R2786" i="22"/>
  <c r="R2790" i="22"/>
  <c r="R2794" i="22"/>
  <c r="R2798" i="22"/>
  <c r="R2802" i="22"/>
  <c r="R2806" i="22"/>
  <c r="R2810" i="22"/>
  <c r="R620" i="22"/>
  <c r="R652" i="22"/>
  <c r="R684" i="22"/>
  <c r="R714" i="22"/>
  <c r="R730" i="22"/>
  <c r="R746" i="22"/>
  <c r="R762" i="22"/>
  <c r="R778" i="22"/>
  <c r="R794" i="22"/>
  <c r="R810" i="22"/>
  <c r="R826" i="22"/>
  <c r="R2391" i="22"/>
  <c r="R2399" i="22"/>
  <c r="R2407" i="22"/>
  <c r="R2415" i="22"/>
  <c r="R2423" i="22"/>
  <c r="R2431" i="22"/>
  <c r="R2439" i="22"/>
  <c r="R2447" i="22"/>
  <c r="R2455" i="22"/>
  <c r="R2463" i="22"/>
  <c r="R2471" i="22"/>
  <c r="R2476" i="22"/>
  <c r="R2480" i="22"/>
  <c r="R2484" i="22"/>
  <c r="R2488" i="22"/>
  <c r="R2492" i="22"/>
  <c r="R2496" i="22"/>
  <c r="R2500" i="22"/>
  <c r="R2504" i="22"/>
  <c r="R2508" i="22"/>
  <c r="R2512" i="22"/>
  <c r="R2516" i="22"/>
  <c r="R2520" i="22"/>
  <c r="R2524" i="22"/>
  <c r="R2528" i="22"/>
  <c r="R2532" i="22"/>
  <c r="R2536" i="22"/>
  <c r="R2540" i="22"/>
  <c r="R2544" i="22"/>
  <c r="R2548" i="22"/>
  <c r="R2552" i="22"/>
  <c r="R2556" i="22"/>
  <c r="R2560" i="22"/>
  <c r="R2564" i="22"/>
  <c r="R2568" i="22"/>
  <c r="R2572" i="22"/>
  <c r="R2576" i="22"/>
  <c r="R2580" i="22"/>
  <c r="R2584" i="22"/>
  <c r="R2588" i="22"/>
  <c r="R2592" i="22"/>
  <c r="R2596" i="22"/>
  <c r="R2600" i="22"/>
  <c r="R2604" i="22"/>
  <c r="R2608" i="22"/>
  <c r="R2612" i="22"/>
  <c r="R2616" i="22"/>
  <c r="R2620" i="22"/>
  <c r="R2624" i="22"/>
  <c r="R2628" i="22"/>
  <c r="R2632" i="22"/>
  <c r="R2636" i="22"/>
  <c r="R2640" i="22"/>
  <c r="R2644" i="22"/>
  <c r="R2648" i="22"/>
  <c r="R2652" i="22"/>
  <c r="R2656" i="22"/>
  <c r="R2660" i="22"/>
  <c r="R2664" i="22"/>
  <c r="R2668" i="22"/>
  <c r="R2672" i="22"/>
  <c r="R2676" i="22"/>
  <c r="R2680" i="22"/>
  <c r="R2684" i="22"/>
  <c r="R2688" i="22"/>
  <c r="R2692" i="22"/>
  <c r="R2696" i="22"/>
  <c r="R2700" i="22"/>
  <c r="R2704" i="22"/>
  <c r="R2708" i="22"/>
  <c r="R2712" i="22"/>
  <c r="R2716" i="22"/>
  <c r="R2720" i="22"/>
  <c r="R2724" i="22"/>
  <c r="R2728" i="22"/>
  <c r="R2732" i="22"/>
  <c r="R2736" i="22"/>
  <c r="R2740" i="22"/>
  <c r="R2744" i="22"/>
  <c r="R2748" i="22"/>
  <c r="R2752" i="22"/>
  <c r="R2756" i="22"/>
  <c r="R2760" i="22"/>
  <c r="R2764" i="22"/>
  <c r="R2768" i="22"/>
  <c r="R2772" i="22"/>
  <c r="R2776" i="22"/>
  <c r="R2780" i="22"/>
  <c r="R2784" i="22"/>
  <c r="R2788" i="22"/>
  <c r="R2792" i="22"/>
  <c r="R2796" i="22"/>
  <c r="R2800" i="22"/>
  <c r="R2804" i="22"/>
  <c r="R2808" i="22"/>
  <c r="R2812" i="22"/>
  <c r="R644" i="22"/>
  <c r="R708" i="22"/>
  <c r="R742" i="22"/>
  <c r="R774" i="22"/>
  <c r="R806" i="22"/>
  <c r="R2389" i="22"/>
  <c r="R2405" i="22"/>
  <c r="R2421" i="22"/>
  <c r="R2437" i="22"/>
  <c r="R2453" i="22"/>
  <c r="R2469" i="22"/>
  <c r="R2479" i="22"/>
  <c r="R2487" i="22"/>
  <c r="R2495" i="22"/>
  <c r="R2503" i="22"/>
  <c r="R2511" i="22"/>
  <c r="R2519" i="22"/>
  <c r="R2527" i="22"/>
  <c r="R2535" i="22"/>
  <c r="R2543" i="22"/>
  <c r="R2551" i="22"/>
  <c r="R2559" i="22"/>
  <c r="R2567" i="22"/>
  <c r="R2575" i="22"/>
  <c r="R2583" i="22"/>
  <c r="R2591" i="22"/>
  <c r="R2599" i="22"/>
  <c r="R2607" i="22"/>
  <c r="R2615" i="22"/>
  <c r="R2623" i="22"/>
  <c r="R2631" i="22"/>
  <c r="R2639" i="22"/>
  <c r="R2647" i="22"/>
  <c r="R2655" i="22"/>
  <c r="R2663" i="22"/>
  <c r="R2671" i="22"/>
  <c r="R2679" i="22"/>
  <c r="R2687" i="22"/>
  <c r="R2695" i="22"/>
  <c r="R2703" i="22"/>
  <c r="R2711" i="22"/>
  <c r="R2719" i="22"/>
  <c r="R2727" i="22"/>
  <c r="R2735" i="22"/>
  <c r="R2743" i="22"/>
  <c r="R2751" i="22"/>
  <c r="R2759" i="22"/>
  <c r="R2767" i="22"/>
  <c r="R2775" i="22"/>
  <c r="R2783" i="22"/>
  <c r="R2791" i="22"/>
  <c r="R2799" i="22"/>
  <c r="R2807" i="22"/>
  <c r="R2814" i="22"/>
  <c r="R2818" i="22"/>
  <c r="R2822" i="22"/>
  <c r="R2826" i="22"/>
  <c r="R2830" i="22"/>
  <c r="R2834" i="22"/>
  <c r="R2838" i="22"/>
  <c r="R2842" i="22"/>
  <c r="R2846" i="22"/>
  <c r="R2850" i="22"/>
  <c r="R2854" i="22"/>
  <c r="R2858" i="22"/>
  <c r="R2862" i="22"/>
  <c r="R2866" i="22"/>
  <c r="R2870" i="22"/>
  <c r="R2874" i="22"/>
  <c r="R2878" i="22"/>
  <c r="R2882" i="22"/>
  <c r="R2886" i="22"/>
  <c r="R2890" i="22"/>
  <c r="R2894" i="22"/>
  <c r="R2898" i="22"/>
  <c r="R2902" i="22"/>
  <c r="R2906" i="22"/>
  <c r="R2910" i="22"/>
  <c r="R2914" i="22"/>
  <c r="R2918" i="22"/>
  <c r="R2922" i="22"/>
  <c r="R2926" i="22"/>
  <c r="R2930" i="22"/>
  <c r="R2934" i="22"/>
  <c r="R2938" i="22"/>
  <c r="R2942" i="22"/>
  <c r="R2946" i="22"/>
  <c r="R2950" i="22"/>
  <c r="R2954" i="22"/>
  <c r="R2958" i="22"/>
  <c r="R2962" i="22"/>
  <c r="R2966" i="22"/>
  <c r="R2970" i="22"/>
  <c r="R2974" i="22"/>
  <c r="R2978" i="22"/>
  <c r="R2982" i="22"/>
  <c r="R2986" i="22"/>
  <c r="R2990" i="22"/>
  <c r="R2994" i="22"/>
  <c r="R2998" i="22"/>
  <c r="R3002" i="22"/>
  <c r="R3378" i="22"/>
  <c r="R3382" i="22"/>
  <c r="R3386" i="22"/>
  <c r="R3390" i="22"/>
  <c r="R3394" i="22"/>
  <c r="R3398" i="22"/>
  <c r="R3402" i="22"/>
  <c r="R3406" i="22"/>
  <c r="R3410" i="22"/>
  <c r="R3414" i="22"/>
  <c r="R3418" i="22"/>
  <c r="R3422" i="22"/>
  <c r="R3426" i="22"/>
  <c r="R3430" i="22"/>
  <c r="R3434" i="22"/>
  <c r="R3438" i="22"/>
  <c r="R3442" i="22"/>
  <c r="R3446" i="22"/>
  <c r="R612" i="22"/>
  <c r="R676" i="22"/>
  <c r="R726" i="22"/>
  <c r="R758" i="22"/>
  <c r="R790" i="22"/>
  <c r="R822" i="22"/>
  <c r="R2397" i="22"/>
  <c r="R2413" i="22"/>
  <c r="R2429" i="22"/>
  <c r="R2445" i="22"/>
  <c r="R2461" i="22"/>
  <c r="R2475" i="22"/>
  <c r="R2483" i="22"/>
  <c r="R2491" i="22"/>
  <c r="R2499" i="22"/>
  <c r="R2507" i="22"/>
  <c r="R2515" i="22"/>
  <c r="R2523" i="22"/>
  <c r="R2531" i="22"/>
  <c r="R2539" i="22"/>
  <c r="R2547" i="22"/>
  <c r="R2555" i="22"/>
  <c r="R2563" i="22"/>
  <c r="R2571" i="22"/>
  <c r="R2579" i="22"/>
  <c r="R2587" i="22"/>
  <c r="R2595" i="22"/>
  <c r="R2603" i="22"/>
  <c r="R2611" i="22"/>
  <c r="R2619" i="22"/>
  <c r="R2627" i="22"/>
  <c r="R2635" i="22"/>
  <c r="R2643" i="22"/>
  <c r="R2651" i="22"/>
  <c r="R2659" i="22"/>
  <c r="R2667" i="22"/>
  <c r="R2675" i="22"/>
  <c r="R2683" i="22"/>
  <c r="R2691" i="22"/>
  <c r="R2699" i="22"/>
  <c r="R2707" i="22"/>
  <c r="R2715" i="22"/>
  <c r="R2723" i="22"/>
  <c r="R2731" i="22"/>
  <c r="R2739" i="22"/>
  <c r="R2747" i="22"/>
  <c r="R2755" i="22"/>
  <c r="R2763" i="22"/>
  <c r="R2771" i="22"/>
  <c r="R2779" i="22"/>
  <c r="R2787" i="22"/>
  <c r="R2795" i="22"/>
  <c r="R2803" i="22"/>
  <c r="R2811" i="22"/>
  <c r="R2816" i="22"/>
  <c r="R2820" i="22"/>
  <c r="R2824" i="22"/>
  <c r="R2828" i="22"/>
  <c r="R2832" i="22"/>
  <c r="R2836" i="22"/>
  <c r="R2840" i="22"/>
  <c r="R2844" i="22"/>
  <c r="R2848" i="22"/>
  <c r="R2852" i="22"/>
  <c r="R2856" i="22"/>
  <c r="R2860" i="22"/>
  <c r="R2864" i="22"/>
  <c r="R2868" i="22"/>
  <c r="R2872" i="22"/>
  <c r="R2876" i="22"/>
  <c r="R2880" i="22"/>
  <c r="R2884" i="22"/>
  <c r="R2888" i="22"/>
  <c r="R2892" i="22"/>
  <c r="R2896" i="22"/>
  <c r="R2900" i="22"/>
  <c r="R2904" i="22"/>
  <c r="R2908" i="22"/>
  <c r="R2912" i="22"/>
  <c r="R2916" i="22"/>
  <c r="R2920" i="22"/>
  <c r="R2924" i="22"/>
  <c r="R2928" i="22"/>
  <c r="R2932" i="22"/>
  <c r="R2936" i="22"/>
  <c r="R2940" i="22"/>
  <c r="R2944" i="22"/>
  <c r="R2948" i="22"/>
  <c r="R2952" i="22"/>
  <c r="R2956" i="22"/>
  <c r="R2960" i="22"/>
  <c r="R2964" i="22"/>
  <c r="R2968" i="22"/>
  <c r="R2972" i="22"/>
  <c r="R2976" i="22"/>
  <c r="R2980" i="22"/>
  <c r="R2984" i="22"/>
  <c r="R2988" i="22"/>
  <c r="R2992" i="22"/>
  <c r="R2996" i="22"/>
  <c r="R3000" i="22"/>
  <c r="R3004" i="22"/>
  <c r="R3376" i="22"/>
  <c r="R3380" i="22"/>
  <c r="R3384" i="22"/>
  <c r="R3388" i="22"/>
  <c r="R3392" i="22"/>
  <c r="R3396" i="22"/>
  <c r="R3400" i="22"/>
  <c r="R3404" i="22"/>
  <c r="R3408" i="22"/>
  <c r="R3412" i="22"/>
  <c r="R3416" i="22"/>
  <c r="R3420" i="22"/>
  <c r="R3424" i="22"/>
  <c r="R3428" i="22"/>
  <c r="R3432" i="22"/>
  <c r="R3436" i="22"/>
  <c r="R3440" i="22"/>
  <c r="R3444" i="22"/>
  <c r="R660" i="22"/>
  <c r="R750" i="22"/>
  <c r="R814" i="22"/>
  <c r="R2409" i="22"/>
  <c r="R2441" i="22"/>
  <c r="R2473" i="22"/>
  <c r="R2489" i="22"/>
  <c r="R2505" i="22"/>
  <c r="R2521" i="22"/>
  <c r="R2537" i="22"/>
  <c r="R2553" i="22"/>
  <c r="R2569" i="22"/>
  <c r="R2585" i="22"/>
  <c r="R2601" i="22"/>
  <c r="R2617" i="22"/>
  <c r="R2633" i="22"/>
  <c r="R2649" i="22"/>
  <c r="R2665" i="22"/>
  <c r="R2681" i="22"/>
  <c r="R2697" i="22"/>
  <c r="R2713" i="22"/>
  <c r="R2729" i="22"/>
  <c r="R2745" i="22"/>
  <c r="R2761" i="22"/>
  <c r="R2777" i="22"/>
  <c r="R2793" i="22"/>
  <c r="R2809" i="22"/>
  <c r="R2819" i="22"/>
  <c r="R2827" i="22"/>
  <c r="R2835" i="22"/>
  <c r="R2843" i="22"/>
  <c r="R2851" i="22"/>
  <c r="R2859" i="22"/>
  <c r="R2867" i="22"/>
  <c r="R2875" i="22"/>
  <c r="R2883" i="22"/>
  <c r="R2891" i="22"/>
  <c r="R2899" i="22"/>
  <c r="R2907" i="22"/>
  <c r="R2915" i="22"/>
  <c r="R2923" i="22"/>
  <c r="R2931" i="22"/>
  <c r="R2939" i="22"/>
  <c r="R2947" i="22"/>
  <c r="R2955" i="22"/>
  <c r="R2963" i="22"/>
  <c r="R2971" i="22"/>
  <c r="R2979" i="22"/>
  <c r="R2987" i="22"/>
  <c r="R2995" i="22"/>
  <c r="R3003" i="22"/>
  <c r="R3383" i="22"/>
  <c r="R3391" i="22"/>
  <c r="R3399" i="22"/>
  <c r="R3407" i="22"/>
  <c r="R3415" i="22"/>
  <c r="R3423" i="22"/>
  <c r="R3431" i="22"/>
  <c r="R3439" i="22"/>
  <c r="R3447" i="22"/>
  <c r="R3451" i="22"/>
  <c r="R3455" i="22"/>
  <c r="R3459" i="22"/>
  <c r="R3463" i="22"/>
  <c r="R3467" i="22"/>
  <c r="R3471" i="22"/>
  <c r="R3475" i="22"/>
  <c r="R3479" i="22"/>
  <c r="R3483" i="22"/>
  <c r="R692" i="22"/>
  <c r="R766" i="22"/>
  <c r="R2417" i="22"/>
  <c r="R2449" i="22"/>
  <c r="R2477" i="22"/>
  <c r="R2493" i="22"/>
  <c r="R2509" i="22"/>
  <c r="R2525" i="22"/>
  <c r="R2541" i="22"/>
  <c r="R2557" i="22"/>
  <c r="R2573" i="22"/>
  <c r="R2589" i="22"/>
  <c r="R2605" i="22"/>
  <c r="R2621" i="22"/>
  <c r="R2637" i="22"/>
  <c r="R2653" i="22"/>
  <c r="R2669" i="22"/>
  <c r="R2685" i="22"/>
  <c r="R2701" i="22"/>
  <c r="R2717" i="22"/>
  <c r="R2733" i="22"/>
  <c r="R2749" i="22"/>
  <c r="R2765" i="22"/>
  <c r="R2781" i="22"/>
  <c r="R2797" i="22"/>
  <c r="R2813" i="22"/>
  <c r="R2821" i="22"/>
  <c r="R2829" i="22"/>
  <c r="R2837" i="22"/>
  <c r="R2845" i="22"/>
  <c r="R2853" i="22"/>
  <c r="R2861" i="22"/>
  <c r="R2869" i="22"/>
  <c r="R2877" i="22"/>
  <c r="R2885" i="22"/>
  <c r="R2893" i="22"/>
  <c r="R2901" i="22"/>
  <c r="R2909" i="22"/>
  <c r="R2917" i="22"/>
  <c r="R2925" i="22"/>
  <c r="R2933" i="22"/>
  <c r="R2941" i="22"/>
  <c r="R2949" i="22"/>
  <c r="R2957" i="22"/>
  <c r="R2965" i="22"/>
  <c r="R2973" i="22"/>
  <c r="R2981" i="22"/>
  <c r="R2989" i="22"/>
  <c r="R2997" i="22"/>
  <c r="R3005" i="22"/>
  <c r="R596" i="22"/>
  <c r="R718" i="22"/>
  <c r="R782" i="22"/>
  <c r="R2393" i="22"/>
  <c r="R2425" i="22"/>
  <c r="R2457" i="22"/>
  <c r="R2481" i="22"/>
  <c r="R2497" i="22"/>
  <c r="R2513" i="22"/>
  <c r="R2529" i="22"/>
  <c r="R2545" i="22"/>
  <c r="R2561" i="22"/>
  <c r="R2577" i="22"/>
  <c r="R2593" i="22"/>
  <c r="R2609" i="22"/>
  <c r="R2625" i="22"/>
  <c r="R2641" i="22"/>
  <c r="R2657" i="22"/>
  <c r="R2673" i="22"/>
  <c r="R2689" i="22"/>
  <c r="R2705" i="22"/>
  <c r="R2721" i="22"/>
  <c r="R2737" i="22"/>
  <c r="R2753" i="22"/>
  <c r="R2769" i="22"/>
  <c r="R2785" i="22"/>
  <c r="R2801" i="22"/>
  <c r="R2815" i="22"/>
  <c r="R2823" i="22"/>
  <c r="R2831" i="22"/>
  <c r="R2839" i="22"/>
  <c r="R2847" i="22"/>
  <c r="R2855" i="22"/>
  <c r="R2863" i="22"/>
  <c r="R2871" i="22"/>
  <c r="R2879" i="22"/>
  <c r="R2887" i="22"/>
  <c r="R2895" i="22"/>
  <c r="R2903" i="22"/>
  <c r="R2911" i="22"/>
  <c r="R2919" i="22"/>
  <c r="R2927" i="22"/>
  <c r="R2935" i="22"/>
  <c r="R2943" i="22"/>
  <c r="R2951" i="22"/>
  <c r="R2959" i="22"/>
  <c r="R2967" i="22"/>
  <c r="R2975" i="22"/>
  <c r="R2983" i="22"/>
  <c r="R2991" i="22"/>
  <c r="R2999" i="22"/>
  <c r="R3379" i="22"/>
  <c r="R3387" i="22"/>
  <c r="R3395" i="22"/>
  <c r="R3403" i="22"/>
  <c r="R3411" i="22"/>
  <c r="R3419" i="22"/>
  <c r="R3427" i="22"/>
  <c r="R3435" i="22"/>
  <c r="R3443" i="22"/>
  <c r="R3449" i="22"/>
  <c r="R3453" i="22"/>
  <c r="R3457" i="22"/>
  <c r="R3461" i="22"/>
  <c r="R3465" i="22"/>
  <c r="R3469" i="22"/>
  <c r="R3473" i="22"/>
  <c r="R3477" i="22"/>
  <c r="R3481" i="22"/>
  <c r="R3485" i="22"/>
  <c r="R628" i="22"/>
  <c r="R734" i="22"/>
  <c r="R798" i="22"/>
  <c r="R2401" i="22"/>
  <c r="R2433" i="22"/>
  <c r="R2465" i="22"/>
  <c r="R2485" i="22"/>
  <c r="R2501" i="22"/>
  <c r="R2517" i="22"/>
  <c r="R2533" i="22"/>
  <c r="R2549" i="22"/>
  <c r="R2565" i="22"/>
  <c r="R2581" i="22"/>
  <c r="R2597" i="22"/>
  <c r="R2613" i="22"/>
  <c r="R2629" i="22"/>
  <c r="R2645" i="22"/>
  <c r="R2661" i="22"/>
  <c r="R2677" i="22"/>
  <c r="R2693" i="22"/>
  <c r="R2709" i="22"/>
  <c r="R2725" i="22"/>
  <c r="R2741" i="22"/>
  <c r="R2757" i="22"/>
  <c r="R2773" i="22"/>
  <c r="R2789" i="22"/>
  <c r="R2805" i="22"/>
  <c r="R2817" i="22"/>
  <c r="R2825" i="22"/>
  <c r="R2833" i="22"/>
  <c r="R2841" i="22"/>
  <c r="R2849" i="22"/>
  <c r="R2857" i="22"/>
  <c r="R2865" i="22"/>
  <c r="R2873" i="22"/>
  <c r="R2881" i="22"/>
  <c r="R2889" i="22"/>
  <c r="R2897" i="22"/>
  <c r="R2905" i="22"/>
  <c r="R2913" i="22"/>
  <c r="R2921" i="22"/>
  <c r="R2929" i="22"/>
  <c r="R2937" i="22"/>
  <c r="R2945" i="22"/>
  <c r="R2953" i="22"/>
  <c r="R2961" i="22"/>
  <c r="R2969" i="22"/>
  <c r="R2977" i="22"/>
  <c r="R2985" i="22"/>
  <c r="R2993" i="22"/>
  <c r="R3001" i="22"/>
  <c r="R3381" i="22"/>
  <c r="R3397" i="22"/>
  <c r="R3413" i="22"/>
  <c r="R3429" i="22"/>
  <c r="R3445" i="22"/>
  <c r="R3454" i="22"/>
  <c r="R3462" i="22"/>
  <c r="R3470" i="22"/>
  <c r="R3478" i="22"/>
  <c r="R3486" i="22"/>
  <c r="R3385" i="22"/>
  <c r="R3401" i="22"/>
  <c r="R3417" i="22"/>
  <c r="R3433" i="22"/>
  <c r="R3448" i="22"/>
  <c r="R3456" i="22"/>
  <c r="R3464" i="22"/>
  <c r="R3472" i="22"/>
  <c r="R3480" i="22"/>
  <c r="R3389" i="22"/>
  <c r="R3405" i="22"/>
  <c r="R3421" i="22"/>
  <c r="R3437" i="22"/>
  <c r="R3450" i="22"/>
  <c r="R3458" i="22"/>
  <c r="R3466" i="22"/>
  <c r="R3474" i="22"/>
  <c r="R3482" i="22"/>
  <c r="R3377" i="22"/>
  <c r="R3393" i="22"/>
  <c r="R3409" i="22"/>
  <c r="R3425" i="22"/>
  <c r="R3441" i="22"/>
  <c r="R3452" i="22"/>
  <c r="R3460" i="22"/>
  <c r="R3468" i="22"/>
  <c r="R3476" i="22"/>
  <c r="R3484" i="22"/>
  <c r="H2945" i="22"/>
  <c r="H2941" i="22"/>
  <c r="H2937" i="22"/>
  <c r="H2933" i="22"/>
  <c r="H2929" i="22"/>
  <c r="H2925" i="22"/>
  <c r="H2921" i="22"/>
  <c r="H2917" i="22"/>
  <c r="H2913" i="22"/>
  <c r="H2909" i="22"/>
  <c r="H2944" i="22"/>
  <c r="H2940" i="22"/>
  <c r="H2936" i="22"/>
  <c r="H2932" i="22"/>
  <c r="H2928" i="22"/>
  <c r="H2924" i="22"/>
  <c r="H2920" i="22"/>
  <c r="H2916" i="22"/>
  <c r="H2943" i="22"/>
  <c r="H2939" i="22"/>
  <c r="H2935" i="22"/>
  <c r="H2931" i="22"/>
  <c r="H2927" i="22"/>
  <c r="H2923" i="22"/>
  <c r="H2919" i="22"/>
  <c r="H2915" i="22"/>
  <c r="H2911" i="22"/>
  <c r="H2942" i="22"/>
  <c r="H2938" i="22"/>
  <c r="H2934" i="22"/>
  <c r="H2930" i="22"/>
  <c r="H2926" i="22"/>
  <c r="H2922" i="22"/>
  <c r="H2918" i="22"/>
  <c r="H2914" i="22"/>
  <c r="H2910" i="22"/>
  <c r="H2912" i="22"/>
  <c r="H3447" i="22"/>
  <c r="H3407" i="22"/>
  <c r="H3404" i="22"/>
  <c r="H3402" i="22"/>
  <c r="H3399" i="22"/>
  <c r="H3377" i="22"/>
  <c r="H3439" i="22"/>
  <c r="H3431" i="22"/>
  <c r="H3460" i="22"/>
  <c r="H3452" i="22"/>
  <c r="H3442" i="22"/>
  <c r="H3434" i="22"/>
  <c r="H3426" i="22"/>
  <c r="H3408" i="22"/>
  <c r="H3405" i="22"/>
  <c r="H3403" i="22"/>
  <c r="H3398" i="22"/>
  <c r="H3387" i="22"/>
  <c r="H3463" i="22"/>
  <c r="H3455" i="22"/>
  <c r="H3376" i="22"/>
  <c r="H3410" i="22"/>
  <c r="H3415" i="22"/>
  <c r="H3411" i="22"/>
  <c r="H3005" i="22"/>
  <c r="H2883" i="22"/>
  <c r="H2857" i="22"/>
  <c r="H2821" i="22"/>
  <c r="H2820" i="22"/>
  <c r="H2819" i="22"/>
  <c r="H2818" i="22"/>
  <c r="H2817" i="22"/>
  <c r="H2816" i="22"/>
  <c r="H2815" i="22"/>
  <c r="H2814" i="22"/>
  <c r="H2813" i="22"/>
  <c r="H2812" i="22"/>
  <c r="H2811" i="22"/>
  <c r="H2898" i="22"/>
  <c r="H2896" i="22"/>
  <c r="H2894" i="22"/>
  <c r="H2892" i="22"/>
  <c r="H2890" i="22"/>
  <c r="H2888" i="22"/>
  <c r="H2870" i="22"/>
  <c r="H2868" i="22"/>
  <c r="H2866" i="22"/>
  <c r="H2865" i="22"/>
  <c r="H2863" i="22"/>
  <c r="H2861" i="22"/>
  <c r="H2844" i="22"/>
  <c r="H2842" i="22"/>
  <c r="H2840" i="22"/>
  <c r="H2838" i="22"/>
  <c r="H2836" i="22"/>
  <c r="H2834" i="22"/>
  <c r="H2886" i="22"/>
  <c r="H2885" i="22"/>
  <c r="H2884" i="22"/>
  <c r="H2860" i="22"/>
  <c r="H2859" i="22"/>
  <c r="H2858" i="22"/>
  <c r="H2832" i="22"/>
  <c r="H2831" i="22"/>
  <c r="H2830" i="22"/>
  <c r="H2829" i="22"/>
  <c r="H2828" i="22"/>
  <c r="H2827" i="22"/>
  <c r="H2826" i="22"/>
  <c r="H2825" i="22"/>
  <c r="H2824" i="22"/>
  <c r="H2823" i="22"/>
  <c r="H2822" i="22"/>
  <c r="H2796" i="22"/>
  <c r="H2897" i="22"/>
  <c r="H2895" i="22"/>
  <c r="H2893" i="22"/>
  <c r="H2891" i="22"/>
  <c r="H2889" i="22"/>
  <c r="H2887" i="22"/>
  <c r="H2871" i="22"/>
  <c r="H2869" i="22"/>
  <c r="H2867" i="22"/>
  <c r="H2864" i="22"/>
  <c r="H2862" i="22"/>
  <c r="H2843" i="22"/>
  <c r="H2841" i="22"/>
  <c r="H2839" i="22"/>
  <c r="H2837" i="22"/>
  <c r="H2835" i="22"/>
  <c r="H2833" i="22"/>
  <c r="H2906" i="22"/>
  <c r="H2902" i="22"/>
  <c r="H2882" i="22"/>
  <c r="H2878" i="22"/>
  <c r="H2874" i="22"/>
  <c r="H2854" i="22"/>
  <c r="H2850" i="22"/>
  <c r="H2846" i="22"/>
  <c r="H2807" i="22"/>
  <c r="H2803" i="22"/>
  <c r="H2799" i="22"/>
  <c r="H2904" i="22"/>
  <c r="H2900" i="22"/>
  <c r="H2876" i="22"/>
  <c r="H2856" i="22"/>
  <c r="H2852" i="22"/>
  <c r="H2848" i="22"/>
  <c r="H2809" i="22"/>
  <c r="H2805" i="22"/>
  <c r="H2877" i="22"/>
  <c r="H2849" i="22"/>
  <c r="H2810" i="22"/>
  <c r="H2806" i="22"/>
  <c r="H2907" i="22"/>
  <c r="H2903" i="22"/>
  <c r="H2899" i="22"/>
  <c r="H2879" i="22"/>
  <c r="H2875" i="22"/>
  <c r="H2855" i="22"/>
  <c r="H2851" i="22"/>
  <c r="H2847" i="22"/>
  <c r="H2808" i="22"/>
  <c r="H2804" i="22"/>
  <c r="H2800" i="22"/>
  <c r="H2797" i="22"/>
  <c r="H2908" i="22"/>
  <c r="H2880" i="22"/>
  <c r="H2872" i="22"/>
  <c r="H2845" i="22"/>
  <c r="H2801" i="22"/>
  <c r="H2905" i="22"/>
  <c r="H2901" i="22"/>
  <c r="H2881" i="22"/>
  <c r="H2873" i="22"/>
  <c r="H2853" i="22"/>
  <c r="H2802" i="22"/>
  <c r="H2798" i="22"/>
  <c r="H2795" i="22"/>
  <c r="H2774" i="22"/>
  <c r="H2754" i="22"/>
  <c r="H2750" i="22"/>
  <c r="H2749" i="22"/>
  <c r="H2748" i="22"/>
  <c r="H2747" i="22"/>
  <c r="H2746" i="22"/>
  <c r="H2745" i="22"/>
  <c r="H2744" i="22"/>
  <c r="H2743" i="22"/>
  <c r="H2742" i="22"/>
  <c r="H2741" i="22"/>
  <c r="H2712" i="22"/>
  <c r="H2782" i="22"/>
  <c r="H2780" i="22"/>
  <c r="H2778" i="22"/>
  <c r="H2776" i="22"/>
  <c r="H2772" i="22"/>
  <c r="H2771" i="22"/>
  <c r="H2769" i="22"/>
  <c r="H2768" i="22"/>
  <c r="H2766" i="22"/>
  <c r="H2764" i="22"/>
  <c r="H2730" i="22"/>
  <c r="H2729" i="22"/>
  <c r="H2727" i="22"/>
  <c r="H2726" i="22"/>
  <c r="H2724" i="22"/>
  <c r="H2722" i="22"/>
  <c r="H2794" i="22"/>
  <c r="H2792" i="22"/>
  <c r="H2790" i="22"/>
  <c r="H2788" i="22"/>
  <c r="H2786" i="22"/>
  <c r="H2740" i="22"/>
  <c r="H2775" i="22"/>
  <c r="H2763" i="22"/>
  <c r="H2762" i="22"/>
  <c r="H2761" i="22"/>
  <c r="H2760" i="22"/>
  <c r="H2759" i="22"/>
  <c r="H2758" i="22"/>
  <c r="H2757" i="22"/>
  <c r="H2756" i="22"/>
  <c r="H2755" i="22"/>
  <c r="H2751" i="22"/>
  <c r="H2721" i="22"/>
  <c r="H2720" i="22"/>
  <c r="H2719" i="22"/>
  <c r="H2718" i="22"/>
  <c r="H2717" i="22"/>
  <c r="H2716" i="22"/>
  <c r="H2715" i="22"/>
  <c r="H2714" i="22"/>
  <c r="H2713" i="22"/>
  <c r="H2700" i="22"/>
  <c r="H2785" i="22"/>
  <c r="H2784" i="22"/>
  <c r="H2783" i="22"/>
  <c r="H2781" i="22"/>
  <c r="H2779" i="22"/>
  <c r="H2777" i="22"/>
  <c r="H2770" i="22"/>
  <c r="H2767" i="22"/>
  <c r="H2765" i="22"/>
  <c r="H2752" i="22"/>
  <c r="H2728" i="22"/>
  <c r="H2725" i="22"/>
  <c r="H2723" i="22"/>
  <c r="H2701" i="22"/>
  <c r="H2793" i="22"/>
  <c r="H2791" i="22"/>
  <c r="H2789" i="22"/>
  <c r="H2787" i="22"/>
  <c r="H2773" i="22"/>
  <c r="H2753" i="22"/>
  <c r="H2736" i="22"/>
  <c r="H2732" i="22"/>
  <c r="H2710" i="22"/>
  <c r="H2706" i="22"/>
  <c r="H2737" i="22"/>
  <c r="H2733" i="22"/>
  <c r="H2711" i="22"/>
  <c r="H2707" i="22"/>
  <c r="H2703" i="22"/>
  <c r="H2738" i="22"/>
  <c r="H2734" i="22"/>
  <c r="H2708" i="22"/>
  <c r="H2704" i="22"/>
  <c r="H2739" i="22"/>
  <c r="H2735" i="22"/>
  <c r="H2731" i="22"/>
  <c r="H2709" i="22"/>
  <c r="H2705" i="22"/>
  <c r="H2702" i="22"/>
  <c r="H2699" i="22"/>
  <c r="H2679" i="22"/>
  <c r="H2660" i="22"/>
  <c r="H2656" i="22"/>
  <c r="H2655" i="22"/>
  <c r="H2654" i="22"/>
  <c r="H2653" i="22"/>
  <c r="H2652" i="22"/>
  <c r="H2651" i="22"/>
  <c r="H2650" i="22"/>
  <c r="H2649" i="22"/>
  <c r="H2638" i="22"/>
  <c r="H2637" i="22"/>
  <c r="H2636" i="22"/>
  <c r="H2635" i="22"/>
  <c r="H2634" i="22"/>
  <c r="H2633" i="22"/>
  <c r="H2623" i="22"/>
  <c r="H2680" i="22"/>
  <c r="H2667" i="22"/>
  <c r="H2666" i="22"/>
  <c r="H2665" i="22"/>
  <c r="H2664" i="22"/>
  <c r="H2663" i="22"/>
  <c r="H2662" i="22"/>
  <c r="H2661" i="22"/>
  <c r="H2657" i="22"/>
  <c r="H2691" i="22"/>
  <c r="H2690" i="22"/>
  <c r="H2689" i="22"/>
  <c r="H2688" i="22"/>
  <c r="H2687" i="22"/>
  <c r="H2686" i="22"/>
  <c r="H2685" i="22"/>
  <c r="H2684" i="22"/>
  <c r="H2683" i="22"/>
  <c r="H2682" i="22"/>
  <c r="H2681" i="22"/>
  <c r="H2677" i="22"/>
  <c r="H2676" i="22"/>
  <c r="H2675" i="22"/>
  <c r="H2674" i="22"/>
  <c r="H2673" i="22"/>
  <c r="H2672" i="22"/>
  <c r="H2671" i="22"/>
  <c r="H2670" i="22"/>
  <c r="H2669" i="22"/>
  <c r="H2668" i="22"/>
  <c r="H2658" i="22"/>
  <c r="H2640" i="22"/>
  <c r="H2631" i="22"/>
  <c r="H2630" i="22"/>
  <c r="H2629" i="22"/>
  <c r="H2628" i="22"/>
  <c r="H2627" i="22"/>
  <c r="H2626" i="22"/>
  <c r="H2625" i="22"/>
  <c r="H2698" i="22"/>
  <c r="H2697" i="22"/>
  <c r="H2696" i="22"/>
  <c r="H2695" i="22"/>
  <c r="H2694" i="22"/>
  <c r="H2693" i="22"/>
  <c r="H2692" i="22"/>
  <c r="H2678" i="22"/>
  <c r="H2659" i="22"/>
  <c r="H2648" i="22"/>
  <c r="H2647" i="22"/>
  <c r="H2646" i="22"/>
  <c r="H2645" i="22"/>
  <c r="H2644" i="22"/>
  <c r="H2643" i="22"/>
  <c r="H2642" i="22"/>
  <c r="H2641" i="22"/>
  <c r="H2632" i="22"/>
  <c r="H2639" i="22"/>
  <c r="H2624" i="22"/>
  <c r="H2622" i="22"/>
  <c r="H2593" i="22"/>
  <c r="H2567" i="22"/>
  <c r="H2563" i="22"/>
  <c r="H2562" i="22"/>
  <c r="H2561" i="22"/>
  <c r="H2560" i="22"/>
  <c r="H2559" i="22"/>
  <c r="H2558" i="22"/>
  <c r="H2557" i="22"/>
  <c r="H2556" i="22"/>
  <c r="H2555" i="22"/>
  <c r="H2554" i="22"/>
  <c r="H2553" i="22"/>
  <c r="H2552" i="22"/>
  <c r="H2551" i="22"/>
  <c r="H2525" i="22"/>
  <c r="H2524" i="22"/>
  <c r="H2523" i="22"/>
  <c r="H2522" i="22"/>
  <c r="H2521" i="22"/>
  <c r="H2520" i="22"/>
  <c r="H2519" i="22"/>
  <c r="H2518" i="22"/>
  <c r="H2517" i="22"/>
  <c r="H2516" i="22"/>
  <c r="H2515" i="22"/>
  <c r="H2514" i="22"/>
  <c r="H2498" i="22"/>
  <c r="H2608" i="22"/>
  <c r="H2607" i="22"/>
  <c r="H2606" i="22"/>
  <c r="H2605" i="22"/>
  <c r="H2604" i="22"/>
  <c r="H2603" i="22"/>
  <c r="H2602" i="22"/>
  <c r="H2601" i="22"/>
  <c r="H2600" i="22"/>
  <c r="H2599" i="22"/>
  <c r="H2598" i="22"/>
  <c r="H2597" i="22"/>
  <c r="H2596" i="22"/>
  <c r="H2595" i="22"/>
  <c r="H2591" i="22"/>
  <c r="H2590" i="22"/>
  <c r="H2589" i="22"/>
  <c r="H2588" i="22"/>
  <c r="H2587" i="22"/>
  <c r="H2586" i="22"/>
  <c r="H2585" i="22"/>
  <c r="H2584" i="22"/>
  <c r="H2583" i="22"/>
  <c r="H2582" i="22"/>
  <c r="H2581" i="22"/>
  <c r="H2580" i="22"/>
  <c r="H2565" i="22"/>
  <c r="H2538" i="22"/>
  <c r="H2512" i="22"/>
  <c r="H2511" i="22"/>
  <c r="H2510" i="22"/>
  <c r="H2509" i="22"/>
  <c r="H2508" i="22"/>
  <c r="H2507" i="22"/>
  <c r="H2506" i="22"/>
  <c r="H2505" i="22"/>
  <c r="H2504" i="22"/>
  <c r="H2503" i="22"/>
  <c r="H2502" i="22"/>
  <c r="H2501" i="22"/>
  <c r="H2500" i="22"/>
  <c r="H2621" i="22"/>
  <c r="H2620" i="22"/>
  <c r="H2619" i="22"/>
  <c r="H2618" i="22"/>
  <c r="H2617" i="22"/>
  <c r="H2616" i="22"/>
  <c r="H2615" i="22"/>
  <c r="H2614" i="22"/>
  <c r="H2613" i="22"/>
  <c r="H2612" i="22"/>
  <c r="H2611" i="22"/>
  <c r="H2610" i="22"/>
  <c r="H2609" i="22"/>
  <c r="H2577" i="22"/>
  <c r="H2573" i="22"/>
  <c r="H2569" i="22"/>
  <c r="H2547" i="22"/>
  <c r="H2543" i="22"/>
  <c r="H2539" i="22"/>
  <c r="H2537" i="22"/>
  <c r="H2533" i="22"/>
  <c r="H2529" i="22"/>
  <c r="H2549" i="22"/>
  <c r="H2545" i="22"/>
  <c r="H2541" i="22"/>
  <c r="H2527" i="22"/>
  <c r="H2513" i="22"/>
  <c r="H2499" i="22"/>
  <c r="H2576" i="22"/>
  <c r="H2572" i="22"/>
  <c r="H2564" i="22"/>
  <c r="H2542" i="22"/>
  <c r="H2532" i="22"/>
  <c r="H2528" i="22"/>
  <c r="H2594" i="22"/>
  <c r="H2592" i="22"/>
  <c r="H2578" i="22"/>
  <c r="H2574" i="22"/>
  <c r="H2570" i="22"/>
  <c r="H2548" i="22"/>
  <c r="H2544" i="22"/>
  <c r="H2540" i="22"/>
  <c r="H2534" i="22"/>
  <c r="H2530" i="22"/>
  <c r="H2526" i="22"/>
  <c r="H2579" i="22"/>
  <c r="H2575" i="22"/>
  <c r="H2571" i="22"/>
  <c r="H2535" i="22"/>
  <c r="H2531" i="22"/>
  <c r="H2568" i="22"/>
  <c r="H2566" i="22"/>
  <c r="H2550" i="22"/>
  <c r="H2546" i="22"/>
  <c r="H2536" i="22"/>
  <c r="H2497" i="22"/>
  <c r="P76" i="22"/>
  <c r="P115" i="22"/>
  <c r="P15" i="22"/>
  <c r="P133" i="22"/>
  <c r="P46" i="22"/>
  <c r="P126" i="22"/>
  <c r="P132" i="22"/>
  <c r="H677" i="22"/>
  <c r="H673" i="22"/>
  <c r="H669" i="22"/>
  <c r="H661" i="22"/>
  <c r="H657" i="22"/>
  <c r="H653" i="22"/>
  <c r="H649" i="22"/>
  <c r="H645" i="22"/>
  <c r="H637" i="22"/>
  <c r="H633" i="22"/>
  <c r="H629" i="22"/>
  <c r="H625" i="22"/>
  <c r="H621" i="22"/>
  <c r="H601" i="22"/>
  <c r="H597" i="22"/>
  <c r="H593" i="22"/>
  <c r="H676" i="22"/>
  <c r="H672" i="22"/>
  <c r="H668" i="22"/>
  <c r="H664" i="22"/>
  <c r="H660" i="22"/>
  <c r="H656" i="22"/>
  <c r="H652" i="22"/>
  <c r="H648" i="22"/>
  <c r="H675" i="22"/>
  <c r="H671" i="22"/>
  <c r="H667" i="22"/>
  <c r="H663" i="22"/>
  <c r="H659" i="22"/>
  <c r="H655" i="22"/>
  <c r="H651" i="22"/>
  <c r="H647" i="22"/>
  <c r="H643" i="22"/>
  <c r="H639" i="22"/>
  <c r="H631" i="22"/>
  <c r="H627" i="22"/>
  <c r="H623" i="22"/>
  <c r="H614" i="22"/>
  <c r="H606" i="22"/>
  <c r="H603" i="22"/>
  <c r="H599" i="22"/>
  <c r="H595" i="22"/>
  <c r="H678" i="22"/>
  <c r="H674" i="22"/>
  <c r="H670" i="22"/>
  <c r="H666" i="22"/>
  <c r="H662" i="22"/>
  <c r="H658" i="22"/>
  <c r="H654" i="22"/>
  <c r="H650" i="22"/>
  <c r="H646" i="22"/>
  <c r="H642" i="22"/>
  <c r="H644" i="22"/>
  <c r="H640" i="22"/>
  <c r="H638" i="22"/>
  <c r="H636" i="22"/>
  <c r="H611" i="22"/>
  <c r="H607" i="22"/>
  <c r="H604" i="22"/>
  <c r="H626" i="22"/>
  <c r="H613" i="22"/>
  <c r="H609" i="22"/>
  <c r="H592" i="22"/>
  <c r="H600" i="22"/>
  <c r="H598" i="22"/>
  <c r="H622" i="22"/>
  <c r="H620" i="22"/>
  <c r="H634" i="22"/>
  <c r="H632" i="22"/>
  <c r="H630" i="22"/>
  <c r="H628" i="22"/>
  <c r="H618" i="22"/>
  <c r="H596" i="22"/>
  <c r="H594" i="22"/>
  <c r="H608" i="22"/>
  <c r="H641" i="22"/>
  <c r="H619" i="22"/>
  <c r="H617" i="22"/>
  <c r="H605" i="22"/>
  <c r="H635" i="22"/>
  <c r="H612" i="22"/>
  <c r="H665" i="22"/>
  <c r="H624" i="22"/>
  <c r="H610" i="22"/>
  <c r="H602" i="22"/>
  <c r="H616" i="22"/>
  <c r="H591" i="22"/>
  <c r="H615" i="22"/>
  <c r="H590" i="22"/>
  <c r="H713" i="22"/>
  <c r="H712" i="22"/>
  <c r="H711" i="22"/>
  <c r="H710" i="22"/>
  <c r="H709" i="22"/>
  <c r="H708" i="22"/>
  <c r="H707" i="22"/>
  <c r="H706" i="22"/>
  <c r="H705" i="22"/>
  <c r="H704" i="22"/>
  <c r="H703" i="22"/>
  <c r="H702" i="22"/>
  <c r="H701" i="22"/>
  <c r="H700" i="22"/>
  <c r="H699" i="22"/>
  <c r="H698" i="22"/>
  <c r="H697" i="22"/>
  <c r="H696" i="22"/>
  <c r="H695" i="22"/>
  <c r="H694" i="22"/>
  <c r="H693" i="22"/>
  <c r="H692" i="22"/>
  <c r="H691" i="22"/>
  <c r="H690" i="22"/>
  <c r="H689" i="22"/>
  <c r="H688" i="22"/>
  <c r="H687" i="22"/>
  <c r="H686" i="22"/>
  <c r="H685" i="22"/>
  <c r="H684" i="22"/>
  <c r="H683" i="22"/>
  <c r="H682" i="22"/>
  <c r="H681" i="22"/>
  <c r="H680" i="22"/>
  <c r="H809" i="22"/>
  <c r="H801" i="22"/>
  <c r="H795" i="22"/>
  <c r="H794" i="22"/>
  <c r="H792" i="22"/>
  <c r="H790" i="22"/>
  <c r="H788" i="22"/>
  <c r="H784" i="22"/>
  <c r="H782" i="22"/>
  <c r="H778" i="22"/>
  <c r="H776" i="22"/>
  <c r="H774" i="22"/>
  <c r="H772" i="22"/>
  <c r="H770" i="22"/>
  <c r="H768" i="22"/>
  <c r="H766" i="22"/>
  <c r="H765" i="22"/>
  <c r="H764" i="22"/>
  <c r="H763" i="22"/>
  <c r="H762" i="22"/>
  <c r="H761" i="22"/>
  <c r="H760" i="22"/>
  <c r="H758" i="22"/>
  <c r="H757" i="22"/>
  <c r="H756" i="22"/>
  <c r="H754" i="22"/>
  <c r="H753" i="22"/>
  <c r="H752" i="22"/>
  <c r="H751" i="22"/>
  <c r="H749" i="22"/>
  <c r="H747" i="22"/>
  <c r="H742" i="22"/>
  <c r="H741" i="22"/>
  <c r="H740" i="22"/>
  <c r="H739" i="22"/>
  <c r="H737" i="22"/>
  <c r="H736" i="22"/>
  <c r="H826" i="22"/>
  <c r="H825" i="22"/>
  <c r="H824" i="22"/>
  <c r="H823" i="22"/>
  <c r="H822" i="22"/>
  <c r="H821" i="22"/>
  <c r="H820" i="22"/>
  <c r="H819" i="22"/>
  <c r="H818" i="22"/>
  <c r="H817" i="22"/>
  <c r="H816" i="22"/>
  <c r="H815" i="22"/>
  <c r="H814" i="22"/>
  <c r="H813" i="22"/>
  <c r="H812" i="22"/>
  <c r="H811" i="22"/>
  <c r="H810" i="22"/>
  <c r="H808" i="22"/>
  <c r="H807" i="22"/>
  <c r="H806" i="22"/>
  <c r="H805" i="22"/>
  <c r="H804" i="22"/>
  <c r="H803" i="22"/>
  <c r="H802" i="22"/>
  <c r="H800" i="22"/>
  <c r="H799" i="22"/>
  <c r="H798" i="22"/>
  <c r="H797" i="22"/>
  <c r="H796" i="22"/>
  <c r="H793" i="22"/>
  <c r="H791" i="22"/>
  <c r="H789" i="22"/>
  <c r="H787" i="22"/>
  <c r="H786" i="22"/>
  <c r="H785" i="22"/>
  <c r="H783" i="22"/>
  <c r="H781" i="22"/>
  <c r="H780" i="22"/>
  <c r="H779" i="22"/>
  <c r="H777" i="22"/>
  <c r="H775" i="22"/>
  <c r="H773" i="22"/>
  <c r="H771" i="22"/>
  <c r="H769" i="22"/>
  <c r="H767" i="22"/>
  <c r="H759" i="22"/>
  <c r="H755" i="22"/>
  <c r="H750" i="22"/>
  <c r="H748" i="22"/>
  <c r="H746" i="22"/>
  <c r="H745" i="22"/>
  <c r="H744" i="22"/>
  <c r="H743" i="22"/>
  <c r="H738" i="22"/>
  <c r="H735" i="22"/>
  <c r="H734" i="22"/>
  <c r="H733" i="22"/>
  <c r="H732" i="22"/>
  <c r="H731" i="22"/>
  <c r="H730" i="22"/>
  <c r="H729" i="22"/>
  <c r="H728" i="22"/>
  <c r="H727" i="22"/>
  <c r="H726" i="22"/>
  <c r="H725" i="22"/>
  <c r="H724" i="22"/>
  <c r="H723" i="22"/>
  <c r="H722" i="22"/>
  <c r="H721" i="22"/>
  <c r="H720" i="22"/>
  <c r="H719" i="22"/>
  <c r="H718" i="22"/>
  <c r="H717" i="22"/>
  <c r="H716" i="22"/>
  <c r="H715" i="22"/>
  <c r="H714" i="22"/>
  <c r="H679" i="22"/>
  <c r="P72" i="22"/>
  <c r="O73" i="22"/>
  <c r="P125" i="22"/>
  <c r="S133" i="22"/>
  <c r="S132" i="22" s="1"/>
  <c r="S126" i="22"/>
  <c r="S125" i="22" s="1"/>
  <c r="S115" i="22"/>
  <c r="S76" i="22"/>
  <c r="S72" i="22"/>
  <c r="S71" i="22" s="1"/>
  <c r="S46" i="22"/>
  <c r="S45" i="22" s="1"/>
  <c r="S40" i="22"/>
  <c r="S37" i="22"/>
  <c r="S34" i="22"/>
  <c r="S31" i="22"/>
  <c r="S28" i="22"/>
  <c r="S25" i="22"/>
  <c r="S22" i="22"/>
  <c r="S19" i="22"/>
  <c r="K115" i="22"/>
  <c r="K116" i="22" s="1"/>
  <c r="K76" i="22"/>
  <c r="K126" i="22"/>
  <c r="K133" i="22"/>
  <c r="K72" i="22"/>
  <c r="K15" i="22"/>
  <c r="K14" i="22" s="1"/>
  <c r="Q17" i="22"/>
  <c r="Q18" i="22"/>
  <c r="Q20" i="22"/>
  <c r="Q21" i="22"/>
  <c r="Q23" i="22"/>
  <c r="Q24" i="22"/>
  <c r="Q26" i="22"/>
  <c r="Q27" i="22"/>
  <c r="Q29" i="22"/>
  <c r="Q30" i="22"/>
  <c r="Q32" i="22"/>
  <c r="Q33" i="22"/>
  <c r="Q35" i="22"/>
  <c r="Q36" i="22"/>
  <c r="Q38" i="22"/>
  <c r="Q39" i="22"/>
  <c r="Q41" i="22"/>
  <c r="Q42" i="22"/>
  <c r="Q43" i="22"/>
  <c r="Q44" i="22"/>
  <c r="Q47" i="22"/>
  <c r="Q48" i="22"/>
  <c r="Q49" i="22"/>
  <c r="Q50" i="22"/>
  <c r="Q51" i="22"/>
  <c r="Q52" i="22"/>
  <c r="Q53" i="22"/>
  <c r="Q54" i="22"/>
  <c r="Q55" i="22"/>
  <c r="Q56" i="22"/>
  <c r="Q57" i="22"/>
  <c r="Q58" i="22"/>
  <c r="Q59" i="22"/>
  <c r="Q60" i="22"/>
  <c r="Q61" i="22"/>
  <c r="Q62" i="22"/>
  <c r="Q63" i="22"/>
  <c r="Q64" i="22"/>
  <c r="Q65" i="22"/>
  <c r="Q66" i="22"/>
  <c r="Q67" i="22"/>
  <c r="Q68" i="22"/>
  <c r="Q69" i="22"/>
  <c r="Q70" i="22"/>
  <c r="Q73" i="22"/>
  <c r="Q74" i="22"/>
  <c r="Q77" i="22"/>
  <c r="Q78" i="22"/>
  <c r="Q79" i="22"/>
  <c r="Q80" i="22"/>
  <c r="Q81" i="22"/>
  <c r="Q82" i="22"/>
  <c r="Q83" i="22"/>
  <c r="Q84" i="22"/>
  <c r="Q85" i="22"/>
  <c r="Q86" i="22"/>
  <c r="Q87" i="22"/>
  <c r="Q88" i="22"/>
  <c r="Q89" i="22"/>
  <c r="Q90" i="22"/>
  <c r="Q91" i="22"/>
  <c r="Q92" i="22"/>
  <c r="Q93" i="22"/>
  <c r="Q94" i="22"/>
  <c r="Q95" i="22"/>
  <c r="Q96" i="22"/>
  <c r="Q97" i="22"/>
  <c r="Q98" i="22"/>
  <c r="Q99" i="22"/>
  <c r="Q100" i="22"/>
  <c r="Q101" i="22"/>
  <c r="Q102" i="22"/>
  <c r="Q103" i="22"/>
  <c r="Q104" i="22"/>
  <c r="Q105" i="22"/>
  <c r="Q106" i="22"/>
  <c r="Q107" i="22"/>
  <c r="Q108" i="22"/>
  <c r="Q109" i="22"/>
  <c r="Q110" i="22"/>
  <c r="Q111" i="22"/>
  <c r="Q112" i="22"/>
  <c r="Q113" i="22"/>
  <c r="Q114" i="22"/>
  <c r="Q116" i="22"/>
  <c r="Q117" i="22"/>
  <c r="Q118" i="22"/>
  <c r="Q119" i="22"/>
  <c r="Q120" i="22"/>
  <c r="Q121" i="22"/>
  <c r="Q122" i="22"/>
  <c r="Q123" i="22"/>
  <c r="Q124" i="22"/>
  <c r="Q127" i="22"/>
  <c r="Q128" i="22"/>
  <c r="Q129" i="22"/>
  <c r="Q130" i="22"/>
  <c r="Q131" i="22"/>
  <c r="Q134" i="22"/>
  <c r="Q135" i="22"/>
  <c r="J133" i="22"/>
  <c r="J132" i="22" s="1"/>
  <c r="I133" i="22"/>
  <c r="J126" i="22"/>
  <c r="J125" i="22" s="1"/>
  <c r="I126" i="22"/>
  <c r="J115" i="22"/>
  <c r="I115" i="22"/>
  <c r="J76" i="22"/>
  <c r="I76" i="22"/>
  <c r="J72" i="22"/>
  <c r="J71" i="22" s="1"/>
  <c r="I72" i="22"/>
  <c r="J46" i="22"/>
  <c r="J45" i="22" s="1"/>
  <c r="I46" i="22"/>
  <c r="J40" i="22"/>
  <c r="I40" i="22"/>
  <c r="J37" i="22"/>
  <c r="I37" i="22"/>
  <c r="J34" i="22"/>
  <c r="I34" i="22"/>
  <c r="J31" i="22"/>
  <c r="I31" i="22"/>
  <c r="J28" i="22"/>
  <c r="I28" i="22"/>
  <c r="J25" i="22"/>
  <c r="I25" i="22"/>
  <c r="J22" i="22"/>
  <c r="I22" i="22"/>
  <c r="J19" i="22"/>
  <c r="J16" i="22"/>
  <c r="I16" i="22"/>
  <c r="H44" i="22"/>
  <c r="O2681" i="22" l="1"/>
  <c r="J15" i="22"/>
  <c r="J75" i="22"/>
  <c r="K74" i="22"/>
  <c r="K2690" i="22"/>
  <c r="K2688" i="22"/>
  <c r="K2686" i="22"/>
  <c r="K2684" i="22"/>
  <c r="K2682" i="22"/>
  <c r="K2689" i="22"/>
  <c r="K2687" i="22"/>
  <c r="K2685" i="22"/>
  <c r="K2683" i="22"/>
  <c r="K2905" i="22"/>
  <c r="K2908" i="22"/>
  <c r="K2906" i="22"/>
  <c r="K2904" i="22"/>
  <c r="K2902" i="22"/>
  <c r="K2900" i="22"/>
  <c r="K2907" i="22"/>
  <c r="K2903" i="22"/>
  <c r="K2901" i="22"/>
  <c r="K2899" i="22"/>
  <c r="L115" i="22"/>
  <c r="P75" i="22"/>
  <c r="P14" i="22"/>
  <c r="L46" i="22"/>
  <c r="L40" i="22"/>
  <c r="L37" i="22"/>
  <c r="L34" i="22"/>
  <c r="L31" i="22"/>
  <c r="L28" i="22"/>
  <c r="L25" i="22"/>
  <c r="L22" i="22"/>
  <c r="L19" i="22"/>
  <c r="I15" i="22"/>
  <c r="L16" i="22"/>
  <c r="I71" i="22"/>
  <c r="L71" i="22" s="1"/>
  <c r="L72" i="22"/>
  <c r="I75" i="22"/>
  <c r="L76" i="22"/>
  <c r="I125" i="22"/>
  <c r="L125" i="22" s="1"/>
  <c r="L126" i="22"/>
  <c r="I132" i="22"/>
  <c r="L132" i="22" s="1"/>
  <c r="L133" i="22"/>
  <c r="Q14" i="22"/>
  <c r="Q15" i="22"/>
  <c r="Q16" i="22"/>
  <c r="Q19" i="22"/>
  <c r="Q22" i="22"/>
  <c r="Q25" i="22"/>
  <c r="Q28" i="22"/>
  <c r="Q31" i="22"/>
  <c r="Q34" i="22"/>
  <c r="Q37" i="22"/>
  <c r="Q40" i="22"/>
  <c r="Q45" i="22"/>
  <c r="Q46" i="22"/>
  <c r="Q71" i="22"/>
  <c r="Q72" i="22"/>
  <c r="Q75" i="22"/>
  <c r="Q76" i="22"/>
  <c r="Q115" i="22"/>
  <c r="Q125" i="22"/>
  <c r="Q126" i="22"/>
  <c r="Q132" i="22"/>
  <c r="Q133" i="22"/>
  <c r="K73" i="22"/>
  <c r="S75" i="22"/>
  <c r="S15" i="22"/>
  <c r="I45" i="22"/>
  <c r="L45" i="22" s="1"/>
  <c r="L75" i="22" l="1"/>
  <c r="I14" i="22"/>
  <c r="K2681" i="22"/>
  <c r="L15" i="22"/>
  <c r="R15" i="22" s="1"/>
  <c r="R17" i="22"/>
  <c r="R19" i="22"/>
  <c r="R21" i="22"/>
  <c r="R23" i="22"/>
  <c r="R25" i="22"/>
  <c r="R27" i="22"/>
  <c r="R29" i="22"/>
  <c r="R31" i="22"/>
  <c r="R33" i="22"/>
  <c r="R35" i="22"/>
  <c r="R37" i="22"/>
  <c r="R39" i="22"/>
  <c r="R41" i="22"/>
  <c r="R43" i="22"/>
  <c r="R45" i="22"/>
  <c r="R47" i="22"/>
  <c r="R49" i="22"/>
  <c r="R51" i="22"/>
  <c r="R53" i="22"/>
  <c r="R55" i="22"/>
  <c r="R57" i="22"/>
  <c r="R59" i="22"/>
  <c r="R61" i="22"/>
  <c r="R63" i="22"/>
  <c r="R65" i="22"/>
  <c r="R67" i="22"/>
  <c r="R69" i="22"/>
  <c r="R71" i="22"/>
  <c r="R73" i="22"/>
  <c r="R75" i="22"/>
  <c r="R78" i="22"/>
  <c r="R80" i="22"/>
  <c r="R82" i="22"/>
  <c r="R84" i="22"/>
  <c r="R86" i="22"/>
  <c r="R88" i="22"/>
  <c r="R90" i="22"/>
  <c r="R92" i="22"/>
  <c r="R94" i="22"/>
  <c r="R96" i="22"/>
  <c r="R98" i="22"/>
  <c r="R100" i="22"/>
  <c r="R102" i="22"/>
  <c r="R104" i="22"/>
  <c r="R106" i="22"/>
  <c r="R108" i="22"/>
  <c r="R110" i="22"/>
  <c r="R112" i="22"/>
  <c r="R114" i="22"/>
  <c r="R116" i="22"/>
  <c r="R118" i="22"/>
  <c r="R120" i="22"/>
  <c r="R122" i="22"/>
  <c r="R124" i="22"/>
  <c r="R126" i="22"/>
  <c r="R128" i="22"/>
  <c r="R130" i="22"/>
  <c r="R132" i="22"/>
  <c r="R134" i="22"/>
  <c r="R16" i="22"/>
  <c r="R18" i="22"/>
  <c r="R20" i="22"/>
  <c r="R22" i="22"/>
  <c r="R24" i="22"/>
  <c r="R26" i="22"/>
  <c r="R28" i="22"/>
  <c r="R30" i="22"/>
  <c r="R32" i="22"/>
  <c r="R34" i="22"/>
  <c r="R36" i="22"/>
  <c r="R38" i="22"/>
  <c r="R40" i="22"/>
  <c r="R42" i="22"/>
  <c r="R44" i="22"/>
  <c r="R46" i="22"/>
  <c r="R48" i="22"/>
  <c r="R50" i="22"/>
  <c r="R52" i="22"/>
  <c r="R54" i="22"/>
  <c r="R56" i="22"/>
  <c r="R58" i="22"/>
  <c r="R60" i="22"/>
  <c r="R62" i="22"/>
  <c r="R64" i="22"/>
  <c r="R66" i="22"/>
  <c r="R68" i="22"/>
  <c r="R70" i="22"/>
  <c r="R72" i="22"/>
  <c r="R74" i="22"/>
  <c r="R76" i="22"/>
  <c r="R77" i="22"/>
  <c r="R79" i="22"/>
  <c r="R81" i="22"/>
  <c r="R83" i="22"/>
  <c r="R85" i="22"/>
  <c r="R87" i="22"/>
  <c r="R89" i="22"/>
  <c r="R91" i="22"/>
  <c r="R93" i="22"/>
  <c r="R95" i="22"/>
  <c r="R97" i="22"/>
  <c r="R99" i="22"/>
  <c r="R101" i="22"/>
  <c r="R103" i="22"/>
  <c r="R105" i="22"/>
  <c r="R107" i="22"/>
  <c r="R109" i="22"/>
  <c r="R111" i="22"/>
  <c r="R113" i="22"/>
  <c r="R115" i="22"/>
  <c r="R117" i="22"/>
  <c r="R119" i="22"/>
  <c r="R121" i="22"/>
  <c r="R123" i="22"/>
  <c r="R125" i="22"/>
  <c r="R127" i="22"/>
  <c r="R129" i="22"/>
  <c r="R131" i="22"/>
  <c r="R133" i="22"/>
  <c r="R135" i="22"/>
  <c r="S14" i="22"/>
  <c r="J14" i="22"/>
  <c r="H125" i="22"/>
  <c r="H38" i="22"/>
  <c r="H35" i="22"/>
  <c r="H32" i="22"/>
  <c r="H29" i="22"/>
  <c r="H27" i="22"/>
  <c r="L14" i="22" l="1"/>
  <c r="R14" i="22" s="1"/>
  <c r="U51" i="24"/>
  <c r="T51" i="24"/>
  <c r="R51" i="24"/>
  <c r="P51" i="24"/>
  <c r="V51" i="24" s="1"/>
  <c r="R54" i="24"/>
  <c r="P54" i="24"/>
  <c r="T54" i="24" s="1"/>
  <c r="U53" i="24"/>
  <c r="R53" i="24"/>
  <c r="P53" i="24"/>
  <c r="V53" i="24" s="1"/>
  <c r="U52" i="24"/>
  <c r="R52" i="24"/>
  <c r="P52" i="24"/>
  <c r="U50" i="24"/>
  <c r="V50" i="24" s="1"/>
  <c r="T50" i="24"/>
  <c r="R50" i="24"/>
  <c r="R48" i="24"/>
  <c r="P48" i="24"/>
  <c r="V48" i="24" s="1"/>
  <c r="T47" i="24"/>
  <c r="R47" i="24"/>
  <c r="P47" i="24"/>
  <c r="V47" i="24" s="1"/>
  <c r="R56" i="24"/>
  <c r="R55" i="24"/>
  <c r="R49" i="24"/>
  <c r="R46" i="24"/>
  <c r="P46" i="24"/>
  <c r="P55" i="24" s="1"/>
  <c r="U45" i="24"/>
  <c r="V45" i="24" s="1"/>
  <c r="T45" i="24"/>
  <c r="R45" i="24"/>
  <c r="L45" i="24"/>
  <c r="L46" i="24" s="1"/>
  <c r="M46" i="24" s="1"/>
  <c r="U44" i="24"/>
  <c r="V44" i="24" s="1"/>
  <c r="T44" i="24"/>
  <c r="R44" i="24"/>
  <c r="O44" i="24"/>
  <c r="M44" i="24"/>
  <c r="J44" i="24"/>
  <c r="R43" i="24"/>
  <c r="R42" i="24"/>
  <c r="R41" i="24"/>
  <c r="R40" i="24"/>
  <c r="P40" i="24"/>
  <c r="P42" i="24" s="1"/>
  <c r="U39" i="24"/>
  <c r="V39" i="24" s="1"/>
  <c r="T39" i="24"/>
  <c r="R39" i="24"/>
  <c r="L39" i="24"/>
  <c r="U38" i="24"/>
  <c r="V38" i="24" s="1"/>
  <c r="T38" i="24"/>
  <c r="R38" i="24"/>
  <c r="O38" i="24"/>
  <c r="M38" i="24"/>
  <c r="J38" i="24"/>
  <c r="R37" i="24"/>
  <c r="R36" i="24"/>
  <c r="R35" i="24"/>
  <c r="R34" i="24"/>
  <c r="R33" i="24"/>
  <c r="R32" i="24"/>
  <c r="R31" i="24"/>
  <c r="R30" i="24"/>
  <c r="P30" i="24"/>
  <c r="P32" i="24" s="1"/>
  <c r="U29" i="24"/>
  <c r="V29" i="24" s="1"/>
  <c r="T29" i="24"/>
  <c r="R29" i="24"/>
  <c r="L29" i="24"/>
  <c r="L30" i="24" s="1"/>
  <c r="L32" i="24" s="1"/>
  <c r="U28" i="24"/>
  <c r="V28" i="24" s="1"/>
  <c r="T28" i="24"/>
  <c r="R28" i="24"/>
  <c r="O28" i="24"/>
  <c r="M28" i="24"/>
  <c r="J28" i="24"/>
  <c r="R27" i="24"/>
  <c r="R26" i="24"/>
  <c r="R25" i="24"/>
  <c r="R24" i="24"/>
  <c r="R23" i="24"/>
  <c r="R22" i="24"/>
  <c r="R21" i="24"/>
  <c r="R20" i="24"/>
  <c r="R19" i="24"/>
  <c r="R18" i="24"/>
  <c r="V17" i="24"/>
  <c r="R17" i="24"/>
  <c r="P17" i="24"/>
  <c r="U16" i="24"/>
  <c r="V16" i="24" s="1"/>
  <c r="T16" i="24"/>
  <c r="R16" i="24"/>
  <c r="L16" i="24"/>
  <c r="U15" i="24"/>
  <c r="V15" i="24" s="1"/>
  <c r="T15" i="24"/>
  <c r="R15" i="24"/>
  <c r="O15" i="24"/>
  <c r="M15" i="24"/>
  <c r="J15" i="24"/>
  <c r="R14" i="24"/>
  <c r="B15" i="24"/>
  <c r="B16" i="24" s="1"/>
  <c r="B17" i="24" s="1"/>
  <c r="B18" i="24" s="1"/>
  <c r="B19" i="24" s="1"/>
  <c r="B20" i="24" s="1"/>
  <c r="B21" i="24" s="1"/>
  <c r="B22" i="24" s="1"/>
  <c r="B23" i="24" s="1"/>
  <c r="B24" i="24" s="1"/>
  <c r="B25" i="24" s="1"/>
  <c r="B26" i="24" s="1"/>
  <c r="B27" i="24" s="1"/>
  <c r="B28" i="24" s="1"/>
  <c r="B29" i="24" s="1"/>
  <c r="B30" i="24" s="1"/>
  <c r="B31" i="24" s="1"/>
  <c r="B32" i="24" s="1"/>
  <c r="B33" i="24" s="1"/>
  <c r="B34" i="24" s="1"/>
  <c r="B35" i="24" s="1"/>
  <c r="B36" i="24" s="1"/>
  <c r="B37" i="24" s="1"/>
  <c r="B38" i="24" s="1"/>
  <c r="B39" i="24" s="1"/>
  <c r="B40" i="24" s="1"/>
  <c r="B41" i="24" s="1"/>
  <c r="B42" i="24" s="1"/>
  <c r="B43" i="24" s="1"/>
  <c r="B44" i="24" s="1"/>
  <c r="B45" i="24" s="1"/>
  <c r="B46" i="24" s="1"/>
  <c r="B49" i="24" s="1"/>
  <c r="B55" i="24" s="1"/>
  <c r="B56" i="24" s="1"/>
  <c r="E8" i="24"/>
  <c r="D6" i="24"/>
  <c r="E6" i="24" s="1"/>
  <c r="E4" i="24"/>
  <c r="B2" i="24"/>
  <c r="B51" i="24" l="1"/>
  <c r="T46" i="24"/>
  <c r="P49" i="24"/>
  <c r="L47" i="24"/>
  <c r="M47" i="24" s="1"/>
  <c r="V30" i="24"/>
  <c r="U46" i="24"/>
  <c r="T53" i="24"/>
  <c r="U54" i="24"/>
  <c r="V52" i="24"/>
  <c r="V54" i="24"/>
  <c r="B50" i="24"/>
  <c r="T52" i="24"/>
  <c r="L48" i="24"/>
  <c r="J48" i="24" s="1"/>
  <c r="M45" i="24"/>
  <c r="O45" i="24"/>
  <c r="M48" i="24"/>
  <c r="T48" i="24"/>
  <c r="B48" i="24"/>
  <c r="O48" i="24"/>
  <c r="U48" i="24"/>
  <c r="B47" i="24"/>
  <c r="O47" i="24"/>
  <c r="U47" i="24"/>
  <c r="O46" i="24"/>
  <c r="L49" i="24"/>
  <c r="L51" i="24" s="1"/>
  <c r="P56" i="24"/>
  <c r="T55" i="24"/>
  <c r="U55" i="24"/>
  <c r="V55" i="24" s="1"/>
  <c r="J46" i="24"/>
  <c r="V46" i="24"/>
  <c r="T49" i="24"/>
  <c r="J45" i="24"/>
  <c r="L55" i="24"/>
  <c r="U40" i="24"/>
  <c r="M29" i="24"/>
  <c r="J16" i="24"/>
  <c r="J30" i="24"/>
  <c r="J39" i="24"/>
  <c r="P43" i="24"/>
  <c r="T42" i="24"/>
  <c r="U42" i="24"/>
  <c r="V42" i="24" s="1"/>
  <c r="P18" i="24"/>
  <c r="T17" i="24"/>
  <c r="U32" i="24"/>
  <c r="P33" i="24"/>
  <c r="T32" i="24"/>
  <c r="U30" i="24"/>
  <c r="P31" i="24"/>
  <c r="T30" i="24"/>
  <c r="V40" i="24"/>
  <c r="L33" i="24"/>
  <c r="O32" i="24"/>
  <c r="M32" i="24"/>
  <c r="O16" i="24"/>
  <c r="L17" i="24"/>
  <c r="M16" i="24"/>
  <c r="L31" i="24"/>
  <c r="O30" i="24"/>
  <c r="M30" i="24"/>
  <c r="U17" i="24"/>
  <c r="J29" i="24"/>
  <c r="O29" i="24"/>
  <c r="J32" i="24"/>
  <c r="V32" i="24"/>
  <c r="O39" i="24"/>
  <c r="L40" i="24"/>
  <c r="M39" i="24"/>
  <c r="P41" i="24"/>
  <c r="T40" i="24"/>
  <c r="J51" i="24" l="1"/>
  <c r="O51" i="24"/>
  <c r="M51" i="24"/>
  <c r="J47" i="24"/>
  <c r="V49" i="24"/>
  <c r="U49" i="24"/>
  <c r="J49" i="24"/>
  <c r="L50" i="24"/>
  <c r="B53" i="24"/>
  <c r="B54" i="24"/>
  <c r="B52" i="24"/>
  <c r="M49" i="24"/>
  <c r="O49" i="24"/>
  <c r="M55" i="24"/>
  <c r="L56" i="24"/>
  <c r="J55" i="24"/>
  <c r="O55" i="24"/>
  <c r="V56" i="24"/>
  <c r="U56" i="24"/>
  <c r="T56" i="24"/>
  <c r="M17" i="24"/>
  <c r="J17" i="24"/>
  <c r="L18" i="24"/>
  <c r="O17" i="24"/>
  <c r="V31" i="24"/>
  <c r="U31" i="24"/>
  <c r="T31" i="24"/>
  <c r="U18" i="24"/>
  <c r="V18" i="24" s="1"/>
  <c r="T18" i="24"/>
  <c r="P19" i="24"/>
  <c r="V41" i="24"/>
  <c r="U41" i="24"/>
  <c r="T41" i="24"/>
  <c r="V33" i="24"/>
  <c r="U33" i="24"/>
  <c r="P34" i="24"/>
  <c r="T33" i="24"/>
  <c r="J31" i="24"/>
  <c r="O31" i="24"/>
  <c r="M31" i="24"/>
  <c r="M40" i="24"/>
  <c r="L42" i="24"/>
  <c r="L41" i="24"/>
  <c r="O40" i="24"/>
  <c r="J40" i="24"/>
  <c r="J33" i="24"/>
  <c r="L34" i="24"/>
  <c r="O33" i="24"/>
  <c r="M33" i="24"/>
  <c r="V43" i="24"/>
  <c r="U43" i="24"/>
  <c r="T43" i="24"/>
  <c r="O50" i="24" l="1"/>
  <c r="L54" i="24"/>
  <c r="L52" i="24"/>
  <c r="M50" i="24"/>
  <c r="L53" i="24"/>
  <c r="J50" i="24"/>
  <c r="J56" i="24"/>
  <c r="O56" i="24"/>
  <c r="M56" i="24"/>
  <c r="U34" i="24"/>
  <c r="V34" i="24" s="1"/>
  <c r="P35" i="24"/>
  <c r="T34" i="24"/>
  <c r="L35" i="24"/>
  <c r="O34" i="24"/>
  <c r="M34" i="24"/>
  <c r="J34" i="24"/>
  <c r="J41" i="24"/>
  <c r="O41" i="24"/>
  <c r="M41" i="24"/>
  <c r="J18" i="24"/>
  <c r="L19" i="24"/>
  <c r="O18" i="24"/>
  <c r="M18" i="24"/>
  <c r="M42" i="24"/>
  <c r="J42" i="24"/>
  <c r="L43" i="24"/>
  <c r="O42" i="24"/>
  <c r="P20" i="24"/>
  <c r="T19" i="24"/>
  <c r="V19" i="24"/>
  <c r="U19" i="24"/>
  <c r="M52" i="24" l="1"/>
  <c r="J52" i="24"/>
  <c r="O52" i="24"/>
  <c r="M54" i="24"/>
  <c r="J54" i="24"/>
  <c r="O54" i="24"/>
  <c r="J53" i="24"/>
  <c r="O53" i="24"/>
  <c r="M53" i="24"/>
  <c r="V20" i="24"/>
  <c r="U20" i="24"/>
  <c r="P21" i="24"/>
  <c r="T20" i="24"/>
  <c r="J43" i="24"/>
  <c r="O43" i="24"/>
  <c r="M43" i="24"/>
  <c r="M19" i="24"/>
  <c r="O19" i="24"/>
  <c r="L20" i="24"/>
  <c r="J19" i="24"/>
  <c r="V35" i="24"/>
  <c r="P36" i="24"/>
  <c r="T35" i="24"/>
  <c r="U35" i="24"/>
  <c r="J35" i="24"/>
  <c r="L36" i="24"/>
  <c r="O35" i="24"/>
  <c r="M35" i="24"/>
  <c r="P22" i="24" l="1"/>
  <c r="T21" i="24"/>
  <c r="U21" i="24"/>
  <c r="V21" i="24"/>
  <c r="J20" i="24"/>
  <c r="L21" i="24"/>
  <c r="O20" i="24"/>
  <c r="M20" i="24"/>
  <c r="L37" i="24"/>
  <c r="O36" i="24"/>
  <c r="M36" i="24"/>
  <c r="J36" i="24"/>
  <c r="U36" i="24"/>
  <c r="V36" i="24" s="1"/>
  <c r="P37" i="24"/>
  <c r="T36" i="24"/>
  <c r="P14" i="24"/>
  <c r="M21" i="24" l="1"/>
  <c r="L22" i="24"/>
  <c r="J21" i="24"/>
  <c r="O21" i="24"/>
  <c r="U22" i="24"/>
  <c r="V22" i="24" s="1"/>
  <c r="P23" i="24"/>
  <c r="T22" i="24"/>
  <c r="T14" i="24"/>
  <c r="U14" i="24"/>
  <c r="V14" i="24" s="1"/>
  <c r="V37" i="24"/>
  <c r="U37" i="24"/>
  <c r="T37" i="24"/>
  <c r="J37" i="24"/>
  <c r="M37" i="24"/>
  <c r="O37" i="24"/>
  <c r="P24" i="24" l="1"/>
  <c r="T23" i="24"/>
  <c r="V23" i="24"/>
  <c r="U23" i="24"/>
  <c r="J22" i="24"/>
  <c r="L23" i="24"/>
  <c r="O22" i="24"/>
  <c r="M22" i="24"/>
  <c r="U24" i="24" l="1"/>
  <c r="V24" i="24" s="1"/>
  <c r="P25" i="24"/>
  <c r="T24" i="24"/>
  <c r="M23" i="24"/>
  <c r="O23" i="24"/>
  <c r="L24" i="24"/>
  <c r="J23" i="24"/>
  <c r="P26" i="24" l="1"/>
  <c r="T25" i="24"/>
  <c r="U25" i="24"/>
  <c r="V25" i="24"/>
  <c r="J24" i="24"/>
  <c r="L25" i="24"/>
  <c r="O24" i="24"/>
  <c r="M24" i="24"/>
  <c r="AM119" i="15"/>
  <c r="AM120" i="15"/>
  <c r="AM121" i="15"/>
  <c r="AM122" i="15"/>
  <c r="AM123" i="15"/>
  <c r="AM124" i="15"/>
  <c r="AM125" i="15"/>
  <c r="AM126" i="15"/>
  <c r="AM127" i="15"/>
  <c r="AM128" i="15"/>
  <c r="AM129" i="15"/>
  <c r="AM130" i="15"/>
  <c r="AM131" i="15"/>
  <c r="AM132" i="15"/>
  <c r="AM133" i="15"/>
  <c r="AM134" i="15"/>
  <c r="AM135" i="15"/>
  <c r="AM136" i="15"/>
  <c r="AM137" i="15"/>
  <c r="AM138" i="15"/>
  <c r="AM139" i="15"/>
  <c r="AM140" i="15"/>
  <c r="AM141" i="15"/>
  <c r="AM142" i="15"/>
  <c r="AM143" i="15"/>
  <c r="AM144" i="15"/>
  <c r="AM145" i="15"/>
  <c r="AM146" i="15"/>
  <c r="AM147" i="15"/>
  <c r="AM148" i="15"/>
  <c r="AM149" i="15"/>
  <c r="AM150" i="15"/>
  <c r="AM151" i="15"/>
  <c r="AM152" i="15"/>
  <c r="AM153" i="15"/>
  <c r="AM154" i="15"/>
  <c r="AM155" i="15"/>
  <c r="AM156" i="15"/>
  <c r="AM157" i="15"/>
  <c r="AM158" i="15"/>
  <c r="AM159" i="15"/>
  <c r="AM160" i="15"/>
  <c r="AM161" i="15"/>
  <c r="AM162" i="15"/>
  <c r="AM117" i="15"/>
  <c r="AN117" i="15"/>
  <c r="AP117" i="15"/>
  <c r="AR117" i="15"/>
  <c r="AS117" i="15"/>
  <c r="AM118" i="15"/>
  <c r="AN118" i="15"/>
  <c r="AO118" i="15"/>
  <c r="AP118" i="15"/>
  <c r="AQ118" i="15"/>
  <c r="AR118" i="15"/>
  <c r="AS118" i="15"/>
  <c r="AM163" i="15"/>
  <c r="AM164" i="15"/>
  <c r="AM165" i="15"/>
  <c r="AM166" i="15"/>
  <c r="AM167" i="15"/>
  <c r="AM168" i="15"/>
  <c r="AM169" i="15"/>
  <c r="AM170" i="15"/>
  <c r="AM171" i="15"/>
  <c r="AM172" i="15"/>
  <c r="AM173" i="15"/>
  <c r="AO173" i="15"/>
  <c r="AQ173" i="15"/>
  <c r="AR173" i="15"/>
  <c r="AS173" i="15"/>
  <c r="M25" i="24" l="1"/>
  <c r="J25" i="24"/>
  <c r="L26" i="24"/>
  <c r="O25" i="24"/>
  <c r="U26" i="24"/>
  <c r="V26" i="24" s="1"/>
  <c r="P27" i="24"/>
  <c r="T26" i="24"/>
  <c r="T27" i="24" l="1"/>
  <c r="V27" i="24"/>
  <c r="U27" i="24"/>
  <c r="J26" i="24"/>
  <c r="L27" i="24"/>
  <c r="O26" i="24"/>
  <c r="M26" i="24"/>
  <c r="M27" i="24" l="1"/>
  <c r="O27" i="24"/>
  <c r="J27" i="24"/>
  <c r="E4" i="22"/>
  <c r="E8" i="22"/>
  <c r="B2" i="22" l="1"/>
  <c r="B45" i="12"/>
  <c r="B44" i="12"/>
  <c r="B8" i="12"/>
  <c r="B9" i="12"/>
  <c r="B10" i="12" s="1"/>
  <c r="B11" i="12" s="1"/>
  <c r="B12" i="12" s="1"/>
  <c r="B13" i="12" s="1"/>
  <c r="B14" i="12" s="1"/>
  <c r="B15" i="12" s="1"/>
  <c r="B16" i="12" s="1"/>
  <c r="B17" i="12" s="1"/>
  <c r="B18" i="12" s="1"/>
  <c r="B19" i="12" s="1"/>
  <c r="B20" i="12" s="1"/>
  <c r="B21" i="12" s="1"/>
  <c r="B22" i="12" s="1"/>
  <c r="B23" i="12" s="1"/>
  <c r="B24" i="12" s="1"/>
  <c r="B25" i="12" s="1"/>
  <c r="B26" i="12" s="1"/>
  <c r="B27" i="12" s="1"/>
  <c r="B28" i="12" s="1"/>
  <c r="B29" i="12" s="1"/>
  <c r="B30" i="12" s="1"/>
  <c r="B31" i="12" s="1"/>
  <c r="B32" i="12" s="1"/>
  <c r="B33" i="12" s="1"/>
  <c r="B34" i="12" s="1"/>
  <c r="B35" i="12" s="1"/>
  <c r="B36" i="12" s="1"/>
  <c r="B37" i="12" s="1"/>
  <c r="B38" i="12" s="1"/>
  <c r="B39" i="12" s="1"/>
  <c r="B40" i="12" s="1"/>
  <c r="B41" i="12" s="1"/>
  <c r="B42" i="12" s="1"/>
  <c r="B43" i="12" s="1"/>
  <c r="B7" i="12"/>
  <c r="H131" i="22" l="1"/>
  <c r="H127" i="22" l="1"/>
  <c r="H129" i="22"/>
  <c r="H126" i="22"/>
  <c r="H128" i="22"/>
  <c r="H130" i="22"/>
  <c r="H14" i="22"/>
  <c r="H46" i="22"/>
  <c r="H72" i="22"/>
  <c r="H133" i="22"/>
  <c r="H135" i="22"/>
  <c r="H134" i="22"/>
  <c r="H132" i="22"/>
  <c r="H124" i="22"/>
  <c r="H123" i="22"/>
  <c r="H122" i="22"/>
  <c r="H121" i="22"/>
  <c r="H120" i="22"/>
  <c r="H119" i="22"/>
  <c r="H118" i="22"/>
  <c r="H117" i="22"/>
  <c r="H116" i="22"/>
  <c r="H115" i="22"/>
  <c r="H114" i="22"/>
  <c r="H113" i="22"/>
  <c r="H112" i="22"/>
  <c r="H111" i="22"/>
  <c r="H110" i="22"/>
  <c r="H109" i="22"/>
  <c r="H108" i="22"/>
  <c r="H107" i="22"/>
  <c r="H106" i="22"/>
  <c r="H105" i="22"/>
  <c r="H104" i="22"/>
  <c r="H103" i="22"/>
  <c r="H102" i="22"/>
  <c r="H101" i="22"/>
  <c r="H100" i="22"/>
  <c r="H99" i="22"/>
  <c r="H98" i="22"/>
  <c r="H97" i="22"/>
  <c r="H96" i="22"/>
  <c r="H95" i="22"/>
  <c r="H94" i="22"/>
  <c r="H93" i="22"/>
  <c r="H92" i="22"/>
  <c r="H91" i="22"/>
  <c r="H90" i="22"/>
  <c r="H89" i="22"/>
  <c r="H88" i="22"/>
  <c r="H87" i="22"/>
  <c r="H86" i="22"/>
  <c r="H85" i="22"/>
  <c r="H84" i="22"/>
  <c r="H83" i="22"/>
  <c r="H82" i="22"/>
  <c r="H81" i="22"/>
  <c r="H80" i="22"/>
  <c r="H79" i="22"/>
  <c r="H78" i="22"/>
  <c r="H77" i="22"/>
  <c r="H76" i="22"/>
  <c r="H75" i="22"/>
  <c r="H74" i="22"/>
  <c r="H73" i="22"/>
  <c r="H71" i="22"/>
  <c r="H70" i="22"/>
  <c r="H69" i="22"/>
  <c r="H68" i="22"/>
  <c r="H67" i="22"/>
  <c r="H66" i="22"/>
  <c r="H65" i="22"/>
  <c r="H64" i="22"/>
  <c r="H63" i="22"/>
  <c r="H62" i="22"/>
  <c r="H61" i="22"/>
  <c r="H60" i="22"/>
  <c r="H59" i="22"/>
  <c r="H58" i="22"/>
  <c r="H57" i="22"/>
  <c r="H56" i="22"/>
  <c r="H55" i="22"/>
  <c r="H54" i="22"/>
  <c r="H53" i="22"/>
  <c r="H52" i="22"/>
  <c r="H51" i="22"/>
  <c r="H50" i="22"/>
  <c r="H49" i="22"/>
  <c r="H48" i="22"/>
  <c r="H47" i="22"/>
  <c r="H45" i="22"/>
  <c r="H43" i="22"/>
  <c r="H42" i="22"/>
  <c r="H41" i="22"/>
  <c r="H40" i="22"/>
  <c r="H39" i="22"/>
  <c r="H37" i="22"/>
  <c r="H36" i="22"/>
  <c r="H34" i="22"/>
  <c r="H33" i="22"/>
  <c r="H31" i="22"/>
  <c r="H30" i="22"/>
  <c r="H28" i="22"/>
  <c r="H26" i="22"/>
  <c r="H25" i="22"/>
  <c r="H24" i="22"/>
  <c r="H23" i="22"/>
  <c r="H22" i="22"/>
  <c r="H21" i="22"/>
  <c r="H20" i="22"/>
  <c r="H19" i="22"/>
  <c r="H18" i="22"/>
  <c r="H17" i="22"/>
  <c r="H16" i="22"/>
  <c r="H15" i="22"/>
  <c r="E6" i="22"/>
  <c r="B2" i="12"/>
  <c r="L14" i="24" l="1"/>
  <c r="J14" i="24" l="1"/>
  <c r="M14" i="24"/>
  <c r="O14" i="24"/>
  <c r="AP112" i="15" l="1"/>
  <c r="AP108" i="15"/>
  <c r="AP104" i="15"/>
  <c r="AP100" i="15"/>
  <c r="AP96" i="15"/>
  <c r="AP92" i="15"/>
  <c r="AP88" i="15"/>
  <c r="AP84" i="15"/>
  <c r="AP80" i="15"/>
  <c r="AP76" i="15"/>
  <c r="AP72" i="15"/>
  <c r="AP68" i="15"/>
  <c r="AP64" i="15"/>
  <c r="AP111" i="15"/>
  <c r="AP103" i="15"/>
  <c r="AP95" i="15"/>
  <c r="AP87" i="15"/>
  <c r="AP79" i="15"/>
  <c r="AP71" i="15"/>
  <c r="AP63" i="15"/>
  <c r="AP98" i="15"/>
  <c r="AP86" i="15"/>
  <c r="AP74" i="15"/>
  <c r="AP66" i="15"/>
  <c r="AP109" i="15"/>
  <c r="AP101" i="15"/>
  <c r="AP89" i="15"/>
  <c r="AP77" i="15"/>
  <c r="AP65" i="15"/>
  <c r="AP107" i="15"/>
  <c r="AP99" i="15"/>
  <c r="AP91" i="15"/>
  <c r="AP83" i="15"/>
  <c r="AP75" i="15"/>
  <c r="AP67" i="15"/>
  <c r="AP106" i="15"/>
  <c r="AP94" i="15"/>
  <c r="AP82" i="15"/>
  <c r="AP70" i="15"/>
  <c r="AP113" i="15"/>
  <c r="AP97" i="15"/>
  <c r="AP85" i="15"/>
  <c r="AP73" i="15"/>
  <c r="AP61" i="15"/>
  <c r="AP114" i="15"/>
  <c r="AP110" i="15"/>
  <c r="AP102" i="15"/>
  <c r="AP90" i="15"/>
  <c r="AP78" i="15"/>
  <c r="AP62" i="15"/>
  <c r="AP105" i="15"/>
  <c r="AP93" i="15"/>
  <c r="AP81" i="15"/>
  <c r="AP69" i="15"/>
  <c r="AP3" i="15"/>
  <c r="AP119" i="15" s="1"/>
  <c r="AP4" i="15"/>
  <c r="AP120" i="15" s="1"/>
  <c r="AP40" i="15"/>
  <c r="AP156" i="15" s="1"/>
  <c r="AP42" i="15"/>
  <c r="AP158" i="15" s="1"/>
  <c r="AP15" i="15"/>
  <c r="AP131" i="15" s="1"/>
  <c r="AP13" i="15"/>
  <c r="AP129" i="15" s="1"/>
  <c r="AP44" i="15"/>
  <c r="AP160" i="15" s="1"/>
  <c r="AP23" i="15"/>
  <c r="AP139" i="15" s="1"/>
  <c r="AP6" i="15"/>
  <c r="AP122" i="15" s="1"/>
  <c r="AP19" i="15"/>
  <c r="AP135" i="15" s="1"/>
  <c r="AP26" i="15"/>
  <c r="AP142" i="15" s="1"/>
  <c r="AP53" i="15"/>
  <c r="AP169" i="15" s="1"/>
  <c r="AP48" i="15"/>
  <c r="AP164" i="15" s="1"/>
  <c r="AP47" i="15"/>
  <c r="AP163" i="15" s="1"/>
  <c r="AP21" i="15"/>
  <c r="AP137" i="15" s="1"/>
  <c r="AP56" i="15"/>
  <c r="AP172" i="15" s="1"/>
  <c r="AP22" i="15"/>
  <c r="AP138" i="15" s="1"/>
  <c r="AP8" i="15"/>
  <c r="AP124" i="15" s="1"/>
  <c r="AP37" i="15"/>
  <c r="AP153" i="15" s="1"/>
  <c r="AP50" i="15"/>
  <c r="AP166" i="15" s="1"/>
  <c r="AP52" i="15"/>
  <c r="AP168" i="15" s="1"/>
  <c r="AP31" i="15"/>
  <c r="AP147" i="15" s="1"/>
  <c r="AP5" i="15"/>
  <c r="AP121" i="15" s="1"/>
  <c r="AP17" i="15"/>
  <c r="AP133" i="15" s="1"/>
  <c r="AP27" i="15"/>
  <c r="AP143" i="15" s="1"/>
  <c r="AP45" i="15"/>
  <c r="AP161" i="15" s="1"/>
  <c r="AP16" i="15"/>
  <c r="AP132" i="15" s="1"/>
  <c r="AP20" i="15"/>
  <c r="AP136" i="15" s="1"/>
  <c r="AP29" i="15"/>
  <c r="AP145" i="15" s="1"/>
  <c r="AP39" i="15"/>
  <c r="AP155" i="15" s="1"/>
  <c r="AP7" i="15"/>
  <c r="AP123" i="15" s="1"/>
  <c r="AP24" i="15"/>
  <c r="AP140" i="15" s="1"/>
  <c r="AP30" i="15"/>
  <c r="AP146" i="15" s="1"/>
  <c r="AP36" i="15"/>
  <c r="AP152" i="15" s="1"/>
  <c r="AP9" i="15"/>
  <c r="AP125" i="15" s="1"/>
  <c r="AP34" i="15"/>
  <c r="AP150" i="15" s="1"/>
  <c r="AP14" i="15"/>
  <c r="AP130" i="15" s="1"/>
  <c r="AP51" i="15"/>
  <c r="AP167" i="15" s="1"/>
  <c r="AP32" i="15"/>
  <c r="AP148" i="15" s="1"/>
  <c r="AP28" i="15"/>
  <c r="AP144" i="15" s="1"/>
  <c r="AP25" i="15"/>
  <c r="AP141" i="15" s="1"/>
  <c r="AP33" i="15"/>
  <c r="AP149" i="15" s="1"/>
  <c r="AP38" i="15"/>
  <c r="AP154" i="15" s="1"/>
  <c r="AP43" i="15"/>
  <c r="AP159" i="15" s="1"/>
  <c r="AP46" i="15"/>
  <c r="AP162" i="15" s="1"/>
  <c r="AP54" i="15"/>
  <c r="AP170" i="15" s="1"/>
  <c r="AP12" i="15"/>
  <c r="AP128" i="15" s="1"/>
  <c r="AP11" i="15"/>
  <c r="AP127" i="15" s="1"/>
  <c r="AP35" i="15"/>
  <c r="AP151" i="15" s="1"/>
  <c r="AP55" i="15"/>
  <c r="AP171" i="15" s="1"/>
  <c r="AP10" i="15"/>
  <c r="AP126" i="15" s="1"/>
  <c r="AP49" i="15"/>
  <c r="AP165" i="15" s="1"/>
  <c r="AP18" i="15"/>
  <c r="AP134" i="15" s="1"/>
  <c r="AP41" i="15"/>
  <c r="AP157" i="15" s="1"/>
  <c r="AN103" i="15" l="1"/>
  <c r="AN71" i="15"/>
  <c r="AN69" i="15"/>
  <c r="AN112" i="15"/>
  <c r="AN94" i="15"/>
  <c r="AN62" i="15"/>
  <c r="AN61" i="15"/>
  <c r="AN72" i="15"/>
  <c r="AN84" i="15"/>
  <c r="AN98" i="15"/>
  <c r="AN107" i="15"/>
  <c r="AN75" i="15"/>
  <c r="AN82" i="15"/>
  <c r="AN64" i="15"/>
  <c r="AN17" i="15"/>
  <c r="AN133" i="15" s="1"/>
  <c r="AN13" i="15"/>
  <c r="AN129" i="15" s="1"/>
  <c r="AN8" i="15"/>
  <c r="AN124" i="15" s="1"/>
  <c r="AN30" i="15"/>
  <c r="AN146" i="15" s="1"/>
  <c r="AN55" i="15"/>
  <c r="AN171" i="15" s="1"/>
  <c r="AN14" i="15"/>
  <c r="AN130" i="15" s="1"/>
  <c r="AN35" i="15"/>
  <c r="AN151" i="15" s="1"/>
  <c r="AN56" i="15"/>
  <c r="AN172" i="15" s="1"/>
  <c r="AN15" i="15"/>
  <c r="AN131" i="15" s="1"/>
  <c r="AN31" i="15"/>
  <c r="AN147" i="15" s="1"/>
  <c r="AN38" i="15"/>
  <c r="AN154" i="15" s="1"/>
  <c r="AN5" i="15"/>
  <c r="AN121" i="15" s="1"/>
  <c r="AN46" i="15"/>
  <c r="AN162" i="15" s="1"/>
  <c r="AN32" i="15"/>
  <c r="AN148" i="15" s="1"/>
  <c r="AN92" i="15"/>
  <c r="AN83" i="15"/>
  <c r="AN29" i="15"/>
  <c r="AN145" i="15" s="1"/>
  <c r="AN48" i="15"/>
  <c r="AN164" i="15" s="1"/>
  <c r="AN95" i="15"/>
  <c r="AN63" i="15"/>
  <c r="AN66" i="15"/>
  <c r="AN80" i="15"/>
  <c r="AN86" i="15"/>
  <c r="AN109" i="15"/>
  <c r="AN105" i="15"/>
  <c r="AN108" i="15"/>
  <c r="AN76" i="15"/>
  <c r="AN74" i="15"/>
  <c r="AN99" i="15"/>
  <c r="AN67" i="15"/>
  <c r="AN113" i="15"/>
  <c r="AN3" i="15"/>
  <c r="AN21" i="15"/>
  <c r="AN137" i="15" s="1"/>
  <c r="AN12" i="15"/>
  <c r="AN128" i="15" s="1"/>
  <c r="AN23" i="15"/>
  <c r="AN139" i="15" s="1"/>
  <c r="AN42" i="15"/>
  <c r="AN158" i="15" s="1"/>
  <c r="AN9" i="15"/>
  <c r="AN125" i="15" s="1"/>
  <c r="AN26" i="15"/>
  <c r="AN142" i="15" s="1"/>
  <c r="AN52" i="15"/>
  <c r="AN168" i="15" s="1"/>
  <c r="AN45" i="15"/>
  <c r="AN161" i="15" s="1"/>
  <c r="AN43" i="15"/>
  <c r="AN159" i="15" s="1"/>
  <c r="AN37" i="15"/>
  <c r="AN153" i="15" s="1"/>
  <c r="AN36" i="15"/>
  <c r="AN152" i="15" s="1"/>
  <c r="AN51" i="15"/>
  <c r="AN167" i="15" s="1"/>
  <c r="AN77" i="15"/>
  <c r="AN88" i="15"/>
  <c r="AN96" i="15"/>
  <c r="AN41" i="15"/>
  <c r="AN157" i="15" s="1"/>
  <c r="AN11" i="15"/>
  <c r="AN127" i="15" s="1"/>
  <c r="AN24" i="15"/>
  <c r="AN140" i="15" s="1"/>
  <c r="AN7" i="15"/>
  <c r="AN123" i="15" s="1"/>
  <c r="AN87" i="15"/>
  <c r="AN101" i="15"/>
  <c r="AN97" i="15"/>
  <c r="AN110" i="15"/>
  <c r="AN78" i="15"/>
  <c r="AN93" i="15"/>
  <c r="AN73" i="15"/>
  <c r="AN100" i="15"/>
  <c r="AN68" i="15"/>
  <c r="AN89" i="15"/>
  <c r="AN91" i="15"/>
  <c r="AN114" i="15"/>
  <c r="AN81" i="15"/>
  <c r="AN4" i="15"/>
  <c r="AN120" i="15" s="1"/>
  <c r="AN10" i="15"/>
  <c r="AN126" i="15" s="1"/>
  <c r="AN20" i="15"/>
  <c r="AN136" i="15" s="1"/>
  <c r="AN19" i="15"/>
  <c r="AN135" i="15" s="1"/>
  <c r="AN34" i="15"/>
  <c r="AN150" i="15" s="1"/>
  <c r="AN47" i="15"/>
  <c r="AN163" i="15" s="1"/>
  <c r="AN22" i="15"/>
  <c r="AN138" i="15" s="1"/>
  <c r="AN16" i="15"/>
  <c r="AN132" i="15" s="1"/>
  <c r="AN54" i="15"/>
  <c r="AN170" i="15" s="1"/>
  <c r="AN44" i="15"/>
  <c r="AN160" i="15" s="1"/>
  <c r="AN53" i="15"/>
  <c r="AN169" i="15" s="1"/>
  <c r="AN50" i="15"/>
  <c r="AN166" i="15" s="1"/>
  <c r="AN49" i="15"/>
  <c r="AN165" i="15" s="1"/>
  <c r="AN40" i="15"/>
  <c r="AN156" i="15" s="1"/>
  <c r="AN111" i="15"/>
  <c r="AN79" i="15"/>
  <c r="AN85" i="15"/>
  <c r="AN65" i="15"/>
  <c r="AN102" i="15"/>
  <c r="AN70" i="15"/>
  <c r="AN104" i="15"/>
  <c r="AN106" i="15"/>
  <c r="AN90" i="15"/>
  <c r="AN28" i="15"/>
  <c r="AN144" i="15" s="1"/>
  <c r="AN6" i="15"/>
  <c r="AN122" i="15" s="1"/>
  <c r="AN33" i="15"/>
  <c r="AN149" i="15" s="1"/>
  <c r="AN39" i="15"/>
  <c r="AN155" i="15" s="1"/>
  <c r="AN25" i="15"/>
  <c r="AN141" i="15" s="1"/>
  <c r="AN27" i="15"/>
  <c r="AN143" i="15" s="1"/>
  <c r="AN18" i="15"/>
  <c r="AN134" i="15" s="1"/>
  <c r="AP115" i="15"/>
  <c r="AQ61" i="15"/>
  <c r="AQ3" i="15"/>
  <c r="AQ119" i="15" s="1"/>
  <c r="AP57" i="15"/>
  <c r="AP173" i="15" s="1"/>
  <c r="AN119" i="15" l="1"/>
  <c r="AN57" i="15"/>
  <c r="AN173" i="15" s="1"/>
  <c r="AO3" i="15"/>
  <c r="AO61" i="15"/>
  <c r="AO62" i="15" s="1"/>
  <c r="AO63" i="15" s="1"/>
  <c r="AO64" i="15" s="1"/>
  <c r="AO65" i="15" s="1"/>
  <c r="AO66" i="15" s="1"/>
  <c r="AO67" i="15" s="1"/>
  <c r="AO68" i="15" s="1"/>
  <c r="AO69" i="15" s="1"/>
  <c r="AO70" i="15" s="1"/>
  <c r="AO71" i="15" s="1"/>
  <c r="AO72" i="15" s="1"/>
  <c r="AO73" i="15" s="1"/>
  <c r="AO74" i="15" s="1"/>
  <c r="AO75" i="15" s="1"/>
  <c r="AO76" i="15" s="1"/>
  <c r="AO77" i="15" s="1"/>
  <c r="AO78" i="15" s="1"/>
  <c r="AO79" i="15" s="1"/>
  <c r="AO80" i="15" s="1"/>
  <c r="AO81" i="15" s="1"/>
  <c r="AO82" i="15" s="1"/>
  <c r="AO83" i="15" s="1"/>
  <c r="AO84" i="15" s="1"/>
  <c r="AO85" i="15" s="1"/>
  <c r="AO86" i="15" s="1"/>
  <c r="AO87" i="15" s="1"/>
  <c r="AO88" i="15" s="1"/>
  <c r="AO89" i="15" s="1"/>
  <c r="AO90" i="15" s="1"/>
  <c r="AO91" i="15" s="1"/>
  <c r="AO92" i="15" s="1"/>
  <c r="AO93" i="15" s="1"/>
  <c r="AO94" i="15" s="1"/>
  <c r="AO95" i="15" s="1"/>
  <c r="AO96" i="15" s="1"/>
  <c r="AO97" i="15" s="1"/>
  <c r="AO98" i="15" s="1"/>
  <c r="AO99" i="15" s="1"/>
  <c r="AO100" i="15" s="1"/>
  <c r="AO101" i="15" s="1"/>
  <c r="AO102" i="15" s="1"/>
  <c r="AO103" i="15" s="1"/>
  <c r="AO104" i="15" s="1"/>
  <c r="AO105" i="15" s="1"/>
  <c r="AO106" i="15" s="1"/>
  <c r="AO107" i="15" s="1"/>
  <c r="AO108" i="15" s="1"/>
  <c r="AO109" i="15" s="1"/>
  <c r="AO110" i="15" s="1"/>
  <c r="AO111" i="15" s="1"/>
  <c r="AO112" i="15" s="1"/>
  <c r="AO113" i="15" s="1"/>
  <c r="AO114" i="15" s="1"/>
  <c r="AN115" i="15"/>
  <c r="AQ62" i="15"/>
  <c r="AQ4" i="15"/>
  <c r="AS3" i="15" l="1"/>
  <c r="AS119" i="15" s="1"/>
  <c r="AO119" i="15"/>
  <c r="AO4" i="15"/>
  <c r="AR4" i="15" s="1"/>
  <c r="AR120" i="15" s="1"/>
  <c r="AR61" i="15"/>
  <c r="AS61" i="15"/>
  <c r="AR3" i="15"/>
  <c r="AR119" i="15" s="1"/>
  <c r="AQ5" i="15"/>
  <c r="AQ121" i="15" s="1"/>
  <c r="AQ120" i="15"/>
  <c r="AS62" i="15"/>
  <c r="AQ63" i="15"/>
  <c r="AR62" i="15"/>
  <c r="AS4" i="15"/>
  <c r="AS120" i="15" s="1"/>
  <c r="AO120" i="15" l="1"/>
  <c r="AO5" i="15"/>
  <c r="AR5" i="15" s="1"/>
  <c r="AR121" i="15" s="1"/>
  <c r="AS5" i="15"/>
  <c r="AS121" i="15" s="1"/>
  <c r="AQ6" i="15"/>
  <c r="AQ122" i="15" s="1"/>
  <c r="AR63" i="15"/>
  <c r="AS63" i="15"/>
  <c r="AQ64" i="15"/>
  <c r="AO121" i="15" l="1"/>
  <c r="AO6" i="15"/>
  <c r="AS6" i="15"/>
  <c r="AS122" i="15" s="1"/>
  <c r="AQ7" i="15"/>
  <c r="AQ123" i="15" s="1"/>
  <c r="AS64" i="15"/>
  <c r="AR64" i="15"/>
  <c r="AQ65" i="15"/>
  <c r="AO122" i="15" l="1"/>
  <c r="AO7" i="15"/>
  <c r="AR7" i="15" s="1"/>
  <c r="AR123" i="15" s="1"/>
  <c r="AR6" i="15"/>
  <c r="AR122" i="15" s="1"/>
  <c r="AS7" i="15"/>
  <c r="AS123" i="15" s="1"/>
  <c r="AQ8" i="15"/>
  <c r="AQ124" i="15" s="1"/>
  <c r="AR65" i="15"/>
  <c r="AS65" i="15"/>
  <c r="AQ66" i="15"/>
  <c r="AO123" i="15" l="1"/>
  <c r="AO8" i="15"/>
  <c r="AR8" i="15" s="1"/>
  <c r="AR124" i="15" s="1"/>
  <c r="AS8" i="15"/>
  <c r="AS124" i="15" s="1"/>
  <c r="AQ9" i="15"/>
  <c r="AQ125" i="15" s="1"/>
  <c r="AS66" i="15"/>
  <c r="AR66" i="15"/>
  <c r="AQ67" i="15"/>
  <c r="AO124" i="15" l="1"/>
  <c r="AO9" i="15"/>
  <c r="AS9" i="15"/>
  <c r="AS125" i="15" s="1"/>
  <c r="AQ10" i="15"/>
  <c r="AQ126" i="15" s="1"/>
  <c r="AS67" i="15"/>
  <c r="AQ68" i="15"/>
  <c r="AR67" i="15"/>
  <c r="AO125" i="15" l="1"/>
  <c r="AO10" i="15"/>
  <c r="AR10" i="15" s="1"/>
  <c r="AR126" i="15" s="1"/>
  <c r="AR9" i="15"/>
  <c r="AR125" i="15" s="1"/>
  <c r="AS10" i="15"/>
  <c r="AS126" i="15" s="1"/>
  <c r="AQ11" i="15"/>
  <c r="AQ127" i="15" s="1"/>
  <c r="AR68" i="15"/>
  <c r="AQ69" i="15"/>
  <c r="AS68" i="15"/>
  <c r="AO126" i="15" l="1"/>
  <c r="AO11" i="15"/>
  <c r="AR11" i="15" s="1"/>
  <c r="AR127" i="15" s="1"/>
  <c r="AQ12" i="15"/>
  <c r="AQ128" i="15" s="1"/>
  <c r="AS11" i="15"/>
  <c r="AS127" i="15" s="1"/>
  <c r="AQ70" i="15"/>
  <c r="AR69" i="15"/>
  <c r="AS69" i="15"/>
  <c r="AO127" i="15" l="1"/>
  <c r="AO12" i="15"/>
  <c r="AS12" i="15"/>
  <c r="AS128" i="15" s="1"/>
  <c r="AQ13" i="15"/>
  <c r="AQ129" i="15" s="1"/>
  <c r="AR70" i="15"/>
  <c r="AS70" i="15"/>
  <c r="AQ71" i="15"/>
  <c r="AQ14" i="15" l="1"/>
  <c r="AQ130" i="15" s="1"/>
  <c r="AO128" i="15"/>
  <c r="AO13" i="15"/>
  <c r="AR12" i="15"/>
  <c r="AR128" i="15" s="1"/>
  <c r="AS13" i="15"/>
  <c r="AS129" i="15" s="1"/>
  <c r="AS71" i="15"/>
  <c r="AR71" i="15"/>
  <c r="AQ72" i="15"/>
  <c r="AQ15" i="15" l="1"/>
  <c r="AQ131" i="15" s="1"/>
  <c r="AS14" i="15"/>
  <c r="AS130" i="15" s="1"/>
  <c r="AO129" i="15"/>
  <c r="AO14" i="15"/>
  <c r="AR13" i="15"/>
  <c r="AR129" i="15" s="1"/>
  <c r="AR72" i="15"/>
  <c r="AQ73" i="15"/>
  <c r="AS72" i="15"/>
  <c r="AQ16" i="15" l="1"/>
  <c r="AQ132" i="15" s="1"/>
  <c r="AS15" i="15"/>
  <c r="AS131" i="15" s="1"/>
  <c r="AO130" i="15"/>
  <c r="AO15" i="15"/>
  <c r="AR14" i="15"/>
  <c r="AR130" i="15" s="1"/>
  <c r="AQ74" i="15"/>
  <c r="AR73" i="15"/>
  <c r="AS73" i="15"/>
  <c r="AQ17" i="15" l="1"/>
  <c r="AQ133" i="15" s="1"/>
  <c r="AS16" i="15"/>
  <c r="AS132" i="15" s="1"/>
  <c r="AO131" i="15"/>
  <c r="AO16" i="15"/>
  <c r="AR15" i="15"/>
  <c r="AR131" i="15" s="1"/>
  <c r="AQ75" i="15"/>
  <c r="AR74" i="15"/>
  <c r="AS74" i="15"/>
  <c r="AQ18" i="15" l="1"/>
  <c r="AQ134" i="15" s="1"/>
  <c r="AS17" i="15"/>
  <c r="AS133" i="15" s="1"/>
  <c r="AO132" i="15"/>
  <c r="AO17" i="15"/>
  <c r="AR16" i="15"/>
  <c r="AR132" i="15" s="1"/>
  <c r="AQ76" i="15"/>
  <c r="AS75" i="15"/>
  <c r="AR75" i="15"/>
  <c r="AQ19" i="15" l="1"/>
  <c r="AQ135" i="15" s="1"/>
  <c r="AS18" i="15"/>
  <c r="AS134" i="15" s="1"/>
  <c r="AO133" i="15"/>
  <c r="AO18" i="15"/>
  <c r="AR17" i="15"/>
  <c r="AR133" i="15" s="1"/>
  <c r="AQ77" i="15"/>
  <c r="AS76" i="15"/>
  <c r="AR76" i="15"/>
  <c r="AQ20" i="15" l="1"/>
  <c r="AQ136" i="15" s="1"/>
  <c r="AS19" i="15"/>
  <c r="AS135" i="15" s="1"/>
  <c r="AO134" i="15"/>
  <c r="AO19" i="15"/>
  <c r="AR18" i="15"/>
  <c r="AR134" i="15" s="1"/>
  <c r="AQ78" i="15"/>
  <c r="AS77" i="15"/>
  <c r="AR77" i="15"/>
  <c r="AS20" i="15" l="1"/>
  <c r="AS136" i="15" s="1"/>
  <c r="AQ21" i="15"/>
  <c r="AQ137" i="15" s="1"/>
  <c r="AO135" i="15"/>
  <c r="AO20" i="15"/>
  <c r="AR19" i="15"/>
  <c r="AR135" i="15" s="1"/>
  <c r="AR78" i="15"/>
  <c r="AQ79" i="15"/>
  <c r="AS78" i="15"/>
  <c r="AS21" i="15" l="1"/>
  <c r="AS137" i="15" s="1"/>
  <c r="AQ22" i="15"/>
  <c r="AQ138" i="15" s="1"/>
  <c r="AO136" i="15"/>
  <c r="AO21" i="15"/>
  <c r="AR20" i="15"/>
  <c r="AR136" i="15" s="1"/>
  <c r="AQ80" i="15"/>
  <c r="AR79" i="15"/>
  <c r="AS79" i="15"/>
  <c r="AS22" i="15" l="1"/>
  <c r="AS138" i="15" s="1"/>
  <c r="AQ23" i="15"/>
  <c r="AQ139" i="15" s="1"/>
  <c r="AO137" i="15"/>
  <c r="AO22" i="15"/>
  <c r="AR21" i="15"/>
  <c r="AR137" i="15" s="1"/>
  <c r="AR80" i="15"/>
  <c r="AS80" i="15"/>
  <c r="AQ81" i="15"/>
  <c r="AS23" i="15" l="1"/>
  <c r="AS139" i="15" s="1"/>
  <c r="AQ24" i="15"/>
  <c r="AQ140" i="15" s="1"/>
  <c r="AO138" i="15"/>
  <c r="AO23" i="15"/>
  <c r="AR22" i="15"/>
  <c r="AR138" i="15" s="1"/>
  <c r="AR81" i="15"/>
  <c r="AS81" i="15"/>
  <c r="AQ82" i="15"/>
  <c r="AS24" i="15" l="1"/>
  <c r="AS140" i="15" s="1"/>
  <c r="AQ25" i="15"/>
  <c r="AQ141" i="15" s="1"/>
  <c r="AO139" i="15"/>
  <c r="AO24" i="15"/>
  <c r="AR23" i="15"/>
  <c r="AR139" i="15" s="1"/>
  <c r="AQ83" i="15"/>
  <c r="AS82" i="15"/>
  <c r="AR82" i="15"/>
  <c r="AS25" i="15" l="1"/>
  <c r="AS141" i="15" s="1"/>
  <c r="AQ26" i="15"/>
  <c r="AQ142" i="15" s="1"/>
  <c r="AO140" i="15"/>
  <c r="AO25" i="15"/>
  <c r="AR24" i="15"/>
  <c r="AR140" i="15" s="1"/>
  <c r="AS83" i="15"/>
  <c r="AR83" i="15"/>
  <c r="AQ84" i="15"/>
  <c r="AS26" i="15" l="1"/>
  <c r="AS142" i="15" s="1"/>
  <c r="AQ27" i="15"/>
  <c r="AQ143" i="15" s="1"/>
  <c r="AO141" i="15"/>
  <c r="AO26" i="15"/>
  <c r="AR25" i="15"/>
  <c r="AR141" i="15" s="1"/>
  <c r="AQ85" i="15"/>
  <c r="AS84" i="15"/>
  <c r="AR84" i="15"/>
  <c r="AS27" i="15" l="1"/>
  <c r="AS143" i="15" s="1"/>
  <c r="AQ28" i="15"/>
  <c r="AQ144" i="15" s="1"/>
  <c r="AO142" i="15"/>
  <c r="AO27" i="15"/>
  <c r="AR26" i="15"/>
  <c r="AR142" i="15" s="1"/>
  <c r="AS85" i="15"/>
  <c r="AQ86" i="15"/>
  <c r="AR85" i="15"/>
  <c r="AS28" i="15" l="1"/>
  <c r="AS144" i="15" s="1"/>
  <c r="AQ29" i="15"/>
  <c r="AQ145" i="15" s="1"/>
  <c r="AO143" i="15"/>
  <c r="AO28" i="15"/>
  <c r="AR27" i="15"/>
  <c r="AR143" i="15" s="1"/>
  <c r="AQ87" i="15"/>
  <c r="AR86" i="15"/>
  <c r="AS86" i="15"/>
  <c r="AS29" i="15" l="1"/>
  <c r="AS145" i="15" s="1"/>
  <c r="AQ30" i="15"/>
  <c r="AQ146" i="15" s="1"/>
  <c r="AO144" i="15"/>
  <c r="AO29" i="15"/>
  <c r="AR28" i="15"/>
  <c r="AR144" i="15" s="1"/>
  <c r="AS87" i="15"/>
  <c r="AR87" i="15"/>
  <c r="AQ88" i="15"/>
  <c r="AS30" i="15" l="1"/>
  <c r="AS146" i="15" s="1"/>
  <c r="AQ31" i="15"/>
  <c r="AQ147" i="15" s="1"/>
  <c r="AO145" i="15"/>
  <c r="AO30" i="15"/>
  <c r="AR29" i="15"/>
  <c r="AR145" i="15" s="1"/>
  <c r="AQ89" i="15"/>
  <c r="AR88" i="15"/>
  <c r="AS88" i="15"/>
  <c r="AS31" i="15" l="1"/>
  <c r="AS147" i="15" s="1"/>
  <c r="AQ32" i="15"/>
  <c r="AQ148" i="15" s="1"/>
  <c r="AO146" i="15"/>
  <c r="AO31" i="15"/>
  <c r="AR30" i="15"/>
  <c r="AR146" i="15" s="1"/>
  <c r="AQ90" i="15"/>
  <c r="AR89" i="15"/>
  <c r="AS89" i="15"/>
  <c r="AS32" i="15" l="1"/>
  <c r="AS148" i="15" s="1"/>
  <c r="AQ33" i="15"/>
  <c r="AQ149" i="15" s="1"/>
  <c r="AO147" i="15"/>
  <c r="AO32" i="15"/>
  <c r="AR31" i="15"/>
  <c r="AR147" i="15" s="1"/>
  <c r="AQ91" i="15"/>
  <c r="AR90" i="15"/>
  <c r="AS90" i="15"/>
  <c r="AS33" i="15" l="1"/>
  <c r="AS149" i="15" s="1"/>
  <c r="AQ34" i="15"/>
  <c r="AQ150" i="15" s="1"/>
  <c r="AO148" i="15"/>
  <c r="AO33" i="15"/>
  <c r="AR32" i="15"/>
  <c r="AR148" i="15" s="1"/>
  <c r="AQ92" i="15"/>
  <c r="AR91" i="15"/>
  <c r="AS91" i="15"/>
  <c r="AS34" i="15" l="1"/>
  <c r="AS150" i="15" s="1"/>
  <c r="AQ35" i="15"/>
  <c r="AQ151" i="15" s="1"/>
  <c r="AO149" i="15"/>
  <c r="AO34" i="15"/>
  <c r="AR33" i="15"/>
  <c r="AR149" i="15" s="1"/>
  <c r="AQ93" i="15"/>
  <c r="AR92" i="15"/>
  <c r="AS92" i="15"/>
  <c r="AS35" i="15" l="1"/>
  <c r="AS151" i="15" s="1"/>
  <c r="AQ36" i="15"/>
  <c r="AQ152" i="15" s="1"/>
  <c r="AO150" i="15"/>
  <c r="AO35" i="15"/>
  <c r="AR34" i="15"/>
  <c r="AR150" i="15" s="1"/>
  <c r="AQ94" i="15"/>
  <c r="AR93" i="15"/>
  <c r="AS93" i="15"/>
  <c r="AS36" i="15" l="1"/>
  <c r="AS152" i="15" s="1"/>
  <c r="AQ37" i="15"/>
  <c r="AQ153" i="15" s="1"/>
  <c r="AO151" i="15"/>
  <c r="AO36" i="15"/>
  <c r="AR35" i="15"/>
  <c r="AR151" i="15" s="1"/>
  <c r="AR94" i="15"/>
  <c r="AQ95" i="15"/>
  <c r="AS94" i="15"/>
  <c r="AS37" i="15" l="1"/>
  <c r="AS153" i="15" s="1"/>
  <c r="AQ38" i="15"/>
  <c r="AQ154" i="15" s="1"/>
  <c r="AO152" i="15"/>
  <c r="AO37" i="15"/>
  <c r="AR36" i="15"/>
  <c r="AR152" i="15" s="1"/>
  <c r="AS95" i="15"/>
  <c r="AQ96" i="15"/>
  <c r="AR95" i="15"/>
  <c r="AS38" i="15" l="1"/>
  <c r="AS154" i="15" s="1"/>
  <c r="AQ39" i="15"/>
  <c r="AQ155" i="15" s="1"/>
  <c r="AO153" i="15"/>
  <c r="AO38" i="15"/>
  <c r="AR37" i="15"/>
  <c r="AR153" i="15" s="1"/>
  <c r="AR96" i="15"/>
  <c r="AS96" i="15"/>
  <c r="AQ97" i="15"/>
  <c r="AS39" i="15" l="1"/>
  <c r="AS155" i="15" s="1"/>
  <c r="AQ40" i="15"/>
  <c r="AQ156" i="15" s="1"/>
  <c r="AO154" i="15"/>
  <c r="AO39" i="15"/>
  <c r="AR38" i="15"/>
  <c r="AR154" i="15" s="1"/>
  <c r="AQ98" i="15"/>
  <c r="AS97" i="15"/>
  <c r="AR97" i="15"/>
  <c r="AS40" i="15" l="1"/>
  <c r="AS156" i="15" s="1"/>
  <c r="AQ41" i="15"/>
  <c r="AQ157" i="15" s="1"/>
  <c r="AO155" i="15"/>
  <c r="AO40" i="15"/>
  <c r="AR39" i="15"/>
  <c r="AR155" i="15" s="1"/>
  <c r="AR98" i="15"/>
  <c r="AQ99" i="15"/>
  <c r="AS98" i="15"/>
  <c r="AS41" i="15" l="1"/>
  <c r="AS157" i="15" s="1"/>
  <c r="AQ42" i="15"/>
  <c r="AQ158" i="15" s="1"/>
  <c r="AO156" i="15"/>
  <c r="AO41" i="15"/>
  <c r="AR40" i="15"/>
  <c r="AR156" i="15" s="1"/>
  <c r="AS99" i="15"/>
  <c r="AR99" i="15"/>
  <c r="AQ100" i="15"/>
  <c r="AS42" i="15" l="1"/>
  <c r="AS158" i="15" s="1"/>
  <c r="AQ43" i="15"/>
  <c r="AQ159" i="15" s="1"/>
  <c r="AO157" i="15"/>
  <c r="AO42" i="15"/>
  <c r="AR41" i="15"/>
  <c r="AR157" i="15" s="1"/>
  <c r="AQ101" i="15"/>
  <c r="AR100" i="15"/>
  <c r="AS100" i="15"/>
  <c r="AS43" i="15" l="1"/>
  <c r="AS159" i="15" s="1"/>
  <c r="AQ44" i="15"/>
  <c r="AQ160" i="15" s="1"/>
  <c r="AO158" i="15"/>
  <c r="AO43" i="15"/>
  <c r="AR42" i="15"/>
  <c r="AR158" i="15" s="1"/>
  <c r="AQ102" i="15"/>
  <c r="AR101" i="15"/>
  <c r="AS101" i="15"/>
  <c r="AS44" i="15" l="1"/>
  <c r="AS160" i="15" s="1"/>
  <c r="AQ45" i="15"/>
  <c r="AQ161" i="15" s="1"/>
  <c r="AO159" i="15"/>
  <c r="AO44" i="15"/>
  <c r="AR43" i="15"/>
  <c r="AR159" i="15" s="1"/>
  <c r="AS102" i="15"/>
  <c r="AR102" i="15"/>
  <c r="AQ103" i="15"/>
  <c r="AS45" i="15" l="1"/>
  <c r="AS161" i="15" s="1"/>
  <c r="AQ46" i="15"/>
  <c r="AQ162" i="15" s="1"/>
  <c r="AO160" i="15"/>
  <c r="AO45" i="15"/>
  <c r="AR44" i="15"/>
  <c r="AR160" i="15" s="1"/>
  <c r="AQ104" i="15"/>
  <c r="AS103" i="15"/>
  <c r="AR103" i="15"/>
  <c r="AS46" i="15" l="1"/>
  <c r="AS162" i="15" s="1"/>
  <c r="AQ47" i="15"/>
  <c r="AQ163" i="15" s="1"/>
  <c r="AO161" i="15"/>
  <c r="AO46" i="15"/>
  <c r="AR45" i="15"/>
  <c r="AR161" i="15" s="1"/>
  <c r="AS104" i="15"/>
  <c r="AR104" i="15"/>
  <c r="AQ105" i="15"/>
  <c r="AS47" i="15" l="1"/>
  <c r="AS163" i="15" s="1"/>
  <c r="AQ48" i="15"/>
  <c r="AQ164" i="15" s="1"/>
  <c r="AO162" i="15"/>
  <c r="AO47" i="15"/>
  <c r="AR46" i="15"/>
  <c r="AR162" i="15" s="1"/>
  <c r="AQ106" i="15"/>
  <c r="AR105" i="15"/>
  <c r="AS105" i="15"/>
  <c r="AS48" i="15" l="1"/>
  <c r="AS164" i="15" s="1"/>
  <c r="AQ49" i="15"/>
  <c r="AQ165" i="15" s="1"/>
  <c r="AO163" i="15"/>
  <c r="AO48" i="15"/>
  <c r="AR47" i="15"/>
  <c r="AR163" i="15" s="1"/>
  <c r="AQ107" i="15"/>
  <c r="AR106" i="15"/>
  <c r="AS106" i="15"/>
  <c r="AS49" i="15" l="1"/>
  <c r="AS165" i="15" s="1"/>
  <c r="AQ50" i="15"/>
  <c r="AQ166" i="15" s="1"/>
  <c r="AO164" i="15"/>
  <c r="AO49" i="15"/>
  <c r="AR48" i="15"/>
  <c r="AR164" i="15" s="1"/>
  <c r="AQ108" i="15"/>
  <c r="AR107" i="15"/>
  <c r="AS107" i="15"/>
  <c r="AS50" i="15" l="1"/>
  <c r="AS166" i="15" s="1"/>
  <c r="AQ51" i="15"/>
  <c r="AQ167" i="15" s="1"/>
  <c r="AO165" i="15"/>
  <c r="AO50" i="15"/>
  <c r="AR49" i="15"/>
  <c r="AR165" i="15" s="1"/>
  <c r="AQ109" i="15"/>
  <c r="AR108" i="15"/>
  <c r="AS108" i="15"/>
  <c r="AS51" i="15" l="1"/>
  <c r="AS167" i="15" s="1"/>
  <c r="AQ52" i="15"/>
  <c r="AQ168" i="15" s="1"/>
  <c r="AO166" i="15"/>
  <c r="AO51" i="15"/>
  <c r="AR50" i="15"/>
  <c r="AR166" i="15" s="1"/>
  <c r="AR109" i="15"/>
  <c r="AS109" i="15"/>
  <c r="AQ110" i="15"/>
  <c r="AS52" i="15" l="1"/>
  <c r="AS168" i="15" s="1"/>
  <c r="AQ53" i="15"/>
  <c r="AQ169" i="15" s="1"/>
  <c r="AO167" i="15"/>
  <c r="AO52" i="15"/>
  <c r="AR51" i="15"/>
  <c r="AR167" i="15" s="1"/>
  <c r="AQ111" i="15"/>
  <c r="AS110" i="15"/>
  <c r="AR110" i="15"/>
  <c r="AS53" i="15" l="1"/>
  <c r="AS169" i="15" s="1"/>
  <c r="AQ54" i="15"/>
  <c r="AQ170" i="15" s="1"/>
  <c r="AO168" i="15"/>
  <c r="AO53" i="15"/>
  <c r="AR52" i="15"/>
  <c r="AR168" i="15" s="1"/>
  <c r="AQ112" i="15"/>
  <c r="AS111" i="15"/>
  <c r="AR111" i="15"/>
  <c r="AS54" i="15" l="1"/>
  <c r="AS170" i="15" s="1"/>
  <c r="AQ55" i="15"/>
  <c r="AQ171" i="15" s="1"/>
  <c r="AO169" i="15"/>
  <c r="AO54" i="15"/>
  <c r="AR53" i="15"/>
  <c r="AR169" i="15" s="1"/>
  <c r="AR112" i="15"/>
  <c r="AQ113" i="15"/>
  <c r="AS112" i="15"/>
  <c r="AS55" i="15" l="1"/>
  <c r="AS171" i="15" s="1"/>
  <c r="AQ56" i="15"/>
  <c r="AQ172" i="15" s="1"/>
  <c r="AO170" i="15"/>
  <c r="AO55" i="15"/>
  <c r="AR54" i="15"/>
  <c r="AR170" i="15" s="1"/>
  <c r="AS113" i="15"/>
  <c r="AR113" i="15"/>
  <c r="AQ114" i="15"/>
  <c r="AS56" i="15" l="1"/>
  <c r="AS172" i="15" s="1"/>
  <c r="AO171" i="15"/>
  <c r="AO56" i="15"/>
  <c r="AR55" i="15"/>
  <c r="AR171" i="15" s="1"/>
  <c r="AS114" i="15"/>
  <c r="AR114" i="15"/>
  <c r="AO172" i="15" l="1"/>
  <c r="AR56" i="15"/>
  <c r="AR172" i="15" s="1"/>
  <c r="L3341" i="22"/>
  <c r="L3322" i="22"/>
  <c r="L3323" i="22"/>
  <c r="I3341" i="22"/>
  <c r="I3323" i="22"/>
  <c r="I3322" i="22"/>
</calcChain>
</file>

<file path=xl/sharedStrings.xml><?xml version="1.0" encoding="utf-8"?>
<sst xmlns="http://schemas.openxmlformats.org/spreadsheetml/2006/main" count="10058" uniqueCount="5028">
  <si>
    <t>진행상태</t>
    <phoneticPr fontId="5" type="noConversion"/>
  </si>
  <si>
    <t>The first Draft</t>
    <phoneticPr fontId="54" type="noConversion"/>
  </si>
  <si>
    <t>계획 일정</t>
    <phoneticPr fontId="5" type="noConversion"/>
  </si>
  <si>
    <t>실제 일정</t>
    <phoneticPr fontId="5" type="noConversion"/>
  </si>
  <si>
    <t>END LINE</t>
    <phoneticPr fontId="5" type="noConversion"/>
  </si>
  <si>
    <t>Code of Account</t>
    <phoneticPr fontId="5" type="noConversion"/>
  </si>
  <si>
    <t>-</t>
    <phoneticPr fontId="5" type="noConversion"/>
  </si>
  <si>
    <t>시작</t>
    <phoneticPr fontId="5" type="noConversion"/>
  </si>
  <si>
    <t>Title</t>
    <phoneticPr fontId="5" type="noConversion"/>
  </si>
  <si>
    <t>Level</t>
    <phoneticPr fontId="5" type="noConversion"/>
  </si>
  <si>
    <t>가</t>
    <phoneticPr fontId="56" type="noConversion"/>
  </si>
  <si>
    <t>Level 1</t>
    <phoneticPr fontId="56" type="noConversion"/>
  </si>
  <si>
    <t>Level 4</t>
    <phoneticPr fontId="56" type="noConversion"/>
  </si>
  <si>
    <t>Level 7</t>
    <phoneticPr fontId="56" type="noConversion"/>
  </si>
  <si>
    <t>Level 2</t>
    <phoneticPr fontId="56" type="noConversion"/>
  </si>
  <si>
    <t>Level 5</t>
    <phoneticPr fontId="56" type="noConversion"/>
  </si>
  <si>
    <t>Level 8</t>
    <phoneticPr fontId="56" type="noConversion"/>
  </si>
  <si>
    <t>Level 3</t>
    <phoneticPr fontId="56" type="noConversion"/>
  </si>
  <si>
    <t>Level 6</t>
    <phoneticPr fontId="56" type="noConversion"/>
  </si>
  <si>
    <t>Level 9</t>
    <phoneticPr fontId="56" type="noConversion"/>
  </si>
  <si>
    <t>TASK 1</t>
    <phoneticPr fontId="5" type="noConversion"/>
  </si>
  <si>
    <t>TASK 2</t>
    <phoneticPr fontId="5" type="noConversion"/>
  </si>
  <si>
    <t>TASK 3</t>
  </si>
  <si>
    <t>TASK 4</t>
  </si>
  <si>
    <t>1.1.1</t>
    <phoneticPr fontId="5" type="noConversion"/>
  </si>
  <si>
    <t>1.1.1.1</t>
    <phoneticPr fontId="5" type="noConversion"/>
  </si>
  <si>
    <t>Level 0</t>
    <phoneticPr fontId="56" type="noConversion"/>
  </si>
  <si>
    <t>기간</t>
    <phoneticPr fontId="56" type="noConversion"/>
  </si>
  <si>
    <t>완료일</t>
    <phoneticPr fontId="56" type="noConversion"/>
  </si>
  <si>
    <t>지정휴일</t>
    <phoneticPr fontId="5" type="noConversion"/>
  </si>
  <si>
    <t>지정휴일</t>
    <phoneticPr fontId="56" type="noConversion"/>
  </si>
  <si>
    <t>PJT구분</t>
    <phoneticPr fontId="56" type="noConversion"/>
  </si>
  <si>
    <t>Category</t>
    <phoneticPr fontId="21" type="noConversion"/>
  </si>
  <si>
    <t>Name</t>
    <phoneticPr fontId="21" type="noConversion"/>
  </si>
  <si>
    <t>Sign</t>
    <phoneticPr fontId="21" type="noConversion"/>
  </si>
  <si>
    <t>Date</t>
    <phoneticPr fontId="21" type="noConversion"/>
  </si>
  <si>
    <t>자사명
Approval</t>
    <phoneticPr fontId="21" type="noConversion"/>
  </si>
  <si>
    <t>Author</t>
    <phoneticPr fontId="21" type="noConversion"/>
  </si>
  <si>
    <t>PL</t>
    <phoneticPr fontId="21" type="noConversion"/>
  </si>
  <si>
    <t>PM</t>
    <phoneticPr fontId="21" type="noConversion"/>
  </si>
  <si>
    <t>Client Approval</t>
    <phoneticPr fontId="21" type="noConversion"/>
  </si>
  <si>
    <t>Milestone&amp;WBS</t>
    <phoneticPr fontId="21" type="noConversion"/>
  </si>
  <si>
    <t>Document History Management</t>
    <phoneticPr fontId="54" type="noConversion"/>
  </si>
  <si>
    <t>No.</t>
    <phoneticPr fontId="54" type="noConversion"/>
  </si>
  <si>
    <t>Date</t>
    <phoneticPr fontId="54" type="noConversion"/>
  </si>
  <si>
    <t>Author</t>
    <phoneticPr fontId="54" type="noConversion"/>
  </si>
  <si>
    <t>Sheet</t>
    <phoneticPr fontId="54" type="noConversion"/>
  </si>
  <si>
    <t>Comment / Change</t>
    <phoneticPr fontId="54" type="noConversion"/>
  </si>
  <si>
    <t>State</t>
    <phoneticPr fontId="5" type="noConversion"/>
  </si>
  <si>
    <t>등록</t>
  </si>
  <si>
    <t>Start Date ▶</t>
    <phoneticPr fontId="5" type="noConversion"/>
  </si>
  <si>
    <t>Comment</t>
    <phoneticPr fontId="5" type="noConversion"/>
  </si>
  <si>
    <t>TASK</t>
    <phoneticPr fontId="5" type="noConversion"/>
  </si>
  <si>
    <t>ID</t>
    <phoneticPr fontId="5" type="noConversion"/>
  </si>
  <si>
    <t>End Date ▶</t>
    <phoneticPr fontId="5" type="noConversion"/>
  </si>
  <si>
    <t>- M/D</t>
    <phoneticPr fontId="5" type="noConversion"/>
  </si>
  <si>
    <t>Today ▶</t>
    <phoneticPr fontId="5" type="noConversion"/>
  </si>
  <si>
    <t>진척일</t>
    <phoneticPr fontId="5" type="noConversion"/>
  </si>
  <si>
    <t>진척표시</t>
    <phoneticPr fontId="5" type="noConversion"/>
  </si>
  <si>
    <t>계획
총기간</t>
    <phoneticPr fontId="5" type="noConversion"/>
  </si>
  <si>
    <t>실제
진척율</t>
    <phoneticPr fontId="5" type="noConversion"/>
  </si>
  <si>
    <t>REV</t>
    <phoneticPr fontId="54" type="noConversion"/>
  </si>
  <si>
    <t>주</t>
    <phoneticPr fontId="5" type="noConversion"/>
  </si>
  <si>
    <t>완료</t>
    <phoneticPr fontId="5" type="noConversion"/>
  </si>
  <si>
    <t>월-일</t>
    <phoneticPr fontId="5" type="noConversion"/>
  </si>
  <si>
    <t>주</t>
    <phoneticPr fontId="5" type="noConversion"/>
  </si>
  <si>
    <t>기간</t>
    <phoneticPr fontId="5" type="noConversion"/>
  </si>
  <si>
    <t>Day</t>
    <phoneticPr fontId="5" type="noConversion"/>
  </si>
  <si>
    <t>기간</t>
    <phoneticPr fontId="5" type="noConversion"/>
  </si>
  <si>
    <t>Doc</t>
    <phoneticPr fontId="5" type="noConversion"/>
  </si>
  <si>
    <t>계획</t>
    <phoneticPr fontId="5" type="noConversion"/>
  </si>
  <si>
    <t>TASK</t>
    <phoneticPr fontId="5" type="noConversion"/>
  </si>
  <si>
    <t>완료</t>
    <phoneticPr fontId="5" type="noConversion"/>
  </si>
  <si>
    <t>남은TASK</t>
    <phoneticPr fontId="5" type="noConversion"/>
  </si>
  <si>
    <t>누적TASK</t>
    <phoneticPr fontId="5" type="noConversion"/>
  </si>
  <si>
    <t>PROJECT</t>
    <phoneticPr fontId="5" type="noConversion"/>
  </si>
  <si>
    <t>SUM</t>
    <phoneticPr fontId="5" type="noConversion"/>
  </si>
  <si>
    <t>미완료</t>
    <phoneticPr fontId="5" type="noConversion"/>
  </si>
  <si>
    <t>-</t>
    <phoneticPr fontId="5" type="noConversion"/>
  </si>
  <si>
    <t>List</t>
    <phoneticPr fontId="5" type="noConversion"/>
  </si>
  <si>
    <t>Date</t>
    <phoneticPr fontId="5" type="noConversion"/>
  </si>
  <si>
    <r>
      <t xml:space="preserve">COPYRIGHT © </t>
    </r>
    <r>
      <rPr>
        <b/>
        <sz val="8"/>
        <color theme="1"/>
        <rFont val="돋움"/>
        <family val="3"/>
        <charset val="129"/>
      </rPr>
      <t>웹케시</t>
    </r>
    <r>
      <rPr>
        <b/>
        <sz val="8"/>
        <color theme="1"/>
        <rFont val="Verdana"/>
        <family val="2"/>
      </rPr>
      <t>(</t>
    </r>
    <r>
      <rPr>
        <b/>
        <sz val="8"/>
        <color theme="1"/>
        <rFont val="돋움"/>
        <family val="3"/>
        <charset val="129"/>
      </rPr>
      <t>주</t>
    </r>
    <r>
      <rPr>
        <b/>
        <sz val="8"/>
        <color theme="1"/>
        <rFont val="Verdana"/>
        <family val="2"/>
      </rPr>
      <t>). ALL RIGHTS RESERVED</t>
    </r>
    <phoneticPr fontId="21" type="noConversion"/>
  </si>
  <si>
    <t>웹케시(주)의 사전 승인 없이 본 내용의 전부 또는 일부에 대한 복사, 전재, 배포, 사용을 금합니다.</t>
    <phoneticPr fontId="21" type="noConversion"/>
  </si>
  <si>
    <t>REV.0.8</t>
    <phoneticPr fontId="21" type="noConversion"/>
  </si>
  <si>
    <t>하나/외환은행 전자금융 통합 프로젝트</t>
    <phoneticPr fontId="56" type="noConversion"/>
  </si>
  <si>
    <t>프로젝트 관리</t>
    <phoneticPr fontId="5" type="noConversion"/>
  </si>
  <si>
    <t>착수/계획</t>
    <phoneticPr fontId="5" type="noConversion"/>
  </si>
  <si>
    <t>프로젝트 착수</t>
    <phoneticPr fontId="5" type="noConversion"/>
  </si>
  <si>
    <t>사무실환경구성</t>
    <phoneticPr fontId="5" type="noConversion"/>
  </si>
  <si>
    <t>조직구성</t>
    <phoneticPr fontId="5" type="noConversion"/>
  </si>
  <si>
    <t>1.1.1.2</t>
    <phoneticPr fontId="5" type="noConversion"/>
  </si>
  <si>
    <t>1.1.2</t>
    <phoneticPr fontId="5" type="noConversion"/>
  </si>
  <si>
    <t>사업수행계획수립</t>
    <phoneticPr fontId="5" type="noConversion"/>
  </si>
  <si>
    <t>1.1.3</t>
    <phoneticPr fontId="5" type="noConversion"/>
  </si>
  <si>
    <t>사업수행 계획서 작성</t>
  </si>
  <si>
    <t>1.1.4</t>
    <phoneticPr fontId="5" type="noConversion"/>
  </si>
  <si>
    <t>프로젝트 표준 수립</t>
    <phoneticPr fontId="5" type="noConversion"/>
  </si>
  <si>
    <t>산출물 표준 양식/템플릿 작성</t>
  </si>
  <si>
    <t>WBS</t>
    <phoneticPr fontId="5" type="noConversion"/>
  </si>
  <si>
    <t>사업수행계획서</t>
    <phoneticPr fontId="5" type="noConversion"/>
  </si>
  <si>
    <t>문서관리지침 작성</t>
    <phoneticPr fontId="5" type="noConversion"/>
  </si>
  <si>
    <t>개인인터넷 뱅킹</t>
    <phoneticPr fontId="5" type="noConversion"/>
  </si>
  <si>
    <t>분석</t>
    <phoneticPr fontId="5" type="noConversion"/>
  </si>
  <si>
    <t>현황분석</t>
    <phoneticPr fontId="5" type="noConversion"/>
  </si>
  <si>
    <t>양행시스템분석</t>
    <phoneticPr fontId="5" type="noConversion"/>
  </si>
  <si>
    <t>GAP 분석</t>
    <phoneticPr fontId="5" type="noConversion"/>
  </si>
  <si>
    <t>통합업무확정</t>
    <phoneticPr fontId="5" type="noConversion"/>
  </si>
  <si>
    <t>메뉴 GAP분석</t>
  </si>
  <si>
    <t>전문 GAP분석</t>
  </si>
  <si>
    <t>테이블/속성 GAP분석</t>
  </si>
  <si>
    <t>통합메뉴구조 확정</t>
  </si>
  <si>
    <t>통합요건정의</t>
    <phoneticPr fontId="5" type="noConversion"/>
  </si>
  <si>
    <t>업무별 요건 분류</t>
    <phoneticPr fontId="5" type="noConversion"/>
  </si>
  <si>
    <t>논리모델구축</t>
    <phoneticPr fontId="5" type="noConversion"/>
  </si>
  <si>
    <t>프로세스 모델링</t>
    <phoneticPr fontId="5" type="noConversion"/>
  </si>
  <si>
    <t>인터페이스 정의서</t>
    <phoneticPr fontId="5" type="noConversion"/>
  </si>
  <si>
    <t>통합메뉴구조도</t>
    <phoneticPr fontId="5" type="noConversion"/>
  </si>
  <si>
    <t>요구사항정의서
요구사항추적표</t>
    <phoneticPr fontId="5" type="noConversion"/>
  </si>
  <si>
    <t>현행 시스템 분석서</t>
    <phoneticPr fontId="5" type="noConversion"/>
  </si>
  <si>
    <t>설계</t>
    <phoneticPr fontId="5" type="noConversion"/>
  </si>
  <si>
    <t>2.1.1</t>
    <phoneticPr fontId="5" type="noConversion"/>
  </si>
  <si>
    <t>2.1.2</t>
    <phoneticPr fontId="5" type="noConversion"/>
  </si>
  <si>
    <t>2.1.3</t>
    <phoneticPr fontId="5" type="noConversion"/>
  </si>
  <si>
    <t>2.1.4</t>
    <phoneticPr fontId="5" type="noConversion"/>
  </si>
  <si>
    <t>1.1.5</t>
    <phoneticPr fontId="5" type="noConversion"/>
  </si>
  <si>
    <t>1.1.1.3</t>
    <phoneticPr fontId="5" type="noConversion"/>
  </si>
  <si>
    <t>통합온라인 프로세스 설계</t>
    <phoneticPr fontId="5" type="noConversion"/>
  </si>
  <si>
    <t>화면설계</t>
    <phoneticPr fontId="5" type="noConversion"/>
  </si>
  <si>
    <t>화면설계서</t>
    <phoneticPr fontId="5" type="noConversion"/>
  </si>
  <si>
    <t>프로그램 설계</t>
    <phoneticPr fontId="5" type="noConversion"/>
  </si>
  <si>
    <t>프로그램 목록
프로그램 사양서</t>
    <phoneticPr fontId="5" type="noConversion"/>
  </si>
  <si>
    <t>통합전문설계</t>
    <phoneticPr fontId="5" type="noConversion"/>
  </si>
  <si>
    <t>전문매핑</t>
    <phoneticPr fontId="5" type="noConversion"/>
  </si>
  <si>
    <t>전문목록
전문매핑정의서</t>
    <phoneticPr fontId="5" type="noConversion"/>
  </si>
  <si>
    <t>배치프로세스 설계</t>
    <phoneticPr fontId="5" type="noConversion"/>
  </si>
  <si>
    <t>배치프로그램 설계</t>
    <phoneticPr fontId="5" type="noConversion"/>
  </si>
  <si>
    <t>배치프로세스 정의서</t>
    <phoneticPr fontId="5" type="noConversion"/>
  </si>
  <si>
    <t>테스트 설계</t>
    <phoneticPr fontId="5" type="noConversion"/>
  </si>
  <si>
    <t>단위테스트 시나리오 작성</t>
    <phoneticPr fontId="5" type="noConversion"/>
  </si>
  <si>
    <t>단위테스트 시나리오</t>
    <phoneticPr fontId="5" type="noConversion"/>
  </si>
  <si>
    <t>구현</t>
    <phoneticPr fontId="5" type="noConversion"/>
  </si>
  <si>
    <t>3.1.1</t>
    <phoneticPr fontId="5" type="noConversion"/>
  </si>
  <si>
    <t>프로그램 구현</t>
    <phoneticPr fontId="5" type="noConversion"/>
  </si>
  <si>
    <t>온라인 프로그램 구현</t>
    <phoneticPr fontId="5" type="noConversion"/>
  </si>
  <si>
    <t>배치 프로그램 구현</t>
    <phoneticPr fontId="5" type="noConversion"/>
  </si>
  <si>
    <t>단위테스트 수행</t>
    <phoneticPr fontId="5" type="noConversion"/>
  </si>
  <si>
    <t>단위테스트 수행</t>
    <phoneticPr fontId="5" type="noConversion"/>
  </si>
  <si>
    <t>단위테스트 결과서</t>
    <phoneticPr fontId="5" type="noConversion"/>
  </si>
  <si>
    <t>온라인 프로그램 소스코드</t>
    <phoneticPr fontId="5" type="noConversion"/>
  </si>
  <si>
    <t>배치 프로그램 소스코드</t>
    <phoneticPr fontId="5" type="noConversion"/>
  </si>
  <si>
    <t>2.1.1.1</t>
    <phoneticPr fontId="5" type="noConversion"/>
  </si>
  <si>
    <t>2.1.1.2</t>
    <phoneticPr fontId="5" type="noConversion"/>
  </si>
  <si>
    <t>2.1.2.1</t>
    <phoneticPr fontId="5" type="noConversion"/>
  </si>
  <si>
    <t>테스트</t>
    <phoneticPr fontId="5" type="noConversion"/>
  </si>
  <si>
    <t>2.1.3.1</t>
    <phoneticPr fontId="5" type="noConversion"/>
  </si>
  <si>
    <t>2.1.4.1</t>
    <phoneticPr fontId="5" type="noConversion"/>
  </si>
  <si>
    <t>3.1.1.1</t>
    <phoneticPr fontId="5" type="noConversion"/>
  </si>
  <si>
    <t>3.1.1.2</t>
    <phoneticPr fontId="5" type="noConversion"/>
  </si>
  <si>
    <t>2.1.2.1</t>
    <phoneticPr fontId="5" type="noConversion"/>
  </si>
  <si>
    <t>변경분</t>
    <phoneticPr fontId="5" type="noConversion"/>
  </si>
  <si>
    <t>4.1.1</t>
    <phoneticPr fontId="5" type="noConversion"/>
  </si>
  <si>
    <t>통합테스트 1차</t>
    <phoneticPr fontId="5" type="noConversion"/>
  </si>
  <si>
    <t>통합테스트</t>
    <phoneticPr fontId="5" type="noConversion"/>
  </si>
  <si>
    <t>통합테스트 2차</t>
  </si>
  <si>
    <t>통합테스트 3차</t>
  </si>
  <si>
    <t>통합테스트 4차</t>
  </si>
  <si>
    <t>인수테스트</t>
    <phoneticPr fontId="5" type="noConversion"/>
  </si>
  <si>
    <t>시스템 테스트</t>
    <phoneticPr fontId="5" type="noConversion"/>
  </si>
  <si>
    <t>인수테스트 수행</t>
    <phoneticPr fontId="5" type="noConversion"/>
  </si>
  <si>
    <t>4.1.1.1</t>
    <phoneticPr fontId="5" type="noConversion"/>
  </si>
  <si>
    <t>4.1.1.2</t>
  </si>
  <si>
    <t>4.1.1.3</t>
  </si>
  <si>
    <t>4.1.1.4</t>
  </si>
  <si>
    <t>시스템 테스트 계획수립</t>
    <phoneticPr fontId="5" type="noConversion"/>
  </si>
  <si>
    <t>성능테스트 1차</t>
    <phoneticPr fontId="5" type="noConversion"/>
  </si>
  <si>
    <t>성능테스트 2차</t>
  </si>
  <si>
    <t>성능테스트 3차</t>
  </si>
  <si>
    <t>R&amp;R</t>
    <phoneticPr fontId="5" type="noConversion"/>
  </si>
  <si>
    <t>착수계</t>
    <phoneticPr fontId="5" type="noConversion"/>
  </si>
  <si>
    <t>수행PM</t>
    <phoneticPr fontId="5" type="noConversion"/>
  </si>
  <si>
    <t>사업관리</t>
    <phoneticPr fontId="5" type="noConversion"/>
  </si>
  <si>
    <t>1.1.1.2</t>
  </si>
  <si>
    <t>1.1.2.1</t>
    <phoneticPr fontId="5" type="noConversion"/>
  </si>
  <si>
    <t>1.1.2.2</t>
  </si>
  <si>
    <t>프로젝트 계획 수립</t>
    <phoneticPr fontId="5" type="noConversion"/>
  </si>
  <si>
    <t>1.1.3.1</t>
    <phoneticPr fontId="5" type="noConversion"/>
  </si>
  <si>
    <t>1.1.3.2</t>
  </si>
  <si>
    <t>WBS 계획서 검토/승인</t>
    <phoneticPr fontId="5" type="noConversion"/>
  </si>
  <si>
    <t>품질보증활동 계획 수립</t>
    <phoneticPr fontId="5" type="noConversion"/>
  </si>
  <si>
    <t>품질관리</t>
    <phoneticPr fontId="5" type="noConversion"/>
  </si>
  <si>
    <t>1.1.4.1</t>
    <phoneticPr fontId="5" type="noConversion"/>
  </si>
  <si>
    <t>1.1.5.1</t>
    <phoneticPr fontId="5" type="noConversion"/>
  </si>
  <si>
    <t>인력관리 계획 검토/승인</t>
    <phoneticPr fontId="5" type="noConversion"/>
  </si>
  <si>
    <t>1.1.6</t>
    <phoneticPr fontId="5" type="noConversion"/>
  </si>
  <si>
    <t>1.1.7</t>
    <phoneticPr fontId="5" type="noConversion"/>
  </si>
  <si>
    <t>1.1.8</t>
    <phoneticPr fontId="5" type="noConversion"/>
  </si>
  <si>
    <t>1.1.9</t>
    <phoneticPr fontId="5" type="noConversion"/>
  </si>
  <si>
    <t>1.1.9.1</t>
    <phoneticPr fontId="5" type="noConversion"/>
  </si>
  <si>
    <t>1.1.9.2</t>
    <phoneticPr fontId="5" type="noConversion"/>
  </si>
  <si>
    <t>1.1.9.3</t>
  </si>
  <si>
    <t>단계별 산출물 템플릿</t>
    <phoneticPr fontId="5" type="noConversion"/>
  </si>
  <si>
    <t>품질보증활동 수행</t>
    <phoneticPr fontId="5" type="noConversion"/>
  </si>
  <si>
    <t>1.2.1.1</t>
    <phoneticPr fontId="5" type="noConversion"/>
  </si>
  <si>
    <t>품질보증활동 교육 실시(1차)</t>
    <phoneticPr fontId="5" type="noConversion"/>
  </si>
  <si>
    <t>1.2.1.2</t>
  </si>
  <si>
    <t>품질보증활동 교육훈련 결과 보고</t>
    <phoneticPr fontId="5" type="noConversion"/>
  </si>
  <si>
    <t>품질보증활동교육훈련결과서</t>
    <phoneticPr fontId="5" type="noConversion"/>
  </si>
  <si>
    <t>1.2.1.3</t>
  </si>
  <si>
    <t>품질보증활동 교육 실시(2차)</t>
    <phoneticPr fontId="5" type="noConversion"/>
  </si>
  <si>
    <t>1.2.1.4</t>
  </si>
  <si>
    <t>1.2.1.5</t>
  </si>
  <si>
    <t>분석단계 품보증활동 내부 검토</t>
    <phoneticPr fontId="5" type="noConversion"/>
  </si>
  <si>
    <t>결함관리대장</t>
    <phoneticPr fontId="5" type="noConversion"/>
  </si>
  <si>
    <t>1.2.1.6</t>
  </si>
  <si>
    <t>분석단계 품보증활동 내부 검토 조치 결과</t>
    <phoneticPr fontId="5" type="noConversion"/>
  </si>
  <si>
    <t>1.2.1.7</t>
  </si>
  <si>
    <t>분석단계 품보증활동 QA 검토</t>
    <phoneticPr fontId="5" type="noConversion"/>
  </si>
  <si>
    <t>1.2.1.8</t>
  </si>
  <si>
    <t>분석단계 품보증활동 QA 검토 조치 결과</t>
    <phoneticPr fontId="5" type="noConversion"/>
  </si>
  <si>
    <t>품질보증활동결과서</t>
    <phoneticPr fontId="5" type="noConversion"/>
  </si>
  <si>
    <t>1.2.1.9</t>
  </si>
  <si>
    <t>설계단계 품보증활동 내부 검토</t>
    <phoneticPr fontId="5" type="noConversion"/>
  </si>
  <si>
    <t>1.2.1.10</t>
  </si>
  <si>
    <t>설계단계 품보증활동 내부 검토 조치 결과</t>
    <phoneticPr fontId="5" type="noConversion"/>
  </si>
  <si>
    <t>1.2.1.11</t>
  </si>
  <si>
    <t>설계단계 품보증활동 QA 검토</t>
    <phoneticPr fontId="5" type="noConversion"/>
  </si>
  <si>
    <t>1.2.1.12</t>
  </si>
  <si>
    <t>설계단계 품보증활동 QA 검토 조치 결과</t>
    <phoneticPr fontId="5" type="noConversion"/>
  </si>
  <si>
    <t>1.2.1.13</t>
  </si>
  <si>
    <t>구현단계 품보증활동 내부 검토</t>
    <phoneticPr fontId="5" type="noConversion"/>
  </si>
  <si>
    <t>1.2.1.14</t>
  </si>
  <si>
    <t>구현단계 품보증활동 내부 검토 조치 결과</t>
    <phoneticPr fontId="5" type="noConversion"/>
  </si>
  <si>
    <t>1.2.1.15</t>
  </si>
  <si>
    <t>구현단계 품보증활동 QA 검토</t>
    <phoneticPr fontId="5" type="noConversion"/>
  </si>
  <si>
    <t>1.2.1.16</t>
  </si>
  <si>
    <t>구현단계 품보증활동 QA 검토 조치 결과</t>
    <phoneticPr fontId="5" type="noConversion"/>
  </si>
  <si>
    <t>1.2.1.17</t>
  </si>
  <si>
    <t>테스트단계 품보증활동 내부 검토</t>
    <phoneticPr fontId="5" type="noConversion"/>
  </si>
  <si>
    <t>1.2.1.18</t>
  </si>
  <si>
    <t>테스트단계 품보증활동 내부 검토 조치 결과</t>
    <phoneticPr fontId="5" type="noConversion"/>
  </si>
  <si>
    <t>1.2.1.19</t>
  </si>
  <si>
    <t>테스트단계 품보증활동 QA 검토</t>
    <phoneticPr fontId="5" type="noConversion"/>
  </si>
  <si>
    <t>1.2.1.20</t>
  </si>
  <si>
    <t>테스트단계 품보증활동 QA 검토 조치 결과</t>
    <phoneticPr fontId="5" type="noConversion"/>
  </si>
  <si>
    <t>1.2.1.21</t>
  </si>
  <si>
    <t>이행단계 품보증활동 내부 검토</t>
    <phoneticPr fontId="5" type="noConversion"/>
  </si>
  <si>
    <t>1.2.1.22</t>
  </si>
  <si>
    <t>이행단계 품보증활동 내부 검토 조치 결과</t>
    <phoneticPr fontId="5" type="noConversion"/>
  </si>
  <si>
    <t>1.2.1.23</t>
  </si>
  <si>
    <t>이행단계 품보증활동 QA 검토</t>
    <phoneticPr fontId="5" type="noConversion"/>
  </si>
  <si>
    <t>1.2.1.24</t>
  </si>
  <si>
    <t>이행단계 품보증활동 QA 검토 조치 결과</t>
    <phoneticPr fontId="5" type="noConversion"/>
  </si>
  <si>
    <t>중간보고회</t>
    <phoneticPr fontId="5" type="noConversion"/>
  </si>
  <si>
    <t>PM</t>
    <phoneticPr fontId="5" type="noConversion"/>
  </si>
  <si>
    <t>1.3.1.1</t>
    <phoneticPr fontId="5" type="noConversion"/>
  </si>
  <si>
    <t>중간보고서 작성</t>
    <phoneticPr fontId="5" type="noConversion"/>
  </si>
  <si>
    <t>중간보고서</t>
    <phoneticPr fontId="5" type="noConversion"/>
  </si>
  <si>
    <t>1.3.1.2</t>
    <phoneticPr fontId="5" type="noConversion"/>
  </si>
  <si>
    <t>주간업무</t>
    <phoneticPr fontId="5" type="noConversion"/>
  </si>
  <si>
    <t>주간업무보고서</t>
    <phoneticPr fontId="5" type="noConversion"/>
  </si>
  <si>
    <t>주간업무 2주차</t>
  </si>
  <si>
    <t>주간업무 3주차</t>
  </si>
  <si>
    <t>주간업무 4주차</t>
  </si>
  <si>
    <t>주간업무 5주차</t>
  </si>
  <si>
    <t>주간업무 6주차</t>
  </si>
  <si>
    <t>주간업무 7주차</t>
  </si>
  <si>
    <t>주간업무 8주차</t>
  </si>
  <si>
    <t>주간업무 9주차</t>
  </si>
  <si>
    <t>주간업무 10주차</t>
  </si>
  <si>
    <t>주간업무 11주차</t>
  </si>
  <si>
    <t>주간업무 12주차</t>
  </si>
  <si>
    <t>주간업무 13주차</t>
  </si>
  <si>
    <t>주간업무 14주차</t>
  </si>
  <si>
    <t>주간업무 15주차</t>
  </si>
  <si>
    <t>주간업무 16주차</t>
  </si>
  <si>
    <t>주간업무 17주차</t>
  </si>
  <si>
    <t>주간업무 18주차</t>
  </si>
  <si>
    <t>주간업무 19주차</t>
  </si>
  <si>
    <t>주간업무 20주차</t>
  </si>
  <si>
    <t>주간업무 21주차</t>
  </si>
  <si>
    <t>주간업무 22주차</t>
  </si>
  <si>
    <t>주간업무 23주차</t>
  </si>
  <si>
    <t>주간업무 24주차</t>
  </si>
  <si>
    <t>주간업무 25주차</t>
  </si>
  <si>
    <t>주간업무 26주차</t>
  </si>
  <si>
    <t>주간업무 27주차</t>
  </si>
  <si>
    <t>주간업무 28주차</t>
  </si>
  <si>
    <t>주간업무 29주차</t>
  </si>
  <si>
    <t>주간업무 30주차</t>
  </si>
  <si>
    <t>주간업무 31주차</t>
  </si>
  <si>
    <t>주간업무 32주차</t>
  </si>
  <si>
    <t>주간업무 33주차</t>
  </si>
  <si>
    <t>주간업무 34주차</t>
  </si>
  <si>
    <t>주간업무 35주차</t>
  </si>
  <si>
    <t>주간업무 36주차</t>
  </si>
  <si>
    <t>주간업무 37주차</t>
  </si>
  <si>
    <t>주간업무 38주차</t>
  </si>
  <si>
    <t>월간업무</t>
    <phoneticPr fontId="5" type="noConversion"/>
  </si>
  <si>
    <t>월간업무 2월</t>
    <phoneticPr fontId="5" type="noConversion"/>
  </si>
  <si>
    <t>월간업무보고서</t>
    <phoneticPr fontId="5" type="noConversion"/>
  </si>
  <si>
    <t>월간업무 3월</t>
  </si>
  <si>
    <t>월간업무 4월</t>
  </si>
  <si>
    <t>월간업무 5월</t>
  </si>
  <si>
    <t>월간업무 6월</t>
  </si>
  <si>
    <t>월간업무 7월</t>
  </si>
  <si>
    <t>월간업무 8월</t>
  </si>
  <si>
    <t>월간업무 9월</t>
  </si>
  <si>
    <t>월간업무 10월</t>
  </si>
  <si>
    <t>완료보고회</t>
    <phoneticPr fontId="5" type="noConversion"/>
  </si>
  <si>
    <t>완료보고서 작성</t>
    <phoneticPr fontId="5" type="noConversion"/>
  </si>
  <si>
    <t>완료보고서</t>
    <phoneticPr fontId="5" type="noConversion"/>
  </si>
  <si>
    <t>1.5.1.2</t>
  </si>
  <si>
    <t>품질보증활동 교육 및 검토</t>
    <phoneticPr fontId="5" type="noConversion"/>
  </si>
  <si>
    <t>중간보고 준비</t>
    <phoneticPr fontId="5" type="noConversion"/>
  </si>
  <si>
    <t>완료보고서 준비</t>
    <phoneticPr fontId="5" type="noConversion"/>
  </si>
  <si>
    <t>1.2.1</t>
    <phoneticPr fontId="5" type="noConversion"/>
  </si>
  <si>
    <t>1.3.1</t>
    <phoneticPr fontId="5" type="noConversion"/>
  </si>
  <si>
    <t>1.4.1</t>
    <phoneticPr fontId="5" type="noConversion"/>
  </si>
  <si>
    <t>1.4.1.2</t>
  </si>
  <si>
    <t>1.4.1.3</t>
  </si>
  <si>
    <t>1.4.1.4</t>
  </si>
  <si>
    <t>1.4.1.5</t>
  </si>
  <si>
    <t>1.4.1.6</t>
  </si>
  <si>
    <t>1.4.1.7</t>
  </si>
  <si>
    <t>1.4.1.8</t>
  </si>
  <si>
    <t>1.4.1.9</t>
  </si>
  <si>
    <t>1.4.1.10</t>
  </si>
  <si>
    <t>1.4.1.11</t>
  </si>
  <si>
    <t>1.4.1.12</t>
  </si>
  <si>
    <t>1.4.1.13</t>
  </si>
  <si>
    <t>1.4.1.14</t>
  </si>
  <si>
    <t>1.4.1.15</t>
  </si>
  <si>
    <t>1.4.1.16</t>
  </si>
  <si>
    <t>1.4.1.17</t>
  </si>
  <si>
    <t>1.4.1.18</t>
  </si>
  <si>
    <t>1.4.1.19</t>
  </si>
  <si>
    <t>1.4.1.20</t>
  </si>
  <si>
    <t>1.4.1.21</t>
  </si>
  <si>
    <t>1.4.1.22</t>
  </si>
  <si>
    <t>1.4.1.23</t>
  </si>
  <si>
    <t>1.4.1.24</t>
  </si>
  <si>
    <t>1.4.1.25</t>
  </si>
  <si>
    <t>1.4.1.26</t>
  </si>
  <si>
    <t>1.4.1.27</t>
  </si>
  <si>
    <t>1.4.1.28</t>
  </si>
  <si>
    <t>1.4.1.29</t>
  </si>
  <si>
    <t>1.4.1.30</t>
  </si>
  <si>
    <t>1.4.1.31</t>
  </si>
  <si>
    <t>1.4.1.32</t>
  </si>
  <si>
    <t>1.4.1.33</t>
  </si>
  <si>
    <t>1.4.1.34</t>
  </si>
  <si>
    <t>1.4.1.35</t>
  </si>
  <si>
    <t>1.4.1.36</t>
  </si>
  <si>
    <t>1.4.1.37</t>
  </si>
  <si>
    <t>1.4.1.38</t>
  </si>
  <si>
    <t>1.4.1.39</t>
  </si>
  <si>
    <t>1.4.2</t>
    <phoneticPr fontId="5" type="noConversion"/>
  </si>
  <si>
    <t>1.4.2.1</t>
    <phoneticPr fontId="5" type="noConversion"/>
  </si>
  <si>
    <t>1.4.2.2</t>
  </si>
  <si>
    <t>1.4.2.3</t>
  </si>
  <si>
    <t>1.4.2.4</t>
  </si>
  <si>
    <t>1.4.2.5</t>
  </si>
  <si>
    <t>1.4.2.6</t>
  </si>
  <si>
    <t>1.4.2.7</t>
  </si>
  <si>
    <t>1.4.2.8</t>
  </si>
  <si>
    <t>1.4.2.9</t>
  </si>
  <si>
    <t>가중치</t>
    <phoneticPr fontId="5" type="noConversion"/>
  </si>
  <si>
    <t>가중치</t>
    <phoneticPr fontId="5" type="noConversion"/>
  </si>
  <si>
    <t>사업수행 계획서 검토/고객승인</t>
    <phoneticPr fontId="5" type="noConversion"/>
  </si>
  <si>
    <t>품질보증활동 계획 검토/고객승인</t>
    <phoneticPr fontId="5" type="noConversion"/>
  </si>
  <si>
    <t>이슈/리스크 관리 계획 검토/고객승인</t>
    <phoneticPr fontId="5" type="noConversion"/>
  </si>
  <si>
    <t>변경관리 계획 검토/고객승인</t>
    <phoneticPr fontId="5" type="noConversion"/>
  </si>
  <si>
    <t>보안관리 계획 검토/고객승인</t>
    <phoneticPr fontId="5" type="noConversion"/>
  </si>
  <si>
    <t xml:space="preserve">중간보고 발표 및 고객승인 </t>
    <phoneticPr fontId="5" type="noConversion"/>
  </si>
  <si>
    <t xml:space="preserve">완료보고 발표 및 고객승인 </t>
    <phoneticPr fontId="5" type="noConversion"/>
  </si>
  <si>
    <t>WBS 계획서 작성</t>
    <phoneticPr fontId="5" type="noConversion"/>
  </si>
  <si>
    <t>1.1.4.2</t>
  </si>
  <si>
    <t>품질보증활동 계획서 작성</t>
    <phoneticPr fontId="5" type="noConversion"/>
  </si>
  <si>
    <t>품질보증활동계획서</t>
    <phoneticPr fontId="5" type="noConversion"/>
  </si>
  <si>
    <t>1.1.5.2</t>
    <phoneticPr fontId="5" type="noConversion"/>
  </si>
  <si>
    <t>인력관리 계획 수립</t>
    <phoneticPr fontId="5" type="noConversion"/>
  </si>
  <si>
    <t>인력관리 계획서 작성</t>
    <phoneticPr fontId="5" type="noConversion"/>
  </si>
  <si>
    <t>인력관리계획서</t>
    <phoneticPr fontId="5" type="noConversion"/>
  </si>
  <si>
    <t>1.1.6.1</t>
    <phoneticPr fontId="5" type="noConversion"/>
  </si>
  <si>
    <t>1.1.6.2</t>
    <phoneticPr fontId="5" type="noConversion"/>
  </si>
  <si>
    <t>이슈/리스크 관리 계획 수립</t>
    <phoneticPr fontId="5" type="noConversion"/>
  </si>
  <si>
    <t>이슈/리스크 관리 계획서 작성</t>
    <phoneticPr fontId="5" type="noConversion"/>
  </si>
  <si>
    <t>이슈/리스크 계획서</t>
    <phoneticPr fontId="5" type="noConversion"/>
  </si>
  <si>
    <t>1.1.7.1</t>
    <phoneticPr fontId="5" type="noConversion"/>
  </si>
  <si>
    <t>1.1.7.2</t>
    <phoneticPr fontId="5" type="noConversion"/>
  </si>
  <si>
    <t>변경관리 계획 수립</t>
    <phoneticPr fontId="5" type="noConversion"/>
  </si>
  <si>
    <t>변경관리 계획서 작성</t>
    <phoneticPr fontId="5" type="noConversion"/>
  </si>
  <si>
    <t>변경관리계획서</t>
    <phoneticPr fontId="5" type="noConversion"/>
  </si>
  <si>
    <t>1.1.8.1</t>
    <phoneticPr fontId="5" type="noConversion"/>
  </si>
  <si>
    <t>1.1.8.2</t>
    <phoneticPr fontId="5" type="noConversion"/>
  </si>
  <si>
    <t>보안관리 계획 수립</t>
    <phoneticPr fontId="5" type="noConversion"/>
  </si>
  <si>
    <t xml:space="preserve">보안관리 계획 </t>
    <phoneticPr fontId="5" type="noConversion"/>
  </si>
  <si>
    <t>보안관리계획서</t>
    <phoneticPr fontId="5" type="noConversion"/>
  </si>
  <si>
    <t>문서관리지침서</t>
    <phoneticPr fontId="5" type="noConversion"/>
  </si>
  <si>
    <t>1.6.1</t>
    <phoneticPr fontId="5" type="noConversion"/>
  </si>
  <si>
    <t>1.6.1.1</t>
    <phoneticPr fontId="5" type="noConversion"/>
  </si>
  <si>
    <t>1.6.1.2</t>
    <phoneticPr fontId="5" type="noConversion"/>
  </si>
  <si>
    <t>고객 검토 및 승인</t>
    <phoneticPr fontId="5" type="noConversion"/>
  </si>
  <si>
    <t>1.5.1</t>
    <phoneticPr fontId="5" type="noConversion"/>
  </si>
  <si>
    <t>1.5.1.1</t>
    <phoneticPr fontId="5" type="noConversion"/>
  </si>
  <si>
    <t xml:space="preserve">분석단계 산출물 고객 검토 및 승인 </t>
    <phoneticPr fontId="5" type="noConversion"/>
  </si>
  <si>
    <t xml:space="preserve">설계단계 산출물 고객 검토 및 승인 </t>
    <phoneticPr fontId="5" type="noConversion"/>
  </si>
  <si>
    <t xml:space="preserve">구현단계 산출물 고객 검토 및 승인 </t>
    <phoneticPr fontId="5" type="noConversion"/>
  </si>
  <si>
    <t>1.5.1.3</t>
  </si>
  <si>
    <t>1.5.1.4</t>
  </si>
  <si>
    <t>1.5.1.5</t>
  </si>
  <si>
    <t xml:space="preserve">테스트단계 산출물 고객 검토 및 승인 </t>
    <phoneticPr fontId="5" type="noConversion"/>
  </si>
  <si>
    <t xml:space="preserve">이행단계 산출물 고객 검토 및 승인 </t>
    <phoneticPr fontId="5" type="noConversion"/>
  </si>
  <si>
    <t>정기보고</t>
    <phoneticPr fontId="5" type="noConversion"/>
  </si>
  <si>
    <t>단계별 산출물</t>
    <phoneticPr fontId="5" type="noConversion"/>
  </si>
  <si>
    <t>분석단계산출물</t>
    <phoneticPr fontId="5" type="noConversion"/>
  </si>
  <si>
    <t>설계단계산출물</t>
    <phoneticPr fontId="5" type="noConversion"/>
  </si>
  <si>
    <t>구현단계산출물</t>
    <phoneticPr fontId="5" type="noConversion"/>
  </si>
  <si>
    <t>테스트단계산출물</t>
    <phoneticPr fontId="5" type="noConversion"/>
  </si>
  <si>
    <t>이행단계산출물</t>
    <phoneticPr fontId="5" type="noConversion"/>
  </si>
  <si>
    <t>문서관리지침 검토/PM승인</t>
    <phoneticPr fontId="5" type="noConversion"/>
  </si>
  <si>
    <t>1.1.9.4</t>
    <phoneticPr fontId="5" type="noConversion"/>
  </si>
  <si>
    <t>산출물 표준 양식/템플릿 배포</t>
    <phoneticPr fontId="5" type="noConversion"/>
  </si>
  <si>
    <t>품질관리</t>
    <phoneticPr fontId="5" type="noConversion"/>
  </si>
  <si>
    <t>0.08</t>
    <phoneticPr fontId="5" type="noConversion"/>
  </si>
  <si>
    <t>0.09</t>
    <phoneticPr fontId="5" type="noConversion"/>
  </si>
  <si>
    <t>계획
진척율</t>
    <phoneticPr fontId="5" type="noConversion"/>
  </si>
  <si>
    <t>분석</t>
    <phoneticPr fontId="5" type="noConversion"/>
  </si>
  <si>
    <t>현황분석</t>
    <phoneticPr fontId="5" type="noConversion"/>
  </si>
  <si>
    <t>양행시스템분석</t>
    <phoneticPr fontId="5" type="noConversion"/>
  </si>
  <si>
    <t>조회</t>
    <phoneticPr fontId="5" type="noConversion"/>
  </si>
  <si>
    <t>2.1.2.2.3</t>
  </si>
  <si>
    <t>2.1.2.2.4</t>
  </si>
  <si>
    <t>2.1.2.2.5</t>
  </si>
  <si>
    <t>분석/설계자</t>
    <phoneticPr fontId="5" type="noConversion"/>
  </si>
  <si>
    <t>통합업무확정</t>
    <phoneticPr fontId="5" type="noConversion"/>
  </si>
  <si>
    <t>통합메뉴구조도</t>
    <phoneticPr fontId="5" type="noConversion"/>
  </si>
  <si>
    <t>기획자</t>
    <phoneticPr fontId="5" type="noConversion"/>
  </si>
  <si>
    <t>통합요건정의</t>
    <phoneticPr fontId="5" type="noConversion"/>
  </si>
  <si>
    <t>업무별 요건 분류</t>
    <phoneticPr fontId="5" type="noConversion"/>
  </si>
  <si>
    <t>요구사항정의서
요구사항추적표</t>
    <phoneticPr fontId="5" type="noConversion"/>
  </si>
  <si>
    <t>업무총괄</t>
    <phoneticPr fontId="5" type="noConversion"/>
  </si>
  <si>
    <t>논리모델구축</t>
    <phoneticPr fontId="5" type="noConversion"/>
  </si>
  <si>
    <t>프로세스 모델링</t>
    <phoneticPr fontId="5" type="noConversion"/>
  </si>
  <si>
    <t>인터페이스 정의서</t>
    <phoneticPr fontId="5" type="noConversion"/>
  </si>
  <si>
    <t>설계</t>
    <phoneticPr fontId="5" type="noConversion"/>
  </si>
  <si>
    <t>통합온라인 프로세스 설계</t>
    <phoneticPr fontId="5" type="noConversion"/>
  </si>
  <si>
    <t>화면설계</t>
    <phoneticPr fontId="5" type="noConversion"/>
  </si>
  <si>
    <t>프로그램 설계</t>
    <phoneticPr fontId="5" type="noConversion"/>
  </si>
  <si>
    <t>프로그램 목록
프로그램 사양서</t>
    <phoneticPr fontId="5" type="noConversion"/>
  </si>
  <si>
    <t>통합전문설계</t>
    <phoneticPr fontId="5" type="noConversion"/>
  </si>
  <si>
    <t>전문매핑</t>
    <phoneticPr fontId="5" type="noConversion"/>
  </si>
  <si>
    <t>전문목록</t>
    <phoneticPr fontId="5" type="noConversion"/>
  </si>
  <si>
    <t>구현</t>
    <phoneticPr fontId="5" type="noConversion"/>
  </si>
  <si>
    <t>프로그램 구현</t>
    <phoneticPr fontId="5" type="noConversion"/>
  </si>
  <si>
    <t>온라인 프로그램 소스코드</t>
    <phoneticPr fontId="5" type="noConversion"/>
  </si>
  <si>
    <t>2.3.1.1.3</t>
  </si>
  <si>
    <t>2.3.1.1.4</t>
  </si>
  <si>
    <t>2.3.1.1.5</t>
  </si>
  <si>
    <t>2.3.1.1.6</t>
  </si>
  <si>
    <t>단위테스트 수행</t>
    <phoneticPr fontId="5" type="noConversion"/>
  </si>
  <si>
    <t>2.3.2.1.1</t>
  </si>
  <si>
    <t>단위테스트 결과서</t>
    <phoneticPr fontId="5" type="noConversion"/>
  </si>
  <si>
    <t>2.3.2.1.2</t>
  </si>
  <si>
    <t>2.3.2.1.3</t>
  </si>
  <si>
    <t>2.3.2.1.4</t>
  </si>
  <si>
    <t>2.3.2.1.5</t>
  </si>
  <si>
    <t>3.1.2.1.2</t>
  </si>
  <si>
    <t>3.1.2.1.3</t>
  </si>
  <si>
    <t>3.1.2.1.4</t>
  </si>
  <si>
    <t>3.1.2.1.5</t>
  </si>
  <si>
    <t>3.1.2.1.6</t>
  </si>
  <si>
    <t>3.1.2.1.7</t>
  </si>
  <si>
    <t>3.1.2.1.8</t>
  </si>
  <si>
    <t>3.1.2.1.9</t>
  </si>
  <si>
    <t>3.1.2.1.10</t>
  </si>
  <si>
    <t>3.1.2.1.11</t>
  </si>
  <si>
    <t>3.1.2.1.12</t>
  </si>
  <si>
    <t>3.1.2.1.13</t>
  </si>
  <si>
    <t>3.1.2.2.2</t>
  </si>
  <si>
    <t>3.1.2.2.3</t>
  </si>
  <si>
    <t>3.1.2.2.4</t>
  </si>
  <si>
    <t>3.1.2.2.5</t>
  </si>
  <si>
    <t>3.1.2.2.6</t>
  </si>
  <si>
    <t>3.1.2.2.7</t>
  </si>
  <si>
    <t>3.1.2.2.8</t>
  </si>
  <si>
    <t>3.1.2.2.9</t>
  </si>
  <si>
    <t>3.1.2.2.10</t>
  </si>
  <si>
    <t>3.1.2.2.12</t>
  </si>
  <si>
    <t>3.1.2.2.13</t>
  </si>
  <si>
    <t>3.1.2.2.14</t>
  </si>
  <si>
    <t>3.2.1.2.2</t>
  </si>
  <si>
    <t>3.2.1.2.3</t>
  </si>
  <si>
    <t>3.2.1.2.4</t>
  </si>
  <si>
    <t>3.2.1.2.5</t>
  </si>
  <si>
    <t>3.2.1.2.6</t>
  </si>
  <si>
    <t>3.2.1.2.7</t>
  </si>
  <si>
    <t>3.2.1.2.8</t>
  </si>
  <si>
    <t>3.2.1.2.9</t>
  </si>
  <si>
    <t>3.2.1.2.10</t>
  </si>
  <si>
    <t>3.2.1.2.11</t>
  </si>
  <si>
    <t>3.2.1.2.12</t>
  </si>
  <si>
    <t>3.2.1.2.13</t>
  </si>
  <si>
    <t>3.2.1.2.14</t>
  </si>
  <si>
    <t>3.2.2.1.2</t>
  </si>
  <si>
    <t>3.3.1.1.2.1</t>
  </si>
  <si>
    <t>3.3.1.1.2.2</t>
  </si>
  <si>
    <t>3.3.1.1.2.3</t>
  </si>
  <si>
    <t>3.3.1.1.2.4</t>
  </si>
  <si>
    <t>3.3.1.1.2.5</t>
  </si>
  <si>
    <t>3.3.1.1.2.6</t>
  </si>
  <si>
    <t>3.3.1.1.2.7</t>
  </si>
  <si>
    <t>3.3.1.1.2.8</t>
  </si>
  <si>
    <t>3.3.1.1.2.9</t>
  </si>
  <si>
    <t>3.3.1.1.3</t>
  </si>
  <si>
    <t>3.3.1.1.3.1</t>
  </si>
  <si>
    <t>3.3.1.1.3.2</t>
  </si>
  <si>
    <t>3.3.1.1.4</t>
  </si>
  <si>
    <t>3.3.1.1.4.1</t>
  </si>
  <si>
    <t>3.3.1.1.5</t>
  </si>
  <si>
    <t>3.3.1.1.5.1</t>
  </si>
  <si>
    <t>3.3.1.1.5.2</t>
  </si>
  <si>
    <t>3.3.1.1.5.3</t>
  </si>
  <si>
    <t>3.3.1.1.6</t>
  </si>
  <si>
    <t>3.3.1.1.6.1</t>
  </si>
  <si>
    <t>3.3.1.1.6.2</t>
  </si>
  <si>
    <t>3.3.1.1.6.3</t>
  </si>
  <si>
    <t>3.3.1.1.6.4</t>
  </si>
  <si>
    <t>3.3.1.1.7</t>
  </si>
  <si>
    <t>3.3.1.1.7.1</t>
  </si>
  <si>
    <t>3.3.1.1.7.2</t>
  </si>
  <si>
    <t>3.3.1.1.7.3</t>
  </si>
  <si>
    <t>3.3.1.1.7.4</t>
  </si>
  <si>
    <t>3.3.1.1.8</t>
  </si>
  <si>
    <t>3.3.1.1.8.1</t>
  </si>
  <si>
    <t>3.3.1.1.8.2</t>
  </si>
  <si>
    <t>3.3.1.1.8.3</t>
  </si>
  <si>
    <t>3.3.1.1.8.4</t>
  </si>
  <si>
    <t>3.3.1.1.8.5</t>
  </si>
  <si>
    <t>3.3.1.1.9</t>
  </si>
  <si>
    <t>3.3.1.1.9.1</t>
  </si>
  <si>
    <t>3.3.1.1.9.2</t>
  </si>
  <si>
    <t>3.3.1.1.9.3</t>
  </si>
  <si>
    <t>3.3.1.1.9.4</t>
  </si>
  <si>
    <t>3.3.1.1.10</t>
  </si>
  <si>
    <t>3.3.1.1.10.1</t>
  </si>
  <si>
    <t>3.3.1.1.10.2</t>
  </si>
  <si>
    <t>3.3.1.1.10.3</t>
  </si>
  <si>
    <t>3.3.1.1.11</t>
  </si>
  <si>
    <t>3.3.1.1.11.1</t>
  </si>
  <si>
    <t>3.3.1.1.11.2</t>
  </si>
  <si>
    <t>3.3.1.1.11.3</t>
  </si>
  <si>
    <t>3.3.1.1.11.4</t>
  </si>
  <si>
    <t>3.3.1.1.11.5</t>
  </si>
  <si>
    <t>3.3.1.1.11.6</t>
  </si>
  <si>
    <t>3.3.1.1.13</t>
  </si>
  <si>
    <t>3.3.1.1.13.1</t>
  </si>
  <si>
    <t>3.3.1.1.13.2</t>
  </si>
  <si>
    <t>3.3.1.1.13.3</t>
  </si>
  <si>
    <t>3.3.1.1.13.4</t>
  </si>
  <si>
    <t>3.3.1.1.13.5</t>
  </si>
  <si>
    <t>3.3.1.1.13.6</t>
  </si>
  <si>
    <t>3.3.1.1.13.7</t>
  </si>
  <si>
    <t>3.3.1.1.13.8</t>
  </si>
  <si>
    <t>3.3.1.1.13.9</t>
  </si>
  <si>
    <t>3.3.1.1.13.10</t>
  </si>
  <si>
    <t>3.3.1.1.13.11</t>
  </si>
  <si>
    <t>3.3.1.1.13.12</t>
  </si>
  <si>
    <t>3.3.1.1.13.13</t>
  </si>
  <si>
    <t>3.3.1.1.13.14</t>
  </si>
  <si>
    <t>3.3.1.1.13.15</t>
  </si>
  <si>
    <t>3.3.1.1.13.16</t>
  </si>
  <si>
    <t>3.3.1.1.13.17</t>
  </si>
  <si>
    <t>3.3.1.1.13.18</t>
  </si>
  <si>
    <t>3.3.1.1.13.19</t>
  </si>
  <si>
    <t>3.3.1.1.13.20</t>
  </si>
  <si>
    <t>3.3.1.1.13.21</t>
  </si>
  <si>
    <t>3.3.1.1.13.22</t>
  </si>
  <si>
    <t>3.3.1.1.13.23</t>
  </si>
  <si>
    <t>글로벌뱅킹 통합_자주입금하는계좌_사전등록거래</t>
  </si>
  <si>
    <t>3.3.1.1.13.24</t>
  </si>
  <si>
    <t>글로벌뱅킹 송금_정보조회_개설결과조회</t>
  </si>
  <si>
    <t>3.3.2.1</t>
  </si>
  <si>
    <t>3.3.2.1.1</t>
  </si>
  <si>
    <t>3.3.2.1.1.1</t>
  </si>
  <si>
    <t>3.3.2.1.1.2</t>
  </si>
  <si>
    <t>3.3.2.1.1.3</t>
  </si>
  <si>
    <t>3.3.2.1.1.4</t>
  </si>
  <si>
    <t>3.3.2.1.1.5</t>
  </si>
  <si>
    <t>3.3.2.1.1.6</t>
  </si>
  <si>
    <t>3.3.2.1.1.7</t>
  </si>
  <si>
    <t>3.3.2.1.1.8</t>
  </si>
  <si>
    <t>3.3.2.1.1.9</t>
  </si>
  <si>
    <t>3.3.2.1.2</t>
  </si>
  <si>
    <t>3.3.2.1.2.1</t>
  </si>
  <si>
    <t>3.3.2.1.2.2</t>
  </si>
  <si>
    <t>3.3.2.1.3</t>
  </si>
  <si>
    <t>3.3.2.1.3.1</t>
  </si>
  <si>
    <t>3.3.2.1.4</t>
  </si>
  <si>
    <t>3.3.2.1.4.1</t>
  </si>
  <si>
    <t>3.3.2.1.4.2</t>
  </si>
  <si>
    <t>3.3.2.1.4.3</t>
  </si>
  <si>
    <t>3.3.2.1.5</t>
  </si>
  <si>
    <t>3.3.2.1.5.1</t>
  </si>
  <si>
    <t>3.3.2.1.5.2</t>
  </si>
  <si>
    <t>3.3.2.1.5.3</t>
  </si>
  <si>
    <t>3.3.2.1.5.4</t>
  </si>
  <si>
    <t>3.3.2.1.6</t>
  </si>
  <si>
    <t>3.3.2.1.6.1</t>
  </si>
  <si>
    <t>3.3.2.1.6.2</t>
  </si>
  <si>
    <t>3.3.2.1.6.3</t>
  </si>
  <si>
    <t>3.3.2.1.6.4</t>
  </si>
  <si>
    <t>3.3.2.1.7</t>
  </si>
  <si>
    <t>3.3.2.1.7.1</t>
  </si>
  <si>
    <t>3.3.2.1.7.2</t>
  </si>
  <si>
    <t>3.3.2.1.7.3</t>
  </si>
  <si>
    <t>3.3.2.1.7.4</t>
  </si>
  <si>
    <t>3.3.2.1.7.5</t>
  </si>
  <si>
    <t>3.3.2.1.8</t>
  </si>
  <si>
    <t>3.3.2.1.8.1</t>
  </si>
  <si>
    <t>3.3.2.1.8.2</t>
  </si>
  <si>
    <t>3.3.2.1.8.3</t>
  </si>
  <si>
    <t>3.3.2.1.8.4</t>
  </si>
  <si>
    <t>3.3.2.1.9</t>
  </si>
  <si>
    <t>3.3.2.1.9.1</t>
  </si>
  <si>
    <t>3.3.2.1.9.2</t>
  </si>
  <si>
    <t>3.3.2.1.9.3</t>
  </si>
  <si>
    <t>3.3.2.1.10</t>
  </si>
  <si>
    <t>3.3.2.1.10.1</t>
  </si>
  <si>
    <t>3.3.2.1.10.2</t>
  </si>
  <si>
    <t>3.3.2.1.10.3</t>
  </si>
  <si>
    <t>3.3.2.1.10.4</t>
  </si>
  <si>
    <t>3.3.2.1.10.5</t>
  </si>
  <si>
    <t>3.3.2.1.10.6</t>
  </si>
  <si>
    <t>3.3.2.1.12</t>
  </si>
  <si>
    <t>3.3.2.1.12.1</t>
  </si>
  <si>
    <t>3.3.2.1.12.2</t>
  </si>
  <si>
    <t>3.3.2.1.12.3</t>
  </si>
  <si>
    <t>외환포탈</t>
    <phoneticPr fontId="5" type="noConversion"/>
  </si>
  <si>
    <t>5.1.1</t>
    <phoneticPr fontId="5" type="noConversion"/>
  </si>
  <si>
    <t>5.1.1.1</t>
    <phoneticPr fontId="5" type="noConversion"/>
  </si>
  <si>
    <t>메뉴분석(공통/환율/환전/외화예금/FX우대서비스/FX가이드/글로벌센터/MYFXKEB)</t>
    <phoneticPr fontId="5" type="noConversion"/>
  </si>
  <si>
    <t>현행시스템분석서</t>
    <phoneticPr fontId="5" type="noConversion"/>
  </si>
  <si>
    <t>메뉴분석(FX딜링/글로벌뱅킹/외화송금/수출입전자무역)</t>
    <phoneticPr fontId="5" type="noConversion"/>
  </si>
  <si>
    <t>5.1.1.2</t>
  </si>
  <si>
    <t>전문분석(공통/환율/환전/외화예금/FX우대서비스/FX가이드/글로벌센터/MYFXKEB)</t>
    <phoneticPr fontId="5" type="noConversion"/>
  </si>
  <si>
    <t>전문분석(FX딜링/글로벌뱅킹/외화송금/수출입전자무역)</t>
    <phoneticPr fontId="5" type="noConversion"/>
  </si>
  <si>
    <t>5.1.1.3</t>
  </si>
  <si>
    <t>TBL분석(공통/환율/환전/외화예금/FX우대서비스/FX가이드/글로벌센터/MYFXKEB)</t>
    <phoneticPr fontId="5" type="noConversion"/>
  </si>
  <si>
    <t>TBL분석(FX딜링/글로벌뱅킹/외화송금/수출입전자무역)</t>
    <phoneticPr fontId="5" type="noConversion"/>
  </si>
  <si>
    <t>5.1.2</t>
    <phoneticPr fontId="5" type="noConversion"/>
  </si>
  <si>
    <t>5.1.2.1</t>
    <phoneticPr fontId="5" type="noConversion"/>
  </si>
  <si>
    <t>5.1.3</t>
    <phoneticPr fontId="5" type="noConversion"/>
  </si>
  <si>
    <t>5.1.3.1</t>
    <phoneticPr fontId="5" type="noConversion"/>
  </si>
  <si>
    <t>5.1.4</t>
    <phoneticPr fontId="5" type="noConversion"/>
  </si>
  <si>
    <t>5.1.4.1</t>
    <phoneticPr fontId="5" type="noConversion"/>
  </si>
  <si>
    <t>5.1.4.1.1</t>
    <phoneticPr fontId="5" type="noConversion"/>
  </si>
  <si>
    <t>프로세스 모델링(공통/환율/환전/외화예금/FX우대서비스/FX가이드/글로벌센터/MYFXKEB)</t>
    <phoneticPr fontId="5" type="noConversion"/>
  </si>
  <si>
    <t>5.1.4.1.2</t>
    <phoneticPr fontId="5" type="noConversion"/>
  </si>
  <si>
    <t>프로세스 모델링(FX딜링/글로벌뱅킹/외화송금/수출입전자무역)</t>
    <phoneticPr fontId="5" type="noConversion"/>
  </si>
  <si>
    <t>5.2.1</t>
    <phoneticPr fontId="5" type="noConversion"/>
  </si>
  <si>
    <t>5.2.1.1</t>
    <phoneticPr fontId="5" type="noConversion"/>
  </si>
  <si>
    <t>5.2.1.1.1</t>
    <phoneticPr fontId="5" type="noConversion"/>
  </si>
  <si>
    <t>화면설계(공통/환율/환전/외화예금/FX우대서비스/FX가이드/글로벌센터/MYFXKEB)</t>
    <phoneticPr fontId="5" type="noConversion"/>
  </si>
  <si>
    <t>화면설계서</t>
    <phoneticPr fontId="5" type="noConversion"/>
  </si>
  <si>
    <t>5.2.1.1.2</t>
    <phoneticPr fontId="5" type="noConversion"/>
  </si>
  <si>
    <t>화면설계(FX딜링/글로벌뱅킹/외화송금/수출입전자무역)</t>
    <phoneticPr fontId="5" type="noConversion"/>
  </si>
  <si>
    <t>프로그램 설계(공통/환율/환전)</t>
    <phoneticPr fontId="5" type="noConversion"/>
  </si>
  <si>
    <t>프로그램 설계(외화예금/FX우대서비스/FX가이드/글로벌센터/MYFXKEB)</t>
    <phoneticPr fontId="5" type="noConversion"/>
  </si>
  <si>
    <t>프로그램 설계(글로벌뱅킹/외화송금/수출입전자무역)</t>
    <phoneticPr fontId="5" type="noConversion"/>
  </si>
  <si>
    <t>프로그램 설계(FX딜링)</t>
    <phoneticPr fontId="5" type="noConversion"/>
  </si>
  <si>
    <t>5.2.2</t>
    <phoneticPr fontId="5" type="noConversion"/>
  </si>
  <si>
    <t>5.2.2.1</t>
    <phoneticPr fontId="5" type="noConversion"/>
  </si>
  <si>
    <t>5.2.2.1.1</t>
    <phoneticPr fontId="5" type="noConversion"/>
  </si>
  <si>
    <t>전문매핑((공통/환율/환전)</t>
    <phoneticPr fontId="5" type="noConversion"/>
  </si>
  <si>
    <t>5.2.2.1.2</t>
    <phoneticPr fontId="5" type="noConversion"/>
  </si>
  <si>
    <t>전문매핑(외화예금/FX우대서비스/FX가이드/글로벌센터/MYFXKEB)</t>
    <phoneticPr fontId="5" type="noConversion"/>
  </si>
  <si>
    <t>전문매핑(글로벌뱅킹/외화송금/수출입전자무역)</t>
    <phoneticPr fontId="5" type="noConversion"/>
  </si>
  <si>
    <t>전문매핑(FX딜링)</t>
    <phoneticPr fontId="5" type="noConversion"/>
  </si>
  <si>
    <t>5.2.3</t>
    <phoneticPr fontId="5" type="noConversion"/>
  </si>
  <si>
    <t>배치프로세스 설계</t>
    <phoneticPr fontId="5" type="noConversion"/>
  </si>
  <si>
    <t>5.2.3.1</t>
    <phoneticPr fontId="5" type="noConversion"/>
  </si>
  <si>
    <t>배치프로그램 설계</t>
    <phoneticPr fontId="5" type="noConversion"/>
  </si>
  <si>
    <t>5.2.3.1.1</t>
    <phoneticPr fontId="5" type="noConversion"/>
  </si>
  <si>
    <t>배치프로세스 정의서</t>
    <phoneticPr fontId="5" type="noConversion"/>
  </si>
  <si>
    <t>5.2.4</t>
    <phoneticPr fontId="5" type="noConversion"/>
  </si>
  <si>
    <t>통합 DB 설계</t>
    <phoneticPr fontId="5" type="noConversion"/>
  </si>
  <si>
    <t>5.2.4.1</t>
    <phoneticPr fontId="5" type="noConversion"/>
  </si>
  <si>
    <t>양행 테이블/속성 매핑</t>
    <phoneticPr fontId="5" type="noConversion"/>
  </si>
  <si>
    <t>논리 ERD
물리 ERD 
테이블목록 
테이블매핑정의서</t>
    <phoneticPr fontId="5" type="noConversion"/>
  </si>
  <si>
    <t>DBA</t>
    <phoneticPr fontId="5" type="noConversion"/>
  </si>
  <si>
    <t>5.2.4.2</t>
  </si>
  <si>
    <t>통합 데이터베이스 모델링</t>
    <phoneticPr fontId="5" type="noConversion"/>
  </si>
  <si>
    <t>5.3.1</t>
    <phoneticPr fontId="5" type="noConversion"/>
  </si>
  <si>
    <t>5.3.1.1</t>
    <phoneticPr fontId="5" type="noConversion"/>
  </si>
  <si>
    <t>환율(36)</t>
    <phoneticPr fontId="5" type="noConversion"/>
  </si>
  <si>
    <t>5.3.1.1.1</t>
    <phoneticPr fontId="5" type="noConversion"/>
  </si>
  <si>
    <t>메인(1)</t>
  </si>
  <si>
    <t>개발자0</t>
    <phoneticPr fontId="5" type="noConversion"/>
  </si>
  <si>
    <t>5.3.1.1.2</t>
    <phoneticPr fontId="5" type="noConversion"/>
  </si>
  <si>
    <t>고시환율(13)</t>
  </si>
  <si>
    <t>5.3.1.1.3</t>
  </si>
  <si>
    <t>외환시장환율정보(3)</t>
  </si>
  <si>
    <t>5.3.1.1.4</t>
  </si>
  <si>
    <t>환율제공서비스(16)</t>
  </si>
  <si>
    <t>5.3.1.1.5</t>
  </si>
  <si>
    <t>외환시장동향(3)</t>
  </si>
  <si>
    <t>5.3.1.2</t>
  </si>
  <si>
    <t>환전(61)</t>
    <phoneticPr fontId="5" type="noConversion"/>
  </si>
  <si>
    <t>5.3.1.2.1</t>
    <phoneticPr fontId="5" type="noConversion"/>
  </si>
  <si>
    <t>사이버환전(18)</t>
  </si>
  <si>
    <t>개발자1</t>
    <phoneticPr fontId="5" type="noConversion"/>
  </si>
  <si>
    <t>5.3.1.2.2</t>
  </si>
  <si>
    <t>외화기프트서비스(6)</t>
  </si>
  <si>
    <t>5.3.1.2.3</t>
  </si>
  <si>
    <t>환전내역조회(1)</t>
  </si>
  <si>
    <t>5.3.1.2.4</t>
  </si>
  <si>
    <t>환전클럽(4)</t>
  </si>
  <si>
    <t>5.3.1.2.5</t>
  </si>
  <si>
    <t>환전우대(3)</t>
  </si>
  <si>
    <t>5.3.1.3</t>
    <phoneticPr fontId="5" type="noConversion"/>
  </si>
  <si>
    <t>외화송금(55)</t>
    <phoneticPr fontId="5" type="noConversion"/>
  </si>
  <si>
    <t>5.3.1.3.1</t>
    <phoneticPr fontId="5" type="noConversion"/>
  </si>
  <si>
    <t>해외송금(8)</t>
  </si>
  <si>
    <t>개발자2</t>
    <phoneticPr fontId="5" type="noConversion"/>
  </si>
  <si>
    <t>5.3.1.3.2</t>
  </si>
  <si>
    <t>국내즉시송금(1)</t>
  </si>
  <si>
    <t>개발자2</t>
  </si>
  <si>
    <t>5.3.1.3.3</t>
  </si>
  <si>
    <t>외화송금내역(1)</t>
  </si>
  <si>
    <t>5.3.1.3.4</t>
  </si>
  <si>
    <t>송금Tracking(1)</t>
  </si>
  <si>
    <t>5.3.1.3.5</t>
  </si>
  <si>
    <t>송금정보(2)</t>
  </si>
  <si>
    <t>5.3.1.3.6</t>
  </si>
  <si>
    <t>외국환거래은행지정(2)</t>
  </si>
  <si>
    <t>5.3.1.3.7</t>
  </si>
  <si>
    <t>외화수표추심결과(1)</t>
  </si>
  <si>
    <t>5.3.1.3.8</t>
  </si>
  <si>
    <t>송금클럽(5)</t>
  </si>
  <si>
    <t>5.3.1.4</t>
    <phoneticPr fontId="5" type="noConversion"/>
  </si>
  <si>
    <t>FX딜링(194)</t>
    <phoneticPr fontId="5" type="noConversion"/>
  </si>
  <si>
    <t>5.3.1.4.1</t>
    <phoneticPr fontId="5" type="noConversion"/>
  </si>
  <si>
    <t>인터넷FX딜링서비스(76)</t>
  </si>
  <si>
    <t>개발자4</t>
    <phoneticPr fontId="5" type="noConversion"/>
  </si>
  <si>
    <t>5.3.1.4.2</t>
  </si>
  <si>
    <t>차액결제거래(66)</t>
  </si>
  <si>
    <t>5.3.1.4.3</t>
  </si>
  <si>
    <t>환율매매예약(52)</t>
  </si>
  <si>
    <t>5.3.1.5</t>
    <phoneticPr fontId="5" type="noConversion"/>
  </si>
  <si>
    <t>외화예금(53)</t>
    <phoneticPr fontId="5" type="noConversion"/>
  </si>
  <si>
    <t>5.3.1.5.1</t>
    <phoneticPr fontId="5" type="noConversion"/>
  </si>
  <si>
    <t>개발자3</t>
    <phoneticPr fontId="5" type="noConversion"/>
  </si>
  <si>
    <t>5.3.1.5.2</t>
  </si>
  <si>
    <t>외화예금안내(6)</t>
  </si>
  <si>
    <t>개발자3</t>
  </si>
  <si>
    <t>5.3.1.5.3</t>
  </si>
  <si>
    <t>외화예금상품(3)</t>
  </si>
  <si>
    <t>5.3.1.5.4</t>
  </si>
  <si>
    <t>외화예금e뱅킹(13)</t>
  </si>
  <si>
    <t>5.3.1.5.5</t>
  </si>
  <si>
    <t>외환매입매도(18)</t>
  </si>
  <si>
    <t>5.3.1.5.6</t>
  </si>
  <si>
    <t>글로벌계좌이체(9)</t>
  </si>
  <si>
    <t>5.3.1.5.7</t>
  </si>
  <si>
    <t>외화예금관련서비스(3)</t>
  </si>
  <si>
    <t>5.3.1.6</t>
  </si>
  <si>
    <t>FX우대서비스(11)</t>
    <phoneticPr fontId="5" type="noConversion"/>
  </si>
  <si>
    <t>5.3.1.6.1</t>
    <phoneticPr fontId="5" type="noConversion"/>
  </si>
  <si>
    <t>환전우대(4)</t>
  </si>
  <si>
    <t>5.3.1.6.2</t>
  </si>
  <si>
    <t>외환MoneyBag(7)</t>
  </si>
  <si>
    <t>개발자1</t>
  </si>
  <si>
    <t>5.3.1.7</t>
  </si>
  <si>
    <t>글로벌뱅킹(15)</t>
    <phoneticPr fontId="5" type="noConversion"/>
  </si>
  <si>
    <t>5.3.1.8</t>
  </si>
  <si>
    <t>기타(35)</t>
    <phoneticPr fontId="5" type="noConversion"/>
  </si>
  <si>
    <t>5.3.1.8.1</t>
    <phoneticPr fontId="5" type="noConversion"/>
  </si>
  <si>
    <t>수출입전자무역</t>
    <phoneticPr fontId="5" type="noConversion"/>
  </si>
  <si>
    <t>5.3.1.8.2</t>
  </si>
  <si>
    <t>FX가이드</t>
    <phoneticPr fontId="5" type="noConversion"/>
  </si>
  <si>
    <t>5.3.1.8.3</t>
  </si>
  <si>
    <t>글로벌센터</t>
    <phoneticPr fontId="5" type="noConversion"/>
  </si>
  <si>
    <t>5.3.1.8.4</t>
  </si>
  <si>
    <t>MYFXKEB</t>
    <phoneticPr fontId="5" type="noConversion"/>
  </si>
  <si>
    <t>5.3.1.9</t>
  </si>
  <si>
    <t>배치 프로그램 구현(20)</t>
    <phoneticPr fontId="5" type="noConversion"/>
  </si>
  <si>
    <t>5.3.1.9.1</t>
    <phoneticPr fontId="5" type="noConversion"/>
  </si>
  <si>
    <t>배치(18)</t>
    <phoneticPr fontId="5" type="noConversion"/>
  </si>
  <si>
    <t>배치 프로그램 소스코드</t>
    <phoneticPr fontId="5" type="noConversion"/>
  </si>
  <si>
    <t>5.3.1.9.2</t>
  </si>
  <si>
    <t>데몬(21)</t>
    <phoneticPr fontId="5" type="noConversion"/>
  </si>
  <si>
    <t>쉘 프로그램 소스코드</t>
    <phoneticPr fontId="5" type="noConversion"/>
  </si>
  <si>
    <t>5.3.1.10</t>
  </si>
  <si>
    <t>외환포탈관리자(69)</t>
    <phoneticPr fontId="5" type="noConversion"/>
  </si>
  <si>
    <t>5.3.1.10.1</t>
    <phoneticPr fontId="5" type="noConversion"/>
  </si>
  <si>
    <t>실적관리(13)</t>
  </si>
  <si>
    <t>5.3.1.10.2</t>
  </si>
  <si>
    <t>고객관리(9)</t>
  </si>
  <si>
    <t>5.3.1.10.3</t>
  </si>
  <si>
    <t>우대율관리(5)</t>
  </si>
  <si>
    <t>5.3.1.10.4</t>
  </si>
  <si>
    <t>통화관리(8)</t>
  </si>
  <si>
    <t>5.3.1.10.5</t>
  </si>
  <si>
    <t>주관부서업무(5)</t>
  </si>
  <si>
    <t>5.3.1.10.6</t>
  </si>
  <si>
    <t>외환포탈(FX딜링)(23)</t>
    <phoneticPr fontId="5" type="noConversion"/>
  </si>
  <si>
    <t>5.3.1.11</t>
    <phoneticPr fontId="5" type="noConversion"/>
  </si>
  <si>
    <t>외환포탈공통(42)</t>
  </si>
  <si>
    <t>공통 프로그램 소스코드</t>
    <phoneticPr fontId="5" type="noConversion"/>
  </si>
  <si>
    <t>5.3.2</t>
    <phoneticPr fontId="5" type="noConversion"/>
  </si>
  <si>
    <t>5.3.2.1</t>
  </si>
  <si>
    <t>5.3.2.1.1</t>
  </si>
  <si>
    <t>단위테스트결과서</t>
  </si>
  <si>
    <t>5.3.2.1.2</t>
  </si>
  <si>
    <t>5.3.2.1.3</t>
  </si>
  <si>
    <t>5.3.2.1.4</t>
  </si>
  <si>
    <t>5.3.2.1.5</t>
  </si>
  <si>
    <t>5.3.2.2</t>
  </si>
  <si>
    <t>5.3.2.2.1</t>
  </si>
  <si>
    <t>5.3.2.2.2</t>
  </si>
  <si>
    <t>5.3.2.2.3</t>
  </si>
  <si>
    <t>5.3.2.2.4</t>
  </si>
  <si>
    <t>5.3.2.2.5</t>
  </si>
  <si>
    <t>5.3.2.3</t>
  </si>
  <si>
    <t>5.3.2.3.1</t>
  </si>
  <si>
    <t>5.3.2.3.2</t>
  </si>
  <si>
    <t>5.3.2.3.3</t>
  </si>
  <si>
    <t>5.3.2.3.4</t>
  </si>
  <si>
    <t>5.3.2.3.5</t>
  </si>
  <si>
    <t>5.3.2.3.6</t>
  </si>
  <si>
    <t>5.3.2.3.7</t>
  </si>
  <si>
    <t>5.3.2.3.8</t>
  </si>
  <si>
    <t>5.3.2.4</t>
  </si>
  <si>
    <t>5.3.2.4.1</t>
  </si>
  <si>
    <t>5.3.2.4.2</t>
  </si>
  <si>
    <t>5.3.2.4.3</t>
  </si>
  <si>
    <t>5.3.2.5</t>
  </si>
  <si>
    <t>5.3.2.5.1</t>
  </si>
  <si>
    <t>5.3.2.5.2</t>
  </si>
  <si>
    <t>5.3.2.5.3</t>
  </si>
  <si>
    <t>5.3.2.5.4</t>
  </si>
  <si>
    <t>5.3.2.5.5</t>
  </si>
  <si>
    <t>5.3.2.5.6</t>
  </si>
  <si>
    <t>5.3.2.5.7</t>
  </si>
  <si>
    <t>5.3.2.6</t>
  </si>
  <si>
    <t>5.3.2.6.1</t>
  </si>
  <si>
    <t>5.3.2.6.2</t>
  </si>
  <si>
    <t>단위테스트결과서</t>
    <phoneticPr fontId="5" type="noConversion"/>
  </si>
  <si>
    <t>5.3.2.7</t>
  </si>
  <si>
    <t>5.3.2.8</t>
  </si>
  <si>
    <t>5.3.2.8.1</t>
  </si>
  <si>
    <t>5.3.2.8.2</t>
  </si>
  <si>
    <t>5.3.2.8.3</t>
  </si>
  <si>
    <t>5.3.2.8.4</t>
  </si>
  <si>
    <t>5.3.2.9</t>
  </si>
  <si>
    <t>5.3.2.9.1</t>
  </si>
  <si>
    <t>5.3.2.9.2</t>
  </si>
  <si>
    <t>5.3.2.10</t>
  </si>
  <si>
    <t>5.3.2.10.1</t>
  </si>
  <si>
    <t>5.3.2.10.2</t>
  </si>
  <si>
    <t>5.3.2.10.3</t>
  </si>
  <si>
    <t>5.3.2.10.4</t>
  </si>
  <si>
    <t>5.3.2.10.5</t>
  </si>
  <si>
    <t>5.3.2.10.6</t>
  </si>
  <si>
    <t>5.3.2.11</t>
    <phoneticPr fontId="5" type="noConversion"/>
  </si>
  <si>
    <t>다국어뱅킹</t>
    <phoneticPr fontId="5" type="noConversion"/>
  </si>
  <si>
    <t>4.1.1.1</t>
    <phoneticPr fontId="5" type="noConversion"/>
  </si>
  <si>
    <t>양행시스템분석</t>
    <phoneticPr fontId="5" type="noConversion"/>
  </si>
  <si>
    <t>현행 시스템 분석서</t>
    <phoneticPr fontId="5" type="noConversion"/>
  </si>
  <si>
    <t>분석/설계자</t>
    <phoneticPr fontId="5" type="noConversion"/>
  </si>
  <si>
    <t>4.1.2</t>
    <phoneticPr fontId="5" type="noConversion"/>
  </si>
  <si>
    <t>GAP 분석</t>
    <phoneticPr fontId="5" type="noConversion"/>
  </si>
  <si>
    <t>4.1.2.1</t>
    <phoneticPr fontId="5" type="noConversion"/>
  </si>
  <si>
    <t>4.1.2.2</t>
  </si>
  <si>
    <t>4.1.2.3</t>
  </si>
  <si>
    <t>4.1.3</t>
    <phoneticPr fontId="5" type="noConversion"/>
  </si>
  <si>
    <t>통합업무확정</t>
    <phoneticPr fontId="5" type="noConversion"/>
  </si>
  <si>
    <t>4.1.3.1</t>
    <phoneticPr fontId="5" type="noConversion"/>
  </si>
  <si>
    <t>통합메뉴구조도</t>
    <phoneticPr fontId="5" type="noConversion"/>
  </si>
  <si>
    <t>기획자</t>
    <phoneticPr fontId="5" type="noConversion"/>
  </si>
  <si>
    <t>4.1.4</t>
    <phoneticPr fontId="5" type="noConversion"/>
  </si>
  <si>
    <t>통합요건정의</t>
    <phoneticPr fontId="5" type="noConversion"/>
  </si>
  <si>
    <t>4.1.4.1</t>
    <phoneticPr fontId="5" type="noConversion"/>
  </si>
  <si>
    <t>업무별 요건 분류</t>
    <phoneticPr fontId="5" type="noConversion"/>
  </si>
  <si>
    <t>요구사항정의서
요구사항추적표</t>
    <phoneticPr fontId="5" type="noConversion"/>
  </si>
  <si>
    <t>업무총괄</t>
    <phoneticPr fontId="5" type="noConversion"/>
  </si>
  <si>
    <t>4.1.5</t>
    <phoneticPr fontId="5" type="noConversion"/>
  </si>
  <si>
    <t>논리모델구축</t>
    <phoneticPr fontId="5" type="noConversion"/>
  </si>
  <si>
    <t>4.1.5.1</t>
    <phoneticPr fontId="5" type="noConversion"/>
  </si>
  <si>
    <t>프로세스 모델링</t>
    <phoneticPr fontId="5" type="noConversion"/>
  </si>
  <si>
    <t>인터페이스 정의서</t>
    <phoneticPr fontId="5" type="noConversion"/>
  </si>
  <si>
    <t>BT분석/설계자</t>
    <phoneticPr fontId="5" type="noConversion"/>
  </si>
  <si>
    <t>설계</t>
    <phoneticPr fontId="5" type="noConversion"/>
  </si>
  <si>
    <t>4.2.1</t>
    <phoneticPr fontId="5" type="noConversion"/>
  </si>
  <si>
    <t>통합온라인 프로세스 설계</t>
    <phoneticPr fontId="5" type="noConversion"/>
  </si>
  <si>
    <t>4.2.1.1</t>
    <phoneticPr fontId="5" type="noConversion"/>
  </si>
  <si>
    <t>화면설계</t>
    <phoneticPr fontId="5" type="noConversion"/>
  </si>
  <si>
    <t>화면설계서</t>
    <phoneticPr fontId="5" type="noConversion"/>
  </si>
  <si>
    <t>4.2.1.2</t>
  </si>
  <si>
    <t>프로그램 설계</t>
    <phoneticPr fontId="5" type="noConversion"/>
  </si>
  <si>
    <t>프로그램 목록
프로그램 사양서</t>
    <phoneticPr fontId="5" type="noConversion"/>
  </si>
  <si>
    <t>4.2.2</t>
    <phoneticPr fontId="5" type="noConversion"/>
  </si>
  <si>
    <t>통합전문설계</t>
    <phoneticPr fontId="5" type="noConversion"/>
  </si>
  <si>
    <t>4.2.2.1</t>
    <phoneticPr fontId="5" type="noConversion"/>
  </si>
  <si>
    <t>전문매핑</t>
    <phoneticPr fontId="5" type="noConversion"/>
  </si>
  <si>
    <t>전문목록
전문매핑정의서</t>
    <phoneticPr fontId="5" type="noConversion"/>
  </si>
  <si>
    <t>분석/설계자</t>
    <phoneticPr fontId="5" type="noConversion"/>
  </si>
  <si>
    <t>4.2.3</t>
    <phoneticPr fontId="5" type="noConversion"/>
  </si>
  <si>
    <t>배치프로세스 설계</t>
    <phoneticPr fontId="5" type="noConversion"/>
  </si>
  <si>
    <t>4.2.3.1</t>
    <phoneticPr fontId="5" type="noConversion"/>
  </si>
  <si>
    <t>배치프로그램 설계</t>
    <phoneticPr fontId="5" type="noConversion"/>
  </si>
  <si>
    <t>배치프로세스 정의서</t>
    <phoneticPr fontId="5" type="noConversion"/>
  </si>
  <si>
    <t>4.2.4</t>
    <phoneticPr fontId="5" type="noConversion"/>
  </si>
  <si>
    <t>파일럿</t>
    <phoneticPr fontId="5" type="noConversion"/>
  </si>
  <si>
    <t>4.2.4.1</t>
    <phoneticPr fontId="5" type="noConversion"/>
  </si>
  <si>
    <t>파일럿 설계</t>
    <phoneticPr fontId="5" type="noConversion"/>
  </si>
  <si>
    <t>파일럿계획서</t>
    <phoneticPr fontId="5" type="noConversion"/>
  </si>
  <si>
    <t>4.2.4.2</t>
    <phoneticPr fontId="5" type="noConversion"/>
  </si>
  <si>
    <t>파일럿 구현</t>
    <phoneticPr fontId="5" type="noConversion"/>
  </si>
  <si>
    <t>다국어 적용 가이드</t>
    <phoneticPr fontId="5" type="noConversion"/>
  </si>
  <si>
    <t>분석/설계/개발자</t>
    <phoneticPr fontId="5" type="noConversion"/>
  </si>
  <si>
    <t>구현</t>
    <phoneticPr fontId="5" type="noConversion"/>
  </si>
  <si>
    <t>4.3.1</t>
    <phoneticPr fontId="5" type="noConversion"/>
  </si>
  <si>
    <t>프로그램 구현</t>
    <phoneticPr fontId="5" type="noConversion"/>
  </si>
  <si>
    <t>4.3.1.1</t>
    <phoneticPr fontId="5" type="noConversion"/>
  </si>
  <si>
    <t>온라인 프로그램 구현</t>
    <phoneticPr fontId="5" type="noConversion"/>
  </si>
  <si>
    <t>4.3.1.1.1</t>
    <phoneticPr fontId="5" type="noConversion"/>
  </si>
  <si>
    <t>통합로그인 / 보안 프로그램</t>
    <phoneticPr fontId="5" type="noConversion"/>
  </si>
  <si>
    <t>온라인 프로그램 소스코드</t>
    <phoneticPr fontId="5" type="noConversion"/>
  </si>
  <si>
    <t>PT개발자</t>
    <phoneticPr fontId="5" type="noConversion"/>
  </si>
  <si>
    <t>4.3.1.1.2</t>
    <phoneticPr fontId="5" type="noConversion"/>
  </si>
  <si>
    <t>조회</t>
    <phoneticPr fontId="5" type="noConversion"/>
  </si>
  <si>
    <t>4.3.1.1.2.1</t>
    <phoneticPr fontId="5" type="noConversion"/>
  </si>
  <si>
    <t>계좌현황조회</t>
    <phoneticPr fontId="5" type="noConversion"/>
  </si>
  <si>
    <t>4.3.1.1.2.2</t>
  </si>
  <si>
    <t>거래내역조회</t>
    <phoneticPr fontId="5" type="noConversion"/>
  </si>
  <si>
    <t>4.3.1.1.2.3</t>
  </si>
  <si>
    <t>미거래계좌조회</t>
    <phoneticPr fontId="5" type="noConversion"/>
  </si>
  <si>
    <t>4.3.1.1.2.4</t>
  </si>
  <si>
    <t>펀드 조회</t>
    <phoneticPr fontId="5" type="noConversion"/>
  </si>
  <si>
    <t>4.3.1.1.3</t>
    <phoneticPr fontId="5" type="noConversion"/>
  </si>
  <si>
    <t>이체</t>
    <phoneticPr fontId="5" type="noConversion"/>
  </si>
  <si>
    <t>4.3.1.1.3.1</t>
    <phoneticPr fontId="5" type="noConversion"/>
  </si>
  <si>
    <t>단건이체</t>
    <phoneticPr fontId="5" type="noConversion"/>
  </si>
  <si>
    <t>4.3.1.1.3.2</t>
  </si>
  <si>
    <t>다건이체</t>
    <phoneticPr fontId="5" type="noConversion"/>
  </si>
  <si>
    <t>4.3.1.1.3.3</t>
  </si>
  <si>
    <t xml:space="preserve">예약이체 </t>
    <phoneticPr fontId="5" type="noConversion"/>
  </si>
  <si>
    <t>4.3.1.1.3.4</t>
  </si>
  <si>
    <t>자동이체</t>
    <phoneticPr fontId="5" type="noConversion"/>
  </si>
  <si>
    <t>4.3.1.1.3.5</t>
  </si>
  <si>
    <t>이체결과 조회</t>
    <phoneticPr fontId="5" type="noConversion"/>
  </si>
  <si>
    <t>4.3.1.1.4</t>
    <phoneticPr fontId="5" type="noConversion"/>
  </si>
  <si>
    <t>예금/해지</t>
    <phoneticPr fontId="5" type="noConversion"/>
  </si>
  <si>
    <t>4.3.1.1.4.1</t>
    <phoneticPr fontId="5" type="noConversion"/>
  </si>
  <si>
    <t>상품 목록 / 상세</t>
    <phoneticPr fontId="5" type="noConversion"/>
  </si>
  <si>
    <t>4.3.1.1.4.2</t>
  </si>
  <si>
    <t>상품 가입 /해지 신청</t>
    <phoneticPr fontId="5" type="noConversion"/>
  </si>
  <si>
    <t>4.3.1.1.4.3</t>
  </si>
  <si>
    <t>신청 결과 조회 / 취소</t>
    <phoneticPr fontId="5" type="noConversion"/>
  </si>
  <si>
    <t>4.3.1.1.4.4</t>
  </si>
  <si>
    <t>MMT 계좌조회 / 해지 / 인출</t>
    <phoneticPr fontId="5" type="noConversion"/>
  </si>
  <si>
    <t>4.4.1.1.5</t>
    <phoneticPr fontId="5" type="noConversion"/>
  </si>
  <si>
    <t>지로/공과금</t>
    <phoneticPr fontId="5" type="noConversion"/>
  </si>
  <si>
    <t>4.4.1.1.5.1</t>
    <phoneticPr fontId="5" type="noConversion"/>
  </si>
  <si>
    <t>조회 납부</t>
    <phoneticPr fontId="5" type="noConversion"/>
  </si>
  <si>
    <t>4.4.1.1.5.2</t>
  </si>
  <si>
    <t>입력 납부</t>
    <phoneticPr fontId="5" type="noConversion"/>
  </si>
  <si>
    <t>4.4.1.1.5.3</t>
  </si>
  <si>
    <t>납부 영수증 보관함</t>
    <phoneticPr fontId="5" type="noConversion"/>
  </si>
  <si>
    <t>4.4.1.1.5.4</t>
  </si>
  <si>
    <t>통신요금</t>
    <phoneticPr fontId="5" type="noConversion"/>
  </si>
  <si>
    <t>4.4.1.1.5.5</t>
  </si>
  <si>
    <t>전기요금</t>
    <phoneticPr fontId="5" type="noConversion"/>
  </si>
  <si>
    <t>4.5.1.1.6</t>
    <phoneticPr fontId="5" type="noConversion"/>
  </si>
  <si>
    <t>공인인증썬터</t>
    <phoneticPr fontId="5" type="noConversion"/>
  </si>
  <si>
    <t>4.5.1.1.6.1</t>
    <phoneticPr fontId="5" type="noConversion"/>
  </si>
  <si>
    <t>범용인증서 발급/재발급</t>
    <phoneticPr fontId="5" type="noConversion"/>
  </si>
  <si>
    <t>4.5.1.1.6.2</t>
  </si>
  <si>
    <t>범용인증서 등록/해지</t>
    <phoneticPr fontId="5" type="noConversion"/>
  </si>
  <si>
    <t>4.5.1.1.6.3</t>
  </si>
  <si>
    <t>인증서 관리</t>
    <phoneticPr fontId="5" type="noConversion"/>
  </si>
  <si>
    <t>4.5.1.1.6.4</t>
  </si>
  <si>
    <t>은행인증서 발급/재발급</t>
    <phoneticPr fontId="5" type="noConversion"/>
  </si>
  <si>
    <t>4.5.1.1.6.5</t>
  </si>
  <si>
    <t>은행인증서 등록/해지</t>
    <phoneticPr fontId="5" type="noConversion"/>
  </si>
  <si>
    <t>온라인 프로그램 소스코드</t>
    <phoneticPr fontId="5" type="noConversion"/>
  </si>
  <si>
    <t>PT개발자</t>
    <phoneticPr fontId="5" type="noConversion"/>
  </si>
  <si>
    <t>4.5.1.1.7</t>
    <phoneticPr fontId="5" type="noConversion"/>
  </si>
  <si>
    <t>송금/외화이체</t>
    <phoneticPr fontId="5" type="noConversion"/>
  </si>
  <si>
    <t>4.5.1.1.7.1</t>
    <phoneticPr fontId="5" type="noConversion"/>
  </si>
  <si>
    <t>송금 안내</t>
    <phoneticPr fontId="5" type="noConversion"/>
  </si>
  <si>
    <t>4.5.1.1.7.2</t>
  </si>
  <si>
    <t>송금 신청</t>
    <phoneticPr fontId="5" type="noConversion"/>
  </si>
  <si>
    <t>4.5.1.1.7.3</t>
  </si>
  <si>
    <t>송금 결과 조회</t>
    <phoneticPr fontId="5" type="noConversion"/>
  </si>
  <si>
    <t>4.5.1.1.7.4</t>
  </si>
  <si>
    <t>외화이체 안내</t>
    <phoneticPr fontId="5" type="noConversion"/>
  </si>
  <si>
    <t>4.5.1.1.7.5</t>
  </si>
  <si>
    <t>외화 이체 실행</t>
    <phoneticPr fontId="5" type="noConversion"/>
  </si>
  <si>
    <t>4.5.1.1.8</t>
    <phoneticPr fontId="5" type="noConversion"/>
  </si>
  <si>
    <t>취약성 점검</t>
    <phoneticPr fontId="5" type="noConversion"/>
  </si>
  <si>
    <t>4.5.1.1.9</t>
    <phoneticPr fontId="5" type="noConversion"/>
  </si>
  <si>
    <t>외환매입매도</t>
    <phoneticPr fontId="5" type="noConversion"/>
  </si>
  <si>
    <t>4.5.1.1.10</t>
    <phoneticPr fontId="5" type="noConversion"/>
  </si>
  <si>
    <t>환율</t>
    <phoneticPr fontId="5" type="noConversion"/>
  </si>
  <si>
    <t>온라인 프로그램 소스코드</t>
    <phoneticPr fontId="5" type="noConversion"/>
  </si>
  <si>
    <t>PT개발자</t>
    <phoneticPr fontId="5" type="noConversion"/>
  </si>
  <si>
    <t>4.5.1.1.11</t>
    <phoneticPr fontId="5" type="noConversion"/>
  </si>
  <si>
    <t>대출</t>
    <phoneticPr fontId="5" type="noConversion"/>
  </si>
  <si>
    <t>4.5.1.1.11.1</t>
    <phoneticPr fontId="5" type="noConversion"/>
  </si>
  <si>
    <t>대출 현황 조회</t>
    <phoneticPr fontId="5" type="noConversion"/>
  </si>
  <si>
    <t>4.5.1.1.11.2</t>
  </si>
  <si>
    <t>대출 상환 현황 조회</t>
    <phoneticPr fontId="5" type="noConversion"/>
  </si>
  <si>
    <t>4.5.1.1.11.3</t>
  </si>
  <si>
    <t>대출 상환</t>
    <phoneticPr fontId="5" type="noConversion"/>
  </si>
  <si>
    <t>4.5.1.1.12</t>
    <phoneticPr fontId="5" type="noConversion"/>
  </si>
  <si>
    <t>고객정보관리 / 한도관리</t>
    <phoneticPr fontId="5" type="noConversion"/>
  </si>
  <si>
    <t>온라인 프로그램 소스코드</t>
    <phoneticPr fontId="5" type="noConversion"/>
  </si>
  <si>
    <t>PT개발자</t>
    <phoneticPr fontId="5" type="noConversion"/>
  </si>
  <si>
    <t>4.5.1.1.13</t>
    <phoneticPr fontId="5" type="noConversion"/>
  </si>
  <si>
    <t>메인페이지 / 상품안내</t>
    <phoneticPr fontId="5" type="noConversion"/>
  </si>
  <si>
    <t>4.5.1.1.14</t>
    <phoneticPr fontId="5" type="noConversion"/>
  </si>
  <si>
    <t>퇴직연금 조회</t>
    <phoneticPr fontId="5" type="noConversion"/>
  </si>
  <si>
    <t>4.5.1.2</t>
    <phoneticPr fontId="5" type="noConversion"/>
  </si>
  <si>
    <t>배치 프로그램 구현</t>
    <phoneticPr fontId="5" type="noConversion"/>
  </si>
  <si>
    <t>배치 프로그램 소스코드</t>
    <phoneticPr fontId="5" type="noConversion"/>
  </si>
  <si>
    <t>개발자</t>
    <phoneticPr fontId="5" type="noConversion"/>
  </si>
  <si>
    <t>4.5.2</t>
    <phoneticPr fontId="5" type="noConversion"/>
  </si>
  <si>
    <t>단위테스트 수행</t>
    <phoneticPr fontId="5" type="noConversion"/>
  </si>
  <si>
    <t>4.5.2.1</t>
    <phoneticPr fontId="5" type="noConversion"/>
  </si>
  <si>
    <t>단위테스트 수행</t>
    <phoneticPr fontId="5" type="noConversion"/>
  </si>
  <si>
    <t>4.5.2.1.1</t>
    <phoneticPr fontId="5" type="noConversion"/>
  </si>
  <si>
    <t>통합로그인 / 보안 프로그램</t>
    <phoneticPr fontId="5" type="noConversion"/>
  </si>
  <si>
    <t>단위테스트 결과서</t>
    <phoneticPr fontId="5" type="noConversion"/>
  </si>
  <si>
    <t>4.5.2.1.2</t>
  </si>
  <si>
    <t>조회</t>
    <phoneticPr fontId="5" type="noConversion"/>
  </si>
  <si>
    <t>4.5.2.1.3</t>
  </si>
  <si>
    <t>이체</t>
    <phoneticPr fontId="5" type="noConversion"/>
  </si>
  <si>
    <t>4.5.2.1.4</t>
  </si>
  <si>
    <t>예금/해지</t>
    <phoneticPr fontId="5" type="noConversion"/>
  </si>
  <si>
    <t>4.5.2.1.5</t>
  </si>
  <si>
    <t>지로/공과금</t>
    <phoneticPr fontId="5" type="noConversion"/>
  </si>
  <si>
    <t>4.5.2.1.6</t>
  </si>
  <si>
    <t>공인인증썬터</t>
    <phoneticPr fontId="5" type="noConversion"/>
  </si>
  <si>
    <t>4.5.2.1.7</t>
  </si>
  <si>
    <t>송금/외화이체</t>
    <phoneticPr fontId="5" type="noConversion"/>
  </si>
  <si>
    <t>4.5.2.1.8</t>
  </si>
  <si>
    <t>외환매입매도</t>
    <phoneticPr fontId="5" type="noConversion"/>
  </si>
  <si>
    <t>4.5.2.1.9</t>
  </si>
  <si>
    <t>4.5.2.1.10</t>
  </si>
  <si>
    <t>4.5.2.1.11</t>
  </si>
  <si>
    <t>고객정보관리 / 한도관리</t>
    <phoneticPr fontId="5" type="noConversion"/>
  </si>
  <si>
    <t>4.5.2.1.12</t>
  </si>
  <si>
    <t>메인페이지 / 상품안내</t>
    <phoneticPr fontId="5" type="noConversion"/>
  </si>
  <si>
    <t>4.5.2.1.13</t>
  </si>
  <si>
    <t>퇴직연금</t>
    <phoneticPr fontId="5" type="noConversion"/>
  </si>
  <si>
    <t>외화결제(i-VOSTRO)</t>
    <phoneticPr fontId="5" type="noConversion"/>
  </si>
  <si>
    <t>설계</t>
    <phoneticPr fontId="5" type="noConversion"/>
  </si>
  <si>
    <t>화면설계</t>
    <phoneticPr fontId="5" type="noConversion"/>
  </si>
  <si>
    <t>화면설계서</t>
  </si>
  <si>
    <t>전문매핑정의서</t>
  </si>
  <si>
    <t>전문매핑정의서</t>
    <phoneticPr fontId="5" type="noConversion"/>
  </si>
  <si>
    <t>테스트</t>
    <phoneticPr fontId="5" type="noConversion"/>
  </si>
  <si>
    <t>통합테스트</t>
    <phoneticPr fontId="5" type="noConversion"/>
  </si>
  <si>
    <t>VOSTRO 연계 채널검증</t>
    <phoneticPr fontId="5" type="noConversion"/>
  </si>
  <si>
    <t>인수테스트</t>
    <phoneticPr fontId="5" type="noConversion"/>
  </si>
  <si>
    <t>VOSTRO WEB 서비스 검증</t>
    <phoneticPr fontId="5" type="noConversion"/>
  </si>
  <si>
    <t>CMS</t>
    <phoneticPr fontId="5" type="noConversion"/>
  </si>
  <si>
    <t>분석</t>
  </si>
  <si>
    <t>현황분석</t>
  </si>
  <si>
    <t>양행시스템분석</t>
  </si>
  <si>
    <t>현행 시스템 분석서</t>
  </si>
  <si>
    <t xml:space="preserve">BiCNET </t>
  </si>
  <si>
    <t>통합자금관리</t>
  </si>
  <si>
    <t>자금수납</t>
  </si>
  <si>
    <t>자금지급</t>
  </si>
  <si>
    <t>법인카드</t>
  </si>
  <si>
    <t>수출입외환</t>
  </si>
  <si>
    <t>부가서비스</t>
  </si>
  <si>
    <t>사용자관리</t>
  </si>
  <si>
    <t>특화서비스</t>
  </si>
  <si>
    <t>BiCNET light</t>
  </si>
  <si>
    <t>계좌관리</t>
  </si>
  <si>
    <t>조회</t>
  </si>
  <si>
    <t>집금실행</t>
  </si>
  <si>
    <t>이체</t>
  </si>
  <si>
    <t>보고서</t>
  </si>
  <si>
    <t xml:space="preserve">하나CBS </t>
  </si>
  <si>
    <t>하나CBS light</t>
  </si>
  <si>
    <t xml:space="preserve">In-House뱅킹PLUS </t>
  </si>
  <si>
    <t>업무관리</t>
  </si>
  <si>
    <t>조회|보고서</t>
  </si>
  <si>
    <t>자금관리</t>
  </si>
  <si>
    <t>지급|이체</t>
  </si>
  <si>
    <t>예금|대출</t>
  </si>
  <si>
    <t>전자결제</t>
  </si>
  <si>
    <t>수출입</t>
  </si>
  <si>
    <t>시스템관리</t>
  </si>
  <si>
    <t>GCMS PLUS</t>
  </si>
  <si>
    <t>은행계좌</t>
  </si>
  <si>
    <t>통합카드</t>
  </si>
  <si>
    <t>증권</t>
  </si>
  <si>
    <t>전자결제/어음</t>
  </si>
  <si>
    <t>지급</t>
  </si>
  <si>
    <t>집금/배분</t>
  </si>
  <si>
    <t>전자세금계산서</t>
  </si>
  <si>
    <t>서비스관리</t>
  </si>
  <si>
    <t>ERP연계관리</t>
  </si>
  <si>
    <t>In-House뱅킹MEGA</t>
  </si>
  <si>
    <t>통합조회</t>
  </si>
  <si>
    <t>지급관리</t>
  </si>
  <si>
    <t>글로벌서비스</t>
  </si>
  <si>
    <t>인터넷자금관리</t>
  </si>
  <si>
    <t>인터넷계좌통합</t>
  </si>
  <si>
    <t>집금</t>
  </si>
  <si>
    <t>배분</t>
  </si>
  <si>
    <t>법인카드관리</t>
  </si>
  <si>
    <t>서비스환경</t>
  </si>
  <si>
    <t>ERP환경</t>
  </si>
  <si>
    <t>KEB Smart-Tax</t>
  </si>
  <si>
    <t>공통</t>
  </si>
  <si>
    <t>GAP 분석</t>
  </si>
  <si>
    <t>In-House뱅킹PLUS</t>
  </si>
  <si>
    <t>통합업무확정</t>
  </si>
  <si>
    <t>통합메뉴구조도</t>
  </si>
  <si>
    <t>통합요건정의</t>
  </si>
  <si>
    <t>업무별 요건 분류</t>
  </si>
  <si>
    <t>요구사항정의서
요구사항추적표</t>
  </si>
  <si>
    <t>논리모델구축</t>
  </si>
  <si>
    <t>프로세스 모델링</t>
  </si>
  <si>
    <t>인터페이스 정의서</t>
  </si>
  <si>
    <t>설계</t>
  </si>
  <si>
    <t>통합온라인 프로세스 설계</t>
  </si>
  <si>
    <t>화면설계</t>
  </si>
  <si>
    <t>프로그램 설계</t>
  </si>
  <si>
    <t>프로그램 목록
프로그램 사양서</t>
  </si>
  <si>
    <t>통합전문설계</t>
  </si>
  <si>
    <t>전문매핑</t>
  </si>
  <si>
    <t>통합DB설계</t>
  </si>
  <si>
    <t>양행 테이블/속성 매핑</t>
  </si>
  <si>
    <t>논리 ERD
물리 ERD 
테이블목록 
테이블매핑정의서</t>
  </si>
  <si>
    <t>통합데이터베이스모델링</t>
  </si>
  <si>
    <t>구현</t>
  </si>
  <si>
    <t>프로그램 구현</t>
  </si>
  <si>
    <t>온라인 프로그램 구현</t>
  </si>
  <si>
    <t>온라인 프로그램 소스코드</t>
  </si>
  <si>
    <t>단위테스트 수행</t>
  </si>
  <si>
    <t>단위테스트 결과서</t>
  </si>
  <si>
    <t>Smart-TAX</t>
  </si>
  <si>
    <t>9.1.1</t>
  </si>
  <si>
    <t>9.1.1.1</t>
  </si>
  <si>
    <t>9.1.1.1.1</t>
  </si>
  <si>
    <t>9.1.1.1.1.1</t>
  </si>
  <si>
    <t>9.1.1.1.1.2</t>
  </si>
  <si>
    <t>9.1.1.1.1.3</t>
  </si>
  <si>
    <t>9.1.1.1.1.4</t>
  </si>
  <si>
    <t>9.1.1.1.1.5</t>
  </si>
  <si>
    <t>9.1.1.1.1.6</t>
  </si>
  <si>
    <t>9.1.1.1.1.7</t>
  </si>
  <si>
    <t>9.1.1.1.1.8</t>
  </si>
  <si>
    <t>9.1.1.1.2</t>
  </si>
  <si>
    <t>9.1.1.1.2.1</t>
  </si>
  <si>
    <t>9.1.1.1.2.2</t>
  </si>
  <si>
    <t>9.1.1.1.2.3</t>
  </si>
  <si>
    <t>9.1.1.1.2.4</t>
  </si>
  <si>
    <t>9.1.1.1.2.5</t>
  </si>
  <si>
    <t>9.1.1.1.2.6</t>
  </si>
  <si>
    <t>9.1.1.1.2.7</t>
  </si>
  <si>
    <t>9.1.1.1.2.8</t>
  </si>
  <si>
    <t>9.1.1.1.2.9</t>
  </si>
  <si>
    <t>9.1.1.1.2.10</t>
  </si>
  <si>
    <t>9.1.1.1.3</t>
  </si>
  <si>
    <t>9.1.1.1.3.1</t>
  </si>
  <si>
    <t>9.1.1.1.3.2</t>
  </si>
  <si>
    <t>9.1.1.1.3.3</t>
  </si>
  <si>
    <t>9.1.1.1.3.4</t>
  </si>
  <si>
    <t>9.1.1.1.3.5</t>
  </si>
  <si>
    <t>9.1.1.1.3.6</t>
  </si>
  <si>
    <t>9.1.1.1.3.7</t>
  </si>
  <si>
    <t>9.1.1.1.3.8</t>
  </si>
  <si>
    <t>9.1.1.1.3.9</t>
  </si>
  <si>
    <t>9.1.1.1.4</t>
  </si>
  <si>
    <t>9.1.1.1.4.1</t>
  </si>
  <si>
    <t>9.1.1.1.4.2</t>
  </si>
  <si>
    <t>9.1.1.1.4.3</t>
  </si>
  <si>
    <t>9.1.1.1.4.4</t>
  </si>
  <si>
    <t>9.1.1.1.4.5</t>
  </si>
  <si>
    <t>9.1.1.1.4.6</t>
  </si>
  <si>
    <t>9.1.1.1.4.7</t>
  </si>
  <si>
    <t>9.1.1.1.4.8</t>
  </si>
  <si>
    <t>9.1.1.1.4.9</t>
  </si>
  <si>
    <t>9.1.1.1.5</t>
  </si>
  <si>
    <t>9.1.1.1.5.1</t>
  </si>
  <si>
    <t>9.1.1.1.5.2</t>
  </si>
  <si>
    <t>9.1.1.1.5.3</t>
  </si>
  <si>
    <t>9.1.1.1.5.4</t>
  </si>
  <si>
    <t>9.1.1.1.5.5</t>
  </si>
  <si>
    <t>9.1.1.1.5.6</t>
  </si>
  <si>
    <t>9.1.1.1.5.7</t>
  </si>
  <si>
    <t>9.1.1.1.6</t>
  </si>
  <si>
    <t>9.1.1.1.6.1</t>
  </si>
  <si>
    <t>9.1.1.1.6.2</t>
  </si>
  <si>
    <t>9.1.1.1.6.3</t>
  </si>
  <si>
    <t>9.1.1.1.6.4</t>
  </si>
  <si>
    <t>9.1.1.1.6.5</t>
  </si>
  <si>
    <t>9.1.1.1.6.6</t>
  </si>
  <si>
    <t>9.1.1.1.7</t>
  </si>
  <si>
    <t>9.1.1.1.8</t>
  </si>
  <si>
    <t>9.1.2</t>
  </si>
  <si>
    <t>9.1.2.1</t>
  </si>
  <si>
    <t>9.1.2.1.1</t>
  </si>
  <si>
    <t>9.1.2.1.2</t>
  </si>
  <si>
    <t>9.1.2.1.3</t>
  </si>
  <si>
    <t>9.1.2.1.4</t>
  </si>
  <si>
    <t>9.1.2.1.5</t>
  </si>
  <si>
    <t>9.1.2.1.6</t>
  </si>
  <si>
    <t>9.1.2.1.7</t>
  </si>
  <si>
    <t>9.1.2.2</t>
  </si>
  <si>
    <t>9.1.2.2.1</t>
  </si>
  <si>
    <t>9.1.2.2.1.1</t>
  </si>
  <si>
    <t>9.1.2.2.1.2</t>
  </si>
  <si>
    <t>9.1.2.2.1.3</t>
  </si>
  <si>
    <t>9.1.2.2.1.4</t>
  </si>
  <si>
    <t>9.1.2.2.1.5</t>
  </si>
  <si>
    <t>9.1.2.2.1.6</t>
  </si>
  <si>
    <t>9.1.2.2.1.7</t>
  </si>
  <si>
    <t>9.1.2.2.1.8</t>
  </si>
  <si>
    <t>9.1.2.2.2</t>
  </si>
  <si>
    <t>9.1.2.2.2.1</t>
  </si>
  <si>
    <t>9.1.2.2.2.2</t>
  </si>
  <si>
    <t>9.1.2.2.2.3</t>
  </si>
  <si>
    <t>9.1.2.2.2.4</t>
  </si>
  <si>
    <t>9.1.2.2.2.5</t>
  </si>
  <si>
    <t>9.1.2.2.2.6</t>
  </si>
  <si>
    <t>9.1.2.2.2.7</t>
  </si>
  <si>
    <t>9.1.2.2.2.8</t>
  </si>
  <si>
    <t>9.1.2.2.2.9</t>
  </si>
  <si>
    <t>9.1.2.2.2.10</t>
  </si>
  <si>
    <t>9.1.2.2.3</t>
  </si>
  <si>
    <t>9.1.2.2.3.1</t>
  </si>
  <si>
    <t>9.1.2.2.3.2</t>
  </si>
  <si>
    <t>9.1.2.2.3.3</t>
  </si>
  <si>
    <t>9.1.2.2.3.4</t>
  </si>
  <si>
    <t>9.1.2.2.3.5</t>
  </si>
  <si>
    <t>9.1.2.2.3.6</t>
  </si>
  <si>
    <t>9.1.2.2.3.7</t>
  </si>
  <si>
    <t>9.1.2.2.3.8</t>
  </si>
  <si>
    <t>9.1.2.2.3.9</t>
  </si>
  <si>
    <t>9.1.2.2.4</t>
  </si>
  <si>
    <t>9.1.2.2.4.1</t>
  </si>
  <si>
    <t>9.1.2.2.4.2</t>
  </si>
  <si>
    <t>9.1.2.2.4.3</t>
  </si>
  <si>
    <t>9.1.2.2.4.4</t>
  </si>
  <si>
    <t>9.1.2.2.4.5</t>
  </si>
  <si>
    <t>9.1.2.2.4.6</t>
  </si>
  <si>
    <t>9.1.2.2.4.7</t>
  </si>
  <si>
    <t>9.1.2.2.4.8</t>
  </si>
  <si>
    <t>9.1.2.2.4.9</t>
  </si>
  <si>
    <t>9.1.2.2.5</t>
  </si>
  <si>
    <t>9.1.2.2.5.1</t>
  </si>
  <si>
    <t>9.1.2.2.5.2</t>
  </si>
  <si>
    <t>9.1.2.2.5.3</t>
  </si>
  <si>
    <t>9.1.2.2.5.4</t>
  </si>
  <si>
    <t>9.1.2.2.5.5</t>
  </si>
  <si>
    <t>9.1.2.2.5.6</t>
  </si>
  <si>
    <t>9.1.2.2.5.7</t>
  </si>
  <si>
    <t>9.1.2.2.6</t>
  </si>
  <si>
    <t>9.1.2.2.6.1</t>
  </si>
  <si>
    <t>9.1.2.2.6.2</t>
  </si>
  <si>
    <t>9.1.2.2.6.3</t>
  </si>
  <si>
    <t>9.1.2.2.6.4</t>
  </si>
  <si>
    <t>9.1.2.2.6.5</t>
  </si>
  <si>
    <t>9.1.2.2.6.6</t>
  </si>
  <si>
    <t>9.1.2.2.7</t>
  </si>
  <si>
    <t>9.1.2.3</t>
  </si>
  <si>
    <t>9.1.2.3.1</t>
  </si>
  <si>
    <t>9.1.2.3.2</t>
  </si>
  <si>
    <t>9.1.2.3.3</t>
  </si>
  <si>
    <t>9.1.2.3.4</t>
  </si>
  <si>
    <t>9.1.2.3.5</t>
  </si>
  <si>
    <t>9.1.2.3.6</t>
  </si>
  <si>
    <t>9.1.2.3.7</t>
  </si>
  <si>
    <t>9.1.3</t>
  </si>
  <si>
    <t>9.1.3.1</t>
  </si>
  <si>
    <t>9.1.3.1.1</t>
  </si>
  <si>
    <t>9.1.3.1.2</t>
  </si>
  <si>
    <t>9.1.3.1.3</t>
  </si>
  <si>
    <t>9.1.3.1.4</t>
  </si>
  <si>
    <t>9.1.3.1.5</t>
  </si>
  <si>
    <t>9.1.3.1.6</t>
  </si>
  <si>
    <t>9.1.3.1.7</t>
  </si>
  <si>
    <t>9.1.4</t>
  </si>
  <si>
    <t>9.1.4.1</t>
  </si>
  <si>
    <t>9.1.4.1.1</t>
  </si>
  <si>
    <t>9.1.4.1.2</t>
  </si>
  <si>
    <t>9.1.4.1.3</t>
  </si>
  <si>
    <t>9.1.4.1.4</t>
  </si>
  <si>
    <t>9.1.4.1.5</t>
  </si>
  <si>
    <t>9.1.4.1.6</t>
  </si>
  <si>
    <t>9.1.4.1.7</t>
  </si>
  <si>
    <t>9.1.5</t>
  </si>
  <si>
    <t>9.1.5.1</t>
  </si>
  <si>
    <t>9.1.5.1.1</t>
  </si>
  <si>
    <t>9.1.5.1.2</t>
  </si>
  <si>
    <t>9.1.5.1.3</t>
  </si>
  <si>
    <t>9.1.5.1.4</t>
  </si>
  <si>
    <t>9.1.5.1.5</t>
  </si>
  <si>
    <t>9.1.5.1.6</t>
  </si>
  <si>
    <t>9.1.5.1.7</t>
  </si>
  <si>
    <t>9.2.1</t>
  </si>
  <si>
    <t>9.2.1.1</t>
  </si>
  <si>
    <t>9.2.1.1.1</t>
  </si>
  <si>
    <t>9.2.1.1.2</t>
  </si>
  <si>
    <t>9.2.1.1.3</t>
  </si>
  <si>
    <t>9.2.1.1.4</t>
  </si>
  <si>
    <t>9.2.1.1.5</t>
  </si>
  <si>
    <t>9.2.1.1.6</t>
  </si>
  <si>
    <t>9.2.1.1.7</t>
  </si>
  <si>
    <t>9.2.1.2</t>
  </si>
  <si>
    <t>9.2.1.2.1</t>
  </si>
  <si>
    <t>9.2.1.2.2</t>
  </si>
  <si>
    <t>9.2.1.2.3</t>
  </si>
  <si>
    <t>9.2.1.2.4</t>
  </si>
  <si>
    <t>9.2.1.2.5</t>
  </si>
  <si>
    <t>9.2.1.2.6</t>
  </si>
  <si>
    <t>9.2.2</t>
  </si>
  <si>
    <t>9.2.2.1</t>
  </si>
  <si>
    <t>9.2.2.1.1</t>
  </si>
  <si>
    <t>9.2.2.1.1.1</t>
  </si>
  <si>
    <t>9.2.2.1.1.2</t>
  </si>
  <si>
    <t>9.2.2.1.1.3</t>
  </si>
  <si>
    <t>9.2.2.1.1.4</t>
  </si>
  <si>
    <t>9.2.2.1.1.5</t>
  </si>
  <si>
    <t>9.2.2.1.1.6</t>
  </si>
  <si>
    <t>9.2.2.1.1.7</t>
  </si>
  <si>
    <t>9.2.2.1.1.8</t>
  </si>
  <si>
    <t>9.2.2.1.2</t>
  </si>
  <si>
    <t>9.2.2.1.2.1</t>
  </si>
  <si>
    <t>9.2.2.1.2.2</t>
  </si>
  <si>
    <t>9.2.2.1.2.3</t>
  </si>
  <si>
    <t>9.2.2.1.2.4</t>
  </si>
  <si>
    <t>9.2.2.1.2.5</t>
  </si>
  <si>
    <t>9.2.2.1.2.6</t>
  </si>
  <si>
    <t>9.2.2.1.2.7</t>
  </si>
  <si>
    <t>9.2.2.1.2.8</t>
  </si>
  <si>
    <t>9.2.2.1.2.9</t>
  </si>
  <si>
    <t>9.2.2.1.2.10</t>
  </si>
  <si>
    <t>9.2.2.1.3</t>
  </si>
  <si>
    <t>9.2.2.1.3.1</t>
  </si>
  <si>
    <t>9.2.2.1.3.2</t>
  </si>
  <si>
    <t>9.2.2.1.3.3</t>
  </si>
  <si>
    <t>9.2.2.1.3.4</t>
  </si>
  <si>
    <t>9.2.2.1.3.5</t>
  </si>
  <si>
    <t>9.2.2.1.3.6</t>
  </si>
  <si>
    <t>9.2.2.1.3.7</t>
  </si>
  <si>
    <t>9.2.2.1.3.8</t>
  </si>
  <si>
    <t>9.2.2.1.3.9</t>
  </si>
  <si>
    <t>9.2.2.1.4</t>
  </si>
  <si>
    <t>9.2.2.1.4.1</t>
  </si>
  <si>
    <t>9.2.2.1.4.2</t>
  </si>
  <si>
    <t>9.2.2.1.4.3</t>
  </si>
  <si>
    <t>9.2.2.1.4.4</t>
  </si>
  <si>
    <t>9.2.2.1.4.5</t>
  </si>
  <si>
    <t>9.2.2.1.4.6</t>
  </si>
  <si>
    <t>9.2.2.1.4.7</t>
  </si>
  <si>
    <t>9.2.2.1.4.8</t>
  </si>
  <si>
    <t>9.2.2.1.4.9</t>
  </si>
  <si>
    <t>9.2.2.1.5</t>
  </si>
  <si>
    <t>9.2.2.1.5.1</t>
  </si>
  <si>
    <t>9.2.2.1.5.2</t>
  </si>
  <si>
    <t>9.2.2.1.5.3</t>
  </si>
  <si>
    <t>9.2.2.1.5.4</t>
  </si>
  <si>
    <t>9.2.2.1.5.5</t>
  </si>
  <si>
    <t>9.2.2.1.5.6</t>
  </si>
  <si>
    <t>9.2.2.1.5.7</t>
  </si>
  <si>
    <t>9.2.2.1.6</t>
  </si>
  <si>
    <t>9.2.2.1.6.1</t>
  </si>
  <si>
    <t>9.2.2.1.6.2</t>
  </si>
  <si>
    <t>9.2.2.1.6.3</t>
  </si>
  <si>
    <t>9.2.2.1.6.4</t>
  </si>
  <si>
    <t>9.2.2.1.6.5</t>
  </si>
  <si>
    <t>9.2.2.1.6.6</t>
  </si>
  <si>
    <t>9.2.2.1.7</t>
  </si>
  <si>
    <t>9.2.3</t>
  </si>
  <si>
    <t>9.2.3.1</t>
  </si>
  <si>
    <t>9.2.3.1.1</t>
  </si>
  <si>
    <t>9.2.3.1.2</t>
  </si>
  <si>
    <t>9.2.3.1.3</t>
  </si>
  <si>
    <t>9.2.3.1.4</t>
  </si>
  <si>
    <t>9.2.3.1.5</t>
  </si>
  <si>
    <t>9.2.3.1.6</t>
  </si>
  <si>
    <t>9.2.3.1.7</t>
  </si>
  <si>
    <t>9.2.3.2</t>
  </si>
  <si>
    <t>9.2.3.2.1</t>
  </si>
  <si>
    <t>9.2.3.2.2</t>
  </si>
  <si>
    <t>9.2.3.2.3</t>
  </si>
  <si>
    <t>9.2.3.2.4</t>
  </si>
  <si>
    <t>9.2.3.2.5</t>
  </si>
  <si>
    <t>9.2.3.2.6</t>
  </si>
  <si>
    <t>9.2.3.2.7</t>
  </si>
  <si>
    <t>9.3.1</t>
  </si>
  <si>
    <t>9.3.1.1</t>
  </si>
  <si>
    <t>9.3.1.1.1</t>
  </si>
  <si>
    <t>9.3.1.1.1.1</t>
  </si>
  <si>
    <t>9.3.1.1.1.2</t>
  </si>
  <si>
    <t>9.3.1.1.1.3</t>
  </si>
  <si>
    <t>9.3.1.1.1.4</t>
  </si>
  <si>
    <t>9.3.1.1.1.5</t>
  </si>
  <si>
    <t>9.3.1.1.1.6</t>
  </si>
  <si>
    <t>9.3.1.1.1.7</t>
  </si>
  <si>
    <t>9.3.1.1.1.8</t>
  </si>
  <si>
    <t>9.3.1.1.1.9</t>
  </si>
  <si>
    <t>9.3.1.1.1.10</t>
  </si>
  <si>
    <t>9.3.1.1.1.11</t>
  </si>
  <si>
    <t>9.3.1.1.2</t>
  </si>
  <si>
    <t>9.3.1.1.2.1</t>
  </si>
  <si>
    <t>9.3.1.1.2.2</t>
  </si>
  <si>
    <t>9.3.1.1.2.3</t>
  </si>
  <si>
    <t>9.3.1.1.2.4</t>
  </si>
  <si>
    <t>9.3.1.1.2.5</t>
  </si>
  <si>
    <t>9.3.1.1.2.6</t>
  </si>
  <si>
    <t>9.3.1.1.2.7</t>
  </si>
  <si>
    <t>9.3.1.1.2.8</t>
  </si>
  <si>
    <t>9.3.1.1.2.9</t>
  </si>
  <si>
    <t>9.3.1.1.2.10</t>
  </si>
  <si>
    <t>9.3.1.1.3</t>
  </si>
  <si>
    <t>9.3.1.1.3.1</t>
  </si>
  <si>
    <t>9.3.1.1.3.2</t>
  </si>
  <si>
    <t>9.3.1.1.3.3</t>
  </si>
  <si>
    <t>9.3.1.1.3.4</t>
  </si>
  <si>
    <t>9.3.1.1.3.5</t>
  </si>
  <si>
    <t>9.3.1.1.3.6</t>
  </si>
  <si>
    <t>9.3.1.1.3.7</t>
  </si>
  <si>
    <t>9.3.1.1.3.8</t>
  </si>
  <si>
    <t>9.3.1.1.3.9</t>
  </si>
  <si>
    <t>9.3.1.1.3.10</t>
  </si>
  <si>
    <t>9.3.1.1.4</t>
  </si>
  <si>
    <t>9.3.1.1.4.1</t>
  </si>
  <si>
    <t>9.3.1.1.4.2</t>
  </si>
  <si>
    <t>9.3.1.1.4.3</t>
  </si>
  <si>
    <t>9.3.1.1.4.4</t>
  </si>
  <si>
    <t>9.3.1.1.4.5</t>
  </si>
  <si>
    <t>9.3.1.1.4.6</t>
  </si>
  <si>
    <t>9.3.1.1.4.7</t>
  </si>
  <si>
    <t>9.3.1.1.4.8</t>
  </si>
  <si>
    <t>9.3.1.1.4.9</t>
  </si>
  <si>
    <t>9.3.1.1.5</t>
  </si>
  <si>
    <t>9.3.1.1.5.1</t>
  </si>
  <si>
    <t>9.3.1.1.5.2</t>
  </si>
  <si>
    <t>9.3.1.1.5.3</t>
  </si>
  <si>
    <t>9.3.1.1.5.4</t>
  </si>
  <si>
    <t>9.3.1.1.5.5</t>
  </si>
  <si>
    <t>9.3.1.1.5.6</t>
  </si>
  <si>
    <t>9.3.1.1.5.7</t>
  </si>
  <si>
    <t>9.3.1.1.6</t>
  </si>
  <si>
    <t>9.3.1.1.6.1</t>
  </si>
  <si>
    <t>9.3.1.1.6.2</t>
  </si>
  <si>
    <t>9.3.1.1.6.3</t>
  </si>
  <si>
    <t>9.3.1.1.6.4</t>
  </si>
  <si>
    <t>9.3.1.1.6.5</t>
  </si>
  <si>
    <t>9.3.1.1.6.6</t>
  </si>
  <si>
    <t>9.3.1.1.7</t>
  </si>
  <si>
    <t>9.3.1.1.8</t>
  </si>
  <si>
    <t>9.3.2</t>
  </si>
  <si>
    <t>9.3.2.1</t>
  </si>
  <si>
    <t>9.3.2.1.1</t>
  </si>
  <si>
    <t>9.3.2.1.1.1</t>
  </si>
  <si>
    <t>9.3.2.1.1.2</t>
  </si>
  <si>
    <t>9.3.2.1.1.3</t>
  </si>
  <si>
    <t>9.3.2.1.1.4</t>
  </si>
  <si>
    <t>9.3.2.1.1.5</t>
  </si>
  <si>
    <t>9.3.2.1.1.6</t>
  </si>
  <si>
    <t>9.3.2.1.1.7</t>
  </si>
  <si>
    <t>9.3.2.1.1.8</t>
  </si>
  <si>
    <t>9.3.2.1.2</t>
  </si>
  <si>
    <t>9.3.2.1.2.1</t>
  </si>
  <si>
    <t>9.3.2.1.2.2</t>
  </si>
  <si>
    <t>9.3.2.1.2.3</t>
  </si>
  <si>
    <t>9.3.2.1.2.4</t>
  </si>
  <si>
    <t>9.3.2.1.2.5</t>
  </si>
  <si>
    <t>9.3.2.1.2.6</t>
  </si>
  <si>
    <t>9.3.2.1.2.7</t>
  </si>
  <si>
    <t>9.3.2.1.2.8</t>
  </si>
  <si>
    <t>9.3.2.1.2.9</t>
  </si>
  <si>
    <t>9.3.2.1.2.10</t>
  </si>
  <si>
    <t>9.3.2.1.3</t>
  </si>
  <si>
    <t>9.3.2.1.3.1</t>
  </si>
  <si>
    <t>9.3.2.1.3.2</t>
  </si>
  <si>
    <t>9.3.2.1.3.3</t>
  </si>
  <si>
    <t>9.3.2.1.3.4</t>
  </si>
  <si>
    <t>9.3.2.1.3.5</t>
  </si>
  <si>
    <t>9.3.2.1.3.6</t>
  </si>
  <si>
    <t>9.3.2.1.3.7</t>
  </si>
  <si>
    <t>9.3.2.1.3.8</t>
  </si>
  <si>
    <t>9.3.2.1.3.9</t>
  </si>
  <si>
    <t>9.3.2.1.4</t>
  </si>
  <si>
    <t>9.3.2.1.4.1</t>
  </si>
  <si>
    <t>9.3.2.1.4.2</t>
  </si>
  <si>
    <t>9.3.2.1.4.3</t>
  </si>
  <si>
    <t>9.3.2.1.4.4</t>
  </si>
  <si>
    <t>9.3.2.1.4.5</t>
  </si>
  <si>
    <t>9.3.2.1.4.6</t>
  </si>
  <si>
    <t>9.3.2.1.4.7</t>
  </si>
  <si>
    <t>9.3.2.1.4.8</t>
  </si>
  <si>
    <t>9.3.2.1.4.9</t>
  </si>
  <si>
    <t>9.3.2.1.5</t>
  </si>
  <si>
    <t>9.3.2.1.5.1</t>
  </si>
  <si>
    <t>9.3.2.1.5.2</t>
  </si>
  <si>
    <t>9.3.2.1.5.3</t>
  </si>
  <si>
    <t>9.3.2.1.5.4</t>
  </si>
  <si>
    <t>9.3.2.1.5.5</t>
  </si>
  <si>
    <t>9.3.2.1.6</t>
  </si>
  <si>
    <t>9.3.2.1.6.1</t>
  </si>
  <si>
    <t>9.3.2.1.6.2</t>
  </si>
  <si>
    <t>9.3.2.1.6.3</t>
  </si>
  <si>
    <t>9.3.2.1.6.4</t>
  </si>
  <si>
    <t>9.3.2.1.6.5</t>
  </si>
  <si>
    <t>9.3.2.1.6.6</t>
  </si>
  <si>
    <t>9.3.2.1.7</t>
  </si>
  <si>
    <t>전자금융 상품처리 / 콜센터</t>
    <phoneticPr fontId="5" type="noConversion"/>
  </si>
  <si>
    <t>10.1.1</t>
  </si>
  <si>
    <t>10.1.1.1</t>
  </si>
  <si>
    <t>상품처리개발자</t>
    <phoneticPr fontId="5" type="noConversion"/>
  </si>
  <si>
    <t>10.1.2</t>
  </si>
  <si>
    <t>10.1.2.1</t>
  </si>
  <si>
    <t>메뉴 GAP분석(화면 GAP 분석)</t>
    <phoneticPr fontId="5" type="noConversion"/>
  </si>
  <si>
    <t>10.1.2.1.1</t>
  </si>
  <si>
    <t>KEBiNet</t>
    <phoneticPr fontId="5" type="noConversion"/>
  </si>
  <si>
    <t>10.1.2.1.2</t>
  </si>
  <si>
    <t>IN-HOUS</t>
    <phoneticPr fontId="5" type="noConversion"/>
  </si>
  <si>
    <t>10.1.2.1.3</t>
  </si>
  <si>
    <t>기업약정관리</t>
    <phoneticPr fontId="5" type="noConversion"/>
  </si>
  <si>
    <t>10.1.2.1.4</t>
  </si>
  <si>
    <t>기업자금관리</t>
    <phoneticPr fontId="5" type="noConversion"/>
  </si>
  <si>
    <t>10.1.2.1.5</t>
  </si>
  <si>
    <t>e-채널 공통</t>
    <phoneticPr fontId="5" type="noConversion"/>
  </si>
  <si>
    <t>10.1.2.1.6</t>
  </si>
  <si>
    <t>e-채널 이용자관리</t>
    <phoneticPr fontId="5" type="noConversion"/>
  </si>
  <si>
    <t>10.1.2.1.7</t>
  </si>
  <si>
    <t>e-채널 CBS관리</t>
    <phoneticPr fontId="5" type="noConversion"/>
  </si>
  <si>
    <t>10.1.2.1.8</t>
  </si>
  <si>
    <t>콜센타</t>
    <phoneticPr fontId="5" type="noConversion"/>
  </si>
  <si>
    <t>10.1.2.2</t>
  </si>
  <si>
    <t>10.1.3</t>
  </si>
  <si>
    <t>통합요건정의</t>
    <phoneticPr fontId="5" type="noConversion"/>
  </si>
  <si>
    <t>10.1.3.1</t>
  </si>
  <si>
    <t>10.1.3.1.1</t>
  </si>
  <si>
    <t>요구사항추적표
요구사항정의서</t>
    <phoneticPr fontId="5" type="noConversion"/>
  </si>
  <si>
    <t>10.1.3.1.2</t>
  </si>
  <si>
    <t>10.1.3.1.3</t>
  </si>
  <si>
    <t>10.1.3.1.4</t>
  </si>
  <si>
    <t>10.1.3.1.5</t>
  </si>
  <si>
    <t>10.1.3.1.6</t>
  </si>
  <si>
    <t>10.1.3.1.7</t>
  </si>
  <si>
    <t>10.1.3.1.8</t>
  </si>
  <si>
    <t>10.1.5</t>
  </si>
  <si>
    <t>10.1.5.1</t>
  </si>
  <si>
    <t>프로세스 모델링(신규분)</t>
    <phoneticPr fontId="5" type="noConversion"/>
  </si>
  <si>
    <t>10.1.5.1.1</t>
  </si>
  <si>
    <t>프로세스정의서
인터페이스정의서</t>
    <phoneticPr fontId="5" type="noConversion"/>
  </si>
  <si>
    <t>10.1.5.1.2</t>
  </si>
  <si>
    <t>10.1.5.1.3</t>
  </si>
  <si>
    <t>10.1.5.1.4</t>
  </si>
  <si>
    <t>10.1.5.1.5</t>
  </si>
  <si>
    <t>10.1.5.1.6</t>
  </si>
  <si>
    <t>10.1.5.1.7</t>
  </si>
  <si>
    <t>10.1.5.1.8</t>
  </si>
  <si>
    <t>10.2.1</t>
  </si>
  <si>
    <t>10.2.1.1</t>
  </si>
  <si>
    <t>화면설계(신규분)</t>
    <phoneticPr fontId="5" type="noConversion"/>
  </si>
  <si>
    <t>화면목록</t>
    <phoneticPr fontId="5" type="noConversion"/>
  </si>
  <si>
    <t>10.2.1.1.1</t>
  </si>
  <si>
    <t>10.2.1.1.2</t>
  </si>
  <si>
    <t>10.2.1.1.3</t>
  </si>
  <si>
    <t>10.2.1.1.4</t>
  </si>
  <si>
    <t>10.2.1.1.5</t>
  </si>
  <si>
    <t>10.2.1.1.6</t>
  </si>
  <si>
    <t>10.2.1.1.7</t>
  </si>
  <si>
    <t>10.2.1.1.8</t>
  </si>
  <si>
    <t>10.2.1.2</t>
  </si>
  <si>
    <t>프로그램 설계(신규분)</t>
    <phoneticPr fontId="5" type="noConversion"/>
  </si>
  <si>
    <t>프로그램 목록</t>
    <phoneticPr fontId="5" type="noConversion"/>
  </si>
  <si>
    <t>10.2.1.2.1</t>
  </si>
  <si>
    <t>프로그램 사양서</t>
    <phoneticPr fontId="5" type="noConversion"/>
  </si>
  <si>
    <t>10.2.1.2.2</t>
  </si>
  <si>
    <t>10.2.1.2.3</t>
  </si>
  <si>
    <t>10.2.1.2.4</t>
  </si>
  <si>
    <t>10.2.1.2.5</t>
  </si>
  <si>
    <t>10.2.1.2.6</t>
  </si>
  <si>
    <t>10.2.1.2.7</t>
  </si>
  <si>
    <t>10.2.1.2.8</t>
  </si>
  <si>
    <t>10.2.2</t>
  </si>
  <si>
    <t>통합전문설계</t>
    <phoneticPr fontId="5" type="noConversion"/>
  </si>
  <si>
    <t>10.2.2.1</t>
  </si>
  <si>
    <t>전문목록</t>
    <phoneticPr fontId="5" type="noConversion"/>
  </si>
  <si>
    <t>10.2.2.1.1</t>
  </si>
  <si>
    <t>10.2.2.1.2</t>
  </si>
  <si>
    <t>10.2.2.1.3</t>
  </si>
  <si>
    <t>10.2.2.1.4</t>
  </si>
  <si>
    <t>10.2.2.1.5</t>
  </si>
  <si>
    <t>10.2.2.1.6</t>
  </si>
  <si>
    <t>10.2.2.1.7</t>
  </si>
  <si>
    <t>10.2.2.1.8</t>
  </si>
  <si>
    <t>10.2.3</t>
  </si>
  <si>
    <t>10.2.3.1</t>
  </si>
  <si>
    <t>배치프로그램 설계(신규분)</t>
    <phoneticPr fontId="5" type="noConversion"/>
  </si>
  <si>
    <t>10.2.3.1.1</t>
  </si>
  <si>
    <t>배치프로세스 정의서</t>
    <phoneticPr fontId="5" type="noConversion"/>
  </si>
  <si>
    <t>10.2.3.1.2</t>
  </si>
  <si>
    <t>10.2.3.1.3</t>
  </si>
  <si>
    <t>10.2.3.1.4</t>
  </si>
  <si>
    <t>10.2.3.1.5</t>
  </si>
  <si>
    <t>10.2.3.1.6</t>
  </si>
  <si>
    <t>10.2.3.1.7</t>
  </si>
  <si>
    <t>10.2.3.1.8</t>
  </si>
  <si>
    <t>10.2.4</t>
  </si>
  <si>
    <t>통합 DB 설계</t>
    <phoneticPr fontId="5" type="noConversion"/>
  </si>
  <si>
    <t>10.2.4.1</t>
  </si>
  <si>
    <t>양행 테이블/속성 매핑</t>
    <phoneticPr fontId="5" type="noConversion"/>
  </si>
  <si>
    <t>테이블매핑정의서</t>
    <phoneticPr fontId="5" type="noConversion"/>
  </si>
  <si>
    <t>상품처리개발자</t>
  </si>
  <si>
    <t>10.2.4.2</t>
  </si>
  <si>
    <t>통합 데이터베이스 모델링</t>
    <phoneticPr fontId="5" type="noConversion"/>
  </si>
  <si>
    <t>10.3.1</t>
  </si>
  <si>
    <t>10.3.1.1</t>
  </si>
  <si>
    <t>10.3.1.1.1</t>
  </si>
  <si>
    <t>10.3.1.1.2</t>
  </si>
  <si>
    <t>10.3.1.1.3</t>
  </si>
  <si>
    <t>10.3.1.1.4</t>
  </si>
  <si>
    <t>10.3.1.1.5</t>
  </si>
  <si>
    <t>통합로그인</t>
    <phoneticPr fontId="5" type="noConversion"/>
  </si>
  <si>
    <t>10.3.1.1.6</t>
  </si>
  <si>
    <t>10.3.1.1.7</t>
  </si>
  <si>
    <t>10.3.1.1.8</t>
  </si>
  <si>
    <t>10.3.1.1.9</t>
  </si>
  <si>
    <t>10.3.1.2</t>
  </si>
  <si>
    <t>10.3.1.2.1</t>
  </si>
  <si>
    <t>10.3.1.2.2</t>
  </si>
  <si>
    <t>10.3.1.2.3</t>
  </si>
  <si>
    <t>10.3.1.2.4</t>
  </si>
  <si>
    <t>10.3.1.2.5</t>
  </si>
  <si>
    <t>10.3.1.2.6</t>
  </si>
  <si>
    <t>10.3.1.2.7</t>
  </si>
  <si>
    <t>10.3.1.2.8</t>
  </si>
  <si>
    <t>10.3.2</t>
  </si>
  <si>
    <t>단위테스트수행</t>
    <phoneticPr fontId="5" type="noConversion"/>
  </si>
  <si>
    <t>10.3.2.1</t>
  </si>
  <si>
    <t>10.3.2.1.1</t>
  </si>
  <si>
    <t>10.3.2.1.2</t>
  </si>
  <si>
    <t>10.3.2.1.3</t>
  </si>
  <si>
    <t>10.3.2.1.4</t>
  </si>
  <si>
    <t>10.3.2.1.5</t>
  </si>
  <si>
    <t>10.3.2.1.6</t>
  </si>
  <si>
    <t>10.3.2.1.7</t>
  </si>
  <si>
    <t>10.3.2.1.8</t>
  </si>
  <si>
    <t>개인 스마트 뱅킹</t>
    <phoneticPr fontId="5" type="noConversion"/>
  </si>
  <si>
    <t>11.1.1</t>
  </si>
  <si>
    <t>11.1.1.1</t>
  </si>
  <si>
    <t>스마트관리 담당자</t>
    <phoneticPr fontId="5" type="noConversion"/>
  </si>
  <si>
    <t>11.1.1.1.1</t>
  </si>
  <si>
    <t>조회/이체</t>
    <phoneticPr fontId="5" type="noConversion"/>
  </si>
  <si>
    <t>11.1.1.1.2</t>
  </si>
  <si>
    <t>예금가입</t>
    <phoneticPr fontId="5" type="noConversion"/>
  </si>
  <si>
    <t>11.1.1.1.3</t>
  </si>
  <si>
    <t>펀드/가입</t>
    <phoneticPr fontId="5" type="noConversion"/>
  </si>
  <si>
    <t>11.1.1.1.4</t>
  </si>
  <si>
    <t>대출/대출신청</t>
    <phoneticPr fontId="5" type="noConversion"/>
  </si>
  <si>
    <t>11.1.1.1.5</t>
  </si>
  <si>
    <t>인증센터</t>
    <phoneticPr fontId="5" type="noConversion"/>
  </si>
  <si>
    <t>11.1.1.1.6</t>
  </si>
  <si>
    <t>외환</t>
    <phoneticPr fontId="5" type="noConversion"/>
  </si>
  <si>
    <t>11.1.1.1.7</t>
  </si>
  <si>
    <t>신용카드</t>
    <phoneticPr fontId="5" type="noConversion"/>
  </si>
  <si>
    <t>11.1.1.1.8</t>
  </si>
  <si>
    <t>지로/공과금</t>
    <phoneticPr fontId="5" type="noConversion"/>
  </si>
  <si>
    <t>11.1.1.1.9</t>
  </si>
  <si>
    <t>퇴직연금</t>
    <phoneticPr fontId="5" type="noConversion"/>
  </si>
  <si>
    <t>11.1.1.1.10</t>
  </si>
  <si>
    <t>부가서비스/보안센터/금융계산기</t>
    <phoneticPr fontId="5" type="noConversion"/>
  </si>
  <si>
    <t>11.1.1.1.11</t>
  </si>
  <si>
    <t>환경설정/기타기능</t>
    <phoneticPr fontId="5" type="noConversion"/>
  </si>
  <si>
    <t>11.1.2</t>
  </si>
  <si>
    <t>11.1.2.1</t>
  </si>
  <si>
    <t>메뉴 GAP분석</t>
    <phoneticPr fontId="5" type="noConversion"/>
  </si>
  <si>
    <t>11.1.2.1.1</t>
  </si>
  <si>
    <t>11.1.2.1.2</t>
  </si>
  <si>
    <t>11.1.2.1.3</t>
  </si>
  <si>
    <t>11.1.2.1.4</t>
  </si>
  <si>
    <t>11.1.2.1.5</t>
  </si>
  <si>
    <t>11.1.2.1.6</t>
  </si>
  <si>
    <t>11.1.2.1.7</t>
  </si>
  <si>
    <t>11.1.2.1.8</t>
  </si>
  <si>
    <t>11.1.2.1.9</t>
  </si>
  <si>
    <t>11.1.2.1.10</t>
  </si>
  <si>
    <t>11.1.2.1.11</t>
  </si>
  <si>
    <t>11.1.2.2</t>
  </si>
  <si>
    <t>전문 GAP분석</t>
    <phoneticPr fontId="5" type="noConversion"/>
  </si>
  <si>
    <t>스마트뱅킹 개발자</t>
    <phoneticPr fontId="5" type="noConversion"/>
  </si>
  <si>
    <t>11.1.2.2.1</t>
  </si>
  <si>
    <t>11.1.2.2.2</t>
  </si>
  <si>
    <t>11.1.2.2.3</t>
  </si>
  <si>
    <t>11.1.2.2.4</t>
  </si>
  <si>
    <t>11.1.2.2.5</t>
  </si>
  <si>
    <t>11.1.2.2.6</t>
  </si>
  <si>
    <t>11.1.2.2.7</t>
  </si>
  <si>
    <t>11.1.2.2.8</t>
  </si>
  <si>
    <t>11.1.2.2.9</t>
  </si>
  <si>
    <t>11.1.2.2.10</t>
  </si>
  <si>
    <t>11.1.2.2.11</t>
  </si>
  <si>
    <t>11.1.3</t>
  </si>
  <si>
    <t>통합업무확정</t>
    <phoneticPr fontId="5" type="noConversion"/>
  </si>
  <si>
    <t>11.1.3.1</t>
  </si>
  <si>
    <t>통합메뉴구조 확정</t>
    <phoneticPr fontId="5" type="noConversion"/>
  </si>
  <si>
    <t>11.1.3.1.1</t>
  </si>
  <si>
    <t>11.1.3.1.2</t>
  </si>
  <si>
    <t>11.1.3.1.3</t>
  </si>
  <si>
    <t>11.1.3.1.4</t>
  </si>
  <si>
    <t>11.1.3.1.5</t>
  </si>
  <si>
    <t>11.1.3.1.6</t>
  </si>
  <si>
    <t>11.1.3.1.7</t>
  </si>
  <si>
    <t>11.1.3.1.8</t>
  </si>
  <si>
    <t>11.1.3.1.9</t>
  </si>
  <si>
    <t>11.1.3.1.10</t>
  </si>
  <si>
    <t>11.1.3.1.11</t>
  </si>
  <si>
    <t>11.1.4</t>
  </si>
  <si>
    <t>11.1.4.1</t>
  </si>
  <si>
    <t>11.1.4.1.1</t>
  </si>
  <si>
    <t>11.1.4.1.2</t>
  </si>
  <si>
    <t>11.1.4.1.3</t>
  </si>
  <si>
    <t>11.1.4.1.4</t>
  </si>
  <si>
    <t>11.1.4.1.5</t>
  </si>
  <si>
    <t>11.1.4.1.6</t>
  </si>
  <si>
    <t>11.1.4.1.7</t>
  </si>
  <si>
    <t>11.1.4.1.8</t>
  </si>
  <si>
    <t>11.1.4.1.9</t>
  </si>
  <si>
    <t>11.1.4.1.10</t>
  </si>
  <si>
    <t>11.1.4.1.11</t>
  </si>
  <si>
    <t>11.1.5</t>
  </si>
  <si>
    <t>11.1.5.1</t>
  </si>
  <si>
    <t>인터페이스 정의서</t>
    <phoneticPr fontId="5" type="noConversion"/>
  </si>
  <si>
    <t>11.2.1</t>
  </si>
  <si>
    <t>통합온라인 프로세스 설계</t>
    <phoneticPr fontId="5" type="noConversion"/>
  </si>
  <si>
    <t>11.2.1.1</t>
  </si>
  <si>
    <t>화면설계</t>
    <phoneticPr fontId="5" type="noConversion"/>
  </si>
  <si>
    <t>화면설계서</t>
    <phoneticPr fontId="5" type="noConversion"/>
  </si>
  <si>
    <t>스마트관리 담당자</t>
    <phoneticPr fontId="5" type="noConversion"/>
  </si>
  <si>
    <t>11.2.1.1.1</t>
  </si>
  <si>
    <t>조회/이체</t>
    <phoneticPr fontId="5" type="noConversion"/>
  </si>
  <si>
    <t>11.2.1.1.2</t>
  </si>
  <si>
    <t>예금가입</t>
    <phoneticPr fontId="5" type="noConversion"/>
  </si>
  <si>
    <t>11.2.1.1.3</t>
  </si>
  <si>
    <t>11.2.1.1.4</t>
  </si>
  <si>
    <t>11.2.1.1.5</t>
  </si>
  <si>
    <t>11.2.1.1.6</t>
  </si>
  <si>
    <t>11.2.1.1.7</t>
  </si>
  <si>
    <t>11.2.1.1.8</t>
  </si>
  <si>
    <t>11.2.1.1.9</t>
  </si>
  <si>
    <t>11.2.1.1.10</t>
  </si>
  <si>
    <t>11.2.1.1.11</t>
  </si>
  <si>
    <t>11.2.1.2</t>
  </si>
  <si>
    <t>11.2.1.2.1</t>
  </si>
  <si>
    <t>11.2.1.2.2</t>
  </si>
  <si>
    <t>11.2.1.2.3</t>
  </si>
  <si>
    <t>11.2.1.2.4</t>
  </si>
  <si>
    <t>11.2.1.2.5</t>
  </si>
  <si>
    <t>11.2.1.2.6</t>
  </si>
  <si>
    <t>11.2.1.2.7</t>
  </si>
  <si>
    <t>11.2.1.2.8</t>
  </si>
  <si>
    <t>11.2.1.2.9</t>
  </si>
  <si>
    <t>11.2.1.2.10</t>
  </si>
  <si>
    <t>11.2.1.2.11</t>
  </si>
  <si>
    <t>11.2.2</t>
  </si>
  <si>
    <t>11.2.2.1</t>
  </si>
  <si>
    <t>11.3.1</t>
  </si>
  <si>
    <t>11.3.1.1</t>
  </si>
  <si>
    <t>11.3.1.1.1</t>
  </si>
  <si>
    <t xml:space="preserve">통합 로그인/인증센터 개발 </t>
  </si>
  <si>
    <t>11.3.1.1.2</t>
  </si>
  <si>
    <t xml:space="preserve">다국어 처리 방식 대응 개발 </t>
  </si>
  <si>
    <t>11.3.1.1.3</t>
  </si>
  <si>
    <t>고객센터/환경설정</t>
  </si>
  <si>
    <t>11.3.1.1.4</t>
  </si>
  <si>
    <t>11.3.1.1.5</t>
  </si>
  <si>
    <t>이체</t>
    <phoneticPr fontId="5" type="noConversion"/>
  </si>
  <si>
    <t>11.3.1.1.6</t>
  </si>
  <si>
    <t>예금/펀드가입/대출</t>
  </si>
  <si>
    <t>11.3.1.1.7</t>
  </si>
  <si>
    <t>신용카드/지로/공과금</t>
  </si>
  <si>
    <t>11.3.1.1.8</t>
  </si>
  <si>
    <t>퇴직연금</t>
  </si>
  <si>
    <t>11.3.1.1.9</t>
  </si>
  <si>
    <t>부가서비스/보안센터/금융계산기</t>
  </si>
  <si>
    <t>11.3.1.1.10</t>
  </si>
  <si>
    <t>My정보관리</t>
  </si>
  <si>
    <t>11.3.1.1.11</t>
  </si>
  <si>
    <t>환전클럽/송금클럽</t>
  </si>
  <si>
    <t>11.3.1.1.12</t>
  </si>
  <si>
    <t>외환/외화송금/매매</t>
  </si>
  <si>
    <t>11.3.2</t>
  </si>
  <si>
    <t>11.3.2.1</t>
  </si>
  <si>
    <t>11.3.2.1.1</t>
  </si>
  <si>
    <t>통합 로그인/인증센터 테스트</t>
    <phoneticPr fontId="5" type="noConversion"/>
  </si>
  <si>
    <t>11.3.2.1.2</t>
  </si>
  <si>
    <t xml:space="preserve">다국어 처리 </t>
    <phoneticPr fontId="5" type="noConversion"/>
  </si>
  <si>
    <t>11.3.2.1.3</t>
  </si>
  <si>
    <t>11.3.2.1.4</t>
  </si>
  <si>
    <t>11.3.2.1.5</t>
  </si>
  <si>
    <t>11.3.2.1.6</t>
  </si>
  <si>
    <t>11.3.2.1.7</t>
  </si>
  <si>
    <t>11.3.2.1.8</t>
  </si>
  <si>
    <t>11.3.2.1.9</t>
  </si>
  <si>
    <t>11.3.2.1.10</t>
  </si>
  <si>
    <t>11.3.2.1.11</t>
  </si>
  <si>
    <t>11.3.2.1.12</t>
  </si>
  <si>
    <t>스마트 환율</t>
    <phoneticPr fontId="5" type="noConversion"/>
  </si>
  <si>
    <t>12.1.1</t>
  </si>
  <si>
    <t>12.1.1.1</t>
  </si>
  <si>
    <t>12.1.1.1.1</t>
  </si>
  <si>
    <t>환율조회</t>
  </si>
  <si>
    <t>12.1.1.1.2</t>
  </si>
  <si>
    <t>계산기</t>
  </si>
  <si>
    <t>12.1.1.1.3</t>
  </si>
  <si>
    <t>설정</t>
  </si>
  <si>
    <t>12.1.1.1.4</t>
  </si>
  <si>
    <t>위젯</t>
  </si>
  <si>
    <t>12.1.1.1.5</t>
  </si>
  <si>
    <t>고객센터</t>
  </si>
  <si>
    <t>12.1.2</t>
  </si>
  <si>
    <t>12.1.2.1</t>
  </si>
  <si>
    <t>12.1.2.1.1</t>
  </si>
  <si>
    <t>12.1.2.1.2</t>
  </si>
  <si>
    <t>12.1.2.1.3</t>
  </si>
  <si>
    <t>12.1.2.1.4</t>
  </si>
  <si>
    <t>12.1.2.1.5</t>
  </si>
  <si>
    <t>12.1.2.2</t>
  </si>
  <si>
    <t>12.1.2.2.1</t>
  </si>
  <si>
    <t>스마트 환율앱 전문 분석</t>
    <phoneticPr fontId="5" type="noConversion"/>
  </si>
  <si>
    <t>12.1.3</t>
  </si>
  <si>
    <t>12.1.3.1</t>
  </si>
  <si>
    <t>12.1.3.1.1</t>
  </si>
  <si>
    <t>메인화면</t>
  </si>
  <si>
    <t>12.1.3.1.2</t>
  </si>
  <si>
    <t>12.1.3.1.3</t>
  </si>
  <si>
    <t>사이버환전(안내,바로가기)</t>
  </si>
  <si>
    <t>12.1.3.1.4</t>
  </si>
  <si>
    <t>12.1.3.1.5</t>
  </si>
  <si>
    <t>환율</t>
  </si>
  <si>
    <t>12.1.3.1.6</t>
  </si>
  <si>
    <t>환율 위젯</t>
  </si>
  <si>
    <t>12.1.4</t>
  </si>
  <si>
    <t>12.1.4.1</t>
  </si>
  <si>
    <t>12.1.4.1.1</t>
  </si>
  <si>
    <t>12.1.4.1.2</t>
  </si>
  <si>
    <t>12.1.4.1.3</t>
  </si>
  <si>
    <t>12.1.4.1.4</t>
  </si>
  <si>
    <t>12.1.4.1.5</t>
  </si>
  <si>
    <t>12.1.4.1.6</t>
  </si>
  <si>
    <t>12.1.5</t>
  </si>
  <si>
    <t>12.1.5.1</t>
  </si>
  <si>
    <t>12.2.1</t>
  </si>
  <si>
    <t>12.2.1.1</t>
  </si>
  <si>
    <t>12.2.1.1.1</t>
  </si>
  <si>
    <t>12.2.1.1.2</t>
  </si>
  <si>
    <t>12.2.1.1.3</t>
  </si>
  <si>
    <t>12.2.1.1.4</t>
  </si>
  <si>
    <t>12.2.1.1.5</t>
  </si>
  <si>
    <t>12.2.1.1.6</t>
  </si>
  <si>
    <t>12.2.1.2</t>
  </si>
  <si>
    <t>12.2.1.2.1</t>
  </si>
  <si>
    <t>Native 앱 공통 구조 개발</t>
  </si>
  <si>
    <t>12.2.1.2.2</t>
  </si>
  <si>
    <t>PT 통신 인터페이스 개발</t>
  </si>
  <si>
    <t>12.2.1.2.3</t>
  </si>
  <si>
    <t>다국어 처리 방식 대응 개발</t>
  </si>
  <si>
    <t>12.2.1.2.4</t>
  </si>
  <si>
    <t xml:space="preserve">메인화면 </t>
  </si>
  <si>
    <t>12.2.1.2.5</t>
  </si>
  <si>
    <t>12.2.1.2.6</t>
  </si>
  <si>
    <t>12.2.1.2.7</t>
  </si>
  <si>
    <t>12.2.1.2.8</t>
  </si>
  <si>
    <t>12.2.1.2.9</t>
  </si>
  <si>
    <t>12.2.2</t>
  </si>
  <si>
    <t>12.2.2.1</t>
  </si>
  <si>
    <t>12.3.1</t>
  </si>
  <si>
    <t>프로그램 구현</t>
    <phoneticPr fontId="5" type="noConversion"/>
  </si>
  <si>
    <t>12.3.1.1</t>
  </si>
  <si>
    <t>온라인 프로그램 구현</t>
    <phoneticPr fontId="5" type="noConversion"/>
  </si>
  <si>
    <t>온라인 프로그램 소스코드</t>
    <phoneticPr fontId="5" type="noConversion"/>
  </si>
  <si>
    <t>스마트뱅킹 개발자</t>
    <phoneticPr fontId="5" type="noConversion"/>
  </si>
  <si>
    <t>12.3.1.1.1</t>
  </si>
  <si>
    <t>12.3.1.1.2</t>
  </si>
  <si>
    <t>12.3.1.1.3</t>
  </si>
  <si>
    <t>12.3.1.1.4</t>
  </si>
  <si>
    <t>12.3.1.1.5</t>
  </si>
  <si>
    <t>12.3.1.1.6</t>
  </si>
  <si>
    <t>12.3.1.1.7</t>
  </si>
  <si>
    <t>12.3.1.1.8</t>
  </si>
  <si>
    <t>12.3.1.1.9</t>
  </si>
  <si>
    <t>12.3.2</t>
  </si>
  <si>
    <t>12.3.2.1</t>
  </si>
  <si>
    <t>12.3.2.1.1</t>
  </si>
  <si>
    <t>12.3.2.1.2</t>
  </si>
  <si>
    <t>12.3.2.1.3</t>
  </si>
  <si>
    <t>12.3.2.1.4</t>
  </si>
  <si>
    <t>12.3.2.1.5</t>
  </si>
  <si>
    <t>12.3.2.1.6</t>
  </si>
  <si>
    <t>스마트 웹뱅킹</t>
    <phoneticPr fontId="5" type="noConversion"/>
  </si>
  <si>
    <t>13.1.1</t>
  </si>
  <si>
    <t>13.1.1.1</t>
  </si>
  <si>
    <t>양행시스템분석</t>
    <phoneticPr fontId="5" type="noConversion"/>
  </si>
  <si>
    <t>현행 시스템 분석서</t>
    <phoneticPr fontId="5" type="noConversion"/>
  </si>
  <si>
    <t>스마트관리 담당자</t>
    <phoneticPr fontId="5" type="noConversion"/>
  </si>
  <si>
    <t>13.1.1.1.1</t>
  </si>
  <si>
    <t>로그인</t>
  </si>
  <si>
    <t>13.1.1.1.2</t>
  </si>
  <si>
    <t>인증서 연동(앱프리) 및 보안</t>
  </si>
  <si>
    <t>13.1.1.1.3</t>
  </si>
  <si>
    <t>간편조회</t>
  </si>
  <si>
    <t>13.1.1.1.4</t>
  </si>
  <si>
    <t>스마트금융/고객센터</t>
  </si>
  <si>
    <t>13.1.1.1.5</t>
  </si>
  <si>
    <t>이벤트/새소식</t>
  </si>
  <si>
    <t>13.1.1.1.6</t>
  </si>
  <si>
    <t>금융상품몰</t>
  </si>
  <si>
    <t>13.1.1.1.7</t>
  </si>
  <si>
    <t>13.1.1.1.8</t>
  </si>
  <si>
    <t>환전</t>
  </si>
  <si>
    <t>13.1.2</t>
  </si>
  <si>
    <t>GAP 분석</t>
    <phoneticPr fontId="5" type="noConversion"/>
  </si>
  <si>
    <t>13.1.2.1</t>
  </si>
  <si>
    <t>메뉴 GAP분석</t>
    <phoneticPr fontId="5" type="noConversion"/>
  </si>
  <si>
    <t>현행 시스템 분석서</t>
    <phoneticPr fontId="5" type="noConversion"/>
  </si>
  <si>
    <t>스마트관리 담당자</t>
    <phoneticPr fontId="5" type="noConversion"/>
  </si>
  <si>
    <t>13.1.2.1.1</t>
  </si>
  <si>
    <t>13.1.2.1.2</t>
  </si>
  <si>
    <t>13.1.2.1.3</t>
  </si>
  <si>
    <t>13.1.2.1.4</t>
  </si>
  <si>
    <t>13.1.2.1.5</t>
  </si>
  <si>
    <t>13.1.2.1.6</t>
  </si>
  <si>
    <t>13.1.2.1.7</t>
  </si>
  <si>
    <t>13.1.2.1.8</t>
  </si>
  <si>
    <t>13.1.2.2</t>
  </si>
  <si>
    <t>전문 GAP분석</t>
    <phoneticPr fontId="5" type="noConversion"/>
  </si>
  <si>
    <t>현행 시스템 분석서</t>
    <phoneticPr fontId="5" type="noConversion"/>
  </si>
  <si>
    <t>스마트뱅킹 개발자</t>
    <phoneticPr fontId="5" type="noConversion"/>
  </si>
  <si>
    <t>13.1.2.2.1</t>
  </si>
  <si>
    <t>13.1.2.2.2</t>
  </si>
  <si>
    <t>13.1.2.2.3</t>
  </si>
  <si>
    <t>13.1.2.2.4</t>
  </si>
  <si>
    <t>13.1.2.2.5</t>
  </si>
  <si>
    <t>13.1.2.2.6</t>
  </si>
  <si>
    <t>13.1.2.2.7</t>
  </si>
  <si>
    <t>13.1.2.2.8</t>
  </si>
  <si>
    <t>13.1.3</t>
  </si>
  <si>
    <t>통합업무확정</t>
    <phoneticPr fontId="5" type="noConversion"/>
  </si>
  <si>
    <t>13.1.3.1</t>
  </si>
  <si>
    <t>통합메뉴구조 확정</t>
    <phoneticPr fontId="5" type="noConversion"/>
  </si>
  <si>
    <t>통합메뉴구조도</t>
    <phoneticPr fontId="5" type="noConversion"/>
  </si>
  <si>
    <t>스마트관리 담당자</t>
    <phoneticPr fontId="5" type="noConversion"/>
  </si>
  <si>
    <t>13.1.3.1.1</t>
  </si>
  <si>
    <t>13.1.3.1.2</t>
  </si>
  <si>
    <t>13.1.3.1.3</t>
  </si>
  <si>
    <t>13.1.3.1.4</t>
  </si>
  <si>
    <t>13.1.3.1.5</t>
  </si>
  <si>
    <t>13.1.3.1.6</t>
  </si>
  <si>
    <t>13.1.3.1.7</t>
  </si>
  <si>
    <t>13.1.3.1.8</t>
  </si>
  <si>
    <t>13.1.4</t>
  </si>
  <si>
    <t>통합요건정의</t>
    <phoneticPr fontId="5" type="noConversion"/>
  </si>
  <si>
    <t>13.1.4.1</t>
  </si>
  <si>
    <t>업무별 요건 분류</t>
    <phoneticPr fontId="5" type="noConversion"/>
  </si>
  <si>
    <t>요구사항정의서
요구사항추적표</t>
    <phoneticPr fontId="5" type="noConversion"/>
  </si>
  <si>
    <t>13.1.4.1.1</t>
  </si>
  <si>
    <t>13.1.4.1.2</t>
  </si>
  <si>
    <t>13.1.4.1.3</t>
  </si>
  <si>
    <t>13.1.4.1.4</t>
  </si>
  <si>
    <t>13.1.4.1.5</t>
  </si>
  <si>
    <t>13.1.4.1.6</t>
  </si>
  <si>
    <t>13.1.4.1.7</t>
  </si>
  <si>
    <t>13.1.4.1.8</t>
  </si>
  <si>
    <t>13.1.5</t>
  </si>
  <si>
    <t>논리모델구축</t>
    <phoneticPr fontId="5" type="noConversion"/>
  </si>
  <si>
    <t>13.1.5.1</t>
  </si>
  <si>
    <t>프로세스 모델링</t>
    <phoneticPr fontId="5" type="noConversion"/>
  </si>
  <si>
    <t>인터페이스 정의서</t>
    <phoneticPr fontId="5" type="noConversion"/>
  </si>
  <si>
    <t>설계</t>
    <phoneticPr fontId="5" type="noConversion"/>
  </si>
  <si>
    <t>13.2.1</t>
  </si>
  <si>
    <t>통합온라인 프로세스 설계</t>
    <phoneticPr fontId="5" type="noConversion"/>
  </si>
  <si>
    <t>13.2.1.1</t>
  </si>
  <si>
    <t>화면설계</t>
    <phoneticPr fontId="5" type="noConversion"/>
  </si>
  <si>
    <t>화면설계서</t>
    <phoneticPr fontId="5" type="noConversion"/>
  </si>
  <si>
    <t>13.2.1.1.1</t>
  </si>
  <si>
    <t>13.2.1.1.2</t>
  </si>
  <si>
    <t>13.2.1.1.3</t>
  </si>
  <si>
    <t>13.2.1.1.4</t>
  </si>
  <si>
    <t>13.2.1.1.5</t>
  </si>
  <si>
    <t>13.2.1.1.6</t>
  </si>
  <si>
    <t>13.2.1.1.7</t>
  </si>
  <si>
    <t>13.2.1.1.8</t>
  </si>
  <si>
    <t>13.2.1.2</t>
  </si>
  <si>
    <t>프로그램 설계</t>
    <phoneticPr fontId="5" type="noConversion"/>
  </si>
  <si>
    <t>프로그램 목록
프로그램 사양서</t>
    <phoneticPr fontId="5" type="noConversion"/>
  </si>
  <si>
    <t>13.2.1.2.1</t>
  </si>
  <si>
    <t>13.2.1.2.2</t>
  </si>
  <si>
    <t>13.2.1.2.3</t>
  </si>
  <si>
    <t>13.2.1.2.4</t>
  </si>
  <si>
    <t>13.2.1.2.5</t>
  </si>
  <si>
    <t>13.2.1.2.6</t>
  </si>
  <si>
    <t>13.2.1.2.7</t>
  </si>
  <si>
    <t>13.2.1.2.8</t>
  </si>
  <si>
    <t>13.2.2</t>
  </si>
  <si>
    <t>통합전문설계</t>
    <phoneticPr fontId="5" type="noConversion"/>
  </si>
  <si>
    <t>13.2.2.1</t>
  </si>
  <si>
    <t>전문매핑</t>
    <phoneticPr fontId="5" type="noConversion"/>
  </si>
  <si>
    <t>전문목록</t>
    <phoneticPr fontId="5" type="noConversion"/>
  </si>
  <si>
    <t>구현</t>
    <phoneticPr fontId="5" type="noConversion"/>
  </si>
  <si>
    <t>13.3.1</t>
  </si>
  <si>
    <t>프로그램 구현</t>
    <phoneticPr fontId="5" type="noConversion"/>
  </si>
  <si>
    <t>13.3.1.1</t>
  </si>
  <si>
    <t>온라인 프로그램 구현</t>
    <phoneticPr fontId="5" type="noConversion"/>
  </si>
  <si>
    <t>온라인 프로그램 소스코드</t>
    <phoneticPr fontId="5" type="noConversion"/>
  </si>
  <si>
    <t>13.3.1.1.1</t>
  </si>
  <si>
    <t xml:space="preserve">로그인 개발 </t>
    <phoneticPr fontId="5" type="noConversion"/>
  </si>
  <si>
    <t>13.3.1.1.2</t>
  </si>
  <si>
    <t>13.3.1.1.3</t>
  </si>
  <si>
    <t>13.3.1.1.4</t>
  </si>
  <si>
    <t>13.3.1.1.5</t>
  </si>
  <si>
    <t>13.3.1.1.6</t>
  </si>
  <si>
    <t>13.3.1.1.7</t>
  </si>
  <si>
    <t>13.3.1.1.8</t>
  </si>
  <si>
    <t>13.3.2</t>
  </si>
  <si>
    <t>단위테스트 수행</t>
    <phoneticPr fontId="5" type="noConversion"/>
  </si>
  <si>
    <t>13.3.2.1</t>
  </si>
  <si>
    <t>단위테스트 결과서</t>
    <phoneticPr fontId="5" type="noConversion"/>
  </si>
  <si>
    <t>13.3.2.1.1</t>
  </si>
  <si>
    <t>13.3.2.1.2</t>
  </si>
  <si>
    <t>13.3.2.1.3</t>
  </si>
  <si>
    <t>13.3.2.1.4</t>
  </si>
  <si>
    <t>13.3.2.1.5</t>
  </si>
  <si>
    <t>13.3.2.1.6</t>
  </si>
  <si>
    <t>13.3.2.1.7</t>
  </si>
  <si>
    <t>13.3.2.1.8</t>
  </si>
  <si>
    <t>기업 스마트 뱅킹</t>
    <phoneticPr fontId="5" type="noConversion"/>
  </si>
  <si>
    <t>분석</t>
    <phoneticPr fontId="5" type="noConversion"/>
  </si>
  <si>
    <t>14.1.1</t>
  </si>
  <si>
    <t>현황분석</t>
    <phoneticPr fontId="5" type="noConversion"/>
  </si>
  <si>
    <t>14.1.1.1</t>
  </si>
  <si>
    <t>양행시스템분석</t>
    <phoneticPr fontId="5" type="noConversion"/>
  </si>
  <si>
    <t>14.1.1.1.1</t>
  </si>
  <si>
    <t>로그인 및 인증센터</t>
  </si>
  <si>
    <t>14.1.1.1.2</t>
  </si>
  <si>
    <t>예금조회(KEBiNet 포함)</t>
  </si>
  <si>
    <t>14.1.1.1.3</t>
  </si>
  <si>
    <t>전자결재/전자어음</t>
  </si>
  <si>
    <t>14.1.1.1.4</t>
  </si>
  <si>
    <t>자금이체(KEBiNet 포함)</t>
  </si>
  <si>
    <t>14.1.1.1.5</t>
  </si>
  <si>
    <t>대출/카드/부가서비스</t>
  </si>
  <si>
    <t>14.1.1.1.6</t>
  </si>
  <si>
    <t>결재함(KEBiNet 포함)</t>
  </si>
  <si>
    <t>14.1.1.1.7</t>
  </si>
  <si>
    <t>서비스관리(KEBiNet 포함)</t>
  </si>
  <si>
    <t>14.1.1.1.8</t>
  </si>
  <si>
    <t>고객센터(KEBiNet 전용)</t>
  </si>
  <si>
    <t>14.1.1.1.9</t>
  </si>
  <si>
    <t>환경설정(KEBiNet 전용)</t>
  </si>
  <si>
    <t>14.1.1.1.10</t>
  </si>
  <si>
    <t>14.1.2</t>
  </si>
  <si>
    <t>GAP 분석</t>
    <phoneticPr fontId="5" type="noConversion"/>
  </si>
  <si>
    <t>14.1.2.1</t>
  </si>
  <si>
    <t>현행 시스템 분석서</t>
    <phoneticPr fontId="5" type="noConversion"/>
  </si>
  <si>
    <t>14.1.2.1.1</t>
  </si>
  <si>
    <t>14.1.2.1.2</t>
  </si>
  <si>
    <t>14.1.2.1.3</t>
  </si>
  <si>
    <t>14.1.2.1.4</t>
  </si>
  <si>
    <t>14.1.2.1.5</t>
  </si>
  <si>
    <t>14.1.2.1.6</t>
  </si>
  <si>
    <t>14.1.2.1.7</t>
  </si>
  <si>
    <t>14.1.2.1.8</t>
  </si>
  <si>
    <t>14.1.2.1.9</t>
  </si>
  <si>
    <t>14.1.2.1.10</t>
  </si>
  <si>
    <t>14.1.2.2</t>
  </si>
  <si>
    <t>14.1.2.2.1</t>
  </si>
  <si>
    <t>14.1.2.2.2</t>
  </si>
  <si>
    <t>14.1.2.2.3</t>
  </si>
  <si>
    <t>14.1.2.2.4</t>
  </si>
  <si>
    <t>14.1.2.2.5</t>
  </si>
  <si>
    <t>14.1.2.2.6</t>
  </si>
  <si>
    <t>14.1.2.2.7</t>
  </si>
  <si>
    <t>14.1.2.2.8</t>
  </si>
  <si>
    <t>14.1.2.2.9</t>
  </si>
  <si>
    <t>14.1.2.2.10</t>
  </si>
  <si>
    <t>14.1.3</t>
  </si>
  <si>
    <t>14.1.3.1</t>
  </si>
  <si>
    <t>14.1.3.1.1</t>
  </si>
  <si>
    <t>14.1.3.1.2</t>
  </si>
  <si>
    <t>14.1.3.1.3</t>
  </si>
  <si>
    <t>14.1.3.1.4</t>
  </si>
  <si>
    <t>14.1.3.1.5</t>
  </si>
  <si>
    <t>14.1.3.1.6</t>
  </si>
  <si>
    <t>14.1.3.1.7</t>
  </si>
  <si>
    <t>14.1.3.1.8</t>
  </si>
  <si>
    <t>14.1.3.1.9</t>
  </si>
  <si>
    <t>14.1.3.1.10</t>
  </si>
  <si>
    <t>14.1.4</t>
  </si>
  <si>
    <t>14.1.4.1</t>
  </si>
  <si>
    <t>14.1.4.1.1</t>
  </si>
  <si>
    <t>14.1.4.1.2</t>
  </si>
  <si>
    <t>14.1.4.1.3</t>
  </si>
  <si>
    <t>14.1.4.1.4</t>
  </si>
  <si>
    <t>14.1.4.1.5</t>
  </si>
  <si>
    <t>14.1.4.1.6</t>
  </si>
  <si>
    <t>14.1.4.1.7</t>
  </si>
  <si>
    <t>14.1.4.1.8</t>
  </si>
  <si>
    <t>14.1.4.1.9</t>
  </si>
  <si>
    <t>14.1.4.1.10</t>
  </si>
  <si>
    <t>14.1.5</t>
  </si>
  <si>
    <t>14.1.5.1</t>
  </si>
  <si>
    <t>14.2.1</t>
  </si>
  <si>
    <t>14.2.1.1</t>
  </si>
  <si>
    <t>14.2.1.1.1</t>
  </si>
  <si>
    <t>14.2.1.1.2</t>
  </si>
  <si>
    <t>14.2.1.1.3</t>
  </si>
  <si>
    <t>14.2.1.1.4</t>
  </si>
  <si>
    <t>14.2.1.1.5</t>
  </si>
  <si>
    <t>14.2.1.1.6</t>
  </si>
  <si>
    <t>14.2.1.1.7</t>
  </si>
  <si>
    <t>14.2.1.1.8</t>
  </si>
  <si>
    <t>14.2.1.1.9</t>
  </si>
  <si>
    <t>14.2.1.1.10</t>
  </si>
  <si>
    <t>14.2.1.2</t>
  </si>
  <si>
    <t>14.2.1.2.1</t>
  </si>
  <si>
    <t>14.2.1.2.2</t>
  </si>
  <si>
    <t>14.2.1.2.3</t>
  </si>
  <si>
    <t>14.2.1.2.4</t>
  </si>
  <si>
    <t>14.2.1.2.5</t>
  </si>
  <si>
    <t>14.2.1.2.6</t>
  </si>
  <si>
    <t>14.2.1.2.7</t>
  </si>
  <si>
    <t>14.2.1.2.8</t>
  </si>
  <si>
    <t>14.2.1.2.9</t>
  </si>
  <si>
    <t>14.2.1.2.10</t>
  </si>
  <si>
    <t>14.2.2</t>
  </si>
  <si>
    <t>14.2.2.1</t>
  </si>
  <si>
    <t>14.3.1</t>
  </si>
  <si>
    <t>14.3.1.1</t>
  </si>
  <si>
    <t>14.3.1.1.1</t>
  </si>
  <si>
    <t xml:space="preserve">로그인/인증센터 개발 </t>
  </si>
  <si>
    <t>14.3.1.1.2</t>
  </si>
  <si>
    <t>14.3.1.1.3</t>
  </si>
  <si>
    <t>14.3.1.1.4</t>
  </si>
  <si>
    <t>14.3.1.1.5</t>
  </si>
  <si>
    <t>14.3.1.1.6</t>
  </si>
  <si>
    <t>14.3.1.1.7</t>
  </si>
  <si>
    <t>14.3.1.1.8</t>
  </si>
  <si>
    <t>14.3.1.1.9</t>
  </si>
  <si>
    <t>14.3.1.1.10</t>
  </si>
  <si>
    <t>14.3.2</t>
  </si>
  <si>
    <t>14.3.2.1</t>
  </si>
  <si>
    <t>14.3.2.1.1</t>
  </si>
  <si>
    <t>14.3.2.1.2</t>
  </si>
  <si>
    <t>14.3.2.1.3</t>
  </si>
  <si>
    <t>14.3.2.1.4</t>
  </si>
  <si>
    <t>14.3.2.1.5</t>
  </si>
  <si>
    <t>14.3.2.1.6</t>
  </si>
  <si>
    <t>14.3.2.1.7</t>
  </si>
  <si>
    <t>14.3.2.1.8</t>
  </si>
  <si>
    <t>14.3.2.1.9</t>
  </si>
  <si>
    <t>14.3.2.1.10</t>
  </si>
  <si>
    <t>16.1.1</t>
  </si>
  <si>
    <t>16.1.1.1</t>
  </si>
  <si>
    <t>채널공통팀</t>
    <phoneticPr fontId="5" type="noConversion"/>
  </si>
  <si>
    <t>16.1.2</t>
  </si>
  <si>
    <t>GAP 분석</t>
    <phoneticPr fontId="5" type="noConversion"/>
  </si>
  <si>
    <t>16.1.2.1</t>
    <phoneticPr fontId="5" type="noConversion"/>
  </si>
  <si>
    <t>16.1.2.2</t>
    <phoneticPr fontId="5" type="noConversion"/>
  </si>
  <si>
    <t>16.1.4</t>
  </si>
  <si>
    <t>16.1.4.1</t>
  </si>
  <si>
    <t>16.1.5</t>
  </si>
  <si>
    <t>16.1.5.1</t>
  </si>
  <si>
    <t>16.1.6</t>
  </si>
  <si>
    <t>1차 AS-IS 소스 취약점 점검</t>
    <phoneticPr fontId="5" type="noConversion"/>
  </si>
  <si>
    <t>16.1.6.1</t>
  </si>
  <si>
    <t>취약점 분석</t>
    <phoneticPr fontId="5" type="noConversion"/>
  </si>
  <si>
    <t>16.1.6.2</t>
  </si>
  <si>
    <t>취약점 조치 및 가이드 문서 반영</t>
    <phoneticPr fontId="5" type="noConversion"/>
  </si>
  <si>
    <t>개발가이드 문서</t>
    <phoneticPr fontId="5" type="noConversion"/>
  </si>
  <si>
    <t>16.1.7</t>
  </si>
  <si>
    <t>파일럿</t>
    <phoneticPr fontId="5" type="noConversion"/>
  </si>
  <si>
    <t>16.1.7.1</t>
  </si>
  <si>
    <t>파일럿 개발</t>
    <phoneticPr fontId="5" type="noConversion"/>
  </si>
  <si>
    <t>16.1.7.2</t>
  </si>
  <si>
    <t>파일럿 개발 및 가이드 문서 작성</t>
    <phoneticPr fontId="5" type="noConversion"/>
  </si>
  <si>
    <t>16.2.1</t>
  </si>
  <si>
    <t>16.2.1.1</t>
  </si>
  <si>
    <t>16.2.1.2</t>
  </si>
  <si>
    <t>16.2.2</t>
  </si>
  <si>
    <t>16.2.2.1</t>
  </si>
  <si>
    <t>전문목록
전문매핑정의서</t>
    <phoneticPr fontId="5" type="noConversion"/>
  </si>
  <si>
    <t>16.2.3</t>
  </si>
  <si>
    <t>배치프로세스 설계</t>
    <phoneticPr fontId="5" type="noConversion"/>
  </si>
  <si>
    <t>16.2.3.1</t>
  </si>
  <si>
    <t>배치프로그램 설계</t>
    <phoneticPr fontId="5" type="noConversion"/>
  </si>
  <si>
    <t>배치프로세스 정의서</t>
    <phoneticPr fontId="5" type="noConversion"/>
  </si>
  <si>
    <t>16.2.4</t>
  </si>
  <si>
    <t>통합 DB 설계</t>
    <phoneticPr fontId="5" type="noConversion"/>
  </si>
  <si>
    <t>16.2.4.1</t>
  </si>
  <si>
    <t>양행 테이블/속성 매핑</t>
    <phoneticPr fontId="5" type="noConversion"/>
  </si>
  <si>
    <t>논리 ERD
물리 ERD 
테이블목록 
테이블매핑정의서</t>
    <phoneticPr fontId="5" type="noConversion"/>
  </si>
  <si>
    <t>채널공통팀</t>
  </si>
  <si>
    <t>16.2.4.2</t>
  </si>
  <si>
    <t>통합 데이터베이스 모델링</t>
    <phoneticPr fontId="5" type="noConversion"/>
  </si>
  <si>
    <t>16.2.6</t>
  </si>
  <si>
    <t>에러메세지 처리방안 리뷰</t>
    <phoneticPr fontId="5" type="noConversion"/>
  </si>
  <si>
    <t>16.2.7</t>
  </si>
  <si>
    <t>변경전문 대응 처리방안 리뷰</t>
    <phoneticPr fontId="5" type="noConversion"/>
  </si>
  <si>
    <t>16.3.1</t>
  </si>
  <si>
    <t>16.3.1.1</t>
  </si>
  <si>
    <t>16.3.1.1.1</t>
  </si>
  <si>
    <t>16.3.1.1.2</t>
  </si>
  <si>
    <t>로그인/인증</t>
    <phoneticPr fontId="5" type="noConversion"/>
  </si>
  <si>
    <t>로그인/인증 프로그램 소스코드</t>
    <phoneticPr fontId="5" type="noConversion"/>
  </si>
  <si>
    <t>16.3.1.2</t>
  </si>
  <si>
    <t>배치 프로그램 구현</t>
    <phoneticPr fontId="5" type="noConversion"/>
  </si>
  <si>
    <t>16.3.1.2.1</t>
  </si>
  <si>
    <t>배치 프로그램 소스코드</t>
    <phoneticPr fontId="5" type="noConversion"/>
  </si>
  <si>
    <t>16.3.1.3</t>
  </si>
  <si>
    <t>SSO 프로그램 구현</t>
    <phoneticPr fontId="5" type="noConversion"/>
  </si>
  <si>
    <t>16.3.1.3.1</t>
  </si>
  <si>
    <t>SSO 설계</t>
    <phoneticPr fontId="5" type="noConversion"/>
  </si>
  <si>
    <t>16.3.1.3.2</t>
    <phoneticPr fontId="5" type="noConversion"/>
  </si>
  <si>
    <t>SSO 프로그램 소스코드</t>
    <phoneticPr fontId="5" type="noConversion"/>
  </si>
  <si>
    <t>16.3.1.3.3</t>
    <phoneticPr fontId="5" type="noConversion"/>
  </si>
  <si>
    <t>SSO 단위 테스트</t>
    <phoneticPr fontId="5" type="noConversion"/>
  </si>
  <si>
    <t>16.3.1.4</t>
  </si>
  <si>
    <t>메뉴관리 프로그램 구현</t>
    <phoneticPr fontId="5" type="noConversion"/>
  </si>
  <si>
    <t>메뉴관리 프로그램 소스코드</t>
    <phoneticPr fontId="5" type="noConversion"/>
  </si>
  <si>
    <t>16.3.1.4.1</t>
  </si>
  <si>
    <t>현 시스템 메뉴 분석</t>
    <phoneticPr fontId="5" type="noConversion"/>
  </si>
  <si>
    <t>16.3.1.4.2</t>
    <phoneticPr fontId="5" type="noConversion"/>
  </si>
  <si>
    <t>메뉴관리 설계</t>
    <phoneticPr fontId="5" type="noConversion"/>
  </si>
  <si>
    <t>테이블목록, ERD</t>
    <phoneticPr fontId="5" type="noConversion"/>
  </si>
  <si>
    <t>16.3.1.4.3</t>
    <phoneticPr fontId="5" type="noConversion"/>
  </si>
  <si>
    <t>16.3.1.4.4</t>
    <phoneticPr fontId="5" type="noConversion"/>
  </si>
  <si>
    <t>메뉴관리 단위테스트</t>
    <phoneticPr fontId="5" type="noConversion"/>
  </si>
  <si>
    <t>16.3.1.5</t>
  </si>
  <si>
    <t>대응답 시스템 구축</t>
    <phoneticPr fontId="5" type="noConversion"/>
  </si>
  <si>
    <t>16.3.1.6</t>
  </si>
  <si>
    <t>다국어 시스템 구축</t>
    <phoneticPr fontId="5" type="noConversion"/>
  </si>
  <si>
    <t>16.3.1.7</t>
  </si>
  <si>
    <t>전문 맵퍼</t>
    <phoneticPr fontId="5" type="noConversion"/>
  </si>
  <si>
    <t>16.3.1.7.1</t>
  </si>
  <si>
    <t>전문 맵퍼 프로그램 구현</t>
    <phoneticPr fontId="5" type="noConversion"/>
  </si>
  <si>
    <t>전문 맵퍼 프로그램 소스</t>
    <phoneticPr fontId="5" type="noConversion"/>
  </si>
  <si>
    <t>16.3.1.7.2</t>
    <phoneticPr fontId="5" type="noConversion"/>
  </si>
  <si>
    <t>전문 맵퍼 DB 설계</t>
    <phoneticPr fontId="5" type="noConversion"/>
  </si>
  <si>
    <t>16.3.1.7.3</t>
    <phoneticPr fontId="5" type="noConversion"/>
  </si>
  <si>
    <t>전문 맵퍼 관리자화면 구현</t>
    <phoneticPr fontId="5" type="noConversion"/>
  </si>
  <si>
    <t>16.3.1.7.4</t>
    <phoneticPr fontId="5" type="noConversion"/>
  </si>
  <si>
    <t>전문 맵퍼 단위 테스트</t>
    <phoneticPr fontId="5" type="noConversion"/>
  </si>
  <si>
    <t>16.3.2</t>
  </si>
  <si>
    <t>2차 개발 소스 보안취약점 점검</t>
    <phoneticPr fontId="5" type="noConversion"/>
  </si>
  <si>
    <t>16.3.2.1</t>
  </si>
  <si>
    <t>16.3.2.2</t>
  </si>
  <si>
    <t>16.3.3</t>
  </si>
  <si>
    <t>3차 개발 소스 보안취약점 점검</t>
    <phoneticPr fontId="5" type="noConversion"/>
  </si>
  <si>
    <t>16.3.3.1</t>
  </si>
  <si>
    <t>16.3.3.2</t>
  </si>
  <si>
    <t>디자인/기획</t>
    <phoneticPr fontId="5" type="noConversion"/>
  </si>
  <si>
    <t>테스트 관리</t>
  </si>
  <si>
    <t>테스트 총괄</t>
  </si>
  <si>
    <t>테스트 환경 분석</t>
  </si>
  <si>
    <t>테스트 계획서</t>
  </si>
  <si>
    <t>업무별 요건 분류(신규, 유지 등)</t>
  </si>
  <si>
    <t>요건 분석</t>
    <phoneticPr fontId="5" type="noConversion"/>
  </si>
  <si>
    <t>유지 메뉴 요건 분석</t>
    <phoneticPr fontId="5" type="noConversion"/>
  </si>
  <si>
    <t>변경/신규 메뉴 요건 분석</t>
    <phoneticPr fontId="5" type="noConversion"/>
  </si>
  <si>
    <t>테스트 대상 메뉴 분류 / 확정</t>
    <phoneticPr fontId="5" type="noConversion"/>
  </si>
  <si>
    <t>시나리오 작성 가이드 작성</t>
  </si>
  <si>
    <t>유지메뉴 중 샘플 시나리오 작성</t>
    <phoneticPr fontId="5" type="noConversion"/>
  </si>
  <si>
    <t>샘플 시나리오 검토</t>
  </si>
  <si>
    <t>샘플 시나리오를 활용한 가이드 작성</t>
  </si>
  <si>
    <t>통합 테스트 시나리오 작성</t>
  </si>
  <si>
    <t>통합테스트 시나리오</t>
  </si>
  <si>
    <t>테스트 리드</t>
  </si>
  <si>
    <t>유지 메뉴 시나리오 작성</t>
    <phoneticPr fontId="5" type="noConversion"/>
  </si>
  <si>
    <t>개인부분 유지메뉴 시나리오 작성</t>
    <phoneticPr fontId="5" type="noConversion"/>
  </si>
  <si>
    <t>개인뱅킹</t>
    <phoneticPr fontId="5" type="noConversion"/>
  </si>
  <si>
    <t>오픈뱅킹</t>
    <phoneticPr fontId="5" type="noConversion"/>
  </si>
  <si>
    <t>다국어뱅킹</t>
    <phoneticPr fontId="5" type="noConversion"/>
  </si>
  <si>
    <t>외환포털</t>
    <phoneticPr fontId="5" type="noConversion"/>
  </si>
  <si>
    <t>기업/CMS부분 유지메뉴 시나리오 작성</t>
    <phoneticPr fontId="5" type="noConversion"/>
  </si>
  <si>
    <t>기업뱅킹</t>
    <phoneticPr fontId="5" type="noConversion"/>
  </si>
  <si>
    <t>CMS</t>
    <phoneticPr fontId="5" type="noConversion"/>
  </si>
  <si>
    <t>상품처리/콜센터 유지메뉴 시나리오 작성</t>
    <phoneticPr fontId="5" type="noConversion"/>
  </si>
  <si>
    <t>상품처리</t>
    <phoneticPr fontId="5" type="noConversion"/>
  </si>
  <si>
    <t>콜센터 상담 지원</t>
    <phoneticPr fontId="5" type="noConversion"/>
  </si>
  <si>
    <t>변경/신규 메뉴 시나리오 작성</t>
    <phoneticPr fontId="5" type="noConversion"/>
  </si>
  <si>
    <t>개인부분 변경/신규 메뉴</t>
    <phoneticPr fontId="5" type="noConversion"/>
  </si>
  <si>
    <t>개인뱅킹</t>
    <phoneticPr fontId="5" type="noConversion"/>
  </si>
  <si>
    <t>오픈뱅킹</t>
    <phoneticPr fontId="5" type="noConversion"/>
  </si>
  <si>
    <t>기업/CMS부분 변경/신규 메뉴</t>
    <phoneticPr fontId="5" type="noConversion"/>
  </si>
  <si>
    <t>상품처리/기타부분 변경/신규 메뉴</t>
    <phoneticPr fontId="5" type="noConversion"/>
  </si>
  <si>
    <t>시나리오 검토</t>
    <phoneticPr fontId="5" type="noConversion"/>
  </si>
  <si>
    <t>테스트 리드팀 내부 교차 검토</t>
    <phoneticPr fontId="5" type="noConversion"/>
  </si>
  <si>
    <t>개발자와의 교차 검토</t>
    <phoneticPr fontId="5" type="noConversion"/>
  </si>
  <si>
    <t>단위 테스트 지원</t>
  </si>
  <si>
    <t>테스트 전담반</t>
  </si>
  <si>
    <t>단위 테스트 케이스 검토</t>
  </si>
  <si>
    <t>개인부분 검토</t>
  </si>
  <si>
    <t>기업/I-vostro/CMS부분 검토</t>
    <phoneticPr fontId="5" type="noConversion"/>
  </si>
  <si>
    <t>스마트부분 검토</t>
  </si>
  <si>
    <t>상품처리/기타부분 검토</t>
  </si>
  <si>
    <t>단위 테스트 수행 지원</t>
  </si>
  <si>
    <t>개인부분 수행 지원</t>
  </si>
  <si>
    <t>기업/I-vostro/CMS부분 수행 지원</t>
    <phoneticPr fontId="5" type="noConversion"/>
  </si>
  <si>
    <t>스마트부분 수행 지원</t>
  </si>
  <si>
    <t>상품처리/기타부분 수행 지원</t>
  </si>
  <si>
    <t>통합테스트 1차</t>
  </si>
  <si>
    <t>통합테스트 결과서(1차)</t>
  </si>
  <si>
    <t>통합테스트 수행</t>
  </si>
  <si>
    <t>결함 수정</t>
  </si>
  <si>
    <t>조치 결과 재테스트</t>
  </si>
  <si>
    <t>통합테스트 수행 결과서 작성</t>
  </si>
  <si>
    <t>영업점 테스트 1차(통합TFT팀)</t>
  </si>
  <si>
    <t>테스트 전담반 &amp; 통합 TFT팀</t>
  </si>
  <si>
    <t>영업점 테스트 수행</t>
  </si>
  <si>
    <t>영업점 테스트 수행 결과서 작성</t>
  </si>
  <si>
    <t>통합테스트 결과서(2차)</t>
  </si>
  <si>
    <t>영업점 테스트 2차(전산팀)</t>
  </si>
  <si>
    <t>테스트 전담반 &amp; 전산팀</t>
  </si>
  <si>
    <t>통합테스트 결과서(3차)</t>
  </si>
  <si>
    <t>알파테스트</t>
  </si>
  <si>
    <t>알파테스트 결과서</t>
  </si>
  <si>
    <t>알파테스트 수행팀</t>
  </si>
  <si>
    <t>알파테스트 수행</t>
  </si>
  <si>
    <t>알파테스트 수행 결과서 작성</t>
  </si>
  <si>
    <t>영업점 테스트 3차(본부)</t>
  </si>
  <si>
    <t>테스트 전담반 &amp; 본부</t>
  </si>
  <si>
    <t>통합테스트 결과서(4차)</t>
  </si>
  <si>
    <t>영업점 테스트 4차(영업점)</t>
  </si>
  <si>
    <t>테스트 전담반 &amp; 영업점</t>
  </si>
  <si>
    <t>성능테스트</t>
  </si>
  <si>
    <t>테스트 리드 &amp; 테스트 전담반</t>
  </si>
  <si>
    <t>성능 테스트 분석</t>
  </si>
  <si>
    <t>성능테스트 수행팀</t>
    <phoneticPr fontId="5" type="noConversion"/>
  </si>
  <si>
    <t>성능 테스트 계획서 작성</t>
  </si>
  <si>
    <t>성능 테스트 계획서</t>
  </si>
  <si>
    <t>대상 업무 인터뷰</t>
  </si>
  <si>
    <t>성능 테스트 설계</t>
  </si>
  <si>
    <t>WorkLoadModel 수립(대상 업무 확정 포함)</t>
  </si>
  <si>
    <t>성능테스트 상세 설계서</t>
  </si>
  <si>
    <t>시스템 모니터링 항목 확정</t>
  </si>
  <si>
    <t>기술적용성검토(암호화모듈)</t>
  </si>
  <si>
    <t>성능테스트구현</t>
  </si>
  <si>
    <t>성능 테스트 환경 셋업</t>
  </si>
  <si>
    <t>부하 발생 환경 셋업</t>
  </si>
  <si>
    <t>테스트 데이터 생성/관리</t>
  </si>
  <si>
    <t>Script구현</t>
  </si>
  <si>
    <t>성능 테스트 실행</t>
  </si>
  <si>
    <t>단위 성능 테스트 - 개인 뱅킹</t>
  </si>
  <si>
    <t>단위 성능 테스트 - 기업 뱅킹</t>
  </si>
  <si>
    <t>단위 성능 테스트 - 글로벌 맞춤뱅킹</t>
  </si>
  <si>
    <t>단위 성능 테스트 - CMS</t>
  </si>
  <si>
    <t>단위 성능 테스트 - 스마트뱅킹</t>
  </si>
  <si>
    <t>통합 성능 테스트</t>
  </si>
  <si>
    <t>임계 성능 테스트</t>
  </si>
  <si>
    <t>통합 연동 성능 테스트</t>
  </si>
  <si>
    <t>안정성 테스트</t>
  </si>
  <si>
    <t>성능 테스트 결과 분석 및 보고</t>
  </si>
  <si>
    <t>성능 테스트 결과 보고서</t>
  </si>
  <si>
    <t>이행</t>
    <phoneticPr fontId="5" type="noConversion"/>
  </si>
  <si>
    <t>이행계획</t>
    <phoneticPr fontId="5" type="noConversion"/>
  </si>
  <si>
    <t>15.1.1</t>
  </si>
  <si>
    <t>이행계획수립</t>
    <phoneticPr fontId="5" type="noConversion"/>
  </si>
  <si>
    <t>이행계획서</t>
    <phoneticPr fontId="5" type="noConversion"/>
  </si>
  <si>
    <t>15.1.1.1</t>
  </si>
  <si>
    <t>이행계획수립서 작성</t>
    <phoneticPr fontId="5" type="noConversion"/>
  </si>
  <si>
    <t>15.1.1.2</t>
  </si>
  <si>
    <t>이행시나리오 작성</t>
    <phoneticPr fontId="5" type="noConversion"/>
  </si>
  <si>
    <t>15.1.1.3</t>
  </si>
  <si>
    <t>시스템구성도(web/was) 작성</t>
    <phoneticPr fontId="5" type="noConversion"/>
  </si>
  <si>
    <t>15.1.1.4</t>
  </si>
  <si>
    <t>종합상황실 운영방안 작성</t>
    <phoneticPr fontId="5" type="noConversion"/>
  </si>
  <si>
    <t>15.1.2</t>
  </si>
  <si>
    <t>이행프로그램 작성</t>
    <phoneticPr fontId="5" type="noConversion"/>
  </si>
  <si>
    <t>15.1.2.1</t>
  </si>
  <si>
    <t>이행프로그램 목록정리</t>
    <phoneticPr fontId="5" type="noConversion"/>
  </si>
  <si>
    <t>이행프로그램 목록</t>
    <phoneticPr fontId="5" type="noConversion"/>
  </si>
  <si>
    <t>15.1.2.2</t>
  </si>
  <si>
    <t>Web Server 이행목록 정리</t>
    <phoneticPr fontId="5" type="noConversion"/>
  </si>
  <si>
    <t>15.1.2.3</t>
  </si>
  <si>
    <t>WAS Server 이행목록 정리</t>
    <phoneticPr fontId="5" type="noConversion"/>
  </si>
  <si>
    <t>15.1.2.4</t>
  </si>
  <si>
    <t>프레임워크 이행목록 정리</t>
    <phoneticPr fontId="5" type="noConversion"/>
  </si>
  <si>
    <t>15.1.2.5</t>
  </si>
  <si>
    <t>설정파일 이행목록 정리</t>
    <phoneticPr fontId="5" type="noConversion"/>
  </si>
  <si>
    <t>15.1.2.6</t>
  </si>
  <si>
    <t>3rd Party 솔루션 설치목록 정리</t>
    <phoneticPr fontId="5" type="noConversion"/>
  </si>
  <si>
    <t>15.1.2.7</t>
  </si>
  <si>
    <t>방화벽 요청 목록 정리</t>
    <phoneticPr fontId="5" type="noConversion"/>
  </si>
  <si>
    <t>15.1.2.8</t>
  </si>
  <si>
    <t>DB 이행목록 정리</t>
    <phoneticPr fontId="5" type="noConversion"/>
  </si>
  <si>
    <t>15.1.2.9</t>
  </si>
  <si>
    <t>체크리스트 작성</t>
    <phoneticPr fontId="5" type="noConversion"/>
  </si>
  <si>
    <t>15.1.3</t>
  </si>
  <si>
    <t>이행리허설</t>
    <phoneticPr fontId="5" type="noConversion"/>
  </si>
  <si>
    <t>15.1.3.1</t>
  </si>
  <si>
    <t>15.1.4</t>
  </si>
  <si>
    <t>컨버전 및 릴리즈</t>
    <phoneticPr fontId="5" type="noConversion"/>
  </si>
  <si>
    <t>15.1.4.1</t>
  </si>
  <si>
    <t>인수테스트결과</t>
    <phoneticPr fontId="5" type="noConversion"/>
  </si>
  <si>
    <t>인수테스트 결과서</t>
    <phoneticPr fontId="5" type="noConversion"/>
  </si>
  <si>
    <t>15.1.5</t>
  </si>
  <si>
    <t>시스템이행</t>
    <phoneticPr fontId="5" type="noConversion"/>
  </si>
  <si>
    <t>15.1.5.1</t>
  </si>
  <si>
    <t>사전이행</t>
    <phoneticPr fontId="5" type="noConversion"/>
  </si>
  <si>
    <t>최종 이행목록</t>
    <phoneticPr fontId="5" type="noConversion"/>
  </si>
  <si>
    <t>15.1.5.2</t>
  </si>
  <si>
    <t>시스템(web/was) 구성</t>
    <phoneticPr fontId="5" type="noConversion"/>
  </si>
  <si>
    <t>15.1.5.3</t>
  </si>
  <si>
    <t>방화벽 작업</t>
    <phoneticPr fontId="5" type="noConversion"/>
  </si>
  <si>
    <t>15.1.5.4</t>
  </si>
  <si>
    <t>3rd Pary 솔루션 설치</t>
    <phoneticPr fontId="5" type="noConversion"/>
  </si>
  <si>
    <t>15.1.5.5</t>
  </si>
  <si>
    <t>DB 사전이행</t>
    <phoneticPr fontId="5" type="noConversion"/>
  </si>
  <si>
    <t>15.1.5.6</t>
  </si>
  <si>
    <t>본이행</t>
    <phoneticPr fontId="5" type="noConversion"/>
  </si>
  <si>
    <t>15.1.5.7</t>
  </si>
  <si>
    <t>시스템(web/was) 구성 점검</t>
    <phoneticPr fontId="5" type="noConversion"/>
  </si>
  <si>
    <t>15.1.5.8</t>
  </si>
  <si>
    <t>DB이행</t>
    <phoneticPr fontId="5" type="noConversion"/>
  </si>
  <si>
    <t>15.1.5.9</t>
  </si>
  <si>
    <t>방화벽 점검</t>
    <phoneticPr fontId="5" type="noConversion"/>
  </si>
  <si>
    <t>15.1.5.10</t>
  </si>
  <si>
    <t>3rd Pary 솔루션 점검</t>
    <phoneticPr fontId="5" type="noConversion"/>
  </si>
  <si>
    <t>15.1.5.11</t>
  </si>
  <si>
    <t>프로그램 이행</t>
    <phoneticPr fontId="5" type="noConversion"/>
  </si>
  <si>
    <t>15.1.5.12</t>
  </si>
  <si>
    <t>설정파일 점검 및 변경</t>
    <phoneticPr fontId="5" type="noConversion"/>
  </si>
  <si>
    <t>15.1.6</t>
  </si>
  <si>
    <t>시스템 사용자교육</t>
    <phoneticPr fontId="5" type="noConversion"/>
  </si>
  <si>
    <t>15.1.6.1</t>
  </si>
  <si>
    <t>사용자 매뉴얼 작성</t>
    <phoneticPr fontId="5" type="noConversion"/>
  </si>
  <si>
    <t>사용자 매뉴얼</t>
    <phoneticPr fontId="5" type="noConversion"/>
  </si>
  <si>
    <t>15.1.6.2</t>
  </si>
  <si>
    <t>운영자 매뉴얼 작성</t>
    <phoneticPr fontId="5" type="noConversion"/>
  </si>
  <si>
    <t>운영자 매뉴얼</t>
    <phoneticPr fontId="5" type="noConversion"/>
  </si>
  <si>
    <t>주간업무 1주차</t>
    <phoneticPr fontId="5" type="noConversion"/>
  </si>
  <si>
    <t>퓨즈와이어</t>
  </si>
  <si>
    <t>17.1.1</t>
  </si>
  <si>
    <t>컨셉도출</t>
  </si>
  <si>
    <t>17.1.1.1</t>
  </si>
  <si>
    <t>사이트 현황 분석 및 사이트 분석</t>
  </si>
  <si>
    <t>기획, 디자인, 퍼블리셔</t>
  </si>
  <si>
    <t>17.1.1.2</t>
  </si>
  <si>
    <t>컨셉도출 및 디자인 방향 설정</t>
  </si>
  <si>
    <t>디자인</t>
  </si>
  <si>
    <t>17.1.2</t>
  </si>
  <si>
    <t>컨텐츠 수급 및 요구사항 정의</t>
  </si>
  <si>
    <t>내부문서수급(기존산출물, 양식, 기타)</t>
  </si>
  <si>
    <t>현업 요구사항 분석</t>
  </si>
  <si>
    <t>17.2.1</t>
  </si>
  <si>
    <t>정보구조(IA)수립</t>
  </si>
  <si>
    <t>17.2.1.1</t>
  </si>
  <si>
    <t>메뉴 구조 수립</t>
  </si>
  <si>
    <t>기획자</t>
  </si>
  <si>
    <t>17.2.1.2</t>
  </si>
  <si>
    <t>통합 메뉴 IA 수립 및 확정</t>
  </si>
  <si>
    <t>통합메뉴구조도 (IA)</t>
    <phoneticPr fontId="5" type="noConversion"/>
  </si>
  <si>
    <t>17.2.2</t>
  </si>
  <si>
    <t>17.2.2.1</t>
  </si>
  <si>
    <t>시안용 화면설계 (다국어뱅킹, 외환포탈, 글로벌맞춤뱅킹)</t>
  </si>
  <si>
    <t>17.2.2.2</t>
  </si>
  <si>
    <t>화면설계 양식 작성</t>
  </si>
  <si>
    <t>17.2.2.3</t>
  </si>
  <si>
    <t>화면설계 (프로토타입 Leading) 작업</t>
  </si>
  <si>
    <t>17.2.2.4</t>
  </si>
  <si>
    <t>화면설계 (개인뱅킹)</t>
  </si>
  <si>
    <t>17.2.2.4.1</t>
  </si>
  <si>
    <t>MyHana</t>
  </si>
  <si>
    <t>17.2.2.4.2</t>
  </si>
  <si>
    <t>17.2.2.4.3</t>
  </si>
  <si>
    <t>보험/공제</t>
  </si>
  <si>
    <t>17.2.2.4.4</t>
  </si>
  <si>
    <t>예금신탁</t>
  </si>
  <si>
    <t>17.2.2.4.5</t>
  </si>
  <si>
    <t>대출</t>
  </si>
  <si>
    <t>17.2.2.4.6</t>
  </si>
  <si>
    <t>펀드</t>
  </si>
  <si>
    <t>17.2.2.4.7</t>
  </si>
  <si>
    <t>17.2.2.4.8</t>
  </si>
  <si>
    <t>17.2.2.4.9</t>
  </si>
  <si>
    <t>카드</t>
  </si>
  <si>
    <t>17.2.2.4.10</t>
  </si>
  <si>
    <t>공과금</t>
  </si>
  <si>
    <t>17.2.2.4.11</t>
  </si>
  <si>
    <t>기업결제</t>
  </si>
  <si>
    <t>17.2.2.4.12</t>
  </si>
  <si>
    <t>외환</t>
  </si>
  <si>
    <t>17.2.2.4.13</t>
  </si>
  <si>
    <t>공인인증센터</t>
  </si>
  <si>
    <t>17.2.2.4.14</t>
  </si>
  <si>
    <t>기타 및 공통 (메인, 푸터, 메뉴)</t>
  </si>
  <si>
    <t>17.2.2.5</t>
  </si>
  <si>
    <t>화면설계 (오픈뱅킹)</t>
  </si>
  <si>
    <t>17.2.2.5.1</t>
  </si>
  <si>
    <t>17.2.2.5.2</t>
  </si>
  <si>
    <t>17.2.2.5.3</t>
  </si>
  <si>
    <t>17.2.2.5.4</t>
  </si>
  <si>
    <t>17.2.2.5.5</t>
  </si>
  <si>
    <t>17.2.2.5.6</t>
  </si>
  <si>
    <t>17.2.2.5.7</t>
  </si>
  <si>
    <t>17.2.2.5.8</t>
  </si>
  <si>
    <t>17.2.2.5.9</t>
  </si>
  <si>
    <t>17.2.2.5.10</t>
  </si>
  <si>
    <t>17.2.2.5.11</t>
  </si>
  <si>
    <t>17.2.2.5.12</t>
  </si>
  <si>
    <t>17.2.2.5.13</t>
  </si>
  <si>
    <t>17.2.2.6</t>
  </si>
  <si>
    <t>화면설계 (다국어뱅킹)</t>
  </si>
  <si>
    <t>17.2.2.6.1</t>
  </si>
  <si>
    <t>17.2.2.6.2</t>
  </si>
  <si>
    <t>17.2.2.6.3</t>
  </si>
  <si>
    <t>예금/해지</t>
  </si>
  <si>
    <t>17.2.2.6.4</t>
  </si>
  <si>
    <t>지로/공과금</t>
  </si>
  <si>
    <t>17.2.2.6.5</t>
  </si>
  <si>
    <t>공인인증썬터</t>
  </si>
  <si>
    <t>17.2.2.6.6</t>
  </si>
  <si>
    <t>송금/외화이체</t>
  </si>
  <si>
    <t>17.2.2.6.7</t>
  </si>
  <si>
    <t>외환매입매도</t>
  </si>
  <si>
    <t>17.2.2.6.8</t>
  </si>
  <si>
    <t>17.2.2.6.9</t>
  </si>
  <si>
    <t>17.2.2.6.10</t>
  </si>
  <si>
    <t>고객정보관리 / 한도관리</t>
  </si>
  <si>
    <t>17.2.2.6.11</t>
  </si>
  <si>
    <t>메인페이지 / 상품안내</t>
  </si>
  <si>
    <t>17.2.2.6.12</t>
  </si>
  <si>
    <t>퇴직연금 조회</t>
  </si>
  <si>
    <t>17.2.2.6.13</t>
  </si>
  <si>
    <t>17.2.2.6.14</t>
  </si>
  <si>
    <t>사고신고</t>
  </si>
  <si>
    <t>17.2.2.6.15</t>
  </si>
  <si>
    <t>내정보관리</t>
  </si>
  <si>
    <t>17.2.2.6.16</t>
  </si>
  <si>
    <t>보안센터</t>
  </si>
  <si>
    <t>17.2.2.6.17</t>
  </si>
  <si>
    <t>상품,서비스</t>
  </si>
  <si>
    <t>17.2.2.6.18</t>
  </si>
  <si>
    <t>유용한정보</t>
  </si>
  <si>
    <t>17.2.2.6.19</t>
  </si>
  <si>
    <t>17.2.2.6.20</t>
  </si>
  <si>
    <t>이용안내</t>
  </si>
  <si>
    <t>17.2.2.6.21</t>
  </si>
  <si>
    <t>17.2.2.7</t>
  </si>
  <si>
    <t>화면설계 (외환포탈)</t>
  </si>
  <si>
    <t>17.2.2.7.1</t>
  </si>
  <si>
    <t>환율(36)</t>
  </si>
  <si>
    <t>17.2.2.7.2</t>
  </si>
  <si>
    <t>환전(61)</t>
  </si>
  <si>
    <t>17.2.2.7.3</t>
  </si>
  <si>
    <t>외화송금(55)</t>
  </si>
  <si>
    <t>17.2.2.7.4</t>
  </si>
  <si>
    <t>FX딜링(194)</t>
  </si>
  <si>
    <t>17.2.2.7.5</t>
  </si>
  <si>
    <t>외화예금(53)</t>
  </si>
  <si>
    <t>17.2.2.7.6</t>
  </si>
  <si>
    <t>FX우대서비스(11)</t>
  </si>
  <si>
    <t>17.2.2.7.7</t>
  </si>
  <si>
    <t>글로벌뱅킹(15)</t>
  </si>
  <si>
    <t>17.2.2.7.8</t>
  </si>
  <si>
    <t>기타(35)</t>
  </si>
  <si>
    <t>17.2.2.7.9</t>
  </si>
  <si>
    <t>17.2.2.8</t>
  </si>
  <si>
    <t>화면설계 (기업뱅킹)</t>
  </si>
  <si>
    <t>17.2.2.8.1</t>
  </si>
  <si>
    <t>17.2.2.8.2</t>
  </si>
  <si>
    <t>17.2.2.8.3</t>
  </si>
  <si>
    <t>17.2.2.8.4</t>
  </si>
  <si>
    <t>수출입외환(외국환)</t>
  </si>
  <si>
    <t>17.2.2.8.5</t>
  </si>
  <si>
    <t>17.2.2.8.6</t>
  </si>
  <si>
    <t>17.2.2.8.7</t>
  </si>
  <si>
    <t>신규해지</t>
  </si>
  <si>
    <t>17.2.2.8.8</t>
  </si>
  <si>
    <t>17.2.2.8.9</t>
  </si>
  <si>
    <t>17.2.2.8.10</t>
  </si>
  <si>
    <t>결재함</t>
  </si>
  <si>
    <t>17.2.2.8.11</t>
  </si>
  <si>
    <t>17.2.2.8.12</t>
  </si>
  <si>
    <t>HanaCBS이용안내</t>
  </si>
  <si>
    <t>17.2.2.8.13</t>
  </si>
  <si>
    <t>HanaCBS보안센터</t>
  </si>
  <si>
    <t>17.2.2.8.14</t>
  </si>
  <si>
    <t>17.2.2.8.15</t>
  </si>
  <si>
    <t>17.2.2.9</t>
  </si>
  <si>
    <t>화면설계 (글로벌맞춤뱅킹)</t>
  </si>
  <si>
    <t>17.2.2.9.1</t>
  </si>
  <si>
    <t>17.2.2.9.2</t>
  </si>
  <si>
    <t>관리자서비스</t>
  </si>
  <si>
    <t>17.2.2.9.3</t>
  </si>
  <si>
    <t>조회보고서</t>
  </si>
  <si>
    <t>17.2.2.9.4</t>
  </si>
  <si>
    <t>17.2.2.9.5</t>
  </si>
  <si>
    <t>예금/대출</t>
  </si>
  <si>
    <t>17.2.2.9.6</t>
  </si>
  <si>
    <t>17.2.2.9.7</t>
  </si>
  <si>
    <t>외환/수출입</t>
  </si>
  <si>
    <t>17.2.2.9.8</t>
  </si>
  <si>
    <t>카드/부가서비스</t>
  </si>
  <si>
    <t>17.2.2.9.9</t>
  </si>
  <si>
    <t>17.2.2.9.10</t>
  </si>
  <si>
    <t>결재함/거래함</t>
  </si>
  <si>
    <t>17.2.2.9.11</t>
  </si>
  <si>
    <t>수납정보관리(KEBiSBs)</t>
  </si>
  <si>
    <t>17.2.2.9.12</t>
  </si>
  <si>
    <t>고시/수납관리</t>
  </si>
  <si>
    <t>17.2.2.9.13</t>
  </si>
  <si>
    <t>정산/대사관리</t>
  </si>
  <si>
    <t>17.2.2.9.14</t>
  </si>
  <si>
    <t>17.2.2.10</t>
  </si>
  <si>
    <t>화면설계 수정 및 보완, 지원</t>
  </si>
  <si>
    <t>17.3.1</t>
  </si>
  <si>
    <t>디자인 구현</t>
  </si>
  <si>
    <t>17.3.1.1</t>
  </si>
  <si>
    <t>웹스타일 가이드 제작 (신규사이트만 해당)</t>
  </si>
  <si>
    <t>디자이너</t>
  </si>
  <si>
    <t>17.3.1.2</t>
  </si>
  <si>
    <t>웹스타일 Leading 가이드 교육</t>
  </si>
  <si>
    <t>17.3.1.3</t>
  </si>
  <si>
    <t>메인화면 디자인 시안</t>
  </si>
  <si>
    <t>17.3.1.4</t>
  </si>
  <si>
    <t>디자인 가이드 제작 (신규사이트만 해당)</t>
  </si>
  <si>
    <t>17.3.1.5</t>
  </si>
  <si>
    <t>화면디자인 (개인뱅킹)</t>
  </si>
  <si>
    <t>17.3.1.5.1</t>
  </si>
  <si>
    <t>디자이너</t>
    <phoneticPr fontId="5" type="noConversion"/>
  </si>
  <si>
    <t>17.3.1.5.2</t>
  </si>
  <si>
    <t>17.3.1.5.3</t>
  </si>
  <si>
    <t>17.3.1.5.4</t>
  </si>
  <si>
    <t>17.3.1.5.5</t>
  </si>
  <si>
    <t>17.3.1.5.6</t>
  </si>
  <si>
    <t>17.3.1.5.7</t>
  </si>
  <si>
    <t>17.3.1.5.8</t>
  </si>
  <si>
    <t>17.3.1.5.9</t>
  </si>
  <si>
    <t>17.3.1.5.10</t>
  </si>
  <si>
    <t>17.3.1.5.11</t>
  </si>
  <si>
    <t>17.3.1.5.12</t>
  </si>
  <si>
    <t>17.3.1.5.13</t>
  </si>
  <si>
    <t>17.3.1.5.14</t>
  </si>
  <si>
    <t>17.3.1.6</t>
  </si>
  <si>
    <t>화면디자인 (오픈뱅킹)</t>
  </si>
  <si>
    <t>17.3.1.6.1</t>
  </si>
  <si>
    <t>17.3.1.6.2</t>
  </si>
  <si>
    <t>17.3.1.6.3</t>
  </si>
  <si>
    <t>17.3.1.6.4</t>
  </si>
  <si>
    <t>17.3.1.6.5</t>
  </si>
  <si>
    <t>17.3.1.6.6</t>
  </si>
  <si>
    <t>17.3.1.6.7</t>
  </si>
  <si>
    <t>17.3.1.6.8</t>
  </si>
  <si>
    <t>17.3.1.6.9</t>
  </si>
  <si>
    <t>17.3.1.6.10</t>
  </si>
  <si>
    <t>17.3.1.6.11</t>
  </si>
  <si>
    <t>17.3.1.6.12</t>
  </si>
  <si>
    <t>17.3.1.6.13</t>
  </si>
  <si>
    <t>17.3.1.7</t>
  </si>
  <si>
    <t>화면디자인 (다국어뱅킹)</t>
  </si>
  <si>
    <t>17.3.1.7.1</t>
  </si>
  <si>
    <t>17.3.1.8</t>
  </si>
  <si>
    <t>화면디자인 (외환포탈)</t>
  </si>
  <si>
    <t>17.3.1.8.1</t>
  </si>
  <si>
    <t>17.3.1.8.2</t>
  </si>
  <si>
    <t>17.3.1.8.3</t>
  </si>
  <si>
    <t>17.3.1.8.4</t>
  </si>
  <si>
    <t>17.3.1.8.5</t>
  </si>
  <si>
    <t>17.3.1.8.6</t>
  </si>
  <si>
    <t>17.3.1.8.7</t>
  </si>
  <si>
    <t>17.3.1.8.8</t>
  </si>
  <si>
    <t>17.3.1.8.9</t>
  </si>
  <si>
    <t>17.3.1.9</t>
  </si>
  <si>
    <t>화면디자인 (기업맹킹)</t>
  </si>
  <si>
    <t>17.3.1.9.1</t>
  </si>
  <si>
    <t>17.3.1.9.2</t>
  </si>
  <si>
    <t>17.3.1.9.3</t>
  </si>
  <si>
    <t>17.3.1.9.4</t>
  </si>
  <si>
    <t>17.3.1.9.5</t>
  </si>
  <si>
    <t>17.3.1.9.6</t>
  </si>
  <si>
    <t>17.3.1.9.7</t>
  </si>
  <si>
    <t>17.3.1.9.8</t>
  </si>
  <si>
    <t>17.3.1.9.9</t>
  </si>
  <si>
    <t>17.3.1.9.10</t>
  </si>
  <si>
    <t>17.3.1.9.11</t>
  </si>
  <si>
    <t>17.3.1.9.12</t>
  </si>
  <si>
    <t>17.3.1.9.13</t>
  </si>
  <si>
    <t>17.3.1.9.14</t>
  </si>
  <si>
    <t>17.3.1.9.15</t>
  </si>
  <si>
    <t>17.3.1.10</t>
  </si>
  <si>
    <t>화면디자인 (글로벌맞춤뱅킹)</t>
  </si>
  <si>
    <t>17.3.1.10.14</t>
    <phoneticPr fontId="5" type="noConversion"/>
  </si>
  <si>
    <t>17.3.1.11</t>
  </si>
  <si>
    <t>화면디자인 (스마트뱅킹)</t>
  </si>
  <si>
    <t>17.3.1.12</t>
  </si>
  <si>
    <t>화면디자인 수정 및 보완(퍼블/개발대응)</t>
  </si>
  <si>
    <t>17.3.1.13</t>
  </si>
  <si>
    <t>웹스타일, 디자인 가이드 수정 및 보완</t>
  </si>
  <si>
    <t>17.3.2</t>
  </si>
  <si>
    <t>퍼블리싱 구현</t>
  </si>
  <si>
    <t>17.3.2.1</t>
  </si>
  <si>
    <t>웹접근성 및 퍼블리싱 전파 교육</t>
  </si>
  <si>
    <t>퍼블리셔</t>
  </si>
  <si>
    <t>17.3.2.2</t>
  </si>
  <si>
    <t>HTML 퍼블리싱 (개인뱅킹)</t>
  </si>
  <si>
    <t>17.3.2.2.1</t>
  </si>
  <si>
    <t>17.3.2.2.2</t>
  </si>
  <si>
    <t>17.3.2.2.3</t>
  </si>
  <si>
    <t>17.3.2.2.4</t>
  </si>
  <si>
    <t>17.3.2.2.5</t>
  </si>
  <si>
    <t>17.3.2.2.6</t>
  </si>
  <si>
    <t>17.3.2.2.7</t>
  </si>
  <si>
    <t>17.3.2.2.8</t>
  </si>
  <si>
    <t>17.3.2.2.9</t>
  </si>
  <si>
    <t>17.3.2.2.10</t>
  </si>
  <si>
    <t>17.3.2.2.11</t>
  </si>
  <si>
    <t>17.3.2.2.12</t>
  </si>
  <si>
    <t>17.3.2.2.13</t>
  </si>
  <si>
    <t>17.3.2.2.14</t>
  </si>
  <si>
    <t>17.3.2.3</t>
  </si>
  <si>
    <t>HTML 퍼블리싱 (오픈뱅킹)</t>
  </si>
  <si>
    <t>17.3.2.3.1</t>
  </si>
  <si>
    <t>17.3.2.3.2</t>
  </si>
  <si>
    <t>17.3.2.3.3</t>
  </si>
  <si>
    <t>17.3.2.3.4</t>
  </si>
  <si>
    <t>17.3.2.3.5</t>
  </si>
  <si>
    <t>17.3.2.3.6</t>
  </si>
  <si>
    <t>17.3.2.3.7</t>
  </si>
  <si>
    <t>17.3.2.3.8</t>
  </si>
  <si>
    <t>17.3.2.3.9</t>
  </si>
  <si>
    <t>17.3.2.3.10</t>
  </si>
  <si>
    <t>17.3.2.3.11</t>
  </si>
  <si>
    <t>17.3.2.3.12</t>
  </si>
  <si>
    <t>17.3.2.3.13</t>
  </si>
  <si>
    <t>17.3.2.4</t>
  </si>
  <si>
    <t>HTML 퍼블리싱 (다국어뱅킹)</t>
  </si>
  <si>
    <t>17.3.2.4.1</t>
  </si>
  <si>
    <t>인터넷뱅킹</t>
  </si>
  <si>
    <t>17.3.2.4.2</t>
  </si>
  <si>
    <t>17.3.2.4.3</t>
  </si>
  <si>
    <t>17.3.2.4.4</t>
  </si>
  <si>
    <t>17.3.2.4.5</t>
  </si>
  <si>
    <t>17.3.2.4.6</t>
  </si>
  <si>
    <t>17.3.2.4.7</t>
  </si>
  <si>
    <t>17.3.2.4.8</t>
  </si>
  <si>
    <t>17.3.2.4.9</t>
  </si>
  <si>
    <t>17.3.2.4.10</t>
  </si>
  <si>
    <t>17.3.2.5</t>
  </si>
  <si>
    <t>HTML 퍼블리싱 (외환포탈)</t>
  </si>
  <si>
    <t>17.3.2.5.1</t>
  </si>
  <si>
    <t>17.3.2.5.2</t>
  </si>
  <si>
    <t>17.3.2.5.3</t>
  </si>
  <si>
    <t>17.3.2.5.4</t>
  </si>
  <si>
    <t>17.3.2.5.5</t>
  </si>
  <si>
    <t>17.3.2.5.6</t>
  </si>
  <si>
    <t>17.3.2.5.7</t>
  </si>
  <si>
    <t>17.3.2.5.8</t>
  </si>
  <si>
    <t>17.3.2.5.9</t>
  </si>
  <si>
    <t>17.3.2.6</t>
  </si>
  <si>
    <t>HTML 퍼블리싱 (기업맹킹)</t>
  </si>
  <si>
    <t>17.3.2.6.1</t>
  </si>
  <si>
    <t>17.3.2.6.2</t>
  </si>
  <si>
    <t>17.3.2.6.3</t>
  </si>
  <si>
    <t>17.3.2.6.4</t>
  </si>
  <si>
    <t>17.3.2.6.5</t>
  </si>
  <si>
    <t>17.3.2.6.6</t>
  </si>
  <si>
    <t>17.3.2.6.7</t>
  </si>
  <si>
    <t>17.3.2.6.8</t>
  </si>
  <si>
    <t>17.3.2.6.9</t>
  </si>
  <si>
    <t>17.3.2.6.10</t>
  </si>
  <si>
    <t>17.3.2.6.11</t>
  </si>
  <si>
    <t>17.3.2.6.12</t>
  </si>
  <si>
    <t>17.3.2.6.13</t>
  </si>
  <si>
    <t>17.3.2.6.14</t>
  </si>
  <si>
    <t>17.3.2.6.15</t>
  </si>
  <si>
    <t>17.3.2.7</t>
  </si>
  <si>
    <t>HTML 퍼블리싱 (글로벌맞춤뱅킹)</t>
  </si>
  <si>
    <t>17.3.2.7.14</t>
  </si>
  <si>
    <t>17.3.2.8</t>
  </si>
  <si>
    <t>HTML 퍼블리싱 (스마트뱅킹)</t>
  </si>
  <si>
    <t>17.3.2.9</t>
  </si>
  <si>
    <t>공통관리자 (3월 2주, 4월 말)</t>
  </si>
  <si>
    <t>17.3.2.10</t>
  </si>
  <si>
    <t>HTML 퍼블리싱 수정 및 보완</t>
  </si>
  <si>
    <t>17.3.2.11</t>
  </si>
  <si>
    <t>웹접근성 테스트 후 수정 (1차)</t>
  </si>
  <si>
    <t>퍼블리셔(오픈뱅킹)</t>
  </si>
  <si>
    <t>17.3.2.12</t>
  </si>
  <si>
    <t>웹접근성 테스트 후 수정 (2차)</t>
  </si>
  <si>
    <t>17.3.2.13</t>
  </si>
  <si>
    <t>웹접근성 테스트 후 수정 (3차)</t>
  </si>
  <si>
    <t>17.3.2.14</t>
  </si>
  <si>
    <t>웹접근성 테스트 후 수정 (4차)</t>
  </si>
  <si>
    <t>17.3.3</t>
  </si>
  <si>
    <t>웹접근성 컨설팅</t>
  </si>
  <si>
    <t>웹접근성컨설턴트</t>
    <phoneticPr fontId="5" type="noConversion"/>
  </si>
  <si>
    <t>17.3.3.1</t>
  </si>
  <si>
    <t>웹접근성 교육 및 가이드 작성</t>
  </si>
  <si>
    <t>컨설턴트(오픈뱅킹)</t>
  </si>
  <si>
    <t>통합테스트</t>
  </si>
  <si>
    <t>17.4.1</t>
  </si>
  <si>
    <t>테스트 결과 기획/디자인/퍼블리싱 수정 보완 진행</t>
  </si>
  <si>
    <t>기획/디자인/퍼블</t>
  </si>
  <si>
    <t>17.4.2</t>
  </si>
  <si>
    <t>오픈뱅킹 웹접근성 점검 및 진단</t>
  </si>
  <si>
    <t>17.4.2.1</t>
  </si>
  <si>
    <t>웹접근성 테스트 (1차)</t>
  </si>
  <si>
    <t>17.4.2.2</t>
  </si>
  <si>
    <t>웹접근성 테스트 (2차)</t>
  </si>
  <si>
    <t>17.4.2.3</t>
  </si>
  <si>
    <t>웹접근성 테스트 (3차)</t>
  </si>
  <si>
    <t>17.4.2.4</t>
  </si>
  <si>
    <t>웹접근성 테스트 (4차)</t>
  </si>
  <si>
    <t>매뉴얼</t>
  </si>
  <si>
    <t>17.5.1</t>
  </si>
  <si>
    <t>사용자메뉴얼 (신규/변경분)</t>
    <phoneticPr fontId="5" type="noConversion"/>
  </si>
  <si>
    <t>사용자메뉴얼</t>
    <phoneticPr fontId="5" type="noConversion"/>
  </si>
  <si>
    <t>인증</t>
  </si>
  <si>
    <t>17.6.1</t>
  </si>
  <si>
    <t>웹접근성 인증</t>
  </si>
  <si>
    <t>17.6.1.1</t>
  </si>
  <si>
    <t>웹접근성 인증 신청</t>
  </si>
  <si>
    <t>웹케시(오픈뱅킹)</t>
  </si>
  <si>
    <t>17.6.1.2</t>
  </si>
  <si>
    <t>웹접근성 인증 심사</t>
  </si>
  <si>
    <t>17.6.1.3</t>
  </si>
  <si>
    <t>웹접근성 인증 심사 대응</t>
  </si>
  <si>
    <t>기획, 디자인, 퍼블 대응</t>
  </si>
  <si>
    <t>17.6.1.4</t>
  </si>
  <si>
    <t>웹접근성 인증 완료</t>
  </si>
  <si>
    <t>현황분석</t>
    <phoneticPr fontId="5" type="noConversion"/>
  </si>
  <si>
    <t>현행시스템분석</t>
    <phoneticPr fontId="5" type="noConversion"/>
  </si>
  <si>
    <t>GAP 분석</t>
    <phoneticPr fontId="5" type="noConversion"/>
  </si>
  <si>
    <t>i-VOSTRO Admin</t>
    <phoneticPr fontId="5" type="noConversion"/>
  </si>
  <si>
    <t>현행 시스템 분석서</t>
    <phoneticPr fontId="5" type="noConversion"/>
  </si>
  <si>
    <t>분석/설계자4</t>
    <phoneticPr fontId="5" type="noConversion"/>
  </si>
  <si>
    <t>CLS-WEB</t>
    <phoneticPr fontId="5" type="noConversion"/>
  </si>
  <si>
    <t>분석/설계자5</t>
    <phoneticPr fontId="5" type="noConversion"/>
  </si>
  <si>
    <t>Clearing WEB</t>
    <phoneticPr fontId="5" type="noConversion"/>
  </si>
  <si>
    <t>분석/설계자6</t>
    <phoneticPr fontId="5" type="noConversion"/>
  </si>
  <si>
    <t>i-VOSTRO AP(FAT)</t>
    <phoneticPr fontId="5" type="noConversion"/>
  </si>
  <si>
    <t>분석/설계자3</t>
    <phoneticPr fontId="5" type="noConversion"/>
  </si>
  <si>
    <t>i-VOSTRO AP(GCMS)</t>
    <phoneticPr fontId="5" type="noConversion"/>
  </si>
  <si>
    <t xml:space="preserve">H/M </t>
    <phoneticPr fontId="5" type="noConversion"/>
  </si>
  <si>
    <t>2.1.2.3</t>
    <phoneticPr fontId="5" type="noConversion"/>
  </si>
  <si>
    <t>2.1.2.3.1</t>
    <phoneticPr fontId="5" type="noConversion"/>
  </si>
  <si>
    <t>i-VOSTRO WEB, AP 테이블/속성</t>
    <phoneticPr fontId="5" type="noConversion"/>
  </si>
  <si>
    <t>분석/설계자</t>
    <phoneticPr fontId="5" type="noConversion"/>
  </si>
  <si>
    <t>2.1.3.1</t>
    <phoneticPr fontId="5" type="noConversion"/>
  </si>
  <si>
    <t>업무총괄</t>
    <phoneticPr fontId="5" type="noConversion"/>
  </si>
  <si>
    <t>2.1.4.1</t>
    <phoneticPr fontId="5" type="noConversion"/>
  </si>
  <si>
    <t>BT분석/설계자</t>
    <phoneticPr fontId="5" type="noConversion"/>
  </si>
  <si>
    <t>2.2.1.1</t>
    <phoneticPr fontId="5" type="noConversion"/>
  </si>
  <si>
    <t>2.2.1.1.1</t>
    <phoneticPr fontId="5" type="noConversion"/>
  </si>
  <si>
    <t>i-VOSTRO Admin</t>
    <phoneticPr fontId="5" type="noConversion"/>
  </si>
  <si>
    <t>화면정의서</t>
    <phoneticPr fontId="5" type="noConversion"/>
  </si>
  <si>
    <t>PT분석/설계자</t>
    <phoneticPr fontId="5" type="noConversion"/>
  </si>
  <si>
    <t>2.2.1.1.2</t>
  </si>
  <si>
    <t>CLS-WEB</t>
    <phoneticPr fontId="5" type="noConversion"/>
  </si>
  <si>
    <t>2.2.1.1.3</t>
  </si>
  <si>
    <t>Clearing WEB</t>
    <phoneticPr fontId="5" type="noConversion"/>
  </si>
  <si>
    <t>2.2.1.2</t>
    <phoneticPr fontId="5" type="noConversion"/>
  </si>
  <si>
    <t>2.2.1.2.1</t>
    <phoneticPr fontId="5" type="noConversion"/>
  </si>
  <si>
    <t>2.2.1.2.2</t>
    <phoneticPr fontId="5" type="noConversion"/>
  </si>
  <si>
    <t>2.2.1.2.3</t>
  </si>
  <si>
    <t>2.2.2.1</t>
    <phoneticPr fontId="5" type="noConversion"/>
  </si>
  <si>
    <t>2.2.2.1.1</t>
    <phoneticPr fontId="5" type="noConversion"/>
  </si>
  <si>
    <t>전문목록작성</t>
    <phoneticPr fontId="5" type="noConversion"/>
  </si>
  <si>
    <t>전문목록</t>
    <phoneticPr fontId="5" type="noConversion"/>
  </si>
  <si>
    <t>BT분석/설계자</t>
    <phoneticPr fontId="5" type="noConversion"/>
  </si>
  <si>
    <t>2.2.2.1.2</t>
  </si>
  <si>
    <t>전문매핑정의서작성</t>
    <phoneticPr fontId="5" type="noConversion"/>
  </si>
  <si>
    <t>전문매핑정의서</t>
    <phoneticPr fontId="5" type="noConversion"/>
  </si>
  <si>
    <t>구현</t>
    <phoneticPr fontId="5" type="noConversion"/>
  </si>
  <si>
    <t>프로그램 구현</t>
    <phoneticPr fontId="5" type="noConversion"/>
  </si>
  <si>
    <t>2.3.1.1</t>
    <phoneticPr fontId="5" type="noConversion"/>
  </si>
  <si>
    <t>2.3.1.1.1</t>
    <phoneticPr fontId="5" type="noConversion"/>
  </si>
  <si>
    <t>보안취약성점검 및 보완</t>
    <phoneticPr fontId="5" type="noConversion"/>
  </si>
  <si>
    <t>프로그램 소스코드</t>
    <phoneticPr fontId="5" type="noConversion"/>
  </si>
  <si>
    <t>PT개발자,BT개발자</t>
    <phoneticPr fontId="5" type="noConversion"/>
  </si>
  <si>
    <t>2.3.1.1.2</t>
  </si>
  <si>
    <t>i-VOSTRO AP</t>
  </si>
  <si>
    <t>i-VOSTRO Admin</t>
    <phoneticPr fontId="5" type="noConversion"/>
  </si>
  <si>
    <t>CLS-WEB</t>
    <phoneticPr fontId="5" type="noConversion"/>
  </si>
  <si>
    <t>Clearing WEB</t>
    <phoneticPr fontId="5" type="noConversion"/>
  </si>
  <si>
    <t xml:space="preserve">H/M </t>
    <phoneticPr fontId="5" type="noConversion"/>
  </si>
  <si>
    <t>단위테스트 수행</t>
    <phoneticPr fontId="5" type="noConversion"/>
  </si>
  <si>
    <t>2.3.2.1</t>
    <phoneticPr fontId="5" type="noConversion"/>
  </si>
  <si>
    <t>PT개발자,BT개발자</t>
    <phoneticPr fontId="5" type="noConversion"/>
  </si>
  <si>
    <t>CLS-WEB</t>
    <phoneticPr fontId="5" type="noConversion"/>
  </si>
  <si>
    <t>단위테스트 결과서</t>
    <phoneticPr fontId="5" type="noConversion"/>
  </si>
  <si>
    <t>PT개발자,BT개발자</t>
    <phoneticPr fontId="5" type="noConversion"/>
  </si>
  <si>
    <t>Clearing WEB</t>
    <phoneticPr fontId="5" type="noConversion"/>
  </si>
  <si>
    <t>단위테스트 결과서</t>
    <phoneticPr fontId="5" type="noConversion"/>
  </si>
  <si>
    <t>PT개발자,BT개발자</t>
    <phoneticPr fontId="5" type="noConversion"/>
  </si>
  <si>
    <t xml:space="preserve">H/M </t>
    <phoneticPr fontId="5" type="noConversion"/>
  </si>
  <si>
    <t>단위테스트 결과서</t>
    <phoneticPr fontId="5" type="noConversion"/>
  </si>
  <si>
    <t>2.4.1.1</t>
    <phoneticPr fontId="5" type="noConversion"/>
  </si>
  <si>
    <t>통합테스트 계획</t>
    <phoneticPr fontId="5" type="noConversion"/>
  </si>
  <si>
    <t>2.4.1.1.1</t>
    <phoneticPr fontId="5" type="noConversion"/>
  </si>
  <si>
    <t>통합테스트 계획 수립(연계채널 테스트계획 반영)</t>
    <phoneticPr fontId="5" type="noConversion"/>
  </si>
  <si>
    <t>통합테스트계획서/시나리오</t>
    <phoneticPr fontId="5" type="noConversion"/>
  </si>
  <si>
    <t>2.4.2.1</t>
    <phoneticPr fontId="5" type="noConversion"/>
  </si>
  <si>
    <t>통합테스트 수행 (1차)</t>
    <phoneticPr fontId="5" type="noConversion"/>
  </si>
  <si>
    <t>2.4.2.1.1</t>
    <phoneticPr fontId="5" type="noConversion"/>
  </si>
  <si>
    <t>VOSTRO 연계 채널검증(국내채널별 연계검증)</t>
    <phoneticPr fontId="5" type="noConversion"/>
  </si>
  <si>
    <t>통합테스트 결과서</t>
    <phoneticPr fontId="5" type="noConversion"/>
  </si>
  <si>
    <t>2.4.3.1</t>
    <phoneticPr fontId="5" type="noConversion"/>
  </si>
  <si>
    <t>통합테스트 수행 (2차)</t>
    <phoneticPr fontId="5" type="noConversion"/>
  </si>
  <si>
    <t>2.4.3.1.1</t>
    <phoneticPr fontId="5" type="noConversion"/>
  </si>
  <si>
    <t>VOSTRO 연계 채널검증(국내영업점 연계검증)</t>
    <phoneticPr fontId="5" type="noConversion"/>
  </si>
  <si>
    <t>2.4.4.1</t>
    <phoneticPr fontId="5" type="noConversion"/>
  </si>
  <si>
    <t>통합테스트 수행 (3차)</t>
    <phoneticPr fontId="5" type="noConversion"/>
  </si>
  <si>
    <t>2.4.4.1.1</t>
    <phoneticPr fontId="5" type="noConversion"/>
  </si>
  <si>
    <t>VOSTRO 연계 채널검증(국외영업점 연계검증)</t>
    <phoneticPr fontId="5" type="noConversion"/>
  </si>
  <si>
    <t>2.4.5.1</t>
    <phoneticPr fontId="5" type="noConversion"/>
  </si>
  <si>
    <t>통합테스트 수행 (4차)</t>
    <phoneticPr fontId="5" type="noConversion"/>
  </si>
  <si>
    <t>2.4.5.1.1</t>
    <phoneticPr fontId="5" type="noConversion"/>
  </si>
  <si>
    <t>VOSTRO 연계 채널검증(통합점검)</t>
    <phoneticPr fontId="5" type="noConversion"/>
  </si>
  <si>
    <t>2.5.1.1</t>
    <phoneticPr fontId="5" type="noConversion"/>
  </si>
  <si>
    <t xml:space="preserve">인수테스트 수행 </t>
    <phoneticPr fontId="5" type="noConversion"/>
  </si>
  <si>
    <t>2.5.1.1.1</t>
    <phoneticPr fontId="5" type="noConversion"/>
  </si>
  <si>
    <t>인수테스트시나리오/결과서</t>
    <phoneticPr fontId="5" type="noConversion"/>
  </si>
  <si>
    <t>2.5.1.1.2</t>
  </si>
  <si>
    <t>8.1.1</t>
    <phoneticPr fontId="5" type="noConversion"/>
  </si>
  <si>
    <t>8.1.1.1</t>
    <phoneticPr fontId="5" type="noConversion"/>
  </si>
  <si>
    <t>8.1.2</t>
    <phoneticPr fontId="5" type="noConversion"/>
  </si>
  <si>
    <t>8.1.2.1</t>
    <phoneticPr fontId="5" type="noConversion"/>
  </si>
  <si>
    <t>8.1.2.1.1</t>
    <phoneticPr fontId="5" type="noConversion"/>
  </si>
  <si>
    <t>8.1.2.1.2</t>
    <phoneticPr fontId="5" type="noConversion"/>
  </si>
  <si>
    <t>8.1.2.1.3</t>
    <phoneticPr fontId="5" type="noConversion"/>
  </si>
  <si>
    <t>8.1.2.2</t>
    <phoneticPr fontId="5" type="noConversion"/>
  </si>
  <si>
    <t>8.1.2.2.1</t>
    <phoneticPr fontId="5" type="noConversion"/>
  </si>
  <si>
    <t>8.1.2.2.2</t>
    <phoneticPr fontId="5" type="noConversion"/>
  </si>
  <si>
    <t>8.1.3</t>
    <phoneticPr fontId="5" type="noConversion"/>
  </si>
  <si>
    <t>8.1.4</t>
    <phoneticPr fontId="5" type="noConversion"/>
  </si>
  <si>
    <t>8.2.1</t>
    <phoneticPr fontId="5" type="noConversion"/>
  </si>
  <si>
    <t>8.2.2</t>
    <phoneticPr fontId="5" type="noConversion"/>
  </si>
  <si>
    <t>8.3.1</t>
    <phoneticPr fontId="5" type="noConversion"/>
  </si>
  <si>
    <t>8.3.2</t>
    <phoneticPr fontId="5" type="noConversion"/>
  </si>
  <si>
    <t>8.4.1</t>
    <phoneticPr fontId="5" type="noConversion"/>
  </si>
  <si>
    <t>8.5.1</t>
    <phoneticPr fontId="5" type="noConversion"/>
  </si>
  <si>
    <t>배치프로세스 설계</t>
  </si>
  <si>
    <t>배치프로그램설계 (해당사항없음)</t>
    <phoneticPr fontId="5" type="noConversion"/>
  </si>
  <si>
    <t>배치프로세스 정의서</t>
  </si>
  <si>
    <t>테스트 설계</t>
  </si>
  <si>
    <t>자금수납-전자결제</t>
    <phoneticPr fontId="5" type="noConversion"/>
  </si>
  <si>
    <t>자금지급-전자결제</t>
    <phoneticPr fontId="5" type="noConversion"/>
  </si>
  <si>
    <t>자금지급-공과금/퇴직연금</t>
    <phoneticPr fontId="5" type="noConversion"/>
  </si>
  <si>
    <t>하나CBS -전자결제</t>
    <phoneticPr fontId="5" type="noConversion"/>
  </si>
  <si>
    <t>하나CBS -외국환</t>
    <phoneticPr fontId="5" type="noConversion"/>
  </si>
  <si>
    <t>하나CBS light</t>
    <phoneticPr fontId="5" type="noConversion"/>
  </si>
  <si>
    <t>하나CBS light -전자결제</t>
    <phoneticPr fontId="5" type="noConversion"/>
  </si>
  <si>
    <t>하나CBS light -외국환</t>
    <phoneticPr fontId="5" type="noConversion"/>
  </si>
  <si>
    <t>지급|이체 - 이체</t>
    <phoneticPr fontId="5" type="noConversion"/>
  </si>
  <si>
    <t>지급|이체 - 외국환</t>
    <phoneticPr fontId="5" type="noConversion"/>
  </si>
  <si>
    <t>지급|이체 - 공과금</t>
    <phoneticPr fontId="5" type="noConversion"/>
  </si>
  <si>
    <t>전자결제</t>
    <phoneticPr fontId="5" type="noConversion"/>
  </si>
  <si>
    <t>전자결제 - 구매기업, 판매기업</t>
    <phoneticPr fontId="5" type="noConversion"/>
  </si>
  <si>
    <t>배치프로그램구현</t>
  </si>
  <si>
    <t>배치 프로그램 소스코드</t>
  </si>
  <si>
    <t>9.2.4</t>
  </si>
  <si>
    <t>9.2.4.1</t>
  </si>
  <si>
    <t>9.2.5</t>
  </si>
  <si>
    <t>9.3.1.2</t>
  </si>
  <si>
    <t>개인인터넷 뱅킹</t>
    <phoneticPr fontId="5" type="noConversion"/>
  </si>
  <si>
    <t>2.1.1</t>
    <phoneticPr fontId="5" type="noConversion"/>
  </si>
  <si>
    <t>2.1.1.1</t>
    <phoneticPr fontId="5" type="noConversion"/>
  </si>
  <si>
    <t>2.1.2</t>
    <phoneticPr fontId="5" type="noConversion"/>
  </si>
  <si>
    <t>2.1.2.1</t>
    <phoneticPr fontId="5" type="noConversion"/>
  </si>
  <si>
    <t>2.1.2.1.1</t>
    <phoneticPr fontId="5" type="noConversion"/>
  </si>
  <si>
    <t>마이하나</t>
    <phoneticPr fontId="5" type="noConversion"/>
  </si>
  <si>
    <t>분석/설계자1</t>
    <phoneticPr fontId="5" type="noConversion"/>
  </si>
  <si>
    <t>2.1.2.1.2</t>
  </si>
  <si>
    <t>부가서비스</t>
    <phoneticPr fontId="5" type="noConversion"/>
  </si>
  <si>
    <t>2.1.2.1.3</t>
  </si>
  <si>
    <t>보험공제</t>
    <phoneticPr fontId="5" type="noConversion"/>
  </si>
  <si>
    <t>2.1.2.1.4</t>
  </si>
  <si>
    <t>예금신탁</t>
    <phoneticPr fontId="5" type="noConversion"/>
  </si>
  <si>
    <t>현행 시스템 분석서</t>
    <phoneticPr fontId="5" type="noConversion"/>
  </si>
  <si>
    <t>분석/설계자2</t>
    <phoneticPr fontId="5" type="noConversion"/>
  </si>
  <si>
    <t>2.1.2.1.5</t>
  </si>
  <si>
    <t>대출</t>
    <phoneticPr fontId="5" type="noConversion"/>
  </si>
  <si>
    <t>2.1.2.1.6</t>
  </si>
  <si>
    <t>펀드</t>
    <phoneticPr fontId="5" type="noConversion"/>
  </si>
  <si>
    <t>현행 시스템 분석서</t>
    <phoneticPr fontId="5" type="noConversion"/>
  </si>
  <si>
    <t>분석/설계자2</t>
    <phoneticPr fontId="5" type="noConversion"/>
  </si>
  <si>
    <t>2.1.2.1.7</t>
  </si>
  <si>
    <t>조회</t>
    <phoneticPr fontId="5" type="noConversion"/>
  </si>
  <si>
    <t>분석/설계자3</t>
    <phoneticPr fontId="5" type="noConversion"/>
  </si>
  <si>
    <t>2.1.2.1.8</t>
  </si>
  <si>
    <t>이체</t>
    <phoneticPr fontId="5" type="noConversion"/>
  </si>
  <si>
    <t>2.1.2.1.9</t>
  </si>
  <si>
    <t>카드</t>
    <phoneticPr fontId="5" type="noConversion"/>
  </si>
  <si>
    <t>현행 시스템 분석서</t>
    <phoneticPr fontId="5" type="noConversion"/>
  </si>
  <si>
    <t>분석/설계자3</t>
    <phoneticPr fontId="5" type="noConversion"/>
  </si>
  <si>
    <t>2.1.2.1.10</t>
  </si>
  <si>
    <t>공과금</t>
    <phoneticPr fontId="5" type="noConversion"/>
  </si>
  <si>
    <t>분석/설계자4</t>
    <phoneticPr fontId="5" type="noConversion"/>
  </si>
  <si>
    <t>2.1.2.1.11</t>
  </si>
  <si>
    <t>기업결제</t>
    <phoneticPr fontId="5" type="noConversion"/>
  </si>
  <si>
    <t>2.1.2.1.12</t>
  </si>
  <si>
    <t>외환</t>
    <phoneticPr fontId="5" type="noConversion"/>
  </si>
  <si>
    <t>분석/설계자5</t>
    <phoneticPr fontId="5" type="noConversion"/>
  </si>
  <si>
    <t>2.1.2.1.13</t>
  </si>
  <si>
    <t>공인인증센터</t>
    <phoneticPr fontId="5" type="noConversion"/>
  </si>
  <si>
    <t>분석/설계자6</t>
    <phoneticPr fontId="5" type="noConversion"/>
  </si>
  <si>
    <t>2.1.2.1.14</t>
  </si>
  <si>
    <t>보안매체</t>
    <phoneticPr fontId="5" type="noConversion"/>
  </si>
  <si>
    <t>2.1.2.1.15</t>
    <phoneticPr fontId="5" type="noConversion"/>
  </si>
  <si>
    <t>메인</t>
    <phoneticPr fontId="5" type="noConversion"/>
  </si>
  <si>
    <t>2.1.2.2</t>
    <phoneticPr fontId="5" type="noConversion"/>
  </si>
  <si>
    <t>2.1.2.2.1</t>
    <phoneticPr fontId="5" type="noConversion"/>
  </si>
  <si>
    <t>마이하나</t>
    <phoneticPr fontId="5" type="noConversion"/>
  </si>
  <si>
    <t>분석/설계자1</t>
    <phoneticPr fontId="5" type="noConversion"/>
  </si>
  <si>
    <t>2.1.2.2.2</t>
  </si>
  <si>
    <t>부가서비스</t>
    <phoneticPr fontId="5" type="noConversion"/>
  </si>
  <si>
    <t>보험공제</t>
    <phoneticPr fontId="5" type="noConversion"/>
  </si>
  <si>
    <t>예금신탁</t>
    <phoneticPr fontId="5" type="noConversion"/>
  </si>
  <si>
    <t>분석/설계자2</t>
    <phoneticPr fontId="5" type="noConversion"/>
  </si>
  <si>
    <t>대출</t>
    <phoneticPr fontId="5" type="noConversion"/>
  </si>
  <si>
    <t>2.1.2.2.6</t>
  </si>
  <si>
    <t>펀드</t>
    <phoneticPr fontId="5" type="noConversion"/>
  </si>
  <si>
    <t>2.1.2.2.7</t>
  </si>
  <si>
    <t>조회</t>
    <phoneticPr fontId="5" type="noConversion"/>
  </si>
  <si>
    <t>2.1.2.2.8</t>
  </si>
  <si>
    <t>이체</t>
    <phoneticPr fontId="5" type="noConversion"/>
  </si>
  <si>
    <t>2.1.2.2.9</t>
  </si>
  <si>
    <t>2.1.2.2.10</t>
  </si>
  <si>
    <t>2.1.2.2.11</t>
  </si>
  <si>
    <t>2.1.2.2.12</t>
  </si>
  <si>
    <t>2.1.2.2.13</t>
  </si>
  <si>
    <t>공인인증센터</t>
    <phoneticPr fontId="5" type="noConversion"/>
  </si>
  <si>
    <t>2.1.2.2.14</t>
  </si>
  <si>
    <t>2.1.2.2.15</t>
    <phoneticPr fontId="5" type="noConversion"/>
  </si>
  <si>
    <t>2.1.2.3</t>
    <phoneticPr fontId="5" type="noConversion"/>
  </si>
  <si>
    <t>분석/설계자</t>
    <phoneticPr fontId="5" type="noConversion"/>
  </si>
  <si>
    <t>2.1.3</t>
    <phoneticPr fontId="5" type="noConversion"/>
  </si>
  <si>
    <t>통합업무확정</t>
    <phoneticPr fontId="5" type="noConversion"/>
  </si>
  <si>
    <t>기획자</t>
    <phoneticPr fontId="5" type="noConversion"/>
  </si>
  <si>
    <t>2.1.4</t>
    <phoneticPr fontId="5" type="noConversion"/>
  </si>
  <si>
    <t>통합요건정의</t>
    <phoneticPr fontId="5" type="noConversion"/>
  </si>
  <si>
    <t>2.1.5</t>
    <phoneticPr fontId="5" type="noConversion"/>
  </si>
  <si>
    <t>2.1.5.1</t>
    <phoneticPr fontId="5" type="noConversion"/>
  </si>
  <si>
    <t>2.2.1</t>
    <phoneticPr fontId="5" type="noConversion"/>
  </si>
  <si>
    <t>MyHana</t>
    <phoneticPr fontId="5" type="noConversion"/>
  </si>
  <si>
    <t>2.2.1.2.3</t>
    <phoneticPr fontId="5" type="noConversion"/>
  </si>
  <si>
    <t>보험/공제</t>
    <phoneticPr fontId="5" type="noConversion"/>
  </si>
  <si>
    <t>2.2.1.2.4</t>
    <phoneticPr fontId="5" type="noConversion"/>
  </si>
  <si>
    <t>예금신탁(신규외)</t>
    <phoneticPr fontId="5" type="noConversion"/>
  </si>
  <si>
    <t>예금신탁(신규)</t>
    <phoneticPr fontId="5" type="noConversion"/>
  </si>
  <si>
    <t>2.2.1.2.5</t>
    <phoneticPr fontId="5" type="noConversion"/>
  </si>
  <si>
    <t>2.2.1.2.6</t>
    <phoneticPr fontId="5" type="noConversion"/>
  </si>
  <si>
    <t>펀드</t>
    <phoneticPr fontId="5" type="noConversion"/>
  </si>
  <si>
    <t>2.2.1.2.7</t>
    <phoneticPr fontId="5" type="noConversion"/>
  </si>
  <si>
    <t>2.2.1.2.8</t>
    <phoneticPr fontId="5" type="noConversion"/>
  </si>
  <si>
    <t>2.2.1.2.9</t>
    <phoneticPr fontId="5" type="noConversion"/>
  </si>
  <si>
    <t>카드</t>
    <phoneticPr fontId="5" type="noConversion"/>
  </si>
  <si>
    <t>2.2.1.2.10</t>
    <phoneticPr fontId="5" type="noConversion"/>
  </si>
  <si>
    <t>공과금</t>
    <phoneticPr fontId="5" type="noConversion"/>
  </si>
  <si>
    <t>2.2.1.2.11</t>
    <phoneticPr fontId="5" type="noConversion"/>
  </si>
  <si>
    <t>기업결제</t>
    <phoneticPr fontId="5" type="noConversion"/>
  </si>
  <si>
    <t>2.2.1.2.12</t>
    <phoneticPr fontId="5" type="noConversion"/>
  </si>
  <si>
    <t>2.2.1.2.13</t>
    <phoneticPr fontId="5" type="noConversion"/>
  </si>
  <si>
    <t>공인인증센터</t>
    <phoneticPr fontId="5" type="noConversion"/>
  </si>
  <si>
    <t>2.2.1.2.14</t>
    <phoneticPr fontId="5" type="noConversion"/>
  </si>
  <si>
    <t>메인</t>
    <phoneticPr fontId="5" type="noConversion"/>
  </si>
  <si>
    <t>2.2.1.2.15</t>
    <phoneticPr fontId="5" type="noConversion"/>
  </si>
  <si>
    <t>추가 변경/신규요건 설계</t>
    <phoneticPr fontId="5" type="noConversion"/>
  </si>
  <si>
    <t>프로그램 목록
프로그램 사양서</t>
    <phoneticPr fontId="5" type="noConversion"/>
  </si>
  <si>
    <t>PT분석/설계자</t>
    <phoneticPr fontId="5" type="noConversion"/>
  </si>
  <si>
    <t>2.2.2</t>
    <phoneticPr fontId="5" type="noConversion"/>
  </si>
  <si>
    <t>통합전문설계</t>
    <phoneticPr fontId="5" type="noConversion"/>
  </si>
  <si>
    <t>2.2.2.1</t>
    <phoneticPr fontId="5" type="noConversion"/>
  </si>
  <si>
    <t>전문매핑</t>
    <phoneticPr fontId="5" type="noConversion"/>
  </si>
  <si>
    <t>2.2.2.1.1</t>
    <phoneticPr fontId="5" type="noConversion"/>
  </si>
  <si>
    <t>전문목록작성</t>
    <phoneticPr fontId="5" type="noConversion"/>
  </si>
  <si>
    <t>전문목록</t>
    <phoneticPr fontId="5" type="noConversion"/>
  </si>
  <si>
    <t>BT분석/설계자</t>
    <phoneticPr fontId="5" type="noConversion"/>
  </si>
  <si>
    <t>2.2.2.1.3</t>
  </si>
  <si>
    <t>전문매핑정의서작성</t>
    <phoneticPr fontId="5" type="noConversion"/>
  </si>
  <si>
    <t>전문매핑정의서</t>
    <phoneticPr fontId="5" type="noConversion"/>
  </si>
  <si>
    <t>BT분석/설계자</t>
    <phoneticPr fontId="5" type="noConversion"/>
  </si>
  <si>
    <t>구현</t>
    <phoneticPr fontId="5" type="noConversion"/>
  </si>
  <si>
    <t>2.3.1</t>
    <phoneticPr fontId="5" type="noConversion"/>
  </si>
  <si>
    <t>프로그램 구현</t>
    <phoneticPr fontId="5" type="noConversion"/>
  </si>
  <si>
    <t>2.3.1.1</t>
    <phoneticPr fontId="5" type="noConversion"/>
  </si>
  <si>
    <t>온라인 프로그램 구현</t>
    <phoneticPr fontId="5" type="noConversion"/>
  </si>
  <si>
    <t>2.3.1.1.1</t>
    <phoneticPr fontId="5" type="noConversion"/>
  </si>
  <si>
    <t>보안취약성점검 및 보완</t>
    <phoneticPr fontId="5" type="noConversion"/>
  </si>
  <si>
    <t>온라인 프로그램 소스코드</t>
    <phoneticPr fontId="5" type="noConversion"/>
  </si>
  <si>
    <t>PT개발자,BT개발자</t>
    <phoneticPr fontId="5" type="noConversion"/>
  </si>
  <si>
    <t>2.3.1.1.2</t>
    <phoneticPr fontId="5" type="noConversion"/>
  </si>
  <si>
    <t>MyHana</t>
    <phoneticPr fontId="5" type="noConversion"/>
  </si>
  <si>
    <t>2.3.1.1.2.1</t>
    <phoneticPr fontId="5" type="noConversion"/>
  </si>
  <si>
    <t>메인_분실신고</t>
    <phoneticPr fontId="5" type="noConversion"/>
  </si>
  <si>
    <t>2.3.1.1.2.2</t>
  </si>
  <si>
    <t>개인정보관리</t>
    <phoneticPr fontId="5" type="noConversion"/>
  </si>
  <si>
    <t>2.3.1.1.2.3</t>
  </si>
  <si>
    <t>뱅킹정보관리</t>
    <phoneticPr fontId="5" type="noConversion"/>
  </si>
  <si>
    <t>온라인 프로그램 소스코드</t>
    <phoneticPr fontId="5" type="noConversion"/>
  </si>
  <si>
    <t>PT개발자,BT개발자</t>
    <phoneticPr fontId="5" type="noConversion"/>
  </si>
  <si>
    <t>2.3.1.1.2.4</t>
  </si>
  <si>
    <t>통지서비스</t>
    <phoneticPr fontId="5" type="noConversion"/>
  </si>
  <si>
    <t>2.3.1.1.2.5</t>
  </si>
  <si>
    <t>자산관리_소득_개인신용정보</t>
    <phoneticPr fontId="5" type="noConversion"/>
  </si>
  <si>
    <t>2.3.1.1.2.6</t>
  </si>
  <si>
    <t>보안서비스 신청/관리</t>
    <phoneticPr fontId="5" type="noConversion"/>
  </si>
  <si>
    <t>2.3.1.1.2.7</t>
  </si>
  <si>
    <t>보안서비스_추천 e-Banking</t>
    <phoneticPr fontId="5" type="noConversion"/>
  </si>
  <si>
    <t>2.3.1.1.2.8</t>
  </si>
  <si>
    <t>보안서비스_전자금융보안</t>
    <phoneticPr fontId="5" type="noConversion"/>
  </si>
  <si>
    <t>온라인 프로그램 소스코드</t>
    <phoneticPr fontId="5" type="noConversion"/>
  </si>
  <si>
    <t>PT개발자,BT개발자</t>
    <phoneticPr fontId="5" type="noConversion"/>
  </si>
  <si>
    <t>2.3.1.1.2.9</t>
  </si>
  <si>
    <t>보안서비스_마이금융정보</t>
    <phoneticPr fontId="5" type="noConversion"/>
  </si>
  <si>
    <t>부가서비스</t>
    <phoneticPr fontId="5" type="noConversion"/>
  </si>
  <si>
    <t>2.3.1.1.3.1</t>
    <phoneticPr fontId="5" type="noConversion"/>
  </si>
  <si>
    <t>금융IC카드</t>
    <phoneticPr fontId="5" type="noConversion"/>
  </si>
  <si>
    <t>2.3.1.1.3.2</t>
  </si>
  <si>
    <t>국민주택채권_전자공무원_학생증</t>
    <phoneticPr fontId="5" type="noConversion"/>
  </si>
  <si>
    <t>보험/공제</t>
    <phoneticPr fontId="5" type="noConversion"/>
  </si>
  <si>
    <t>2.3.1.1.4.1</t>
    <phoneticPr fontId="5" type="noConversion"/>
  </si>
  <si>
    <t>가입내역조회</t>
    <phoneticPr fontId="5" type="noConversion"/>
  </si>
  <si>
    <t>2.3.1.1.5.1</t>
    <phoneticPr fontId="5" type="noConversion"/>
  </si>
  <si>
    <t>신규가입</t>
    <phoneticPr fontId="5" type="noConversion"/>
  </si>
  <si>
    <t>2.3.1.1.5.2</t>
  </si>
  <si>
    <t>예금가입/해지_연금저축신탁가입/해지</t>
    <phoneticPr fontId="5" type="noConversion"/>
  </si>
  <si>
    <t>2.3.1.1.5.3</t>
  </si>
  <si>
    <t>특정금전신탁_IRP_금리변경통지</t>
    <phoneticPr fontId="5" type="noConversion"/>
  </si>
  <si>
    <t>2.3.1.1.6.1</t>
    <phoneticPr fontId="5" type="noConversion"/>
  </si>
  <si>
    <t>대출조회</t>
    <phoneticPr fontId="5" type="noConversion"/>
  </si>
  <si>
    <t>2.3.1.1.6.2</t>
  </si>
  <si>
    <t>대출상환/이자납입_예담대</t>
    <phoneticPr fontId="5" type="noConversion"/>
  </si>
  <si>
    <t>2.3.1.1.6.3</t>
  </si>
  <si>
    <t>대출신청</t>
    <phoneticPr fontId="5" type="noConversion"/>
  </si>
  <si>
    <t>2.3.1.1.6.4</t>
  </si>
  <si>
    <t>원클릭_보금자리_디딤돌_신용대출</t>
    <phoneticPr fontId="5" type="noConversion"/>
  </si>
  <si>
    <t>2.3.1.1.7</t>
  </si>
  <si>
    <t>펀드</t>
    <phoneticPr fontId="5" type="noConversion"/>
  </si>
  <si>
    <t>2.3.1.1.7.1</t>
    <phoneticPr fontId="5" type="noConversion"/>
  </si>
  <si>
    <t>신규가입</t>
    <phoneticPr fontId="5" type="noConversion"/>
  </si>
  <si>
    <t>2.3.1.1.7.2</t>
  </si>
  <si>
    <t>투자의 달인_판드환매</t>
    <phoneticPr fontId="5" type="noConversion"/>
  </si>
  <si>
    <t>2.3.1.1.7.3</t>
  </si>
  <si>
    <t>펀드조회/추가입금</t>
    <phoneticPr fontId="5" type="noConversion"/>
  </si>
  <si>
    <t>2.3.1.1.7.4</t>
  </si>
  <si>
    <t>펀드서비스 신청/해제_마이펀드</t>
    <phoneticPr fontId="5" type="noConversion"/>
  </si>
  <si>
    <t>2.3.1.1.8</t>
  </si>
  <si>
    <t>이체</t>
    <phoneticPr fontId="5" type="noConversion"/>
  </si>
  <si>
    <t>2.3.1.1.8.1</t>
    <phoneticPr fontId="5" type="noConversion"/>
  </si>
  <si>
    <t>KEB 시소 펀드적금이체</t>
    <phoneticPr fontId="5" type="noConversion"/>
  </si>
  <si>
    <t>2.3.1.1.8.2</t>
  </si>
  <si>
    <t>자금_예약_자동이체</t>
    <phoneticPr fontId="5" type="noConversion"/>
  </si>
  <si>
    <t>2.3.1.1.8.3</t>
  </si>
  <si>
    <t>중도금_파일_퇴직연금</t>
    <phoneticPr fontId="5" type="noConversion"/>
  </si>
  <si>
    <t>2.3.1.1.8.4</t>
  </si>
  <si>
    <t>이체내역조회_수수료_인터넷청약_경매</t>
    <phoneticPr fontId="5" type="noConversion"/>
  </si>
  <si>
    <t>2.3.1.1.8.5</t>
  </si>
  <si>
    <t>기부</t>
    <phoneticPr fontId="5" type="noConversion"/>
  </si>
  <si>
    <t>2.3.1.1.9</t>
  </si>
  <si>
    <t>조회</t>
    <phoneticPr fontId="5" type="noConversion"/>
  </si>
  <si>
    <t>2.3.1.1.9.1</t>
    <phoneticPr fontId="5" type="noConversion"/>
  </si>
  <si>
    <t>계좌조회</t>
    <phoneticPr fontId="5" type="noConversion"/>
  </si>
  <si>
    <t>2.3.1.1.9.2</t>
  </si>
  <si>
    <t>예금/신탁기타조회</t>
    <phoneticPr fontId="5" type="noConversion"/>
  </si>
  <si>
    <t>2.3.1.1.9.3</t>
  </si>
  <si>
    <t>펀드조회_대출_보험_수표조회</t>
    <phoneticPr fontId="5" type="noConversion"/>
  </si>
  <si>
    <t>2.3.1.1.9.4</t>
  </si>
  <si>
    <t>모임통장_해외지점계좌조회</t>
    <phoneticPr fontId="5" type="noConversion"/>
  </si>
  <si>
    <t>2.3.1.1.10</t>
  </si>
  <si>
    <t>카드</t>
    <phoneticPr fontId="5" type="noConversion"/>
  </si>
  <si>
    <t>2.3.1.1.10.1</t>
    <phoneticPr fontId="5" type="noConversion"/>
  </si>
  <si>
    <t>my카드_조회_결제_현금서비스</t>
    <phoneticPr fontId="5" type="noConversion"/>
  </si>
  <si>
    <t>2.3.1.1.10.2</t>
  </si>
  <si>
    <t>카드론_포인트/마일리지</t>
    <phoneticPr fontId="5" type="noConversion"/>
  </si>
  <si>
    <t>2.3.1.1.10.3</t>
  </si>
  <si>
    <t>이용한도_M/S카드_현금카드결제</t>
    <phoneticPr fontId="5" type="noConversion"/>
  </si>
  <si>
    <t>2.3.1.1.11</t>
  </si>
  <si>
    <t>공과금</t>
    <phoneticPr fontId="5" type="noConversion"/>
  </si>
  <si>
    <t>2.3.1.1.11.1</t>
    <phoneticPr fontId="5" type="noConversion"/>
  </si>
  <si>
    <t>MY공과금_지로_지방세</t>
    <phoneticPr fontId="5" type="noConversion"/>
  </si>
  <si>
    <t>2.3.1.1.11.2</t>
  </si>
  <si>
    <t>국세</t>
    <phoneticPr fontId="5" type="noConversion"/>
  </si>
  <si>
    <t>2.3.1.1.11.3</t>
  </si>
  <si>
    <t>관세_기타세입금_생활요금</t>
    <phoneticPr fontId="5" type="noConversion"/>
  </si>
  <si>
    <t>2.3.1.1.11.4</t>
  </si>
  <si>
    <t>아파트관리비</t>
    <phoneticPr fontId="5" type="noConversion"/>
  </si>
  <si>
    <t>2.3.1.1.11.5</t>
  </si>
  <si>
    <t>범칙금/벌과금_연금/보험금</t>
    <phoneticPr fontId="5" type="noConversion"/>
  </si>
  <si>
    <t>2.3.1.1.11.6</t>
  </si>
  <si>
    <t>법원공과금_기금_대학등록금</t>
    <phoneticPr fontId="5" type="noConversion"/>
  </si>
  <si>
    <t>2.3.1.1.12</t>
  </si>
  <si>
    <t>기업결제</t>
    <phoneticPr fontId="5" type="noConversion"/>
  </si>
  <si>
    <t>2.3.1.1.12.1</t>
    <phoneticPr fontId="5" type="noConversion"/>
  </si>
  <si>
    <t>판매기업</t>
    <phoneticPr fontId="5" type="noConversion"/>
  </si>
  <si>
    <t>2.3.1.1.12.2</t>
  </si>
  <si>
    <t>구매기업</t>
    <phoneticPr fontId="5" type="noConversion"/>
  </si>
  <si>
    <t>2.3.1.1.12.3</t>
  </si>
  <si>
    <t>질권설정 메뉴(4개)</t>
    <phoneticPr fontId="5" type="noConversion"/>
  </si>
  <si>
    <t>2.3.1.1.13</t>
  </si>
  <si>
    <t>외환</t>
    <phoneticPr fontId="5" type="noConversion"/>
  </si>
  <si>
    <t>글로벌페이</t>
    <phoneticPr fontId="5" type="noConversion"/>
  </si>
  <si>
    <t>고시환율</t>
    <phoneticPr fontId="5" type="noConversion"/>
  </si>
  <si>
    <t>외환시장환율_인터넷환율수신</t>
    <phoneticPr fontId="5" type="noConversion"/>
  </si>
  <si>
    <t>맟춤환율통지</t>
    <phoneticPr fontId="5" type="noConversion"/>
  </si>
  <si>
    <t>환율Ticker</t>
    <phoneticPr fontId="5" type="noConversion"/>
  </si>
  <si>
    <t>이메일환율수신_무료환율표_외환시장동향</t>
    <phoneticPr fontId="5" type="noConversion"/>
  </si>
  <si>
    <t>사이버환전</t>
    <phoneticPr fontId="5" type="noConversion"/>
  </si>
  <si>
    <t>외화기프트서비스</t>
    <phoneticPr fontId="5" type="noConversion"/>
  </si>
  <si>
    <t>환전클럽_환전정보 나눔광장</t>
    <phoneticPr fontId="5" type="noConversion"/>
  </si>
  <si>
    <t>외환매입매도</t>
    <phoneticPr fontId="5" type="noConversion"/>
  </si>
  <si>
    <t>해외송금_국내즉시송금_외화송금내역</t>
    <phoneticPr fontId="5" type="noConversion"/>
  </si>
  <si>
    <t>송금트래킹_송금정보_거래은행지정_수표추심</t>
    <phoneticPr fontId="5" type="noConversion"/>
  </si>
  <si>
    <t>송금클럽</t>
    <phoneticPr fontId="5" type="noConversion"/>
  </si>
  <si>
    <t>우대금리외화예금신규</t>
    <phoneticPr fontId="5" type="noConversion"/>
  </si>
  <si>
    <t>외화예금상품</t>
    <phoneticPr fontId="5" type="noConversion"/>
  </si>
  <si>
    <t>외화예금조회_인출_예금해지</t>
    <phoneticPr fontId="5" type="noConversion"/>
  </si>
  <si>
    <t>당타행외화계좌이체</t>
    <phoneticPr fontId="5" type="noConversion"/>
  </si>
  <si>
    <t>글로벌계좌이체</t>
    <phoneticPr fontId="5" type="noConversion"/>
  </si>
  <si>
    <t>우대서비스</t>
    <phoneticPr fontId="5" type="noConversion"/>
  </si>
  <si>
    <t>글로벌뱅킹 조회</t>
    <phoneticPr fontId="5" type="noConversion"/>
  </si>
  <si>
    <t>글로벌뱅킹 즉시_예약 자동이체</t>
    <phoneticPr fontId="5" type="noConversion"/>
  </si>
  <si>
    <t>2.3.1.1.14</t>
    <phoneticPr fontId="5" type="noConversion"/>
  </si>
  <si>
    <t>2.3.1.1.14.1</t>
    <phoneticPr fontId="5" type="noConversion"/>
  </si>
  <si>
    <t>메인_발급_타기관</t>
    <phoneticPr fontId="5" type="noConversion"/>
  </si>
  <si>
    <t>업무공통,BT개발자</t>
    <phoneticPr fontId="5" type="noConversion"/>
  </si>
  <si>
    <t>2.3.1.1.14.2</t>
  </si>
  <si>
    <t>인증서 복사 및 관리</t>
    <phoneticPr fontId="5" type="noConversion"/>
  </si>
  <si>
    <t>2.3.1.1.14.3</t>
  </si>
  <si>
    <t>인증서 갱신_폐기_조회_수수료</t>
    <phoneticPr fontId="5" type="noConversion"/>
  </si>
  <si>
    <t>2.3.1.1.15</t>
    <phoneticPr fontId="5" type="noConversion"/>
  </si>
  <si>
    <t>2.3.1.1.15.1</t>
    <phoneticPr fontId="5" type="noConversion"/>
  </si>
  <si>
    <t>로그인</t>
    <phoneticPr fontId="5" type="noConversion"/>
  </si>
  <si>
    <t>2.3.1.1.15.2</t>
  </si>
  <si>
    <t>빠른서비스</t>
    <phoneticPr fontId="5" type="noConversion"/>
  </si>
  <si>
    <t>2.3.1.1.16</t>
    <phoneticPr fontId="5" type="noConversion"/>
  </si>
  <si>
    <t>상품처리 대응개발</t>
    <phoneticPr fontId="5" type="noConversion"/>
  </si>
  <si>
    <t>2.3.2</t>
    <phoneticPr fontId="5" type="noConversion"/>
  </si>
  <si>
    <t>단위테스트 수행</t>
    <phoneticPr fontId="5" type="noConversion"/>
  </si>
  <si>
    <t>2.3.2.1</t>
    <phoneticPr fontId="5" type="noConversion"/>
  </si>
  <si>
    <t>단위테스트 수행</t>
    <phoneticPr fontId="5" type="noConversion"/>
  </si>
  <si>
    <t>2.3.2.1.1.1</t>
  </si>
  <si>
    <t>단위테스트 결과서</t>
    <phoneticPr fontId="5" type="noConversion"/>
  </si>
  <si>
    <t>2.3.2.1.1.2</t>
  </si>
  <si>
    <t>2.3.2.1.1.3</t>
  </si>
  <si>
    <t>뱅킹정보관리</t>
    <phoneticPr fontId="5" type="noConversion"/>
  </si>
  <si>
    <t>2.3.2.1.1.4</t>
  </si>
  <si>
    <t>2.3.2.1.1.5</t>
  </si>
  <si>
    <t>2.3.2.1.1.6</t>
  </si>
  <si>
    <t>보안서비스 신청/관리</t>
    <phoneticPr fontId="5" type="noConversion"/>
  </si>
  <si>
    <t>단위테스트 결과서</t>
    <phoneticPr fontId="5" type="noConversion"/>
  </si>
  <si>
    <t>2.3.2.1.1.7</t>
  </si>
  <si>
    <t>보안서비스_추천 e-Banking</t>
    <phoneticPr fontId="5" type="noConversion"/>
  </si>
  <si>
    <t>2.3.2.1.1.8</t>
  </si>
  <si>
    <t>보안서비스_전자금융보안</t>
    <phoneticPr fontId="5" type="noConversion"/>
  </si>
  <si>
    <t>2.3.2.1.1.9</t>
  </si>
  <si>
    <t>보안서비스_마이금융정보</t>
    <phoneticPr fontId="5" type="noConversion"/>
  </si>
  <si>
    <t>2.3.2.1.2.1</t>
  </si>
  <si>
    <t>금융IC카드</t>
    <phoneticPr fontId="5" type="noConversion"/>
  </si>
  <si>
    <t>2.3.2.1.2.2</t>
  </si>
  <si>
    <t>국민주택채권_전자공무원_학생증</t>
    <phoneticPr fontId="5" type="noConversion"/>
  </si>
  <si>
    <t>보험/공제</t>
    <phoneticPr fontId="5" type="noConversion"/>
  </si>
  <si>
    <t>2.3.2.1.3.1</t>
  </si>
  <si>
    <t>가입내역조회</t>
    <phoneticPr fontId="5" type="noConversion"/>
  </si>
  <si>
    <t>2.3.2.1.4.1</t>
  </si>
  <si>
    <t>2.3.2.1.4.2</t>
  </si>
  <si>
    <t>2.3.2.1.4.3</t>
  </si>
  <si>
    <t>2.3.2.1.5.1</t>
  </si>
  <si>
    <t>2.3.2.1.5.2</t>
  </si>
  <si>
    <t>2.3.2.1.5.3</t>
  </si>
  <si>
    <t>2.3.2.1.5.4</t>
  </si>
  <si>
    <t>2.3.2.1.6</t>
  </si>
  <si>
    <t>2.3.2.1.6.1</t>
  </si>
  <si>
    <t>2.3.2.1.6.2</t>
  </si>
  <si>
    <t>2.3.2.1.6.3</t>
  </si>
  <si>
    <t>2.3.2.1.6.4</t>
  </si>
  <si>
    <t>2.3.2.1.7</t>
  </si>
  <si>
    <t>2.3.2.1.7.1</t>
  </si>
  <si>
    <t>2.3.2.1.7.2</t>
  </si>
  <si>
    <t>2.3.2.1.7.3</t>
  </si>
  <si>
    <t>2.3.2.1.7.4</t>
  </si>
  <si>
    <t>2.3.2.1.7.5</t>
  </si>
  <si>
    <t>2.3.2.1.8</t>
  </si>
  <si>
    <t>2.3.2.1.8.1</t>
  </si>
  <si>
    <t>2.3.2.1.8.2</t>
  </si>
  <si>
    <t>2.3.2.1.8.3</t>
  </si>
  <si>
    <t>2.3.2.1.8.4</t>
  </si>
  <si>
    <t>2.3.2.1.9</t>
  </si>
  <si>
    <t>2.3.2.1.9.1</t>
  </si>
  <si>
    <t>2.3.2.1.9.2</t>
  </si>
  <si>
    <t>2.3.2.1.9.3</t>
  </si>
  <si>
    <t>2.3.2.1.10</t>
  </si>
  <si>
    <t>2.3.2.1.10.1</t>
  </si>
  <si>
    <t>2.3.2.1.10.2</t>
  </si>
  <si>
    <t>2.3.2.1.10.3</t>
  </si>
  <si>
    <t>2.3.2.1.10.4</t>
  </si>
  <si>
    <t>2.3.2.1.10.5</t>
  </si>
  <si>
    <t>2.3.2.1.10.6</t>
  </si>
  <si>
    <t>2.3.2.1.11</t>
  </si>
  <si>
    <t>2.3.2.1.11.1</t>
  </si>
  <si>
    <t>2.3.2.1.11.2</t>
  </si>
  <si>
    <t>2.3.2.1.11.3</t>
  </si>
  <si>
    <t>2.3.2.1.12</t>
  </si>
  <si>
    <t>3.3.2.1.12.1</t>
    <phoneticPr fontId="5" type="noConversion"/>
  </si>
  <si>
    <t>3.3.2.1.12.4</t>
  </si>
  <si>
    <t>3.3.2.1.12.5</t>
  </si>
  <si>
    <t>3.3.2.1.12.6</t>
  </si>
  <si>
    <t>3.3.2.1.12.7</t>
  </si>
  <si>
    <t>3.3.2.1.12.8</t>
  </si>
  <si>
    <t>3.3.2.1.12.9</t>
  </si>
  <si>
    <t>3.3.2.1.12.10</t>
  </si>
  <si>
    <t>3.3.2.1.12.11</t>
  </si>
  <si>
    <t>회환매입매도</t>
    <phoneticPr fontId="5" type="noConversion"/>
  </si>
  <si>
    <t>3.3.2.1.12.12</t>
  </si>
  <si>
    <t>해외송금_국내즉시송금_외화송금내역</t>
    <phoneticPr fontId="5" type="noConversion"/>
  </si>
  <si>
    <t>3.3.2.1.12.13</t>
  </si>
  <si>
    <t>송금트래킹_송금정보_거래은행지정_수표추심</t>
    <phoneticPr fontId="5" type="noConversion"/>
  </si>
  <si>
    <t>3.3.2.1.12.14</t>
  </si>
  <si>
    <t>송금클럽</t>
    <phoneticPr fontId="5" type="noConversion"/>
  </si>
  <si>
    <t>3.3.2.1.12.15</t>
  </si>
  <si>
    <t>우대금리외화예금신규</t>
    <phoneticPr fontId="5" type="noConversion"/>
  </si>
  <si>
    <t>3.3.2.1.12.16</t>
  </si>
  <si>
    <t>외화예금상품</t>
    <phoneticPr fontId="5" type="noConversion"/>
  </si>
  <si>
    <t>3.3.2.1.12.17</t>
  </si>
  <si>
    <t>외화예금조회_인출_예금해지</t>
    <phoneticPr fontId="5" type="noConversion"/>
  </si>
  <si>
    <t>3.3.2.1.12.18</t>
  </si>
  <si>
    <t>당타행외화계좌이체</t>
    <phoneticPr fontId="5" type="noConversion"/>
  </si>
  <si>
    <t>단위테스트 결과서</t>
    <phoneticPr fontId="5" type="noConversion"/>
  </si>
  <si>
    <t>PT개발자,BT개발자</t>
    <phoneticPr fontId="5" type="noConversion"/>
  </si>
  <si>
    <t>3.3.2.1.12.19</t>
  </si>
  <si>
    <t>글로벌계좌이체</t>
    <phoneticPr fontId="5" type="noConversion"/>
  </si>
  <si>
    <t>3.3.2.1.12.20</t>
  </si>
  <si>
    <t>우대서비스</t>
    <phoneticPr fontId="5" type="noConversion"/>
  </si>
  <si>
    <t>3.3.2.1.12.21</t>
  </si>
  <si>
    <t>글로벌뱅킹 조회</t>
    <phoneticPr fontId="5" type="noConversion"/>
  </si>
  <si>
    <t>3.3.2.1.12.22</t>
  </si>
  <si>
    <t>글로벌뱅킹 즉시_예약 자동이체</t>
    <phoneticPr fontId="5" type="noConversion"/>
  </si>
  <si>
    <t>3.3.2.1.12.23</t>
  </si>
  <si>
    <t>3.3.2.1.12.24</t>
  </si>
  <si>
    <t>2.3.2.1.13</t>
    <phoneticPr fontId="5" type="noConversion"/>
  </si>
  <si>
    <t>공인인증센터</t>
    <phoneticPr fontId="5" type="noConversion"/>
  </si>
  <si>
    <t>2.3.2.1.13.1</t>
    <phoneticPr fontId="5" type="noConversion"/>
  </si>
  <si>
    <t>메인_발급_타기관</t>
    <phoneticPr fontId="5" type="noConversion"/>
  </si>
  <si>
    <t>업무공통,BT개발자</t>
    <phoneticPr fontId="5" type="noConversion"/>
  </si>
  <si>
    <t>2.3.2.1.13.2</t>
  </si>
  <si>
    <t>인증서 복사 및 관리</t>
    <phoneticPr fontId="5" type="noConversion"/>
  </si>
  <si>
    <t>2.3.2.1.13.3</t>
  </si>
  <si>
    <t>인증서 갱신_폐기_조회_수수료</t>
    <phoneticPr fontId="5" type="noConversion"/>
  </si>
  <si>
    <t>2.3.1.1.14</t>
    <phoneticPr fontId="5" type="noConversion"/>
  </si>
  <si>
    <t>메인</t>
    <phoneticPr fontId="5" type="noConversion"/>
  </si>
  <si>
    <t>2.3.1.1.14.1</t>
    <phoneticPr fontId="5" type="noConversion"/>
  </si>
  <si>
    <t>로그인</t>
    <phoneticPr fontId="5" type="noConversion"/>
  </si>
  <si>
    <t>온라인 프로그램 소스코드</t>
    <phoneticPr fontId="5" type="noConversion"/>
  </si>
  <si>
    <t>2.3.1.1.14.2</t>
    <phoneticPr fontId="5" type="noConversion"/>
  </si>
  <si>
    <t>빠른서비스</t>
    <phoneticPr fontId="5" type="noConversion"/>
  </si>
  <si>
    <t>3.1.1</t>
    <phoneticPr fontId="5" type="noConversion"/>
  </si>
  <si>
    <t>3.1.1.1</t>
    <phoneticPr fontId="5" type="noConversion"/>
  </si>
  <si>
    <t>3.1.2</t>
    <phoneticPr fontId="5" type="noConversion"/>
  </si>
  <si>
    <t>3.1.2.1</t>
    <phoneticPr fontId="5" type="noConversion"/>
  </si>
  <si>
    <t>3.1.2.1.1</t>
    <phoneticPr fontId="5" type="noConversion"/>
  </si>
  <si>
    <t>마이하나</t>
    <phoneticPr fontId="5" type="noConversion"/>
  </si>
  <si>
    <t>현행 시스템 분석서</t>
    <phoneticPr fontId="5" type="noConversion"/>
  </si>
  <si>
    <t>분석/설계자1</t>
    <phoneticPr fontId="5" type="noConversion"/>
  </si>
  <si>
    <t>부가서비스</t>
    <phoneticPr fontId="5" type="noConversion"/>
  </si>
  <si>
    <t>현행 시스템 분석서</t>
    <phoneticPr fontId="5" type="noConversion"/>
  </si>
  <si>
    <t>보험공제</t>
    <phoneticPr fontId="5" type="noConversion"/>
  </si>
  <si>
    <t>예금신탁</t>
    <phoneticPr fontId="5" type="noConversion"/>
  </si>
  <si>
    <t>분석/설계자2</t>
    <phoneticPr fontId="5" type="noConversion"/>
  </si>
  <si>
    <t>대출</t>
    <phoneticPr fontId="5" type="noConversion"/>
  </si>
  <si>
    <t>펀드</t>
    <phoneticPr fontId="5" type="noConversion"/>
  </si>
  <si>
    <t>조회</t>
    <phoneticPr fontId="5" type="noConversion"/>
  </si>
  <si>
    <t>분석/설계자3</t>
    <phoneticPr fontId="5" type="noConversion"/>
  </si>
  <si>
    <t>이체</t>
    <phoneticPr fontId="5" type="noConversion"/>
  </si>
  <si>
    <t>카드</t>
    <phoneticPr fontId="5" type="noConversion"/>
  </si>
  <si>
    <t>공과금</t>
    <phoneticPr fontId="5" type="noConversion"/>
  </si>
  <si>
    <t>분석/설계자4</t>
    <phoneticPr fontId="5" type="noConversion"/>
  </si>
  <si>
    <t>외환</t>
    <phoneticPr fontId="5" type="noConversion"/>
  </si>
  <si>
    <t>분석/설계자5</t>
    <phoneticPr fontId="5" type="noConversion"/>
  </si>
  <si>
    <t>공인인증센터</t>
    <phoneticPr fontId="5" type="noConversion"/>
  </si>
  <si>
    <t>분석/설계자6</t>
    <phoneticPr fontId="5" type="noConversion"/>
  </si>
  <si>
    <t>보안매체</t>
    <phoneticPr fontId="5" type="noConversion"/>
  </si>
  <si>
    <t>3.1.2.1.14</t>
  </si>
  <si>
    <t>메인</t>
    <phoneticPr fontId="5" type="noConversion"/>
  </si>
  <si>
    <t>3.1.2.2</t>
    <phoneticPr fontId="5" type="noConversion"/>
  </si>
  <si>
    <t>3.1.2.2.1</t>
    <phoneticPr fontId="5" type="noConversion"/>
  </si>
  <si>
    <t>마이하나</t>
    <phoneticPr fontId="5" type="noConversion"/>
  </si>
  <si>
    <t>3.1.2.2.15</t>
  </si>
  <si>
    <t>3.1.2.3</t>
    <phoneticPr fontId="5" type="noConversion"/>
  </si>
  <si>
    <t>분석/설계자</t>
    <phoneticPr fontId="5" type="noConversion"/>
  </si>
  <si>
    <t>3.1.3</t>
    <phoneticPr fontId="5" type="noConversion"/>
  </si>
  <si>
    <t>통합업무확정</t>
    <phoneticPr fontId="5" type="noConversion"/>
  </si>
  <si>
    <t>3.1.3.1</t>
    <phoneticPr fontId="5" type="noConversion"/>
  </si>
  <si>
    <t>통합메뉴구조도</t>
    <phoneticPr fontId="5" type="noConversion"/>
  </si>
  <si>
    <t>기획자</t>
    <phoneticPr fontId="5" type="noConversion"/>
  </si>
  <si>
    <t>3.1.4</t>
    <phoneticPr fontId="5" type="noConversion"/>
  </si>
  <si>
    <t>통합요건정의</t>
    <phoneticPr fontId="5" type="noConversion"/>
  </si>
  <si>
    <t>3.1.4.1</t>
    <phoneticPr fontId="5" type="noConversion"/>
  </si>
  <si>
    <t>업무별 요건 분류</t>
    <phoneticPr fontId="5" type="noConversion"/>
  </si>
  <si>
    <t>요구사항정의서
요구사항추적표</t>
    <phoneticPr fontId="5" type="noConversion"/>
  </si>
  <si>
    <t>업무총괄</t>
    <phoneticPr fontId="5" type="noConversion"/>
  </si>
  <si>
    <t>3.1.5</t>
    <phoneticPr fontId="5" type="noConversion"/>
  </si>
  <si>
    <t>논리모델구축</t>
    <phoneticPr fontId="5" type="noConversion"/>
  </si>
  <si>
    <t>3.1.5.1</t>
    <phoneticPr fontId="5" type="noConversion"/>
  </si>
  <si>
    <t>프로세스 모델링</t>
    <phoneticPr fontId="5" type="noConversion"/>
  </si>
  <si>
    <t>인터페이스 정의서</t>
    <phoneticPr fontId="5" type="noConversion"/>
  </si>
  <si>
    <t>BT분석/설계자</t>
    <phoneticPr fontId="5" type="noConversion"/>
  </si>
  <si>
    <t>설계</t>
    <phoneticPr fontId="5" type="noConversion"/>
  </si>
  <si>
    <t>3.2.1</t>
    <phoneticPr fontId="5" type="noConversion"/>
  </si>
  <si>
    <t>통합온라인 프로세스 설계</t>
    <phoneticPr fontId="5" type="noConversion"/>
  </si>
  <si>
    <t>3.2.1.1</t>
    <phoneticPr fontId="5" type="noConversion"/>
  </si>
  <si>
    <t>화면설계</t>
    <phoneticPr fontId="5" type="noConversion"/>
  </si>
  <si>
    <t>3.2.1.2</t>
    <phoneticPr fontId="5" type="noConversion"/>
  </si>
  <si>
    <t>프로그램 설계</t>
    <phoneticPr fontId="5" type="noConversion"/>
  </si>
  <si>
    <t>3.2.1.2.1</t>
    <phoneticPr fontId="5" type="noConversion"/>
  </si>
  <si>
    <t>MyHana</t>
    <phoneticPr fontId="5" type="noConversion"/>
  </si>
  <si>
    <t>프로그램 목록
프로그램 사양서</t>
    <phoneticPr fontId="5" type="noConversion"/>
  </si>
  <si>
    <t>분석/설계자</t>
    <phoneticPr fontId="5" type="noConversion"/>
  </si>
  <si>
    <t>부가서비스</t>
    <phoneticPr fontId="5" type="noConversion"/>
  </si>
  <si>
    <t>보험/공제</t>
    <phoneticPr fontId="5" type="noConversion"/>
  </si>
  <si>
    <t>예금신탁(신규외)</t>
    <phoneticPr fontId="5" type="noConversion"/>
  </si>
  <si>
    <t>프로그램 목록
프로그램 사양서</t>
    <phoneticPr fontId="5" type="noConversion"/>
  </si>
  <si>
    <t>예금신탁(신규)</t>
    <phoneticPr fontId="5" type="noConversion"/>
  </si>
  <si>
    <t>PT분석/설계자</t>
    <phoneticPr fontId="5" type="noConversion"/>
  </si>
  <si>
    <t>3.2.1.2.15</t>
  </si>
  <si>
    <t>추가 변경/신규요건 설계</t>
    <phoneticPr fontId="5" type="noConversion"/>
  </si>
  <si>
    <t>3.2.2</t>
    <phoneticPr fontId="5" type="noConversion"/>
  </si>
  <si>
    <t>통합전문설계</t>
    <phoneticPr fontId="5" type="noConversion"/>
  </si>
  <si>
    <t>3.2.2.1</t>
    <phoneticPr fontId="5" type="noConversion"/>
  </si>
  <si>
    <t>전문매핑</t>
    <phoneticPr fontId="5" type="noConversion"/>
  </si>
  <si>
    <t>3.2.2.1.1</t>
    <phoneticPr fontId="5" type="noConversion"/>
  </si>
  <si>
    <t>전문목록작성</t>
    <phoneticPr fontId="5" type="noConversion"/>
  </si>
  <si>
    <t>전문목록</t>
    <phoneticPr fontId="5" type="noConversion"/>
  </si>
  <si>
    <t>전문매핑정의서작성</t>
    <phoneticPr fontId="5" type="noConversion"/>
  </si>
  <si>
    <t>전문매핑정의서</t>
    <phoneticPr fontId="5" type="noConversion"/>
  </si>
  <si>
    <t>BT분석/설계자</t>
    <phoneticPr fontId="5" type="noConversion"/>
  </si>
  <si>
    <t>구현</t>
    <phoneticPr fontId="5" type="noConversion"/>
  </si>
  <si>
    <t>3.3.1</t>
    <phoneticPr fontId="5" type="noConversion"/>
  </si>
  <si>
    <t>프로그램 구현</t>
    <phoneticPr fontId="5" type="noConversion"/>
  </si>
  <si>
    <t>3.3.1.1</t>
    <phoneticPr fontId="5" type="noConversion"/>
  </si>
  <si>
    <t>온라인 프로그램 구현</t>
    <phoneticPr fontId="5" type="noConversion"/>
  </si>
  <si>
    <t>3.3.1.1.1</t>
    <phoneticPr fontId="5" type="noConversion"/>
  </si>
  <si>
    <t>보안취약성점검 및 보완</t>
    <phoneticPr fontId="5" type="noConversion"/>
  </si>
  <si>
    <t>온라인 프로그램 소스코드</t>
    <phoneticPr fontId="5" type="noConversion"/>
  </si>
  <si>
    <t>PT개발자,BT개발자</t>
    <phoneticPr fontId="5" type="noConversion"/>
  </si>
  <si>
    <t>3.3.1.1.2</t>
    <phoneticPr fontId="5" type="noConversion"/>
  </si>
  <si>
    <t>메인_분실신고</t>
    <phoneticPr fontId="5" type="noConversion"/>
  </si>
  <si>
    <t>온라인 프로그램 소스코드</t>
    <phoneticPr fontId="5" type="noConversion"/>
  </si>
  <si>
    <t>PT개발자,BT개발자</t>
    <phoneticPr fontId="5" type="noConversion"/>
  </si>
  <si>
    <t>개인정보관리</t>
    <phoneticPr fontId="5" type="noConversion"/>
  </si>
  <si>
    <t>뱅킹정보관리</t>
    <phoneticPr fontId="5" type="noConversion"/>
  </si>
  <si>
    <t>통지서비스</t>
    <phoneticPr fontId="5" type="noConversion"/>
  </si>
  <si>
    <t>자산관리_소득_개인신용정보</t>
    <phoneticPr fontId="5" type="noConversion"/>
  </si>
  <si>
    <t>보안서비스 신청/관리</t>
    <phoneticPr fontId="5" type="noConversion"/>
  </si>
  <si>
    <t>보안서비스_추천 e-Banking</t>
    <phoneticPr fontId="5" type="noConversion"/>
  </si>
  <si>
    <t>보안서비스_전자금융보안</t>
    <phoneticPr fontId="5" type="noConversion"/>
  </si>
  <si>
    <t>보안서비스_마이금융정보</t>
    <phoneticPr fontId="5" type="noConversion"/>
  </si>
  <si>
    <t>금융IC카드</t>
    <phoneticPr fontId="5" type="noConversion"/>
  </si>
  <si>
    <t>국민주택채권_전자공무원_학생증</t>
    <phoneticPr fontId="5" type="noConversion"/>
  </si>
  <si>
    <t>보험/공제</t>
    <phoneticPr fontId="5" type="noConversion"/>
  </si>
  <si>
    <t>가입내역조회</t>
    <phoneticPr fontId="5" type="noConversion"/>
  </si>
  <si>
    <t>신규가입</t>
    <phoneticPr fontId="5" type="noConversion"/>
  </si>
  <si>
    <t>예금가입/해지_연금저축신탁가입/해지</t>
    <phoneticPr fontId="5" type="noConversion"/>
  </si>
  <si>
    <t>특정금전신탁_IRP_금리변경통지</t>
    <phoneticPr fontId="5" type="noConversion"/>
  </si>
  <si>
    <t>대출조회</t>
    <phoneticPr fontId="5" type="noConversion"/>
  </si>
  <si>
    <t>대출상환/이자납입_예담대</t>
    <phoneticPr fontId="5" type="noConversion"/>
  </si>
  <si>
    <t>대출신청</t>
    <phoneticPr fontId="5" type="noConversion"/>
  </si>
  <si>
    <t>원클릭_보금자리_디딤돌_신용대출</t>
    <phoneticPr fontId="5" type="noConversion"/>
  </si>
  <si>
    <t>펀드</t>
    <phoneticPr fontId="5" type="noConversion"/>
  </si>
  <si>
    <t>신규가입</t>
    <phoneticPr fontId="5" type="noConversion"/>
  </si>
  <si>
    <t>투자의 달인_판드환매</t>
    <phoneticPr fontId="5" type="noConversion"/>
  </si>
  <si>
    <t>펀드조회/추가입금</t>
    <phoneticPr fontId="5" type="noConversion"/>
  </si>
  <si>
    <t>펀드서비스 신청/해제_마이펀드</t>
    <phoneticPr fontId="5" type="noConversion"/>
  </si>
  <si>
    <t>KEB 시소 펀드적금이체</t>
    <phoneticPr fontId="5" type="noConversion"/>
  </si>
  <si>
    <t>자금_예약_자동이체</t>
    <phoneticPr fontId="5" type="noConversion"/>
  </si>
  <si>
    <t>중도금_파일_퇴직연금</t>
    <phoneticPr fontId="5" type="noConversion"/>
  </si>
  <si>
    <t>이체내역조회_수수료_인터넷청약_경매</t>
    <phoneticPr fontId="5" type="noConversion"/>
  </si>
  <si>
    <t>기부</t>
    <phoneticPr fontId="5" type="noConversion"/>
  </si>
  <si>
    <t>계좌조회</t>
    <phoneticPr fontId="5" type="noConversion"/>
  </si>
  <si>
    <t>예금/신탁기타조회</t>
    <phoneticPr fontId="5" type="noConversion"/>
  </si>
  <si>
    <t>펀드조회_대출_보험_수표조회</t>
    <phoneticPr fontId="5" type="noConversion"/>
  </si>
  <si>
    <t>모임통장_해외지점계좌조회</t>
    <phoneticPr fontId="5" type="noConversion"/>
  </si>
  <si>
    <t>my카드_조회_결제_현금서비스</t>
    <phoneticPr fontId="5" type="noConversion"/>
  </si>
  <si>
    <t>카드론_포인트/마일리지</t>
    <phoneticPr fontId="5" type="noConversion"/>
  </si>
  <si>
    <t>이용한도_M/S카드_현금카드결제</t>
    <phoneticPr fontId="5" type="noConversion"/>
  </si>
  <si>
    <t>MY공과금_지로_지방세</t>
    <phoneticPr fontId="5" type="noConversion"/>
  </si>
  <si>
    <t>국세</t>
    <phoneticPr fontId="5" type="noConversion"/>
  </si>
  <si>
    <t>관세_기타세입금_생활요금</t>
    <phoneticPr fontId="5" type="noConversion"/>
  </si>
  <si>
    <t>아파트관리비</t>
    <phoneticPr fontId="5" type="noConversion"/>
  </si>
  <si>
    <t>범칙금/벌과금_연금/보험금</t>
    <phoneticPr fontId="5" type="noConversion"/>
  </si>
  <si>
    <t>법원공과금_기금_대학등록금</t>
    <phoneticPr fontId="5" type="noConversion"/>
  </si>
  <si>
    <t>3.3.1.1.12</t>
    <phoneticPr fontId="5" type="noConversion"/>
  </si>
  <si>
    <t>3.3.1.1.12.1</t>
    <phoneticPr fontId="5" type="noConversion"/>
  </si>
  <si>
    <t>글로벌페이</t>
    <phoneticPr fontId="5" type="noConversion"/>
  </si>
  <si>
    <t>3.3.1.1.12.2</t>
  </si>
  <si>
    <t>환율</t>
    <phoneticPr fontId="5" type="noConversion"/>
  </si>
  <si>
    <t>3.3.1.1.12.3</t>
  </si>
  <si>
    <t>사이버환전</t>
    <phoneticPr fontId="5" type="noConversion"/>
  </si>
  <si>
    <t>3.3.1.1.12.4</t>
  </si>
  <si>
    <t>외환매입매도</t>
    <phoneticPr fontId="5" type="noConversion"/>
  </si>
  <si>
    <t>3.3.1.1.12.5</t>
  </si>
  <si>
    <t>해외송금_국내송금_외화송금내역</t>
    <phoneticPr fontId="5" type="noConversion"/>
  </si>
  <si>
    <t>3.3.1.1.12.6</t>
  </si>
  <si>
    <t>외국환거래은행지정_외화수표추심결과</t>
    <phoneticPr fontId="5" type="noConversion"/>
  </si>
  <si>
    <t>3.3.1.1.12.7</t>
  </si>
  <si>
    <t>외화이체</t>
    <phoneticPr fontId="5" type="noConversion"/>
  </si>
  <si>
    <t>메인_발급_타기관</t>
    <phoneticPr fontId="5" type="noConversion"/>
  </si>
  <si>
    <t>업무공통,BT개발자</t>
    <phoneticPr fontId="5" type="noConversion"/>
  </si>
  <si>
    <t>인증서 복사 및 관리</t>
    <phoneticPr fontId="5" type="noConversion"/>
  </si>
  <si>
    <t>인증서 갱신_폐기_조회_수수료</t>
    <phoneticPr fontId="5" type="noConversion"/>
  </si>
  <si>
    <t>2.3.1.1.14</t>
    <phoneticPr fontId="5" type="noConversion"/>
  </si>
  <si>
    <t>2.3.1.1.14.1</t>
    <phoneticPr fontId="5" type="noConversion"/>
  </si>
  <si>
    <t>로그인</t>
    <phoneticPr fontId="5" type="noConversion"/>
  </si>
  <si>
    <t>2.3.1.1.14.2</t>
    <phoneticPr fontId="5" type="noConversion"/>
  </si>
  <si>
    <t>빠른서비스</t>
    <phoneticPr fontId="5" type="noConversion"/>
  </si>
  <si>
    <t>3.3.1.1.15</t>
    <phoneticPr fontId="5" type="noConversion"/>
  </si>
  <si>
    <t>상품처리 대응개발</t>
    <phoneticPr fontId="5" type="noConversion"/>
  </si>
  <si>
    <t>3.3.2</t>
    <phoneticPr fontId="5" type="noConversion"/>
  </si>
  <si>
    <t>단위테스트 수행</t>
    <phoneticPr fontId="5" type="noConversion"/>
  </si>
  <si>
    <t>MyHana</t>
    <phoneticPr fontId="5" type="noConversion"/>
  </si>
  <si>
    <t>단위테스트 결과서</t>
    <phoneticPr fontId="5" type="noConversion"/>
  </si>
  <si>
    <t>대출조회</t>
    <phoneticPr fontId="5" type="noConversion"/>
  </si>
  <si>
    <t>대출상환/이자납입_예담대</t>
    <phoneticPr fontId="5" type="noConversion"/>
  </si>
  <si>
    <t>대출신청</t>
    <phoneticPr fontId="5" type="noConversion"/>
  </si>
  <si>
    <t>원클릭_보금자리_디딤돌_신용대출</t>
    <phoneticPr fontId="5" type="noConversion"/>
  </si>
  <si>
    <t>투자의 달인_판드환매</t>
    <phoneticPr fontId="5" type="noConversion"/>
  </si>
  <si>
    <t>펀드조회/추가입금</t>
    <phoneticPr fontId="5" type="noConversion"/>
  </si>
  <si>
    <t>3.3.2.1.11</t>
    <phoneticPr fontId="5" type="noConversion"/>
  </si>
  <si>
    <t>2.3.2.1.11.1</t>
    <phoneticPr fontId="5" type="noConversion"/>
  </si>
  <si>
    <t>2.3.2.1.11.4</t>
  </si>
  <si>
    <t>2.3.2.1.11.5</t>
  </si>
  <si>
    <t>2.3.2.1.11.6</t>
  </si>
  <si>
    <t>2.3.2.1.11.7</t>
  </si>
  <si>
    <t>공통</t>
    <phoneticPr fontId="5" type="noConversion"/>
  </si>
  <si>
    <t>19.1.1</t>
  </si>
  <si>
    <t>19.1.1.1</t>
  </si>
  <si>
    <t>19.1.1.1.1</t>
  </si>
  <si>
    <t>19.1.1.1.2</t>
  </si>
  <si>
    <t>19.1.1.2</t>
  </si>
  <si>
    <t>19.1.1.3</t>
  </si>
  <si>
    <t>19.1.1.3.1</t>
  </si>
  <si>
    <t>19.1.1.3.2</t>
  </si>
  <si>
    <t>19.1.1.3.3</t>
  </si>
  <si>
    <t>19.2.1</t>
  </si>
  <si>
    <t>19.2.1.1</t>
  </si>
  <si>
    <t>19.2.1.1.1</t>
  </si>
  <si>
    <t>19.2.1.1.2</t>
  </si>
  <si>
    <t>19.2.1.1.3</t>
  </si>
  <si>
    <t>19.2.1.1.4</t>
  </si>
  <si>
    <t>19.2.1.2</t>
  </si>
  <si>
    <t>19.2.1.2.1</t>
  </si>
  <si>
    <t>19.2.1.2.2</t>
  </si>
  <si>
    <t>19.2.1.3</t>
  </si>
  <si>
    <t>19.2.1.3.1</t>
  </si>
  <si>
    <t>19.2.1.3.2</t>
  </si>
  <si>
    <t>19.2.2</t>
  </si>
  <si>
    <t>19.2.2.1</t>
  </si>
  <si>
    <t>19.2.2.1.1</t>
  </si>
  <si>
    <t>19.2.2.1.2</t>
  </si>
  <si>
    <t>19.2.2.1.3</t>
  </si>
  <si>
    <t>19.2.2.1.4</t>
  </si>
  <si>
    <t>19.2.2.2</t>
  </si>
  <si>
    <t>19.2.2.2.1</t>
  </si>
  <si>
    <t>19.2.2.2.2</t>
  </si>
  <si>
    <t>19.2.2.3</t>
  </si>
  <si>
    <t>19.2.2.3.1</t>
  </si>
  <si>
    <t>19.2.2.3.2</t>
  </si>
  <si>
    <t>19.2.3</t>
  </si>
  <si>
    <t>19.2.3.1</t>
  </si>
  <si>
    <t>19.2.3.2</t>
  </si>
  <si>
    <t>19.3.1</t>
  </si>
  <si>
    <t>19.3.1.1</t>
  </si>
  <si>
    <t>19.3.1.2</t>
  </si>
  <si>
    <t>19.3.1.3</t>
  </si>
  <si>
    <t>19.3.2</t>
  </si>
  <si>
    <t>19.3.2.1</t>
  </si>
  <si>
    <t>19.3.2.2</t>
  </si>
  <si>
    <t>19.3.2.3</t>
  </si>
  <si>
    <t>19.3.2.4</t>
  </si>
  <si>
    <t>19.4.1</t>
  </si>
  <si>
    <t>19.4.2</t>
  </si>
  <si>
    <t>19.4.3</t>
  </si>
  <si>
    <t>19.4.4</t>
  </si>
  <si>
    <t>19.5.1</t>
  </si>
  <si>
    <t>19.5.2</t>
  </si>
  <si>
    <t>19.6.1</t>
  </si>
  <si>
    <t>19.6.2</t>
  </si>
  <si>
    <t>19.6.3</t>
  </si>
  <si>
    <t>19.6.4</t>
  </si>
  <si>
    <t>19.7.1</t>
  </si>
  <si>
    <t>19.7.2</t>
  </si>
  <si>
    <t>19.8.1</t>
  </si>
  <si>
    <t>19.8.2</t>
  </si>
  <si>
    <t>19.8.3</t>
  </si>
  <si>
    <t>19.8.4</t>
  </si>
  <si>
    <t>19.10</t>
  </si>
  <si>
    <t>19.10.1</t>
  </si>
  <si>
    <t>19.10.2</t>
  </si>
  <si>
    <t>19.11.1</t>
  </si>
  <si>
    <t>19.11.2</t>
  </si>
  <si>
    <t>19.11.3</t>
  </si>
  <si>
    <t>19.11.4</t>
  </si>
  <si>
    <t>19.11.1.1</t>
  </si>
  <si>
    <t>19.11.1.2</t>
  </si>
  <si>
    <t>19.11.2.1</t>
  </si>
  <si>
    <t>19.11.2.2</t>
  </si>
  <si>
    <t>19.11.2.3</t>
  </si>
  <si>
    <t>19.11.3.1</t>
  </si>
  <si>
    <t>19.11.3.2</t>
  </si>
  <si>
    <t>19.11.3.3</t>
  </si>
  <si>
    <t>19.11.3.4</t>
  </si>
  <si>
    <t>19.11.4.1</t>
  </si>
  <si>
    <t>19.11.4.2</t>
  </si>
  <si>
    <t>19.11.4.3</t>
  </si>
  <si>
    <t>19.11.4.4</t>
  </si>
  <si>
    <t>19.11.4.5</t>
  </si>
  <si>
    <t>19.11.4.6</t>
  </si>
  <si>
    <t>19.11.4.7</t>
  </si>
  <si>
    <t>19.11.4.8</t>
  </si>
  <si>
    <t>19.11.4.9</t>
  </si>
  <si>
    <t>19.11.5</t>
  </si>
  <si>
    <t>아키텍처</t>
    <phoneticPr fontId="5" type="noConversion"/>
  </si>
  <si>
    <t xml:space="preserve">어플리케이션 </t>
    <phoneticPr fontId="5" type="noConversion"/>
  </si>
  <si>
    <t>18.1.1</t>
  </si>
  <si>
    <t>양행 아키텍처 현황 분석 및 베이스라인 수립</t>
    <phoneticPr fontId="5" type="noConversion"/>
  </si>
  <si>
    <t>18.1.1.1</t>
  </si>
  <si>
    <t>현행 아키텍처 현황 분석을 위한 필요사항 정리</t>
    <phoneticPr fontId="5" type="noConversion"/>
  </si>
  <si>
    <t>18.1.1.2</t>
  </si>
  <si>
    <t>하나은행 전자금융 전체 아키텍처 분석</t>
    <phoneticPr fontId="5" type="noConversion"/>
  </si>
  <si>
    <t>현행 아키텍처 분석서</t>
    <phoneticPr fontId="5" type="noConversion"/>
  </si>
  <si>
    <t>18.1.1.2.1</t>
  </si>
  <si>
    <t>현행 아키텍처 구성 분석</t>
    <phoneticPr fontId="5" type="noConversion"/>
  </si>
  <si>
    <t>18.1.1.2.2</t>
  </si>
  <si>
    <t>현행 아키텍처 분석서 작성</t>
    <phoneticPr fontId="5" type="noConversion"/>
  </si>
  <si>
    <t>18.1.1.3</t>
  </si>
  <si>
    <t>외환은행 외환포탈/글로벌 맞춤뱅킹 아키텍처</t>
    <phoneticPr fontId="5" type="noConversion"/>
  </si>
  <si>
    <t>현행 아키텍처 분석서</t>
    <phoneticPr fontId="5" type="noConversion"/>
  </si>
  <si>
    <t>18.1.1.3.1</t>
  </si>
  <si>
    <t>현행 아키텍처 구성 분석</t>
    <phoneticPr fontId="5" type="noConversion"/>
  </si>
  <si>
    <t>18.1.1.3.2</t>
  </si>
  <si>
    <t>현행 아키텍처 분석서 작성</t>
    <phoneticPr fontId="5" type="noConversion"/>
  </si>
  <si>
    <t>18.1.1.4</t>
  </si>
  <si>
    <t>현행 아키텍처 베이스라인 수립</t>
    <phoneticPr fontId="5" type="noConversion"/>
  </si>
  <si>
    <t xml:space="preserve"> 현행 아키텍처 정의서, 현행 정책정의서</t>
    <phoneticPr fontId="5" type="noConversion"/>
  </si>
  <si>
    <t>18.1.1.4.1</t>
  </si>
  <si>
    <t>18.1.1.4.2</t>
  </si>
  <si>
    <t>현행 아키텍처 베이스라인 검토 및 보완</t>
    <phoneticPr fontId="5" type="noConversion"/>
  </si>
  <si>
    <t>18.1.2</t>
  </si>
  <si>
    <t>GAP 분석</t>
    <phoneticPr fontId="5" type="noConversion"/>
  </si>
  <si>
    <t>18.1.2.1</t>
  </si>
  <si>
    <t>비기능요구사항정의</t>
    <phoneticPr fontId="5" type="noConversion"/>
  </si>
  <si>
    <t>요구사항정의서</t>
    <phoneticPr fontId="5" type="noConversion"/>
  </si>
  <si>
    <t>18.1.2.2</t>
  </si>
  <si>
    <t>양행 어플리케이션 아키텍처 GAP분석</t>
    <phoneticPr fontId="5" type="noConversion"/>
  </si>
  <si>
    <t>GAP 분석서</t>
    <phoneticPr fontId="5" type="noConversion"/>
  </si>
  <si>
    <t>18.1.2.2.1</t>
  </si>
  <si>
    <t>요구사항접수분 아키텍처 GAP 분석</t>
    <phoneticPr fontId="5" type="noConversion"/>
  </si>
  <si>
    <t>18.1.2.2.2</t>
  </si>
  <si>
    <t>주요 정책 요소별 GAP 분석</t>
    <phoneticPr fontId="5" type="noConversion"/>
  </si>
  <si>
    <t>18.1.2.3</t>
  </si>
  <si>
    <t>양행 어플리케이션 아키텍처 GAP분석 검토 및 보완</t>
    <phoneticPr fontId="5" type="noConversion"/>
  </si>
  <si>
    <t>18.1.3</t>
  </si>
  <si>
    <t>통합 어플리케이션 아키텍처 수립</t>
    <phoneticPr fontId="5" type="noConversion"/>
  </si>
  <si>
    <t>18.1.3.1</t>
  </si>
  <si>
    <t>아키텍처 GAP반영 및 통합</t>
    <phoneticPr fontId="5" type="noConversion"/>
  </si>
  <si>
    <t>통합 아키텍처 정의서, 통합 정책정의서</t>
    <phoneticPr fontId="5" type="noConversion"/>
  </si>
  <si>
    <t>18.1.3.1.1</t>
  </si>
  <si>
    <t>요구사항접수분 아키텍처 GAP 반영</t>
    <phoneticPr fontId="5" type="noConversion"/>
  </si>
  <si>
    <t>18.1.3.1.2</t>
  </si>
  <si>
    <t>주요 정책 요소별 GAP 반영 및 통합</t>
    <phoneticPr fontId="5" type="noConversion"/>
  </si>
  <si>
    <t>18.1.3.2</t>
  </si>
  <si>
    <t>통합 어플리케이션 아키텍처 검토 및 보완</t>
    <phoneticPr fontId="5" type="noConversion"/>
  </si>
  <si>
    <t>18.1.4</t>
  </si>
  <si>
    <t>채널공통파트와 협업</t>
    <phoneticPr fontId="5" type="noConversion"/>
  </si>
  <si>
    <t>18.1.4.1</t>
  </si>
  <si>
    <t>신규개발방식에 대한 전략분석 및 파일럿 가이드 지원</t>
    <phoneticPr fontId="5" type="noConversion"/>
  </si>
  <si>
    <t>18.1.4.2</t>
  </si>
  <si>
    <t>채널공통 어플리케이션 아키텍처 지원</t>
    <phoneticPr fontId="5" type="noConversion"/>
  </si>
  <si>
    <t>18.1.5</t>
  </si>
  <si>
    <t>전행 운영지원팀 어플리케이션 파트와 협업</t>
    <phoneticPr fontId="5" type="noConversion"/>
  </si>
  <si>
    <t>18.1.5.1</t>
  </si>
  <si>
    <t>상품처리전자금융 신규개발에 대한 아키텍처 지원</t>
    <phoneticPr fontId="5" type="noConversion"/>
  </si>
  <si>
    <t>18.1.5.2</t>
  </si>
  <si>
    <t>전행 어플리케이션 아키텍처 지원</t>
    <phoneticPr fontId="5" type="noConversion"/>
  </si>
  <si>
    <t>18.1.6</t>
  </si>
  <si>
    <t>어플리케이션 표준점검 및 가이드</t>
    <phoneticPr fontId="5" type="noConversion"/>
  </si>
  <si>
    <t>18.1.6.1</t>
  </si>
  <si>
    <t>어플리케이션 표준점검 및 가이드 1차</t>
    <phoneticPr fontId="5" type="noConversion"/>
  </si>
  <si>
    <t>18.1.6.2</t>
  </si>
  <si>
    <t>어플리케이션 표준점검 및 가이드 2차</t>
  </si>
  <si>
    <t>18.1.6.3</t>
  </si>
  <si>
    <t>아키텍처 변화관리</t>
    <phoneticPr fontId="5" type="noConversion"/>
  </si>
  <si>
    <t>통합 아키텍처정의서(정제)</t>
    <phoneticPr fontId="5" type="noConversion"/>
  </si>
  <si>
    <t>18.1.7</t>
  </si>
  <si>
    <t xml:space="preserve">테스트 </t>
    <phoneticPr fontId="5" type="noConversion"/>
  </si>
  <si>
    <t>18.1.7.1</t>
  </si>
  <si>
    <t>통합 테스트 지원</t>
    <phoneticPr fontId="5" type="noConversion"/>
  </si>
  <si>
    <t>18.1.7.2</t>
  </si>
  <si>
    <t>성능튜닝 지원</t>
    <phoneticPr fontId="5" type="noConversion"/>
  </si>
  <si>
    <t>18.1.7.3</t>
  </si>
  <si>
    <t>이행테스트 지원</t>
    <phoneticPr fontId="5" type="noConversion"/>
  </si>
  <si>
    <t>18.1.8</t>
  </si>
  <si>
    <t>이행계획</t>
    <phoneticPr fontId="5" type="noConversion"/>
  </si>
  <si>
    <t>18.1.8.1</t>
  </si>
  <si>
    <t>AS-IS시스템 변경관리 방안 절차 수립 및 지원</t>
    <phoneticPr fontId="5" type="noConversion"/>
  </si>
  <si>
    <t>18.1.8.2</t>
  </si>
  <si>
    <t>이행계획지원</t>
    <phoneticPr fontId="5" type="noConversion"/>
  </si>
  <si>
    <t>이행체크리스트</t>
    <phoneticPr fontId="5" type="noConversion"/>
  </si>
  <si>
    <t>18.1.9</t>
  </si>
  <si>
    <t>Day-3  통합 아키텍처 청사진 수립</t>
    <phoneticPr fontId="5" type="noConversion"/>
  </si>
  <si>
    <t>18.1.9.1</t>
  </si>
  <si>
    <t>차후 개선과제 도출</t>
    <phoneticPr fontId="5" type="noConversion"/>
  </si>
  <si>
    <t>18.1.9.2</t>
  </si>
  <si>
    <t>개선방안 도출 및 보고서 작성</t>
    <phoneticPr fontId="5" type="noConversion"/>
  </si>
  <si>
    <t>18.1.10</t>
  </si>
  <si>
    <t>안정화</t>
    <phoneticPr fontId="5" type="noConversion"/>
  </si>
  <si>
    <t>데이터</t>
    <phoneticPr fontId="5" type="noConversion"/>
  </si>
  <si>
    <t>18.2.1</t>
  </si>
  <si>
    <t>양행 현행 시스템 분석</t>
    <phoneticPr fontId="5" type="noConversion"/>
  </si>
  <si>
    <t>18.2.1.1</t>
  </si>
  <si>
    <t>양행 시스템 현황 분석</t>
    <phoneticPr fontId="5" type="noConversion"/>
  </si>
  <si>
    <t>18.2.1.2</t>
  </si>
  <si>
    <t>양행 데이터 GAP 분석</t>
    <phoneticPr fontId="5" type="noConversion"/>
  </si>
  <si>
    <t>18.2.2</t>
  </si>
  <si>
    <t>통합 요건 정의</t>
    <phoneticPr fontId="5" type="noConversion"/>
  </si>
  <si>
    <t>18.2.3</t>
  </si>
  <si>
    <t>논리모델 설계</t>
    <phoneticPr fontId="5" type="noConversion"/>
  </si>
  <si>
    <t>18.2.3.1</t>
  </si>
  <si>
    <t>자료사전 작성</t>
    <phoneticPr fontId="5" type="noConversion"/>
  </si>
  <si>
    <t>자료사전</t>
    <phoneticPr fontId="5" type="noConversion"/>
  </si>
  <si>
    <t>분석/설계자1</t>
  </si>
  <si>
    <t>18.2.3.2</t>
  </si>
  <si>
    <t>논리모델 작성</t>
  </si>
  <si>
    <t>논리 데이터 모델</t>
    <phoneticPr fontId="5" type="noConversion"/>
  </si>
  <si>
    <t>18.2.3.3</t>
  </si>
  <si>
    <t>엔티티정의서 작성</t>
    <phoneticPr fontId="5" type="noConversion"/>
  </si>
  <si>
    <t>엔티티정의서</t>
    <phoneticPr fontId="5" type="noConversion"/>
  </si>
  <si>
    <t>기업 뱅킹</t>
    <phoneticPr fontId="5" type="noConversion"/>
  </si>
  <si>
    <t>6.1.1</t>
    <phoneticPr fontId="5" type="noConversion"/>
  </si>
  <si>
    <t>6.1.1.1</t>
    <phoneticPr fontId="5" type="noConversion"/>
  </si>
  <si>
    <t>6.1.1.1.1</t>
    <phoneticPr fontId="5" type="noConversion"/>
  </si>
  <si>
    <t>6.1.1.1.1.1</t>
    <phoneticPr fontId="5" type="noConversion"/>
  </si>
  <si>
    <t>계좌관리,이체</t>
    <phoneticPr fontId="5" type="noConversion"/>
  </si>
  <si>
    <t>6.1.1.1.1.2</t>
  </si>
  <si>
    <t>대량이체외</t>
    <phoneticPr fontId="5" type="noConversion"/>
  </si>
  <si>
    <t>6.1.1.1.1.3</t>
  </si>
  <si>
    <t>이체결과</t>
    <phoneticPr fontId="5" type="noConversion"/>
  </si>
  <si>
    <t>6.1.1.1.1.4</t>
  </si>
  <si>
    <t>글로벌이체</t>
    <phoneticPr fontId="5" type="noConversion"/>
  </si>
  <si>
    <t>6.1.1.1.2</t>
    <phoneticPr fontId="5" type="noConversion"/>
  </si>
  <si>
    <t>6.1.1.1.2.1</t>
    <phoneticPr fontId="5" type="noConversion"/>
  </si>
  <si>
    <t>6.1.1.1.2.2</t>
    <phoneticPr fontId="5" type="noConversion"/>
  </si>
  <si>
    <t>6.1.1.1.2.3</t>
    <phoneticPr fontId="5" type="noConversion"/>
  </si>
  <si>
    <t>중개기업</t>
    <phoneticPr fontId="5" type="noConversion"/>
  </si>
  <si>
    <t>6.1.1.1.2.4</t>
    <phoneticPr fontId="5" type="noConversion"/>
  </si>
  <si>
    <t>대행업무</t>
    <phoneticPr fontId="5" type="noConversion"/>
  </si>
  <si>
    <t>6.1.1.1.3</t>
    <phoneticPr fontId="5" type="noConversion"/>
  </si>
  <si>
    <t>외국환</t>
    <phoneticPr fontId="5" type="noConversion"/>
  </si>
  <si>
    <t>6.1.1.1.3.1</t>
    <phoneticPr fontId="5" type="noConversion"/>
  </si>
  <si>
    <t>외화송금</t>
  </si>
  <si>
    <t>6.1.1.1.3.2</t>
  </si>
  <si>
    <t>외환매매</t>
  </si>
  <si>
    <t>6.1.1.1.3.3</t>
  </si>
  <si>
    <t>환율/금리조회</t>
  </si>
  <si>
    <t>6.1.1.1.3.4</t>
  </si>
  <si>
    <t>수입</t>
  </si>
  <si>
    <t>6.1.1.1.3.5</t>
  </si>
  <si>
    <t>수출</t>
  </si>
  <si>
    <t>6.1.1.1.3.6</t>
  </si>
  <si>
    <t>수수료(수입/수출)</t>
  </si>
  <si>
    <t>6.1.1.1.3.7</t>
  </si>
  <si>
    <t>인터넷EDI</t>
  </si>
  <si>
    <t>6.1.1.1.3.8</t>
  </si>
  <si>
    <t>환리스크관리</t>
  </si>
  <si>
    <t>6.1.1.1.3.9</t>
  </si>
  <si>
    <t>BiCNET Global</t>
  </si>
  <si>
    <t>6.1.1.1.3.10</t>
  </si>
  <si>
    <t>전자무역</t>
  </si>
  <si>
    <t>6.1.1.1.4</t>
    <phoneticPr fontId="5" type="noConversion"/>
  </si>
  <si>
    <t>조회</t>
    <phoneticPr fontId="5" type="noConversion"/>
  </si>
  <si>
    <t>6.1.1.1.4.1</t>
    <phoneticPr fontId="5" type="noConversion"/>
  </si>
  <si>
    <t>예금/펀드</t>
    <phoneticPr fontId="5" type="noConversion"/>
  </si>
  <si>
    <t>6.1.1.1.4.2</t>
  </si>
  <si>
    <t>보관어음</t>
    <phoneticPr fontId="5" type="noConversion"/>
  </si>
  <si>
    <t>6.1.1.1.4.3</t>
  </si>
  <si>
    <t>신용카드</t>
    <phoneticPr fontId="5" type="noConversion"/>
  </si>
  <si>
    <t>6.1.1.1.4.4</t>
  </si>
  <si>
    <t>주류카드</t>
    <phoneticPr fontId="5" type="noConversion"/>
  </si>
  <si>
    <t>6.1.1.1.4.5</t>
  </si>
  <si>
    <t>보고서</t>
    <phoneticPr fontId="5" type="noConversion"/>
  </si>
  <si>
    <t>6.1.1.1.4.6</t>
  </si>
  <si>
    <t>CMS계좌</t>
    <phoneticPr fontId="5" type="noConversion"/>
  </si>
  <si>
    <t>6.1.1.1.5</t>
    <phoneticPr fontId="5" type="noConversion"/>
  </si>
  <si>
    <t>신규해지</t>
    <phoneticPr fontId="5" type="noConversion"/>
  </si>
  <si>
    <t>6.1.1.1.5.1</t>
    <phoneticPr fontId="5" type="noConversion"/>
  </si>
  <si>
    <t>예금</t>
    <phoneticPr fontId="5" type="noConversion"/>
  </si>
  <si>
    <t>6.1.1.1.5.2</t>
  </si>
  <si>
    <t>인터넷외화예금</t>
    <phoneticPr fontId="5" type="noConversion"/>
  </si>
  <si>
    <t>6.1.1.1.5.3</t>
  </si>
  <si>
    <t>퇴직연금</t>
    <phoneticPr fontId="5" type="noConversion"/>
  </si>
  <si>
    <t>6.1.1.1.5.4</t>
  </si>
  <si>
    <t>펀드</t>
    <phoneticPr fontId="5" type="noConversion"/>
  </si>
  <si>
    <t>6.1.1.1.5.5</t>
  </si>
  <si>
    <t>특정금전신탁</t>
    <phoneticPr fontId="5" type="noConversion"/>
  </si>
  <si>
    <t>6.1.1.1.6</t>
  </si>
  <si>
    <t>6.1.1.1.6.1</t>
  </si>
  <si>
    <t>6.1.1.1.6.2</t>
  </si>
  <si>
    <t>대출상환/이자납입</t>
    <phoneticPr fontId="5" type="noConversion"/>
  </si>
  <si>
    <t>6.1.1.1.6.3</t>
  </si>
  <si>
    <t>질권설정예정계좌등록</t>
  </si>
  <si>
    <t>6.1.1.1.6.4</t>
  </si>
  <si>
    <t>6.1.1.1.7</t>
  </si>
  <si>
    <t>6.1.1.1.7.1</t>
  </si>
  <si>
    <t>My 공과금</t>
  </si>
  <si>
    <t>6.1.1.1.7.2</t>
  </si>
  <si>
    <t>지로</t>
  </si>
  <si>
    <t>6.1.1.1.7.3</t>
  </si>
  <si>
    <t>세금</t>
  </si>
  <si>
    <t>6.1.1.1.7.4</t>
  </si>
  <si>
    <t>생활요금/부담금</t>
  </si>
  <si>
    <t>6.1.1.1.7.5</t>
  </si>
  <si>
    <t>벌칙금/벌과금</t>
  </si>
  <si>
    <t>6.1.1.1.7.6</t>
  </si>
  <si>
    <t>연금/보험금</t>
    <phoneticPr fontId="5" type="noConversion"/>
  </si>
  <si>
    <t>6.1.1.1.7.7</t>
  </si>
  <si>
    <t>국고및기금</t>
    <phoneticPr fontId="5" type="noConversion"/>
  </si>
  <si>
    <t>6.1.1.1.7.8</t>
  </si>
  <si>
    <t>예약납부 조회/취소</t>
    <phoneticPr fontId="5" type="noConversion"/>
  </si>
  <si>
    <t>6.1.1.1.8</t>
  </si>
  <si>
    <t>통합자금관리</t>
    <phoneticPr fontId="5" type="noConversion"/>
  </si>
  <si>
    <t>6.1.1.1.8.1</t>
  </si>
  <si>
    <t>당행집금</t>
    <phoneticPr fontId="5" type="noConversion"/>
  </si>
  <si>
    <t>6.1.1.1.8.2</t>
  </si>
  <si>
    <t>인터넷계좌통합</t>
    <phoneticPr fontId="5" type="noConversion"/>
  </si>
  <si>
    <t>6.1.1.1.8.3</t>
  </si>
  <si>
    <t>집금</t>
    <phoneticPr fontId="5" type="noConversion"/>
  </si>
  <si>
    <t>현행 시스템 분석서</t>
    <phoneticPr fontId="5" type="noConversion"/>
  </si>
  <si>
    <t>6.1.1.1.8.4</t>
  </si>
  <si>
    <t>배분</t>
    <phoneticPr fontId="5" type="noConversion"/>
  </si>
  <si>
    <t>6.1.1.1.8.5</t>
  </si>
  <si>
    <t>법인카드</t>
    <phoneticPr fontId="5" type="noConversion"/>
  </si>
  <si>
    <t>6.1.1.1.8.6</t>
  </si>
  <si>
    <t>서비스환경</t>
    <phoneticPr fontId="5" type="noConversion"/>
  </si>
  <si>
    <t>6.1.1.1.8.7</t>
  </si>
  <si>
    <t>ERP연계</t>
    <phoneticPr fontId="5" type="noConversion"/>
  </si>
  <si>
    <t>6.1.1.1.8.8</t>
  </si>
  <si>
    <t>가상계좌</t>
  </si>
  <si>
    <t>현행 시스템 분석서</t>
    <phoneticPr fontId="5" type="noConversion"/>
  </si>
  <si>
    <t>6.1.1.1.8.9</t>
  </si>
  <si>
    <t>통합집금</t>
    <phoneticPr fontId="5" type="noConversion"/>
  </si>
  <si>
    <t>6.1.1.1.8.10</t>
  </si>
  <si>
    <t>집금대행</t>
    <phoneticPr fontId="5" type="noConversion"/>
  </si>
  <si>
    <t>6.1.1.1.8.11</t>
  </si>
  <si>
    <t>등록금수납관리</t>
    <phoneticPr fontId="5" type="noConversion"/>
  </si>
  <si>
    <t>6.1.1.1.8.12</t>
  </si>
  <si>
    <t>희망키움통장II</t>
    <phoneticPr fontId="5" type="noConversion"/>
  </si>
  <si>
    <t>6.1.1.1.9</t>
  </si>
  <si>
    <t>부가서비스</t>
    <phoneticPr fontId="5" type="noConversion"/>
  </si>
  <si>
    <t>6.1.1.1.9.1</t>
  </si>
  <si>
    <t>급여관리서비스</t>
    <phoneticPr fontId="5" type="noConversion"/>
  </si>
  <si>
    <t>6.1.1.1.9.2</t>
  </si>
  <si>
    <t>전화로승인</t>
    <phoneticPr fontId="5" type="noConversion"/>
  </si>
  <si>
    <t>6.1.1.1.9.3</t>
  </si>
  <si>
    <t>소액계좌관리/휴면계좌정리/무통장거래정리</t>
    <phoneticPr fontId="5" type="noConversion"/>
  </si>
  <si>
    <t>6.1.1.1.9.4</t>
  </si>
  <si>
    <t>수수료관리</t>
  </si>
  <si>
    <t>6.1.1.1.10</t>
  </si>
  <si>
    <t>결재함</t>
    <phoneticPr fontId="5" type="noConversion"/>
  </si>
  <si>
    <t>6.1.1.1.10.1</t>
  </si>
  <si>
    <t>미결재내역</t>
  </si>
  <si>
    <t>6.1.1.1.10.2</t>
  </si>
  <si>
    <t>결재내역</t>
  </si>
  <si>
    <t>6.1.1.1.10.3</t>
  </si>
  <si>
    <t>등록내역</t>
  </si>
  <si>
    <t>6.1.1.1.10.4</t>
  </si>
  <si>
    <t>거래함</t>
    <phoneticPr fontId="5" type="noConversion"/>
  </si>
  <si>
    <t>6.1.1.1.11</t>
  </si>
  <si>
    <t>6.1.1.1.11.1</t>
  </si>
  <si>
    <t>내부통제</t>
    <phoneticPr fontId="5" type="noConversion"/>
  </si>
  <si>
    <t>6.1.1.1.11.2</t>
  </si>
  <si>
    <t>결재서비스</t>
    <phoneticPr fontId="5" type="noConversion"/>
  </si>
  <si>
    <t>6.1.1.1.11.3</t>
  </si>
  <si>
    <t>기타환경설정</t>
    <phoneticPr fontId="5" type="noConversion"/>
  </si>
  <si>
    <t>6.1.1.1.12</t>
  </si>
  <si>
    <t>6.1.1.1.12.1</t>
  </si>
  <si>
    <t>공인인증서 상세안내</t>
  </si>
  <si>
    <t>6.1.1.1.12.2</t>
  </si>
  <si>
    <t>인증서 신규/재발급</t>
  </si>
  <si>
    <t>6.1.1.1.12.3</t>
  </si>
  <si>
    <t>타행/타기관인증서 등록</t>
  </si>
  <si>
    <t>6.1.1.1.12.4</t>
  </si>
  <si>
    <t>인증서 관리</t>
  </si>
  <si>
    <t>6.1.1.1.12.5</t>
  </si>
  <si>
    <t>인증서 갱신/폐기</t>
  </si>
  <si>
    <t>6.1.1.1.12.6</t>
  </si>
  <si>
    <t>인증서 정보조회</t>
  </si>
  <si>
    <t>6.1.1.1.12.7</t>
  </si>
  <si>
    <t>영수증/세금계산서 발급</t>
  </si>
  <si>
    <t>6.1.1.1.12.8</t>
  </si>
  <si>
    <t>발급수수료 환불신청</t>
  </si>
  <si>
    <t>6.1.1.1.12.9</t>
  </si>
  <si>
    <t>스마트폰인증서복사</t>
  </si>
  <si>
    <t>6.1.1.1.13</t>
  </si>
  <si>
    <t>배치/관리자</t>
    <phoneticPr fontId="5" type="noConversion"/>
  </si>
  <si>
    <t>6.1.1.1.13.1</t>
  </si>
  <si>
    <t>배치</t>
    <phoneticPr fontId="5" type="noConversion"/>
  </si>
  <si>
    <t>6.1.1.1.13.2</t>
  </si>
  <si>
    <t>관리자</t>
    <phoneticPr fontId="5" type="noConversion"/>
  </si>
  <si>
    <t>6.1.2</t>
    <phoneticPr fontId="5" type="noConversion"/>
  </si>
  <si>
    <t>6.1.2.1</t>
    <phoneticPr fontId="5" type="noConversion"/>
  </si>
  <si>
    <t>6.1.2.1.1</t>
    <phoneticPr fontId="5" type="noConversion"/>
  </si>
  <si>
    <t>6.1.2.1.2</t>
    <phoneticPr fontId="5" type="noConversion"/>
  </si>
  <si>
    <t>6.1.2.1.2.1</t>
    <phoneticPr fontId="5" type="noConversion"/>
  </si>
  <si>
    <t>6.1.2.1.2.2</t>
    <phoneticPr fontId="5" type="noConversion"/>
  </si>
  <si>
    <t>6.1.2.1.2.3</t>
    <phoneticPr fontId="5" type="noConversion"/>
  </si>
  <si>
    <t>6.1.2.1.2.4</t>
    <phoneticPr fontId="5" type="noConversion"/>
  </si>
  <si>
    <t>6.1.2.1.3</t>
    <phoneticPr fontId="5" type="noConversion"/>
  </si>
  <si>
    <t>6.1.2.1.3.1</t>
    <phoneticPr fontId="5" type="noConversion"/>
  </si>
  <si>
    <t>6.1.2.1.3.2</t>
  </si>
  <si>
    <t>6.1.2.1.3.3</t>
  </si>
  <si>
    <t>6.1.2.1.3.4</t>
  </si>
  <si>
    <t>6.1.2.1.3.5</t>
  </si>
  <si>
    <t>6.1.2.1.3.6</t>
  </si>
  <si>
    <t>6.1.2.1.3.7</t>
  </si>
  <si>
    <t>6.1.2.1.3.8</t>
  </si>
  <si>
    <t>6.1.2.1.3.9</t>
  </si>
  <si>
    <t>6.1.2.1.3.10</t>
  </si>
  <si>
    <t>6.1.2.1.4</t>
    <phoneticPr fontId="5" type="noConversion"/>
  </si>
  <si>
    <t>6.1.2.1.5</t>
  </si>
  <si>
    <t>6.1.2.1.6</t>
  </si>
  <si>
    <t>6.1.2.1.6.1</t>
  </si>
  <si>
    <t>6.1.2.1.6.2</t>
  </si>
  <si>
    <t>6.1.2.1.6.3</t>
  </si>
  <si>
    <t>6.1.2.1.6.4</t>
  </si>
  <si>
    <t>6.1.2.1.7</t>
  </si>
  <si>
    <t>6.1.2.1.7.1</t>
  </si>
  <si>
    <t>6.1.2.1.7.2</t>
  </si>
  <si>
    <t>6.1.2.1.7.3</t>
  </si>
  <si>
    <t>6.1.2.1.7.4</t>
  </si>
  <si>
    <t>6.1.2.1.7.5</t>
  </si>
  <si>
    <t>6.1.2.1.7.6</t>
  </si>
  <si>
    <t>6.1.2.1.7.7</t>
  </si>
  <si>
    <t>6.1.2.1.7.8</t>
  </si>
  <si>
    <t>6.1.2.1.8</t>
  </si>
  <si>
    <t>6.1.2.1.8.1</t>
  </si>
  <si>
    <t>6.1.2.1.8.2</t>
  </si>
  <si>
    <t>6.1.2.1.8.3</t>
  </si>
  <si>
    <t>집금</t>
    <phoneticPr fontId="5" type="noConversion"/>
  </si>
  <si>
    <t>6.1.2.1.8.4</t>
  </si>
  <si>
    <t>배분</t>
    <phoneticPr fontId="5" type="noConversion"/>
  </si>
  <si>
    <t>6.1.2.1.8.5</t>
  </si>
  <si>
    <t>6.1.2.1.8.6</t>
  </si>
  <si>
    <t>6.1.2.1.8.7</t>
  </si>
  <si>
    <t>6.1.2.1.8.8</t>
  </si>
  <si>
    <t>6.1.2.1.8.9</t>
  </si>
  <si>
    <t>6.1.2.1.8.10</t>
  </si>
  <si>
    <t>6.1.2.1.8.11</t>
  </si>
  <si>
    <t>6.1.2.1.8.12</t>
  </si>
  <si>
    <t>6.1.2.1.9</t>
  </si>
  <si>
    <t>6.1.2.1.9.1</t>
  </si>
  <si>
    <t>급여관리서비스</t>
    <phoneticPr fontId="5" type="noConversion"/>
  </si>
  <si>
    <t>6.1.2.1.9.2</t>
  </si>
  <si>
    <t>전화로승인</t>
    <phoneticPr fontId="5" type="noConversion"/>
  </si>
  <si>
    <t>6.1.2.1.9.3</t>
  </si>
  <si>
    <t>소액계좌관리/휴면계좌정리/무통장거래정리</t>
    <phoneticPr fontId="5" type="noConversion"/>
  </si>
  <si>
    <t>6.1.2.1.9.4</t>
  </si>
  <si>
    <t>6.1.2.1.10</t>
  </si>
  <si>
    <t>6.1.2.1.10.1</t>
  </si>
  <si>
    <t>6.1.2.1.10.2</t>
  </si>
  <si>
    <t>6.1.2.1.10.3</t>
  </si>
  <si>
    <t>6.1.2.1.10.4</t>
  </si>
  <si>
    <t>6.1.2.1.11</t>
  </si>
  <si>
    <t>6.1.2.1.11.1</t>
  </si>
  <si>
    <t>6.1.2.1.11.2</t>
  </si>
  <si>
    <t>6.1.2.1.11.3</t>
  </si>
  <si>
    <t>6.1.2.1.12</t>
  </si>
  <si>
    <t>6.1.2.1.12.1</t>
  </si>
  <si>
    <t>6.1.2.1.12.2</t>
  </si>
  <si>
    <t>6.1.2.1.12.3</t>
  </si>
  <si>
    <t>6.1.2.1.12.4</t>
  </si>
  <si>
    <t>6.1.2.1.12.5</t>
  </si>
  <si>
    <t>6.1.2.1.12.6</t>
  </si>
  <si>
    <t>6.1.2.1.12.7</t>
  </si>
  <si>
    <t>6.1.2.1.12.8</t>
  </si>
  <si>
    <t>6.1.2.1.12.9</t>
  </si>
  <si>
    <t>6.1.2.2</t>
    <phoneticPr fontId="5" type="noConversion"/>
  </si>
  <si>
    <t>6.1.2.2.1</t>
    <phoneticPr fontId="5" type="noConversion"/>
  </si>
  <si>
    <t>6.1.2.2.1.1</t>
    <phoneticPr fontId="5" type="noConversion"/>
  </si>
  <si>
    <t>6.1.2.2.1.2</t>
  </si>
  <si>
    <t>6.1.2.2.1.3</t>
  </si>
  <si>
    <t>6.1.2.2.1.4</t>
  </si>
  <si>
    <t>6.1.2.2.2</t>
    <phoneticPr fontId="5" type="noConversion"/>
  </si>
  <si>
    <t>6.1.2.2.2.1</t>
    <phoneticPr fontId="5" type="noConversion"/>
  </si>
  <si>
    <t>6.1.2.2.2.2</t>
    <phoneticPr fontId="5" type="noConversion"/>
  </si>
  <si>
    <t>6.1.2.2.2.3</t>
    <phoneticPr fontId="5" type="noConversion"/>
  </si>
  <si>
    <t>6.1.2.2.2.4</t>
    <phoneticPr fontId="5" type="noConversion"/>
  </si>
  <si>
    <t>6.1.2.2.3</t>
    <phoneticPr fontId="5" type="noConversion"/>
  </si>
  <si>
    <t>6.1.2.2.3.1</t>
    <phoneticPr fontId="5" type="noConversion"/>
  </si>
  <si>
    <t>6.1.2.2.3.2</t>
  </si>
  <si>
    <t>6.1.2.2.3.3</t>
  </si>
  <si>
    <t>6.1.2.2.3.4</t>
  </si>
  <si>
    <t>6.1.2.2.3.5</t>
  </si>
  <si>
    <t>6.1.2.2.3.6</t>
  </si>
  <si>
    <t>6.1.2.2.3.7</t>
  </si>
  <si>
    <t>6.1.2.2.3.8</t>
  </si>
  <si>
    <t>6.1.2.2.3.9</t>
  </si>
  <si>
    <t>6.1.2.2.3.10</t>
  </si>
  <si>
    <t>6.1.2.2.4</t>
    <phoneticPr fontId="5" type="noConversion"/>
  </si>
  <si>
    <t>6.1.2.2.4.1</t>
    <phoneticPr fontId="5" type="noConversion"/>
  </si>
  <si>
    <t>6.1.2.2.4.2</t>
  </si>
  <si>
    <t>6.1.2.2.4.3</t>
  </si>
  <si>
    <t>6.1.2.2.4.4</t>
  </si>
  <si>
    <t>주류카드</t>
    <phoneticPr fontId="5" type="noConversion"/>
  </si>
  <si>
    <t>6.1.2.2.4.5</t>
  </si>
  <si>
    <t>보고서</t>
    <phoneticPr fontId="5" type="noConversion"/>
  </si>
  <si>
    <t>6.1.2.2.4.6</t>
  </si>
  <si>
    <t>CMS계좌</t>
    <phoneticPr fontId="5" type="noConversion"/>
  </si>
  <si>
    <t>6.1.2.2.5</t>
    <phoneticPr fontId="5" type="noConversion"/>
  </si>
  <si>
    <t>신규해지</t>
    <phoneticPr fontId="5" type="noConversion"/>
  </si>
  <si>
    <t>6.1.2.2.5.1</t>
    <phoneticPr fontId="5" type="noConversion"/>
  </si>
  <si>
    <t>예금</t>
    <phoneticPr fontId="5" type="noConversion"/>
  </si>
  <si>
    <t>6.1.2.2.5.2</t>
  </si>
  <si>
    <t>인터넷외화예금</t>
    <phoneticPr fontId="5" type="noConversion"/>
  </si>
  <si>
    <t>6.1.2.2.5.3</t>
  </si>
  <si>
    <t>6.1.2.2.5.4</t>
  </si>
  <si>
    <t>6.1.2.2.5.5</t>
  </si>
  <si>
    <t>특정금전신탁</t>
    <phoneticPr fontId="5" type="noConversion"/>
  </si>
  <si>
    <t>6.1.2.2.6</t>
  </si>
  <si>
    <t>6.1.2.2.6.1</t>
  </si>
  <si>
    <t>6.1.2.2.6.2</t>
  </si>
  <si>
    <t>6.1.2.2.6.3</t>
  </si>
  <si>
    <t>6.1.2.2.6.4</t>
  </si>
  <si>
    <t>6.1.2.2.7</t>
  </si>
  <si>
    <t>6.1.2.2.7.1</t>
  </si>
  <si>
    <t>6.1.2.2.7.2</t>
  </si>
  <si>
    <t>6.1.2.2.7.3</t>
  </si>
  <si>
    <t>6.1.2.2.7.4</t>
  </si>
  <si>
    <t>6.1.2.2.7.5</t>
  </si>
  <si>
    <t>6.1.2.2.7.6</t>
  </si>
  <si>
    <t>6.1.2.2.7.7</t>
  </si>
  <si>
    <t>6.1.2.2.7.8</t>
  </si>
  <si>
    <t>6.1.2.2.8</t>
  </si>
  <si>
    <t>6.1.2.2.8.1</t>
  </si>
  <si>
    <t>6.1.2.2.8.2</t>
  </si>
  <si>
    <t>6.1.2.2.8.3</t>
  </si>
  <si>
    <t>6.1.2.2.8.4</t>
  </si>
  <si>
    <t>6.1.2.2.8.5</t>
  </si>
  <si>
    <t>법인카드</t>
    <phoneticPr fontId="5" type="noConversion"/>
  </si>
  <si>
    <t>6.1.2.2.8.6</t>
  </si>
  <si>
    <t>서비스환경</t>
    <phoneticPr fontId="5" type="noConversion"/>
  </si>
  <si>
    <t>6.1.2.2.8.7</t>
  </si>
  <si>
    <t>ERP연계</t>
    <phoneticPr fontId="5" type="noConversion"/>
  </si>
  <si>
    <t>6.1.2.2.8.8</t>
  </si>
  <si>
    <t>6.1.2.2.8.9</t>
  </si>
  <si>
    <t>통합집금</t>
    <phoneticPr fontId="5" type="noConversion"/>
  </si>
  <si>
    <t>6.1.2.2.8.10</t>
  </si>
  <si>
    <t>집금대행</t>
    <phoneticPr fontId="5" type="noConversion"/>
  </si>
  <si>
    <t>6.1.2.2.8.11</t>
  </si>
  <si>
    <t>등록금수납관리</t>
    <phoneticPr fontId="5" type="noConversion"/>
  </si>
  <si>
    <t>6.1.2.2.8.12</t>
  </si>
  <si>
    <t>희망키움통장II</t>
    <phoneticPr fontId="5" type="noConversion"/>
  </si>
  <si>
    <t>6.1.2.2.9</t>
  </si>
  <si>
    <t>6.1.2.2.9.1</t>
  </si>
  <si>
    <t>6.1.2.2.9.2</t>
  </si>
  <si>
    <t>6.1.2.2.9.3</t>
  </si>
  <si>
    <t>6.1.2.2.9.4</t>
  </si>
  <si>
    <t>6.1.2.2.10</t>
  </si>
  <si>
    <t>6.1.2.2.10.1</t>
  </si>
  <si>
    <t>6.1.2.2.10.2</t>
  </si>
  <si>
    <t>6.1.2.2.10.3</t>
  </si>
  <si>
    <t>6.1.2.2.10.4</t>
  </si>
  <si>
    <t>6.1.2.2.11</t>
  </si>
  <si>
    <t>6.1.2.2.11.1</t>
  </si>
  <si>
    <t>6.1.2.2.11.2</t>
  </si>
  <si>
    <t>6.1.2.2.11.3</t>
  </si>
  <si>
    <t>6.1.2.2.12</t>
  </si>
  <si>
    <t>6.1.2.2.12.1</t>
  </si>
  <si>
    <t>6.1.2.2.12.2</t>
  </si>
  <si>
    <t>6.1.2.2.12.3</t>
  </si>
  <si>
    <t>6.1.2.2.12.4</t>
  </si>
  <si>
    <t>6.1.2.2.12.5</t>
  </si>
  <si>
    <t>6.1.2.2.12.6</t>
  </si>
  <si>
    <t>6.1.2.2.12.7</t>
  </si>
  <si>
    <t>6.1.2.2.12.8</t>
  </si>
  <si>
    <t>6.1.2.2.12.9</t>
  </si>
  <si>
    <t>6.1.2.2.13</t>
  </si>
  <si>
    <t>6.1.2.2.13.1</t>
  </si>
  <si>
    <t>6.1.2.2.13.2</t>
    <phoneticPr fontId="5" type="noConversion"/>
  </si>
  <si>
    <t>6.1.2.3</t>
    <phoneticPr fontId="5" type="noConversion"/>
  </si>
  <si>
    <t>6.1.2.3.1</t>
    <phoneticPr fontId="5" type="noConversion"/>
  </si>
  <si>
    <t>6.1.2.3.1.1</t>
    <phoneticPr fontId="5" type="noConversion"/>
  </si>
  <si>
    <t>6.1.2.3.1.2</t>
    <phoneticPr fontId="5" type="noConversion"/>
  </si>
  <si>
    <t>6.1.2.3.1.3</t>
    <phoneticPr fontId="5" type="noConversion"/>
  </si>
  <si>
    <t>6.1.2.3.1.4</t>
    <phoneticPr fontId="5" type="noConversion"/>
  </si>
  <si>
    <t>6.1.2.3.2</t>
    <phoneticPr fontId="5" type="noConversion"/>
  </si>
  <si>
    <t>6.1.2.3.2.1</t>
    <phoneticPr fontId="5" type="noConversion"/>
  </si>
  <si>
    <t>6.1.2.3.2.2</t>
    <phoneticPr fontId="5" type="noConversion"/>
  </si>
  <si>
    <t>6.1.2.3.2.3</t>
    <phoneticPr fontId="5" type="noConversion"/>
  </si>
  <si>
    <t>6.1.2.3.2.4</t>
    <phoneticPr fontId="5" type="noConversion"/>
  </si>
  <si>
    <t>6.1.2.3.3</t>
    <phoneticPr fontId="5" type="noConversion"/>
  </si>
  <si>
    <t>6.1.2.3.3.1</t>
    <phoneticPr fontId="5" type="noConversion"/>
  </si>
  <si>
    <t>6.1.2.3.3.2</t>
  </si>
  <si>
    <t>6.1.2.3.3.3</t>
  </si>
  <si>
    <t>6.1.2.3.3.4</t>
  </si>
  <si>
    <t>6.1.2.3.3.5</t>
  </si>
  <si>
    <t>6.1.2.3.3.6</t>
  </si>
  <si>
    <t>6.1.2.3.3.7</t>
  </si>
  <si>
    <t>6.1.2.3.3.8</t>
  </si>
  <si>
    <t>6.1.2.3.3.9</t>
  </si>
  <si>
    <t>6.1.2.3.3.10</t>
  </si>
  <si>
    <t>6.1.2.3.4</t>
    <phoneticPr fontId="5" type="noConversion"/>
  </si>
  <si>
    <t>6.1.2.3.4.1</t>
    <phoneticPr fontId="5" type="noConversion"/>
  </si>
  <si>
    <t>6.1.2.3.4.2</t>
  </si>
  <si>
    <t>6.1.2.3.4.3</t>
  </si>
  <si>
    <t>6.1.2.3.4.4</t>
  </si>
  <si>
    <t>6.1.2.3.4.5</t>
  </si>
  <si>
    <t>6.1.2.3.4.6</t>
  </si>
  <si>
    <t>6.1.2.3.5</t>
    <phoneticPr fontId="5" type="noConversion"/>
  </si>
  <si>
    <t>6.1.2.3.5.1</t>
    <phoneticPr fontId="5" type="noConversion"/>
  </si>
  <si>
    <t>6.1.2.3.5.2</t>
  </si>
  <si>
    <t>6.1.2.3.5.3</t>
  </si>
  <si>
    <t>6.1.2.3.5.4</t>
  </si>
  <si>
    <t>6.1.2.3.5.5</t>
  </si>
  <si>
    <t>6.1.2.3.6</t>
  </si>
  <si>
    <t>6.1.2.3.6.1</t>
  </si>
  <si>
    <t>6.1.2.3.6.2</t>
  </si>
  <si>
    <t>6.1.2.3.6.3</t>
  </si>
  <si>
    <t>6.1.2.3.6.4</t>
  </si>
  <si>
    <t>6.1.2.3.7</t>
  </si>
  <si>
    <t>6.1.2.3.7.1</t>
  </si>
  <si>
    <t>6.1.2.3.7.2</t>
  </si>
  <si>
    <t>6.1.2.3.7.3</t>
  </si>
  <si>
    <t>6.1.2.3.7.4</t>
  </si>
  <si>
    <t>6.1.2.3.7.5</t>
  </si>
  <si>
    <t>6.1.2.3.7.6</t>
  </si>
  <si>
    <t>6.1.2.3.7.7</t>
  </si>
  <si>
    <t>6.1.2.3.7.8</t>
  </si>
  <si>
    <t>6.1.2.3.8</t>
  </si>
  <si>
    <t>6.1.2.3.8.1</t>
  </si>
  <si>
    <t>6.1.2.3.8.2</t>
  </si>
  <si>
    <t>6.1.2.3.8.3</t>
  </si>
  <si>
    <t>6.1.2.3.8.4</t>
  </si>
  <si>
    <t>6.1.2.3.8.5</t>
  </si>
  <si>
    <t>6.1.2.3.8.6</t>
  </si>
  <si>
    <t>6.1.2.3.8.7</t>
  </si>
  <si>
    <t>6.1.2.3.8.8</t>
  </si>
  <si>
    <t>6.1.2.3.8.9</t>
  </si>
  <si>
    <t>6.1.2.3.8.10</t>
  </si>
  <si>
    <t>6.1.2.3.8.11</t>
  </si>
  <si>
    <t>6.1.2.3.8.12</t>
  </si>
  <si>
    <t>6.1.2.3.9</t>
  </si>
  <si>
    <t>6.1.2.3.9.1</t>
  </si>
  <si>
    <t>6.1.2.3.9.2</t>
  </si>
  <si>
    <t>6.1.2.3.9.3</t>
  </si>
  <si>
    <t>6.1.2.3.9.4</t>
  </si>
  <si>
    <t>6.1.2.3.10</t>
  </si>
  <si>
    <t>6.1.2.3.10.1</t>
  </si>
  <si>
    <t>6.1.2.3.10.2</t>
  </si>
  <si>
    <t>6.1.2.3.10.3</t>
  </si>
  <si>
    <t>6.1.2.3.10.4</t>
  </si>
  <si>
    <t>6.1.2.3.11</t>
  </si>
  <si>
    <t>6.1.2.3.11.1</t>
  </si>
  <si>
    <t>6.1.2.3.11.2</t>
  </si>
  <si>
    <t>6.1.2.3.11.3</t>
  </si>
  <si>
    <t>6.1.2.3.12</t>
  </si>
  <si>
    <t>6.1.2.3.12.1</t>
  </si>
  <si>
    <t>6.1.2.3.12.2</t>
  </si>
  <si>
    <t>6.1.2.3.12.3</t>
  </si>
  <si>
    <t>6.1.2.3.12.4</t>
  </si>
  <si>
    <t>6.1.2.3.12.5</t>
  </si>
  <si>
    <t>6.1.2.3.12.6</t>
  </si>
  <si>
    <t>6.1.2.3.12.7</t>
  </si>
  <si>
    <t>6.1.2.3.12.8</t>
  </si>
  <si>
    <t>6.1.2.3.12.9</t>
  </si>
  <si>
    <t>6.1.2.3.13</t>
  </si>
  <si>
    <t>6.1.2.3.13.1</t>
  </si>
  <si>
    <t>6.1.2.3.13.2</t>
  </si>
  <si>
    <t>6.1.3</t>
    <phoneticPr fontId="5" type="noConversion"/>
  </si>
  <si>
    <t>6.1.3.1</t>
    <phoneticPr fontId="5" type="noConversion"/>
  </si>
  <si>
    <t>6.1.3.1.1</t>
    <phoneticPr fontId="5" type="noConversion"/>
  </si>
  <si>
    <t>6.1.3.1.2</t>
    <phoneticPr fontId="5" type="noConversion"/>
  </si>
  <si>
    <t>6.1.3.1.3</t>
    <phoneticPr fontId="5" type="noConversion"/>
  </si>
  <si>
    <t>6.1.3.1.4</t>
    <phoneticPr fontId="5" type="noConversion"/>
  </si>
  <si>
    <t>6.1.3.1.5</t>
    <phoneticPr fontId="5" type="noConversion"/>
  </si>
  <si>
    <t>6.1.3.1.6</t>
  </si>
  <si>
    <t>6.1.3.1.7</t>
  </si>
  <si>
    <t>6.1.3.1.8</t>
  </si>
  <si>
    <t>6.1.3.1.9</t>
  </si>
  <si>
    <t>6.1.3.1.10</t>
  </si>
  <si>
    <t>6.1.3.1.11</t>
  </si>
  <si>
    <t>6.1.3.1.12</t>
  </si>
  <si>
    <t>6.1.4</t>
    <phoneticPr fontId="5" type="noConversion"/>
  </si>
  <si>
    <t>6.1.4.1</t>
    <phoneticPr fontId="5" type="noConversion"/>
  </si>
  <si>
    <t>6.1.4.1.1</t>
    <phoneticPr fontId="5" type="noConversion"/>
  </si>
  <si>
    <t>6.1.4.1.2</t>
    <phoneticPr fontId="5" type="noConversion"/>
  </si>
  <si>
    <t>6.1.4.1.3</t>
    <phoneticPr fontId="5" type="noConversion"/>
  </si>
  <si>
    <t>6.1.4.1.4</t>
    <phoneticPr fontId="5" type="noConversion"/>
  </si>
  <si>
    <t>6.1.4.1.5</t>
  </si>
  <si>
    <t>6.1.4.1.6</t>
  </si>
  <si>
    <t>6.1.4.1.7</t>
  </si>
  <si>
    <t>6.1.4.1.8</t>
  </si>
  <si>
    <t>6.1.4.1.9</t>
  </si>
  <si>
    <t>6.1.4.1.10</t>
  </si>
  <si>
    <t>6.1.4.1.11</t>
  </si>
  <si>
    <t>6.1.4.1.12</t>
  </si>
  <si>
    <t>6.1.5</t>
    <phoneticPr fontId="5" type="noConversion"/>
  </si>
  <si>
    <t>6.1.5.1</t>
    <phoneticPr fontId="5" type="noConversion"/>
  </si>
  <si>
    <t>6.1.5.1.1</t>
    <phoneticPr fontId="5" type="noConversion"/>
  </si>
  <si>
    <t>6.1.5.1.2</t>
    <phoneticPr fontId="5" type="noConversion"/>
  </si>
  <si>
    <t>6.1.5.1.3</t>
    <phoneticPr fontId="5" type="noConversion"/>
  </si>
  <si>
    <t>6.1.5.1.4</t>
    <phoneticPr fontId="5" type="noConversion"/>
  </si>
  <si>
    <t>6.1.5.1.5</t>
  </si>
  <si>
    <t>6.1.5.1.6</t>
  </si>
  <si>
    <t>6.1.5.1.7</t>
  </si>
  <si>
    <t>6.1.5.1.8</t>
  </si>
  <si>
    <t>6.1.5.1.9</t>
  </si>
  <si>
    <t>6.1.5.1.10</t>
  </si>
  <si>
    <t>6.1.5.1.11</t>
  </si>
  <si>
    <t>6.1.5.1.12</t>
  </si>
  <si>
    <t>6.2.1</t>
    <phoneticPr fontId="5" type="noConversion"/>
  </si>
  <si>
    <t>6.2.1.1</t>
    <phoneticPr fontId="5" type="noConversion"/>
  </si>
  <si>
    <t>6.2.1.1.1</t>
    <phoneticPr fontId="5" type="noConversion"/>
  </si>
  <si>
    <t>6.2.1.1.1.1</t>
    <phoneticPr fontId="5" type="noConversion"/>
  </si>
  <si>
    <t>6.2.1.1.1.2</t>
  </si>
  <si>
    <t>6.2.1.1.1.3</t>
    <phoneticPr fontId="5" type="noConversion"/>
  </si>
  <si>
    <t>6.2.1.1.1.4</t>
  </si>
  <si>
    <t>6.2.1.1.2</t>
    <phoneticPr fontId="5" type="noConversion"/>
  </si>
  <si>
    <t>6.2.1.1.3</t>
    <phoneticPr fontId="5" type="noConversion"/>
  </si>
  <si>
    <t>6.2.1.1.3.1</t>
    <phoneticPr fontId="5" type="noConversion"/>
  </si>
  <si>
    <t>6.2.1.1.3.2</t>
  </si>
  <si>
    <t>6.2.1.1.3.3</t>
  </si>
  <si>
    <t>6.2.1.1.3.4</t>
  </si>
  <si>
    <t>6.2.1.1.3.5</t>
  </si>
  <si>
    <t>6.2.1.1.3.6</t>
  </si>
  <si>
    <t>6.2.1.1.3.7</t>
  </si>
  <si>
    <t>6.2.1.1.3.8</t>
  </si>
  <si>
    <t>6.2.1.1.3.9</t>
  </si>
  <si>
    <t>6.2.1.1.3.10</t>
  </si>
  <si>
    <t>6.2.1.1.4</t>
    <phoneticPr fontId="5" type="noConversion"/>
  </si>
  <si>
    <t>6.2.1.1.4.1</t>
    <phoneticPr fontId="5" type="noConversion"/>
  </si>
  <si>
    <t>6.2.1.1.4.2</t>
  </si>
  <si>
    <t>6.2.1.1.4.3</t>
  </si>
  <si>
    <t>6.2.1.1.4.4</t>
  </si>
  <si>
    <t>6.2.1.1.4.5</t>
  </si>
  <si>
    <t>6.2.1.1.4.6</t>
  </si>
  <si>
    <t>6.2.1.1.5</t>
    <phoneticPr fontId="5" type="noConversion"/>
  </si>
  <si>
    <t>6.2.1.1.5.1</t>
    <phoneticPr fontId="5" type="noConversion"/>
  </si>
  <si>
    <t>6.2.1.1.5.2</t>
  </si>
  <si>
    <t>6.2.1.1.5.3</t>
  </si>
  <si>
    <t>6.2.1.1.5.4</t>
  </si>
  <si>
    <t>6.2.1.1.5.5</t>
  </si>
  <si>
    <t>6.2.1.1.6</t>
    <phoneticPr fontId="5" type="noConversion"/>
  </si>
  <si>
    <t>6.2.1.1.7</t>
  </si>
  <si>
    <t>6.2.1.1.8</t>
  </si>
  <si>
    <t>6.2.1.1.9</t>
  </si>
  <si>
    <t>6.2.1.1.10</t>
  </si>
  <si>
    <t>6.2.1.1.11</t>
  </si>
  <si>
    <t>6.2.1.1.12</t>
  </si>
  <si>
    <t>6.2.1.2</t>
    <phoneticPr fontId="5" type="noConversion"/>
  </si>
  <si>
    <t>6.2.1.2.1</t>
    <phoneticPr fontId="5" type="noConversion"/>
  </si>
  <si>
    <t>6.2.1.2.1.1</t>
    <phoneticPr fontId="5" type="noConversion"/>
  </si>
  <si>
    <t>6.2.1.2.1.2</t>
  </si>
  <si>
    <t>6.2.1.2.1.3</t>
  </si>
  <si>
    <t>6.2.1.2.1.4</t>
  </si>
  <si>
    <t>6.2.1.2.2</t>
    <phoneticPr fontId="5" type="noConversion"/>
  </si>
  <si>
    <t>6.2.1.2.2.1</t>
    <phoneticPr fontId="5" type="noConversion"/>
  </si>
  <si>
    <t>6.2.1.2.2.2</t>
    <phoneticPr fontId="5" type="noConversion"/>
  </si>
  <si>
    <t>6.2.1.2.2.3</t>
    <phoneticPr fontId="5" type="noConversion"/>
  </si>
  <si>
    <t>6.2.1.2.2.4</t>
    <phoneticPr fontId="5" type="noConversion"/>
  </si>
  <si>
    <t>6.2.1.2.3</t>
    <phoneticPr fontId="5" type="noConversion"/>
  </si>
  <si>
    <t>6.2.1.2.3.1</t>
    <phoneticPr fontId="5" type="noConversion"/>
  </si>
  <si>
    <t>6.2.1.2.3.2</t>
  </si>
  <si>
    <t>6.2.1.2.3.3</t>
  </si>
  <si>
    <t>6.2.1.2.3.4</t>
  </si>
  <si>
    <t>6.2.1.2.3.5</t>
  </si>
  <si>
    <t>6.2.1.2.3.6</t>
  </si>
  <si>
    <t>6.2.1.2.3.7</t>
  </si>
  <si>
    <t>6.2.1.2.3.8</t>
  </si>
  <si>
    <t>6.2.1.2.3.9</t>
  </si>
  <si>
    <t>6.2.1.2.3.10</t>
  </si>
  <si>
    <t>6.2.1.2.4</t>
    <phoneticPr fontId="5" type="noConversion"/>
  </si>
  <si>
    <t>6.2.1.2.4.1</t>
    <phoneticPr fontId="5" type="noConversion"/>
  </si>
  <si>
    <t>6.2.1.2.4.2</t>
  </si>
  <si>
    <t>6.2.1.2.4.3</t>
  </si>
  <si>
    <t>6.2.1.2.4.4</t>
  </si>
  <si>
    <t>6.2.1.2.4.5</t>
  </si>
  <si>
    <t>6.2.1.2.4.6</t>
  </si>
  <si>
    <t>6.2.1.2.5</t>
    <phoneticPr fontId="5" type="noConversion"/>
  </si>
  <si>
    <t>6.2.1.2.5.1</t>
    <phoneticPr fontId="5" type="noConversion"/>
  </si>
  <si>
    <t>6.2.1.2.5.2</t>
  </si>
  <si>
    <t>6.2.1.2.5.3</t>
  </si>
  <si>
    <t>6.2.1.2.5.4</t>
  </si>
  <si>
    <t>6.2.1.2.5.5</t>
  </si>
  <si>
    <t>6.2.1.2.6</t>
  </si>
  <si>
    <t>6.2.1.2.6.1</t>
  </si>
  <si>
    <t>6.2.1.2.6.2</t>
  </si>
  <si>
    <t>6.2.1.2.6.3</t>
  </si>
  <si>
    <t>6.2.1.2.6.4</t>
  </si>
  <si>
    <t>6.2.1.2.7</t>
  </si>
  <si>
    <t>6.2.1.2.7.1</t>
  </si>
  <si>
    <t>6.2.1.2.7.2</t>
  </si>
  <si>
    <t>6.2.1.2.7.3</t>
  </si>
  <si>
    <t>6.2.1.2.7.4</t>
  </si>
  <si>
    <t>6.2.1.2.7.5</t>
  </si>
  <si>
    <t>6.2.1.2.7.6</t>
  </si>
  <si>
    <t>6.2.1.2.7.7</t>
  </si>
  <si>
    <t>6.2.1.2.7.8</t>
  </si>
  <si>
    <t>6.2.1.2.8</t>
  </si>
  <si>
    <t>6.2.1.2.8.1</t>
  </si>
  <si>
    <t>6.2.1.2.8.2</t>
  </si>
  <si>
    <t>6.2.1.2.8.3</t>
  </si>
  <si>
    <t>6.2.1.2.8.4</t>
  </si>
  <si>
    <t>6.2.1.2.8.5</t>
  </si>
  <si>
    <t>6.2.1.2.8.6</t>
  </si>
  <si>
    <t>6.2.1.2.8.7</t>
  </si>
  <si>
    <t>6.2.1.2.8.8</t>
  </si>
  <si>
    <t>6.2.1.2.8.9</t>
  </si>
  <si>
    <t>6.2.1.2.8.10</t>
  </si>
  <si>
    <t>6.2.1.2.8.11</t>
  </si>
  <si>
    <t>6.2.1.2.8.12</t>
  </si>
  <si>
    <t>6.2.1.2.9</t>
  </si>
  <si>
    <t>6.2.1.2.9.1</t>
  </si>
  <si>
    <t>6.2.1.2.9.2</t>
  </si>
  <si>
    <t>6.2.1.2.9.3</t>
  </si>
  <si>
    <t>6.2.1.2.9.4</t>
  </si>
  <si>
    <t>6.2.1.2.10</t>
  </si>
  <si>
    <t>6.2.1.2.10.1</t>
  </si>
  <si>
    <t>6.2.1.2.10.2</t>
  </si>
  <si>
    <t>6.2.1.2.10.3</t>
  </si>
  <si>
    <t>6.2.1.2.10.4</t>
  </si>
  <si>
    <t>6.2.1.2.11</t>
  </si>
  <si>
    <t>6.2.1.2.11.1</t>
  </si>
  <si>
    <t>6.2.1.2.11.2</t>
  </si>
  <si>
    <t>6.2.1.2.11.3</t>
  </si>
  <si>
    <t>6.2.1.2.11.4</t>
    <phoneticPr fontId="5" type="noConversion"/>
  </si>
  <si>
    <t>환경설정마법사</t>
    <phoneticPr fontId="5" type="noConversion"/>
  </si>
  <si>
    <t>6.2.1.2.12</t>
  </si>
  <si>
    <t>6.2.1.2.12.1</t>
  </si>
  <si>
    <t>6.2.1.2.12.2</t>
  </si>
  <si>
    <t>6.2.1.2.12.3</t>
  </si>
  <si>
    <t>6.2.1.2.12.4</t>
  </si>
  <si>
    <t>6.2.1.2.12.5</t>
  </si>
  <si>
    <t>6.2.1.2.12.6</t>
  </si>
  <si>
    <t>6.2.1.2.12.7</t>
  </si>
  <si>
    <t>6.2.1.2.12.8</t>
  </si>
  <si>
    <t>6.2.1.2.12.9</t>
  </si>
  <si>
    <t>6.2.1.2.13</t>
  </si>
  <si>
    <t>6.2.1.2.13.1</t>
  </si>
  <si>
    <t>6.2.1.2.13.2</t>
  </si>
  <si>
    <t>6.2.2</t>
    <phoneticPr fontId="5" type="noConversion"/>
  </si>
  <si>
    <t>6.2.2.1</t>
    <phoneticPr fontId="5" type="noConversion"/>
  </si>
  <si>
    <t>6.2.2.1.1</t>
    <phoneticPr fontId="5" type="noConversion"/>
  </si>
  <si>
    <t>6.2.2.1.1.1</t>
    <phoneticPr fontId="5" type="noConversion"/>
  </si>
  <si>
    <t>6.2.2.1.1.2</t>
  </si>
  <si>
    <t>6.2.2.1.1.3</t>
  </si>
  <si>
    <t>6.2.2.1.1.4</t>
  </si>
  <si>
    <t>6.2.2.1.2</t>
    <phoneticPr fontId="5" type="noConversion"/>
  </si>
  <si>
    <t>6.2.2.1.2.1</t>
    <phoneticPr fontId="5" type="noConversion"/>
  </si>
  <si>
    <t>6.2.2.1.2.2</t>
    <phoneticPr fontId="5" type="noConversion"/>
  </si>
  <si>
    <t>6.2.2.1.2.3</t>
    <phoneticPr fontId="5" type="noConversion"/>
  </si>
  <si>
    <t>6.2.2.1.2.4</t>
    <phoneticPr fontId="5" type="noConversion"/>
  </si>
  <si>
    <t>6.2.2.1.3</t>
    <phoneticPr fontId="5" type="noConversion"/>
  </si>
  <si>
    <t>6.2.2.1.3.1</t>
    <phoneticPr fontId="5" type="noConversion"/>
  </si>
  <si>
    <t>6.2.2.1.3.2</t>
  </si>
  <si>
    <t>6.2.2.1.3.3</t>
  </si>
  <si>
    <t>6.2.2.1.3.4</t>
  </si>
  <si>
    <t>6.2.2.1.3.5</t>
  </si>
  <si>
    <t>6.2.2.1.3.6</t>
  </si>
  <si>
    <t>6.2.2.1.3.7</t>
  </si>
  <si>
    <t>6.2.2.1.3.8</t>
  </si>
  <si>
    <t>6.2.2.1.3.9</t>
  </si>
  <si>
    <t>6.2.2.1.3.10</t>
  </si>
  <si>
    <t>6.2.2.1.4</t>
    <phoneticPr fontId="5" type="noConversion"/>
  </si>
  <si>
    <t>6.2.2.1.4.1</t>
    <phoneticPr fontId="5" type="noConversion"/>
  </si>
  <si>
    <t>6.2.2.1.4.2</t>
  </si>
  <si>
    <t>6.2.2.1.4.3</t>
  </si>
  <si>
    <t>6.2.2.1.4.4</t>
  </si>
  <si>
    <t>6.2.2.1.4.5</t>
  </si>
  <si>
    <t>6.2.2.1.4.6</t>
  </si>
  <si>
    <t>6.2.2.1.5</t>
    <phoneticPr fontId="5" type="noConversion"/>
  </si>
  <si>
    <t>6.2.2.1.5.1</t>
    <phoneticPr fontId="5" type="noConversion"/>
  </si>
  <si>
    <t>6.2.2.1.5.2</t>
  </si>
  <si>
    <t>6.2.2.1.5.3</t>
  </si>
  <si>
    <t>6.2.2.1.5.4</t>
  </si>
  <si>
    <t>6.2.2.1.5.5</t>
  </si>
  <si>
    <t>6.2.2.1.6</t>
  </si>
  <si>
    <t>6.2.2.1.6.1</t>
  </si>
  <si>
    <t>6.2.2.1.6.2</t>
  </si>
  <si>
    <t>6.2.2.1.6.3</t>
  </si>
  <si>
    <t>6.2.2.1.6.4</t>
  </si>
  <si>
    <t>6.2.2.1.7</t>
  </si>
  <si>
    <t>6.2.2.1.7.1</t>
  </si>
  <si>
    <t>6.2.2.1.7.2</t>
  </si>
  <si>
    <t>6.2.2.1.7.3</t>
  </si>
  <si>
    <t>6.2.2.1.7.4</t>
  </si>
  <si>
    <t>6.2.2.1.7.5</t>
  </si>
  <si>
    <t>6.2.2.1.7.6</t>
  </si>
  <si>
    <t>6.2.2.1.7.7</t>
  </si>
  <si>
    <t>6.2.2.1.7.8</t>
  </si>
  <si>
    <t>6.2.2.1.8</t>
  </si>
  <si>
    <t>6.2.2.1.8.1</t>
  </si>
  <si>
    <t>6.2.2.1.8.2</t>
  </si>
  <si>
    <t>6.2.2.1.8.3</t>
  </si>
  <si>
    <t>6.2.2.1.8.4</t>
  </si>
  <si>
    <t>6.2.2.1.8.5</t>
  </si>
  <si>
    <t>6.2.2.1.8.6</t>
  </si>
  <si>
    <t>6.2.2.1.8.7</t>
  </si>
  <si>
    <t>6.2.2.1.8.8</t>
  </si>
  <si>
    <t>6.2.2.1.8.9</t>
  </si>
  <si>
    <t>6.2.2.1.8.10</t>
  </si>
  <si>
    <t>6.2.2.1.8.11</t>
  </si>
  <si>
    <t>6.2.2.1.8.12</t>
  </si>
  <si>
    <t>6.2.2.1.9</t>
  </si>
  <si>
    <t>6.2.2.1.9.1</t>
  </si>
  <si>
    <t>6.2.2.1.9.2</t>
  </si>
  <si>
    <t>6.2.2.1.9.3</t>
  </si>
  <si>
    <t>6.2.2.1.9.4</t>
  </si>
  <si>
    <t>6.2.2.1.10</t>
  </si>
  <si>
    <t>6.2.2.1.10.1</t>
  </si>
  <si>
    <t>6.2.2.1.10.2</t>
  </si>
  <si>
    <t>6.2.2.1.10.3</t>
  </si>
  <si>
    <t>6.2.2.1.10.4</t>
  </si>
  <si>
    <t>6.2.2.1.11</t>
  </si>
  <si>
    <t>6.2.2.1.11.1</t>
  </si>
  <si>
    <t>6.2.2.1.11.2</t>
  </si>
  <si>
    <t>6.2.2.1.11.3</t>
  </si>
  <si>
    <t>6.2.2.1.12</t>
  </si>
  <si>
    <t>6.2.2.1.12.1</t>
  </si>
  <si>
    <t>6.2.2.1.12.2</t>
  </si>
  <si>
    <t>6.2.2.1.12.3</t>
  </si>
  <si>
    <t>6.2.2.1.12.4</t>
  </si>
  <si>
    <t>6.2.2.1.12.5</t>
  </si>
  <si>
    <t>6.2.2.1.12.6</t>
  </si>
  <si>
    <t>6.2.2.1.12.7</t>
  </si>
  <si>
    <t>6.2.2.1.12.8</t>
  </si>
  <si>
    <t>6.2.2.1.12.9</t>
  </si>
  <si>
    <t>6.2.2.1.13</t>
  </si>
  <si>
    <t>6.2.2.1.13.1</t>
  </si>
  <si>
    <t>6.2.2.1.13.2</t>
  </si>
  <si>
    <t>6.2.3</t>
    <phoneticPr fontId="5" type="noConversion"/>
  </si>
  <si>
    <t>6.2.3.1</t>
    <phoneticPr fontId="5" type="noConversion"/>
  </si>
  <si>
    <t>6.2.4</t>
    <phoneticPr fontId="5" type="noConversion"/>
  </si>
  <si>
    <t>6.2.4.1</t>
    <phoneticPr fontId="5" type="noConversion"/>
  </si>
  <si>
    <t>6.2.4.1.1</t>
    <phoneticPr fontId="5" type="noConversion"/>
  </si>
  <si>
    <t>6.2.4.1.2</t>
    <phoneticPr fontId="5" type="noConversion"/>
  </si>
  <si>
    <t>6.2.4.1.3</t>
    <phoneticPr fontId="5" type="noConversion"/>
  </si>
  <si>
    <t>6.2.4.1.4</t>
    <phoneticPr fontId="5" type="noConversion"/>
  </si>
  <si>
    <t>6.2.4.1.5</t>
    <phoneticPr fontId="5" type="noConversion"/>
  </si>
  <si>
    <t>6.2.4.1.6</t>
  </si>
  <si>
    <t>6.2.4.1.7</t>
  </si>
  <si>
    <t>6.2.4.1.8</t>
  </si>
  <si>
    <t>6.2.4.1.9</t>
  </si>
  <si>
    <t>6.2.4.1.10</t>
  </si>
  <si>
    <t>6.2.4.1.11</t>
  </si>
  <si>
    <t>6.2.4.1.12</t>
  </si>
  <si>
    <t>6.2.4.2</t>
    <phoneticPr fontId="5" type="noConversion"/>
  </si>
  <si>
    <t>6.2.4.2.1</t>
    <phoneticPr fontId="5" type="noConversion"/>
  </si>
  <si>
    <t>6.2.4.2.2</t>
    <phoneticPr fontId="5" type="noConversion"/>
  </si>
  <si>
    <t>6.2.4.2.3</t>
    <phoneticPr fontId="5" type="noConversion"/>
  </si>
  <si>
    <t>6.2.4.2.4</t>
    <phoneticPr fontId="5" type="noConversion"/>
  </si>
  <si>
    <t>6.2.4.2.5</t>
    <phoneticPr fontId="5" type="noConversion"/>
  </si>
  <si>
    <t>6.2.4.2.6</t>
  </si>
  <si>
    <t>6.2.4.2.7</t>
  </si>
  <si>
    <t>6.2.4.2.8</t>
  </si>
  <si>
    <t>6.2.4.2.9</t>
  </si>
  <si>
    <t>6.2.4.2.10</t>
  </si>
  <si>
    <t>6.2.4.2.11</t>
  </si>
  <si>
    <t>6.2.4.2.12</t>
  </si>
  <si>
    <t>6.3.1</t>
    <phoneticPr fontId="5" type="noConversion"/>
  </si>
  <si>
    <t>6.3.1.1</t>
    <phoneticPr fontId="5" type="noConversion"/>
  </si>
  <si>
    <t>6.3.1.1.1</t>
    <phoneticPr fontId="5" type="noConversion"/>
  </si>
  <si>
    <t>6.3.1.1.1.1</t>
    <phoneticPr fontId="5" type="noConversion"/>
  </si>
  <si>
    <t>즉시이체</t>
    <phoneticPr fontId="5" type="noConversion"/>
  </si>
  <si>
    <t>6.3.1.1.1.2</t>
  </si>
  <si>
    <t>6.3.1.1.1.3</t>
  </si>
  <si>
    <t>대량이체외,이체결과</t>
    <phoneticPr fontId="5" type="noConversion"/>
  </si>
  <si>
    <t>6.3.1.1.1.4</t>
  </si>
  <si>
    <t>6.3.1.1.2</t>
    <phoneticPr fontId="5" type="noConversion"/>
  </si>
  <si>
    <t>6.3.1.1.2.1</t>
    <phoneticPr fontId="5" type="noConversion"/>
  </si>
  <si>
    <t>6.3.1.1.2.1.1</t>
    <phoneticPr fontId="5" type="noConversion"/>
  </si>
  <si>
    <t>대출(선입금)실행/결과 조회</t>
    <phoneticPr fontId="5" type="noConversion"/>
  </si>
  <si>
    <t>6.3.1.1.2.1.2</t>
    <phoneticPr fontId="5" type="noConversion"/>
  </si>
  <si>
    <t>판매입금총괄조회</t>
    <phoneticPr fontId="5" type="noConversion"/>
  </si>
  <si>
    <t>6.3.1.1.2.1.3</t>
    <phoneticPr fontId="5" type="noConversion"/>
  </si>
  <si>
    <t>채권관리</t>
    <phoneticPr fontId="5" type="noConversion"/>
  </si>
  <si>
    <t>6.3.1.1.2.1.4</t>
    <phoneticPr fontId="5" type="noConversion"/>
  </si>
  <si>
    <t>약정정보/한도관리</t>
    <phoneticPr fontId="5" type="noConversion"/>
  </si>
  <si>
    <t>6.3.1.1.2.1.5</t>
    <phoneticPr fontId="5" type="noConversion"/>
  </si>
  <si>
    <t>판매기업신규약정</t>
    <phoneticPr fontId="5" type="noConversion"/>
  </si>
  <si>
    <t>6.3.1.1.2.1.6</t>
    <phoneticPr fontId="5" type="noConversion"/>
  </si>
  <si>
    <t>6.3.1.1.2.1.7</t>
    <phoneticPr fontId="5" type="noConversion"/>
  </si>
  <si>
    <t>e-구매론벤더기업약정/거래내역조회</t>
    <phoneticPr fontId="5" type="noConversion"/>
  </si>
  <si>
    <t>6.3.1.1.2.2</t>
    <phoneticPr fontId="5" type="noConversion"/>
  </si>
  <si>
    <t>6.3.1.1.2.2.1</t>
    <phoneticPr fontId="5" type="noConversion"/>
  </si>
  <si>
    <t>구매결제총괄조회</t>
    <phoneticPr fontId="5" type="noConversion"/>
  </si>
  <si>
    <t>6.3.1.1.2.2.2</t>
    <phoneticPr fontId="5" type="noConversion"/>
  </si>
  <si>
    <t>6.3.1.1.2.2.3</t>
    <phoneticPr fontId="5" type="noConversion"/>
  </si>
  <si>
    <t>6.3.1.1.2.2.4</t>
    <phoneticPr fontId="5" type="noConversion"/>
  </si>
  <si>
    <t>대출상환/선결제</t>
    <phoneticPr fontId="5" type="noConversion"/>
  </si>
  <si>
    <t>6.3.1.1.2.2.5</t>
    <phoneticPr fontId="5" type="noConversion"/>
  </si>
  <si>
    <t>구매기업신규약정</t>
    <phoneticPr fontId="5" type="noConversion"/>
  </si>
  <si>
    <t>6.3.1.1.2.2.6</t>
    <phoneticPr fontId="5" type="noConversion"/>
  </si>
  <si>
    <t>6.3.1.1.2.3</t>
    <phoneticPr fontId="5" type="noConversion"/>
  </si>
  <si>
    <t>6.3.1.1.2.3.1</t>
    <phoneticPr fontId="5" type="noConversion"/>
  </si>
  <si>
    <t>매매진행상황조회</t>
    <phoneticPr fontId="5" type="noConversion"/>
  </si>
  <si>
    <t>6.3.1.1.2.3.2</t>
    <phoneticPr fontId="5" type="noConversion"/>
  </si>
  <si>
    <t>B2B수수료 조회</t>
    <phoneticPr fontId="5" type="noConversion"/>
  </si>
  <si>
    <t>약정정보조회</t>
    <phoneticPr fontId="5" type="noConversion"/>
  </si>
  <si>
    <t>6.3.1.1.2.4</t>
    <phoneticPr fontId="5" type="noConversion"/>
  </si>
  <si>
    <t>6.3.1.1.2.4.1</t>
    <phoneticPr fontId="5" type="noConversion"/>
  </si>
  <si>
    <t>발송처리결과등록</t>
    <phoneticPr fontId="5" type="noConversion"/>
  </si>
  <si>
    <t>6.3.1.1.2.4.2</t>
    <phoneticPr fontId="5" type="noConversion"/>
  </si>
  <si>
    <t>처리등록결과확인</t>
    <phoneticPr fontId="5" type="noConversion"/>
  </si>
  <si>
    <t>6.3.1.1.2.4.3</t>
    <phoneticPr fontId="5" type="noConversion"/>
  </si>
  <si>
    <t>양도통지원장조회</t>
    <phoneticPr fontId="5" type="noConversion"/>
  </si>
  <si>
    <t>6.3.1.1.3</t>
    <phoneticPr fontId="5" type="noConversion"/>
  </si>
  <si>
    <t>6.3.1.1.3.1</t>
    <phoneticPr fontId="5" type="noConversion"/>
  </si>
  <si>
    <t>6.3.1.1.3.2</t>
  </si>
  <si>
    <t>6.3.1.1.3.3</t>
  </si>
  <si>
    <t>6.3.1.1.3.4</t>
  </si>
  <si>
    <t>6.3.1.1.3.5</t>
  </si>
  <si>
    <t>6.3.1.1.3.6</t>
  </si>
  <si>
    <t>6.3.1.1.3.7</t>
  </si>
  <si>
    <t>6.3.1.1.3.8</t>
  </si>
  <si>
    <t>6.3.1.1.3.9</t>
  </si>
  <si>
    <t>6.3.1.1.3.10</t>
  </si>
  <si>
    <t>6.3.1.1.4</t>
    <phoneticPr fontId="5" type="noConversion"/>
  </si>
  <si>
    <t>6.3.1.1.4.1</t>
    <phoneticPr fontId="5" type="noConversion"/>
  </si>
  <si>
    <t>6.3.1.1.4.2</t>
  </si>
  <si>
    <t>6.3.1.1.4.3</t>
  </si>
  <si>
    <t>6.3.1.1.4.4</t>
  </si>
  <si>
    <t>6.3.1.1.4.5</t>
  </si>
  <si>
    <t>6.3.1.1.4.6</t>
  </si>
  <si>
    <t>6.3.1.1.5</t>
    <phoneticPr fontId="5" type="noConversion"/>
  </si>
  <si>
    <t>6.3.1.1.5.1</t>
    <phoneticPr fontId="5" type="noConversion"/>
  </si>
  <si>
    <t>6.3.1.1.5.2</t>
  </si>
  <si>
    <t>6.3.1.1.5.3</t>
  </si>
  <si>
    <t>6.3.1.1.5.4</t>
  </si>
  <si>
    <t>6.3.1.1.5.5</t>
  </si>
  <si>
    <t>6.3.1.1.6</t>
  </si>
  <si>
    <t>6.3.1.1.6.1</t>
  </si>
  <si>
    <t>6.3.1.1.6.2</t>
  </si>
  <si>
    <t>6.3.1.1.6.3</t>
  </si>
  <si>
    <t>6.3.1.1.6.4</t>
  </si>
  <si>
    <t>6.3.1.1.7</t>
  </si>
  <si>
    <t>6.3.1.1.7.1</t>
  </si>
  <si>
    <t>6.3.1.1.7.2</t>
  </si>
  <si>
    <t>6.3.1.1.7.3</t>
  </si>
  <si>
    <t>6.3.1.1.7.4</t>
  </si>
  <si>
    <t>6.3.1.1.7.5</t>
  </si>
  <si>
    <t>6.3.1.1.7.6</t>
  </si>
  <si>
    <t>6.3.1.1.7.7</t>
  </si>
  <si>
    <t>6.3.1.1.7.8</t>
  </si>
  <si>
    <t>6.3.1.1.8</t>
  </si>
  <si>
    <t>6.3.1.1.8.1</t>
  </si>
  <si>
    <t>6.3.1.1.8.2</t>
  </si>
  <si>
    <t>6.3.1.1.8.3</t>
  </si>
  <si>
    <t>6.3.1.1.8.4</t>
  </si>
  <si>
    <t>6.3.1.1.8.5</t>
  </si>
  <si>
    <t>6.3.1.1.8.6</t>
  </si>
  <si>
    <t>6.3.1.1.8.7</t>
  </si>
  <si>
    <t>6.3.1.1.8.8</t>
  </si>
  <si>
    <t>6.3.1.1.8.9</t>
  </si>
  <si>
    <t>6.3.1.1.8.10</t>
  </si>
  <si>
    <t>6.3.1.1.8.11</t>
  </si>
  <si>
    <t>6.3.1.1.8.12</t>
  </si>
  <si>
    <t>6.3.1.1.9</t>
  </si>
  <si>
    <t>6.3.1.1.9.1</t>
  </si>
  <si>
    <t>6.3.1.1.9.2</t>
  </si>
  <si>
    <t>6.3.1.1.9.3</t>
  </si>
  <si>
    <t>6.3.1.1.9.4</t>
  </si>
  <si>
    <t>6.3.1.1.10</t>
  </si>
  <si>
    <t>6.3.1.1.10.1</t>
  </si>
  <si>
    <t>6.3.1.1.10.2</t>
  </si>
  <si>
    <t>6.3.1.1.10.3</t>
  </si>
  <si>
    <t>6.3.1.1.10.4</t>
  </si>
  <si>
    <t>6.3.1.1.11</t>
  </si>
  <si>
    <t>6.3.1.1.11.1</t>
  </si>
  <si>
    <t>6.3.1.1.11.2</t>
  </si>
  <si>
    <t>6.3.1.1.11.3</t>
  </si>
  <si>
    <t>6.3.1.1.12</t>
  </si>
  <si>
    <t>6.3.1.1.12.1</t>
  </si>
  <si>
    <t>6.3.1.1.12.2</t>
  </si>
  <si>
    <t>6.3.1.1.12.3</t>
  </si>
  <si>
    <t>6.3.1.1.12.4</t>
  </si>
  <si>
    <t>6.3.1.1.12.5</t>
  </si>
  <si>
    <t>6.3.1.1.12.6</t>
  </si>
  <si>
    <t>6.3.1.1.12.7</t>
  </si>
  <si>
    <t>6.3.1.1.12.8</t>
  </si>
  <si>
    <t>6.3.1.1.12.9</t>
  </si>
  <si>
    <t>6.3.1.2</t>
    <phoneticPr fontId="5" type="noConversion"/>
  </si>
  <si>
    <t>6.3.1.2.2</t>
    <phoneticPr fontId="5" type="noConversion"/>
  </si>
  <si>
    <t>6.3.1.2.3</t>
    <phoneticPr fontId="5" type="noConversion"/>
  </si>
  <si>
    <t>6.3.1.2.13</t>
    <phoneticPr fontId="5" type="noConversion"/>
  </si>
  <si>
    <t>6.3.1.2.13.1</t>
    <phoneticPr fontId="5" type="noConversion"/>
  </si>
  <si>
    <t>6.3.1.2.13.2</t>
    <phoneticPr fontId="5" type="noConversion"/>
  </si>
  <si>
    <t>6.3.2</t>
    <phoneticPr fontId="5" type="noConversion"/>
  </si>
  <si>
    <t>6.3.2.1</t>
    <phoneticPr fontId="5" type="noConversion"/>
  </si>
  <si>
    <t>6.3.2.1.1</t>
    <phoneticPr fontId="5" type="noConversion"/>
  </si>
  <si>
    <t>6.3.2.1.2</t>
    <phoneticPr fontId="5" type="noConversion"/>
  </si>
  <si>
    <t>6.3.2.1.2.1</t>
  </si>
  <si>
    <t>6.3.2.1.2.2</t>
  </si>
  <si>
    <t>6.3.2.1.2.3</t>
  </si>
  <si>
    <t>6.3.2.1.2.4</t>
  </si>
  <si>
    <t>6.3.2.1.3</t>
    <phoneticPr fontId="5" type="noConversion"/>
  </si>
  <si>
    <t>6.3.2.1.3.1</t>
    <phoneticPr fontId="5" type="noConversion"/>
  </si>
  <si>
    <t>6.3.2.1.3.2</t>
  </si>
  <si>
    <t>6.3.2.1.3.3</t>
  </si>
  <si>
    <t>6.3.2.1.3.4</t>
  </si>
  <si>
    <t>6.3.2.1.3.5</t>
  </si>
  <si>
    <t>6.3.2.1.3.6</t>
  </si>
  <si>
    <t>6.3.2.1.3.7</t>
  </si>
  <si>
    <t>6.3.2.1.3.8</t>
  </si>
  <si>
    <t>6.3.2.1.3.9</t>
  </si>
  <si>
    <t>6.3.2.1.3.10</t>
  </si>
  <si>
    <t>6.3.2.1.4</t>
    <phoneticPr fontId="5" type="noConversion"/>
  </si>
  <si>
    <t>6.3.2.1.5</t>
  </si>
  <si>
    <t>6.3.2.1.6</t>
  </si>
  <si>
    <t>6.3.2.1.6.1</t>
  </si>
  <si>
    <t>6.3.2.1.6.2</t>
  </si>
  <si>
    <t>6.3.2.1.6.3</t>
  </si>
  <si>
    <t>6.3.2.1.6.4</t>
  </si>
  <si>
    <t>6.3.2.1.7</t>
  </si>
  <si>
    <t>6.3.2.1.7.1</t>
  </si>
  <si>
    <t>6.3.2.1.7.2</t>
  </si>
  <si>
    <t>6.3.2.1.7.3</t>
  </si>
  <si>
    <t>6.3.2.1.7.4</t>
  </si>
  <si>
    <t>6.3.2.1.7.5</t>
  </si>
  <si>
    <t>6.3.2.1.7.6</t>
  </si>
  <si>
    <t>6.3.2.1.7.7</t>
  </si>
  <si>
    <t>6.3.2.1.7.8</t>
  </si>
  <si>
    <t>6.3.2.1.8</t>
  </si>
  <si>
    <t>6.3.2.1.8.1</t>
  </si>
  <si>
    <t>6.3.2.1.8.2</t>
  </si>
  <si>
    <t>6.3.2.1.8.3</t>
  </si>
  <si>
    <t>6.3.2.1.8.4</t>
  </si>
  <si>
    <t>6.3.2.1.8.5</t>
  </si>
  <si>
    <t>6.3.2.1.8.6</t>
  </si>
  <si>
    <t>6.3.2.1.8.7</t>
  </si>
  <si>
    <t>6.3.2.1.8.8</t>
  </si>
  <si>
    <t>6.3.2.1.8.9</t>
  </si>
  <si>
    <t>6.3.2.1.8.10</t>
  </si>
  <si>
    <t>6.3.2.1.8.11</t>
  </si>
  <si>
    <t>6.3.2.1.8.12</t>
  </si>
  <si>
    <t>6.3.2.1.9</t>
  </si>
  <si>
    <t>6.3.2.1.9.1</t>
  </si>
  <si>
    <t>6.3.2.1.9.2</t>
  </si>
  <si>
    <t>6.3.2.1.9.3</t>
  </si>
  <si>
    <t>6.3.2.1.9.4</t>
  </si>
  <si>
    <t>6.3.2.1.10</t>
  </si>
  <si>
    <t>6.3.2.1.10.1</t>
  </si>
  <si>
    <t>6.3.2.1.10.2</t>
  </si>
  <si>
    <t>6.3.2.1.10.3</t>
  </si>
  <si>
    <t>6.3.2.1.10.4</t>
  </si>
  <si>
    <t>6.3.2.1.11</t>
  </si>
  <si>
    <t>6.3.2.1.11.1</t>
  </si>
  <si>
    <t>6.3.2.1.11.2</t>
  </si>
  <si>
    <t>6.3.2.1.11.3</t>
  </si>
  <si>
    <t>6.3.2.1.12</t>
    <phoneticPr fontId="5" type="noConversion"/>
  </si>
  <si>
    <t>6.3.2.1.12.1</t>
  </si>
  <si>
    <t>6.3.2.1.12.2</t>
  </si>
  <si>
    <t>6.3.2.1.12.3</t>
  </si>
  <si>
    <t>6.3.2.1.12.4</t>
  </si>
  <si>
    <t>6.3.2.1.12.5</t>
  </si>
  <si>
    <t>6.3.2.1.12.6</t>
  </si>
  <si>
    <t>6.3.2.1.12.7</t>
  </si>
  <si>
    <t>6.3.2.1.12.8</t>
  </si>
  <si>
    <t>6.3.2.1.12.9</t>
    <phoneticPr fontId="5" type="noConversion"/>
  </si>
  <si>
    <t>6.3.2.1.13</t>
    <phoneticPr fontId="5" type="noConversion"/>
  </si>
  <si>
    <t>6.3.2.1.13.1</t>
    <phoneticPr fontId="5" type="noConversion"/>
  </si>
  <si>
    <t>6.3.2.1.13.2</t>
    <phoneticPr fontId="5" type="noConversion"/>
  </si>
  <si>
    <t>글로벌 맞춤 뱅킹</t>
    <phoneticPr fontId="5" type="noConversion"/>
  </si>
  <si>
    <t>7.1.1</t>
    <phoneticPr fontId="5" type="noConversion"/>
  </si>
  <si>
    <t>7.1.1.1</t>
    <phoneticPr fontId="5" type="noConversion"/>
  </si>
  <si>
    <t>7.1.1.1.1</t>
    <phoneticPr fontId="5" type="noConversion"/>
  </si>
  <si>
    <t>7.1.1.1.2</t>
    <phoneticPr fontId="5" type="noConversion"/>
  </si>
  <si>
    <t>7.1.1.1.3</t>
  </si>
  <si>
    <t>조회/보고서</t>
  </si>
  <si>
    <t>7.1.1.1.4</t>
  </si>
  <si>
    <t>7.1.1.1.5</t>
  </si>
  <si>
    <t>7.1.1.1.6</t>
  </si>
  <si>
    <t>전자결재</t>
  </si>
  <si>
    <t>7.1.1.1.7</t>
  </si>
  <si>
    <t>7.1.1.1.8</t>
  </si>
  <si>
    <t>7.1.1.1.9</t>
  </si>
  <si>
    <t>7.1.1.1.10</t>
  </si>
  <si>
    <t>7.1.1.1.11</t>
  </si>
  <si>
    <t>7.1.1.1.12</t>
  </si>
  <si>
    <t>7.1.1.1.13</t>
  </si>
  <si>
    <t>7.1.2</t>
    <phoneticPr fontId="5" type="noConversion"/>
  </si>
  <si>
    <t>7.1.2.1</t>
    <phoneticPr fontId="5" type="noConversion"/>
  </si>
  <si>
    <t>7.1.2.1.1</t>
  </si>
  <si>
    <t>7.1.2.1.2</t>
  </si>
  <si>
    <t>7.1.2.1.3</t>
  </si>
  <si>
    <t>7.1.2.1.4</t>
  </si>
  <si>
    <t>7.1.2.1.5</t>
  </si>
  <si>
    <t>7.1.2.1.6</t>
  </si>
  <si>
    <t>7.1.2.1.7</t>
  </si>
  <si>
    <t>7.1.2.1.8</t>
  </si>
  <si>
    <t>7.1.2.1.9</t>
  </si>
  <si>
    <t>7.1.2.1.10</t>
  </si>
  <si>
    <t>7.1.2.1.11</t>
  </si>
  <si>
    <t>7.1.2.1.12</t>
  </si>
  <si>
    <t>7.1.2.1.13</t>
  </si>
  <si>
    <t>7.1.2.2</t>
    <phoneticPr fontId="5" type="noConversion"/>
  </si>
  <si>
    <t>7.1.2.2.1</t>
  </si>
  <si>
    <t>7.1.2.2.2</t>
  </si>
  <si>
    <t>7.1.2.2.3</t>
  </si>
  <si>
    <t>7.1.2.2.4</t>
  </si>
  <si>
    <t>7.1.2.2.5</t>
  </si>
  <si>
    <t>7.1.2.2.6</t>
  </si>
  <si>
    <t>7.1.2.2.7</t>
  </si>
  <si>
    <t>7.1.2.2.8</t>
  </si>
  <si>
    <t>7.1.2.2.9</t>
  </si>
  <si>
    <t>7.1.2.2.10</t>
  </si>
  <si>
    <t>7.1.2.2.11</t>
  </si>
  <si>
    <t>7.1.2.2.12</t>
  </si>
  <si>
    <t>7.1.2.2.13</t>
  </si>
  <si>
    <t>7.1.2.3</t>
    <phoneticPr fontId="5" type="noConversion"/>
  </si>
  <si>
    <t>7.1.2.3.1</t>
  </si>
  <si>
    <t>7.1.2.3.2</t>
  </si>
  <si>
    <t>7.1.2.3.3</t>
  </si>
  <si>
    <t>7.1.2.3.4</t>
  </si>
  <si>
    <t>7.1.2.3.5</t>
  </si>
  <si>
    <t>7.1.2.3.6</t>
  </si>
  <si>
    <t>7.1.2.3.7</t>
  </si>
  <si>
    <t>7.1.2.3.8</t>
  </si>
  <si>
    <t>7.1.2.3.9</t>
  </si>
  <si>
    <t>7.1.2.3.10</t>
  </si>
  <si>
    <t>7.1.2.3.11</t>
  </si>
  <si>
    <t>7.1.2.3.12</t>
  </si>
  <si>
    <t>7.1.2.3.13</t>
  </si>
  <si>
    <t>7.1.3</t>
    <phoneticPr fontId="5" type="noConversion"/>
  </si>
  <si>
    <t>통합업무확정</t>
    <phoneticPr fontId="5" type="noConversion"/>
  </si>
  <si>
    <t>7.1.3.1</t>
    <phoneticPr fontId="5" type="noConversion"/>
  </si>
  <si>
    <t>통합메뉴구조도</t>
    <phoneticPr fontId="5" type="noConversion"/>
  </si>
  <si>
    <t>7.1.3.1.1</t>
  </si>
  <si>
    <t>7.1.3.1.2</t>
  </si>
  <si>
    <t>7.1.3.1.3</t>
  </si>
  <si>
    <t>7.1.3.1.4</t>
  </si>
  <si>
    <t>7.1.3.1.5</t>
  </si>
  <si>
    <t>7.1.3.1.6</t>
  </si>
  <si>
    <t>7.1.3.1.7</t>
  </si>
  <si>
    <t>7.1.3.1.8</t>
  </si>
  <si>
    <t>7.1.3.1.9</t>
  </si>
  <si>
    <t>7.1.3.1.10</t>
  </si>
  <si>
    <t>7.1.3.1.11</t>
  </si>
  <si>
    <t>7.1.3.1.12</t>
  </si>
  <si>
    <t>7.1.3.1.13</t>
  </si>
  <si>
    <t>7.1.4</t>
    <phoneticPr fontId="5" type="noConversion"/>
  </si>
  <si>
    <t>통합요건정의</t>
    <phoneticPr fontId="5" type="noConversion"/>
  </si>
  <si>
    <t>7.1.4.1</t>
    <phoneticPr fontId="5" type="noConversion"/>
  </si>
  <si>
    <t>업무별 요건 분류</t>
    <phoneticPr fontId="5" type="noConversion"/>
  </si>
  <si>
    <t>요구사항정의서
요구사항추적표</t>
    <phoneticPr fontId="5" type="noConversion"/>
  </si>
  <si>
    <t>7.1.4.1.1</t>
  </si>
  <si>
    <t>7.1.4.1.2</t>
  </si>
  <si>
    <t>7.1.4.1.3</t>
  </si>
  <si>
    <t>7.1.4.1.4</t>
  </si>
  <si>
    <t>7.1.4.1.5</t>
  </si>
  <si>
    <t>7.1.4.1.6</t>
  </si>
  <si>
    <t>7.1.4.1.7</t>
  </si>
  <si>
    <t>7.1.4.1.8</t>
  </si>
  <si>
    <t>7.1.4.1.9</t>
  </si>
  <si>
    <t>7.1.4.1.10</t>
  </si>
  <si>
    <t>7.1.4.1.11</t>
  </si>
  <si>
    <t>7.1.4.1.12</t>
  </si>
  <si>
    <t>7.1.4.1.13</t>
  </si>
  <si>
    <t>7.1.5</t>
    <phoneticPr fontId="5" type="noConversion"/>
  </si>
  <si>
    <t>논리모델구축</t>
    <phoneticPr fontId="5" type="noConversion"/>
  </si>
  <si>
    <t>7.1.5.1</t>
    <phoneticPr fontId="5" type="noConversion"/>
  </si>
  <si>
    <t>프로세스 모델링</t>
    <phoneticPr fontId="5" type="noConversion"/>
  </si>
  <si>
    <t>인터페이스 정의서</t>
    <phoneticPr fontId="5" type="noConversion"/>
  </si>
  <si>
    <t>7.1.5.1.1</t>
  </si>
  <si>
    <t>7.1.5.1.2</t>
  </si>
  <si>
    <t>7.1.5.1.3</t>
  </si>
  <si>
    <t>7.1.5.1.4</t>
  </si>
  <si>
    <t>7.1.5.1.5</t>
  </si>
  <si>
    <t>7.1.5.1.6</t>
  </si>
  <si>
    <t>7.1.5.1.7</t>
  </si>
  <si>
    <t>7.1.5.1.8</t>
  </si>
  <si>
    <t>7.1.5.1.9</t>
  </si>
  <si>
    <t>7.1.5.1.10</t>
  </si>
  <si>
    <t>7.1.5.1.11</t>
  </si>
  <si>
    <t>7.1.5.1.12</t>
  </si>
  <si>
    <t>7.1.5.1.13</t>
  </si>
  <si>
    <t>설계</t>
    <phoneticPr fontId="5" type="noConversion"/>
  </si>
  <si>
    <t>7.2.1</t>
    <phoneticPr fontId="5" type="noConversion"/>
  </si>
  <si>
    <t>통합온라인 프로세스 설계</t>
    <phoneticPr fontId="5" type="noConversion"/>
  </si>
  <si>
    <t>7.2.1.1</t>
    <phoneticPr fontId="5" type="noConversion"/>
  </si>
  <si>
    <t>화면설계</t>
    <phoneticPr fontId="5" type="noConversion"/>
  </si>
  <si>
    <t>화면설계서</t>
    <phoneticPr fontId="5" type="noConversion"/>
  </si>
  <si>
    <t>7.2.1.2</t>
    <phoneticPr fontId="5" type="noConversion"/>
  </si>
  <si>
    <t>프로그램 설계</t>
    <phoneticPr fontId="5" type="noConversion"/>
  </si>
  <si>
    <t>프로그램 목록
프로그램 사양서</t>
    <phoneticPr fontId="5" type="noConversion"/>
  </si>
  <si>
    <t>7.2.1.2.1</t>
  </si>
  <si>
    <t>7.2.1.2.2</t>
  </si>
  <si>
    <t>7.2.1.2.3</t>
  </si>
  <si>
    <t>7.2.1.2.4</t>
  </si>
  <si>
    <t>7.2.1.2.5</t>
  </si>
  <si>
    <t>7.2.1.2.6</t>
  </si>
  <si>
    <t>7.2.1.2.7</t>
  </si>
  <si>
    <t>7.2.1.2.8</t>
  </si>
  <si>
    <t>7.2.1.2.9</t>
  </si>
  <si>
    <t>7.2.1.2.10</t>
  </si>
  <si>
    <t>7.2.1.2.11</t>
  </si>
  <si>
    <t>7.2.1.2.12</t>
  </si>
  <si>
    <t>7.2.1.2.13</t>
  </si>
  <si>
    <t>7.2.2</t>
    <phoneticPr fontId="5" type="noConversion"/>
  </si>
  <si>
    <t>통합전문설계</t>
    <phoneticPr fontId="5" type="noConversion"/>
  </si>
  <si>
    <t>7.2.2.1</t>
    <phoneticPr fontId="5" type="noConversion"/>
  </si>
  <si>
    <t>7.2.2.1.1</t>
  </si>
  <si>
    <t>7.2.2.1.2</t>
  </si>
  <si>
    <t>7.2.2.1.3</t>
  </si>
  <si>
    <t>7.2.2.1.4</t>
  </si>
  <si>
    <t>7.2.2.1.5</t>
  </si>
  <si>
    <t>7.2.2.1.6</t>
  </si>
  <si>
    <t>7.2.2.1.7</t>
  </si>
  <si>
    <t>7.2.2.1.8</t>
  </si>
  <si>
    <t>7.2.2.1.9</t>
  </si>
  <si>
    <t>7.2.2.1.10</t>
  </si>
  <si>
    <t>7.2.2.1.11</t>
  </si>
  <si>
    <t>7.2.2.1.12</t>
  </si>
  <si>
    <t>7.2.2.1.13</t>
  </si>
  <si>
    <t>7.2.3</t>
    <phoneticPr fontId="5" type="noConversion"/>
  </si>
  <si>
    <t>7.2.3.1</t>
    <phoneticPr fontId="5" type="noConversion"/>
  </si>
  <si>
    <t>7.2.4</t>
    <phoneticPr fontId="5" type="noConversion"/>
  </si>
  <si>
    <t>7.2.4.1</t>
    <phoneticPr fontId="5" type="noConversion"/>
  </si>
  <si>
    <t>7.3.1</t>
    <phoneticPr fontId="5" type="noConversion"/>
  </si>
  <si>
    <t>7.3.1.1</t>
    <phoneticPr fontId="5" type="noConversion"/>
  </si>
  <si>
    <t>7.3.1.1.1</t>
  </si>
  <si>
    <t>7.3.1.1.1.1</t>
    <phoneticPr fontId="5" type="noConversion"/>
  </si>
  <si>
    <t>총괄관리자비번변경</t>
    <phoneticPr fontId="5" type="noConversion"/>
  </si>
  <si>
    <t>7.3.1.1.2</t>
  </si>
  <si>
    <t>간편환경설정</t>
  </si>
  <si>
    <t>7.3.1.1.1.2</t>
    <phoneticPr fontId="5" type="noConversion"/>
  </si>
  <si>
    <t>약정조회</t>
  </si>
  <si>
    <t>7.3.1.1.1.3</t>
  </si>
  <si>
    <t>이용환경</t>
  </si>
  <si>
    <t>7.3.1.1.1.4</t>
  </si>
  <si>
    <t>맞춤화면설정</t>
  </si>
  <si>
    <t>7.3.1.1.1.5</t>
  </si>
  <si>
    <t>이용자관리</t>
  </si>
  <si>
    <t>7.3.1.1.1.6</t>
  </si>
  <si>
    <t>결재관리</t>
  </si>
  <si>
    <t>7.3.1.1.1.7</t>
  </si>
  <si>
    <t>통제관리</t>
  </si>
  <si>
    <t>7.3.1.1.1.8</t>
  </si>
  <si>
    <t>공지관리</t>
  </si>
  <si>
    <t>7.3.1.1.3</t>
    <phoneticPr fontId="5" type="noConversion"/>
  </si>
  <si>
    <t>7.3.1.1.3.1</t>
  </si>
  <si>
    <t>수납금(KEBiSBs)</t>
  </si>
  <si>
    <t>7.3.1.1.3.2</t>
  </si>
  <si>
    <t>통합계좌</t>
  </si>
  <si>
    <t>7.3.1.1.3.3</t>
  </si>
  <si>
    <t>7.3.1.1.3.4</t>
  </si>
  <si>
    <t>7.3.1.1.3.5</t>
  </si>
  <si>
    <t>7.3.1.1.3.6</t>
  </si>
  <si>
    <t>7.3.1.1.3.7</t>
  </si>
  <si>
    <t>7.3.1.1.3.8</t>
  </si>
  <si>
    <t>금융정보</t>
  </si>
  <si>
    <t>7.3.1.1.4</t>
    <phoneticPr fontId="5" type="noConversion"/>
  </si>
  <si>
    <t>7.3.1.1.4.1</t>
  </si>
  <si>
    <t>7.3.1.1.4.2</t>
  </si>
  <si>
    <t>송금</t>
  </si>
  <si>
    <t>7.3.1.1.4.3</t>
  </si>
  <si>
    <t>관세</t>
  </si>
  <si>
    <t>7.3.1.1.4.4</t>
  </si>
  <si>
    <t>7.3.1.1.4.5</t>
  </si>
  <si>
    <t>7.3.1.1.4.6</t>
  </si>
  <si>
    <t>외국인근로자급여송금</t>
  </si>
  <si>
    <t>7.3.1.1.4.7</t>
  </si>
  <si>
    <t>해외출장비지급</t>
  </si>
  <si>
    <t>7.3.1.1.4.8</t>
  </si>
  <si>
    <t>송금수표발행</t>
  </si>
  <si>
    <t>7.3.1.1.5</t>
  </si>
  <si>
    <t>ㄷ</t>
    <phoneticPr fontId="5" type="noConversion"/>
  </si>
  <si>
    <t>7.3.1.1.5.1</t>
    <phoneticPr fontId="5" type="noConversion"/>
  </si>
  <si>
    <t>예금</t>
  </si>
  <si>
    <t>7.3.1.1.5.2</t>
    <phoneticPr fontId="5" type="noConversion"/>
  </si>
  <si>
    <t>7.3.1.1.5.3</t>
  </si>
  <si>
    <t>신탁</t>
  </si>
  <si>
    <t>7.3.1.1.5.4</t>
  </si>
  <si>
    <t>7.3.1.1.6</t>
  </si>
  <si>
    <t>7.3.1.1.6.1</t>
    <phoneticPr fontId="5" type="noConversion"/>
  </si>
  <si>
    <t>7.3.1.1.6.2</t>
    <phoneticPr fontId="5" type="noConversion"/>
  </si>
  <si>
    <t>7.3.1.1.6.3</t>
  </si>
  <si>
    <t>전자어음</t>
    <phoneticPr fontId="5" type="noConversion"/>
  </si>
  <si>
    <t>7.3.1.1.7</t>
  </si>
  <si>
    <t>7.3.1.1.7.1</t>
    <phoneticPr fontId="5" type="noConversion"/>
  </si>
  <si>
    <t>7.3.1.1.7.2</t>
    <phoneticPr fontId="5" type="noConversion"/>
  </si>
  <si>
    <t>외화수표</t>
  </si>
  <si>
    <t>7.3.1.1.7.3</t>
  </si>
  <si>
    <t>7.3.1.1.7.4</t>
  </si>
  <si>
    <t>7.3.1.1.7.5</t>
  </si>
  <si>
    <t>내국신용장</t>
  </si>
  <si>
    <t>7.3.1.1.7.6</t>
  </si>
  <si>
    <t>수출입수수료</t>
  </si>
  <si>
    <t>7.3.1.1.8</t>
  </si>
  <si>
    <t>7.3.1.1.8.1</t>
    <phoneticPr fontId="5" type="noConversion"/>
  </si>
  <si>
    <t>7.3.1.1.8.2</t>
    <phoneticPr fontId="5" type="noConversion"/>
  </si>
  <si>
    <t>수수료정보</t>
    <phoneticPr fontId="5" type="noConversion"/>
  </si>
  <si>
    <t>7.3.1.1.9</t>
  </si>
  <si>
    <t>7.3.1.1.9.1</t>
    <phoneticPr fontId="5" type="noConversion"/>
  </si>
  <si>
    <t>GCMS Plus</t>
    <phoneticPr fontId="5" type="noConversion"/>
  </si>
  <si>
    <t>7.3.1.1.9.2</t>
    <phoneticPr fontId="5" type="noConversion"/>
  </si>
  <si>
    <t>GCMS</t>
    <phoneticPr fontId="5" type="noConversion"/>
  </si>
  <si>
    <t>7.3.1.1.10</t>
  </si>
  <si>
    <t>7.3.1.1.10.1</t>
    <phoneticPr fontId="5" type="noConversion"/>
  </si>
  <si>
    <t>7.3.1.1.10.2</t>
    <phoneticPr fontId="5" type="noConversion"/>
  </si>
  <si>
    <t>7.3.1.1.11</t>
  </si>
  <si>
    <t>7.3.1.1.11.1</t>
  </si>
  <si>
    <t>학교정보관리</t>
  </si>
  <si>
    <t>7.3.1.1.11.2</t>
  </si>
  <si>
    <t>학생정보관리</t>
  </si>
  <si>
    <t>7.3.1.1.11.3</t>
  </si>
  <si>
    <t>학년/반관리</t>
  </si>
  <si>
    <t>7.3.1.1.11.4</t>
  </si>
  <si>
    <t>동아리관리</t>
  </si>
  <si>
    <t>7.3.1.1.11.5</t>
  </si>
  <si>
    <t>학부정보관리</t>
  </si>
  <si>
    <t>7.3.1.1.11.6</t>
  </si>
  <si>
    <t>납부항목관리</t>
  </si>
  <si>
    <t>7.3.1.1.11.7</t>
  </si>
  <si>
    <t>가상계좌관리</t>
  </si>
  <si>
    <t>7.3.1.1.11.8</t>
  </si>
  <si>
    <t>수납/발신정보관리</t>
  </si>
  <si>
    <t>7.3.1.1.12</t>
  </si>
  <si>
    <t>7.3.1.1.12.1</t>
    <phoneticPr fontId="5" type="noConversion"/>
  </si>
  <si>
    <t>고지관리</t>
  </si>
  <si>
    <t>7.3.1.1.12.2</t>
    <phoneticPr fontId="5" type="noConversion"/>
  </si>
  <si>
    <t>수납현황조회</t>
    <phoneticPr fontId="5" type="noConversion"/>
  </si>
  <si>
    <t>7.3.1.1.13</t>
  </si>
  <si>
    <t>7.3.1.1.13.1</t>
    <phoneticPr fontId="5" type="noConversion"/>
  </si>
  <si>
    <t>정산/대사</t>
  </si>
  <si>
    <t>7.3.1.1.13.2</t>
    <phoneticPr fontId="5" type="noConversion"/>
  </si>
  <si>
    <t>환불내역조회</t>
  </si>
  <si>
    <t>7.3.1.2</t>
    <phoneticPr fontId="5" type="noConversion"/>
  </si>
  <si>
    <t>7.3.2</t>
    <phoneticPr fontId="5" type="noConversion"/>
  </si>
  <si>
    <t>7.3.2.1</t>
    <phoneticPr fontId="5" type="noConversion"/>
  </si>
  <si>
    <t>7.3.2.1.1</t>
  </si>
  <si>
    <t>7.3.2.1.1.1</t>
  </si>
  <si>
    <t>7.3.2.1.2</t>
  </si>
  <si>
    <t>7.3.2.1.1.2</t>
  </si>
  <si>
    <t>7.3.2.1.1.3</t>
  </si>
  <si>
    <t>7.3.2.1.1.4</t>
  </si>
  <si>
    <t>7.3.2.1.1.5</t>
  </si>
  <si>
    <t>7.3.2.1.1.6</t>
  </si>
  <si>
    <t>7.3.2.1.1.7</t>
  </si>
  <si>
    <t>7.3.2.1.1.8</t>
  </si>
  <si>
    <t>7.3.2.1.3</t>
  </si>
  <si>
    <t>7.3.2.1.3.1</t>
  </si>
  <si>
    <t>7.3.2.1.3.2</t>
  </si>
  <si>
    <t>7.3.2.1.3.3</t>
  </si>
  <si>
    <t>7.3.2.1.3.4</t>
  </si>
  <si>
    <t>7.3.2.1.3.5</t>
  </si>
  <si>
    <t>7.3.2.1.3.6</t>
  </si>
  <si>
    <t>7.3.2.1.3.7</t>
  </si>
  <si>
    <t>7.3.2.1.3.8</t>
  </si>
  <si>
    <t>7.3.2.1.4</t>
  </si>
  <si>
    <t>7.3.2.1.4.1</t>
  </si>
  <si>
    <t>7.3.2.1.4.2</t>
  </si>
  <si>
    <t>7.3.2.1.4.3</t>
  </si>
  <si>
    <t>7.3.2.1.4.4</t>
  </si>
  <si>
    <t>7.3.2.1.4.5</t>
  </si>
  <si>
    <t>7.3.2.1.4.6</t>
  </si>
  <si>
    <t>7.3.2.1.4.7</t>
  </si>
  <si>
    <t>7.3.2.1.4.8</t>
  </si>
  <si>
    <t>7.3.2.1.5</t>
  </si>
  <si>
    <t>ㄷ</t>
    <phoneticPr fontId="5" type="noConversion"/>
  </si>
  <si>
    <t>7.3.2.1.5.1</t>
  </si>
  <si>
    <t>7.3.2.1.5.2</t>
  </si>
  <si>
    <t>7.3.2.1.5.3</t>
  </si>
  <si>
    <t>7.3.2.1.5.4</t>
  </si>
  <si>
    <t>7.3.2.1.6</t>
  </si>
  <si>
    <t>7.3.2.1.6.1</t>
  </si>
  <si>
    <t>구매기업</t>
    <phoneticPr fontId="5" type="noConversion"/>
  </si>
  <si>
    <t>7.3.2.1.6.2</t>
  </si>
  <si>
    <t>판매기업</t>
    <phoneticPr fontId="5" type="noConversion"/>
  </si>
  <si>
    <t>7.3.2.1.6.3</t>
  </si>
  <si>
    <t>전자어음</t>
    <phoneticPr fontId="5" type="noConversion"/>
  </si>
  <si>
    <t>7.3.2.1.7</t>
  </si>
  <si>
    <t>7.3.2.1.7.1</t>
  </si>
  <si>
    <t>7.3.2.1.7.2</t>
  </si>
  <si>
    <t>7.3.2.1.7.3</t>
  </si>
  <si>
    <t>7.3.2.1.7.4</t>
  </si>
  <si>
    <t>7.3.2.1.7.5</t>
  </si>
  <si>
    <t>7.3.2.1.7.6</t>
  </si>
  <si>
    <t>7.3.2.1.8</t>
  </si>
  <si>
    <t>7.3.2.1.8.1</t>
  </si>
  <si>
    <t>카드</t>
    <phoneticPr fontId="5" type="noConversion"/>
  </si>
  <si>
    <t>7.3.2.1.8.2</t>
  </si>
  <si>
    <t>수수료정보</t>
    <phoneticPr fontId="5" type="noConversion"/>
  </si>
  <si>
    <t>7.3.2.1.9</t>
  </si>
  <si>
    <t>7.3.2.1.9.1</t>
  </si>
  <si>
    <t>GCMS Plus</t>
    <phoneticPr fontId="5" type="noConversion"/>
  </si>
  <si>
    <t>7.3.2.1.9.2</t>
  </si>
  <si>
    <t>GCMS</t>
    <phoneticPr fontId="5" type="noConversion"/>
  </si>
  <si>
    <t>7.3.2.1.10</t>
  </si>
  <si>
    <t>7.3.2.1.10.1</t>
  </si>
  <si>
    <t>결재함</t>
    <phoneticPr fontId="5" type="noConversion"/>
  </si>
  <si>
    <t>7.3.2.1.10.2</t>
  </si>
  <si>
    <t>거래함</t>
    <phoneticPr fontId="5" type="noConversion"/>
  </si>
  <si>
    <t>7.3.2.1.11</t>
  </si>
  <si>
    <t>7.3.2.1.11.1</t>
  </si>
  <si>
    <t>7.3.2.1.11.2</t>
  </si>
  <si>
    <t>7.3.2.1.11.3</t>
  </si>
  <si>
    <t>7.3.2.1.11.4</t>
  </si>
  <si>
    <t>7.3.2.1.11.5</t>
  </si>
  <si>
    <t>7.3.2.1.11.6</t>
  </si>
  <si>
    <t>7.3.2.1.11.7</t>
  </si>
  <si>
    <t>7.3.2.1.11.8</t>
  </si>
  <si>
    <t>7.3.2.1.12</t>
  </si>
  <si>
    <t>7.3.2.1.12.1</t>
  </si>
  <si>
    <t>7.3.2.1.12.2</t>
  </si>
  <si>
    <t>수납현황조회</t>
    <phoneticPr fontId="5" type="noConversion"/>
  </si>
  <si>
    <t>7.3.2.1.13</t>
  </si>
  <si>
    <t>7.3.2.1.13.1</t>
  </si>
  <si>
    <t>7.3.2.1.13.2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</si>
</sst>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41" formatCode="_-* #,##0_-;\-* #,##0_-;_-* &quot;-&quot;_-;_-@_-"/>
    <numFmt numFmtId="176" formatCode="0.0_);[Red]\(0.0\)"/>
    <numFmt numFmtId="177" formatCode="0_);[Red]\(0\)"/>
    <numFmt numFmtId="178" formatCode="mm\/dd"/>
    <numFmt numFmtId="179" formatCode="0.00_);[Red]\(0.00\)"/>
    <numFmt numFmtId="180" formatCode="0.00;[Red]0.00"/>
  </numFmts>
  <fonts count="91" x14ac:knownFonts="1">
    <font>
      <sz val="10"/>
      <color theme="1"/>
      <name val="맑은 고딕"/>
      <family val="2"/>
      <charset val="129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9"/>
      <color theme="1"/>
      <name val="맑은 고딕"/>
      <family val="2"/>
      <charset val="129"/>
    </font>
    <font>
      <sz val="8"/>
      <name val="맑은 고딕"/>
      <family val="2"/>
      <charset val="129"/>
    </font>
    <font>
      <sz val="9"/>
      <color theme="1"/>
      <name val="맑은 고딕"/>
      <family val="3"/>
      <charset val="129"/>
    </font>
    <font>
      <b/>
      <sz val="10"/>
      <color theme="0"/>
      <name val="맑은 고딕"/>
      <family val="3"/>
      <charset val="129"/>
    </font>
    <font>
      <b/>
      <sz val="9"/>
      <color theme="0"/>
      <name val="맑은 고딕"/>
      <family val="3"/>
      <charset val="129"/>
    </font>
    <font>
      <b/>
      <sz val="8"/>
      <color theme="1"/>
      <name val="맑은 고딕"/>
      <family val="3"/>
      <charset val="129"/>
    </font>
    <font>
      <b/>
      <sz val="9"/>
      <color theme="1"/>
      <name val="맑은 고딕"/>
      <family val="3"/>
      <charset val="129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0"/>
      <color rgb="FF9C0006"/>
      <name val="나눔고딕코딩"/>
      <family val="2"/>
      <charset val="129"/>
    </font>
    <font>
      <sz val="11"/>
      <name val="돋움"/>
      <family val="3"/>
      <charset val="129"/>
    </font>
    <font>
      <sz val="11"/>
      <color rgb="FF006100"/>
      <name val="맑은 고딕"/>
      <family val="3"/>
      <charset val="129"/>
      <scheme val="minor"/>
    </font>
    <font>
      <b/>
      <sz val="8"/>
      <color theme="1"/>
      <name val="맑은 고딕"/>
      <family val="2"/>
      <charset val="129"/>
    </font>
    <font>
      <b/>
      <sz val="11"/>
      <color rgb="FF000000"/>
      <name val="맑은 고딕"/>
      <family val="3"/>
      <charset val="129"/>
      <scheme val="minor"/>
    </font>
    <font>
      <b/>
      <sz val="8"/>
      <color rgb="FF000000"/>
      <name val="맑은 고딕"/>
      <family val="3"/>
      <charset val="129"/>
      <scheme val="minor"/>
    </font>
    <font>
      <sz val="9"/>
      <color theme="0"/>
      <name val="맑은 고딕"/>
      <family val="2"/>
      <charset val="129"/>
    </font>
    <font>
      <sz val="10"/>
      <color theme="1"/>
      <name val="맑은 고딕"/>
      <family val="2"/>
      <charset val="129"/>
    </font>
    <font>
      <sz val="8"/>
      <name val="맑은 고딕"/>
      <family val="3"/>
      <charset val="129"/>
    </font>
    <font>
      <b/>
      <sz val="28"/>
      <color theme="1"/>
      <name val="맑은 고딕"/>
      <family val="3"/>
      <charset val="129"/>
      <scheme val="minor"/>
    </font>
    <font>
      <sz val="14"/>
      <color theme="1"/>
      <name val="Verdana"/>
      <family val="2"/>
    </font>
    <font>
      <b/>
      <sz val="11"/>
      <color theme="1"/>
      <name val="맑은 고딕"/>
      <family val="3"/>
      <charset val="129"/>
      <scheme val="minor"/>
    </font>
    <font>
      <sz val="11"/>
      <color indexed="8"/>
      <name val="맑은 고딕"/>
      <family val="3"/>
      <charset val="129"/>
    </font>
    <font>
      <b/>
      <sz val="8"/>
      <color theme="1"/>
      <name val="Verdana"/>
      <family val="2"/>
    </font>
    <font>
      <sz val="8"/>
      <color theme="1"/>
      <name val="맑은 고딕"/>
      <family val="3"/>
      <charset val="129"/>
      <scheme val="minor"/>
    </font>
    <font>
      <sz val="11"/>
      <color indexed="9"/>
      <name val="맑은 고딕"/>
      <family val="3"/>
      <charset val="129"/>
    </font>
    <font>
      <sz val="11"/>
      <color indexed="10"/>
      <name val="맑은 고딕"/>
      <family val="3"/>
      <charset val="129"/>
    </font>
    <font>
      <b/>
      <sz val="11"/>
      <color indexed="52"/>
      <name val="맑은 고딕"/>
      <family val="3"/>
      <charset val="129"/>
    </font>
    <font>
      <sz val="11"/>
      <color indexed="20"/>
      <name val="맑은 고딕"/>
      <family val="3"/>
      <charset val="129"/>
    </font>
    <font>
      <sz val="11"/>
      <name val="Arial"/>
      <family val="2"/>
    </font>
    <font>
      <sz val="11"/>
      <color rgb="FF9C6500"/>
      <name val="맑은 고딕"/>
      <family val="3"/>
      <charset val="129"/>
      <scheme val="minor"/>
    </font>
    <font>
      <sz val="11"/>
      <color indexed="60"/>
      <name val="맑은 고딕"/>
      <family val="3"/>
      <charset val="129"/>
    </font>
    <font>
      <i/>
      <sz val="11"/>
      <color indexed="23"/>
      <name val="맑은 고딕"/>
      <family val="3"/>
      <charset val="129"/>
    </font>
    <font>
      <b/>
      <sz val="11"/>
      <color indexed="9"/>
      <name val="맑은 고딕"/>
      <family val="3"/>
      <charset val="129"/>
    </font>
    <font>
      <sz val="12"/>
      <name val="바탕체"/>
      <family val="1"/>
      <charset val="129"/>
    </font>
    <font>
      <sz val="10"/>
      <name val="Helv"/>
      <family val="2"/>
    </font>
    <font>
      <sz val="11"/>
      <color indexed="52"/>
      <name val="맑은 고딕"/>
      <family val="3"/>
      <charset val="129"/>
    </font>
    <font>
      <b/>
      <sz val="11"/>
      <color indexed="8"/>
      <name val="맑은 고딕"/>
      <family val="3"/>
      <charset val="129"/>
    </font>
    <font>
      <sz val="11"/>
      <color indexed="62"/>
      <name val="맑은 고딕"/>
      <family val="3"/>
      <charset val="129"/>
    </font>
    <font>
      <b/>
      <sz val="15"/>
      <color indexed="56"/>
      <name val="맑은 고딕"/>
      <family val="3"/>
      <charset val="129"/>
    </font>
    <font>
      <b/>
      <sz val="13"/>
      <color indexed="56"/>
      <name val="맑은 고딕"/>
      <family val="3"/>
      <charset val="129"/>
    </font>
    <font>
      <b/>
      <sz val="11"/>
      <color indexed="56"/>
      <name val="맑은 고딕"/>
      <family val="3"/>
      <charset val="129"/>
    </font>
    <font>
      <b/>
      <sz val="18"/>
      <color indexed="56"/>
      <name val="맑은 고딕"/>
      <family val="3"/>
      <charset val="129"/>
    </font>
    <font>
      <sz val="11"/>
      <color indexed="17"/>
      <name val="맑은 고딕"/>
      <family val="3"/>
      <charset val="129"/>
    </font>
    <font>
      <b/>
      <sz val="11"/>
      <color indexed="63"/>
      <name val="맑은 고딕"/>
      <family val="3"/>
      <charset val="129"/>
    </font>
    <font>
      <sz val="10"/>
      <color theme="1"/>
      <name val="맑은 고딕"/>
      <family val="3"/>
      <charset val="129"/>
    </font>
    <font>
      <u/>
      <sz val="11"/>
      <color indexed="12"/>
      <name val="돋움"/>
      <family val="3"/>
      <charset val="129"/>
    </font>
    <font>
      <sz val="10"/>
      <name val="Arial"/>
      <family val="2"/>
    </font>
    <font>
      <sz val="9"/>
      <name val="맑은 고딕"/>
      <family val="3"/>
      <charset val="129"/>
      <scheme val="minor"/>
    </font>
    <font>
      <b/>
      <sz val="14"/>
      <name val="맑은 고딕"/>
      <family val="3"/>
      <charset val="129"/>
      <scheme val="minor"/>
    </font>
    <font>
      <b/>
      <sz val="11"/>
      <color indexed="9"/>
      <name val="맑은 고딕"/>
      <family val="3"/>
      <charset val="129"/>
      <scheme val="minor"/>
    </font>
    <font>
      <sz val="8"/>
      <name val="돋움"/>
      <family val="3"/>
      <charset val="129"/>
    </font>
    <font>
      <b/>
      <sz val="10"/>
      <color indexed="9"/>
      <name val="맑은 고딕"/>
      <family val="3"/>
      <charset val="129"/>
      <scheme val="minor"/>
    </font>
    <font>
      <sz val="8"/>
      <name val="맑은 고딕"/>
      <family val="3"/>
      <charset val="129"/>
      <scheme val="minor"/>
    </font>
    <font>
      <b/>
      <sz val="9"/>
      <name val="맑은 고딕"/>
      <family val="3"/>
      <charset val="129"/>
      <scheme val="minor"/>
    </font>
    <font>
      <sz val="9"/>
      <color rgb="FFFFFF00"/>
      <name val="맑은 고딕"/>
      <family val="2"/>
      <charset val="129"/>
    </font>
    <font>
      <b/>
      <sz val="9"/>
      <color rgb="FFFF0000"/>
      <name val="맑은 고딕"/>
      <family val="3"/>
      <charset val="129"/>
    </font>
    <font>
      <b/>
      <sz val="11"/>
      <color theme="0"/>
      <name val="맑은 고딕"/>
      <family val="3"/>
      <charset val="129"/>
      <scheme val="minor"/>
    </font>
    <font>
      <b/>
      <sz val="11"/>
      <color theme="0"/>
      <name val="맑은 고딕"/>
      <family val="3"/>
      <charset val="129"/>
    </font>
    <font>
      <sz val="9"/>
      <color theme="1"/>
      <name val="맑은 고딕"/>
      <family val="3"/>
      <charset val="129"/>
      <scheme val="minor"/>
    </font>
    <font>
      <b/>
      <sz val="10"/>
      <color theme="1"/>
      <name val="맑은 고딕"/>
      <family val="3"/>
      <charset val="129"/>
    </font>
    <font>
      <b/>
      <sz val="9"/>
      <color theme="1"/>
      <name val="맑은 고딕"/>
      <family val="3"/>
      <charset val="129"/>
      <scheme val="minor"/>
    </font>
    <font>
      <b/>
      <sz val="9"/>
      <color rgb="FFFF0000"/>
      <name val="맑은 고딕"/>
      <family val="3"/>
      <charset val="129"/>
      <scheme val="minor"/>
    </font>
    <font>
      <b/>
      <sz val="26"/>
      <color theme="1"/>
      <name val="맑은 고딕"/>
      <family val="3"/>
      <charset val="129"/>
      <scheme val="minor"/>
    </font>
    <font>
      <b/>
      <sz val="20"/>
      <color theme="1"/>
      <name val="맑은 고딕"/>
      <family val="3"/>
      <charset val="129"/>
      <scheme val="minor"/>
    </font>
    <font>
      <u/>
      <sz val="11"/>
      <color theme="10"/>
      <name val="맑은 고딕"/>
      <family val="3"/>
      <charset val="129"/>
      <scheme val="minor"/>
    </font>
    <font>
      <sz val="9"/>
      <color theme="0" tint="-0.249977111117893"/>
      <name val="맑은 고딕"/>
      <family val="2"/>
      <charset val="129"/>
    </font>
    <font>
      <b/>
      <sz val="9"/>
      <color theme="0" tint="-0.249977111117893"/>
      <name val="맑은 고딕"/>
      <family val="2"/>
      <charset val="129"/>
    </font>
    <font>
      <b/>
      <sz val="9"/>
      <color theme="0" tint="-0.249977111117893"/>
      <name val="맑은 고딕"/>
      <family val="3"/>
      <charset val="129"/>
    </font>
    <font>
      <b/>
      <sz val="8"/>
      <color theme="0" tint="-0.249977111117893"/>
      <name val="맑은 고딕"/>
      <family val="3"/>
      <charset val="129"/>
    </font>
    <font>
      <sz val="9"/>
      <color theme="0" tint="-0.249977111117893"/>
      <name val="맑은 고딕"/>
      <family val="3"/>
      <charset val="129"/>
    </font>
    <font>
      <b/>
      <sz val="14"/>
      <color theme="1"/>
      <name val="Verdana"/>
      <family val="2"/>
    </font>
    <font>
      <b/>
      <sz val="8"/>
      <color theme="0"/>
      <name val="맑은 고딕"/>
      <family val="2"/>
      <scheme val="minor"/>
    </font>
    <font>
      <sz val="10"/>
      <color rgb="FF000000"/>
      <name val="Arial"/>
      <family val="2"/>
    </font>
    <font>
      <b/>
      <sz val="9"/>
      <color rgb="FF0000FF"/>
      <name val="맑은 고딕"/>
      <family val="3"/>
      <charset val="129"/>
    </font>
    <font>
      <b/>
      <sz val="9"/>
      <color rgb="FF92D050"/>
      <name val="맑은 고딕"/>
      <family val="3"/>
      <charset val="129"/>
    </font>
    <font>
      <b/>
      <sz val="9"/>
      <color rgb="FFFFC000"/>
      <name val="맑은 고딕"/>
      <family val="3"/>
      <charset val="129"/>
    </font>
    <font>
      <sz val="9"/>
      <color theme="0" tint="-0.34998626667073579"/>
      <name val="맑은 고딕"/>
      <family val="2"/>
      <charset val="129"/>
    </font>
    <font>
      <b/>
      <sz val="8"/>
      <color theme="1"/>
      <name val="돋움"/>
      <family val="3"/>
      <charset val="129"/>
    </font>
    <font>
      <b/>
      <sz val="8"/>
      <color rgb="FFFFFF00"/>
      <name val="맑은 고딕"/>
      <family val="3"/>
      <charset val="129"/>
    </font>
    <font>
      <b/>
      <sz val="8"/>
      <name val="맑은 고딕"/>
      <family val="3"/>
      <charset val="129"/>
    </font>
    <font>
      <sz val="8"/>
      <color theme="0"/>
      <name val="맑은 고딕"/>
      <family val="3"/>
      <charset val="129"/>
    </font>
    <font>
      <sz val="8"/>
      <color theme="1"/>
      <name val="맑은 고딕"/>
      <family val="3"/>
      <charset val="129"/>
    </font>
    <font>
      <b/>
      <sz val="8"/>
      <color rgb="FFFF0000"/>
      <name val="맑은 고딕"/>
      <family val="3"/>
      <charset val="129"/>
    </font>
    <font>
      <b/>
      <sz val="8"/>
      <color rgb="FF000000"/>
      <name val="맑은 고딕"/>
      <family val="3"/>
      <charset val="129"/>
    </font>
    <font>
      <sz val="9"/>
      <name val="맑은 고딕"/>
      <family val="2"/>
      <charset val="129"/>
    </font>
    <font>
      <b/>
      <sz val="9"/>
      <name val="맑은 고딕"/>
      <family val="2"/>
      <charset val="129"/>
    </font>
    <font>
      <b/>
      <sz val="9"/>
      <name val="맑은 고딕"/>
      <family val="3"/>
      <charset val="129"/>
    </font>
  </fonts>
  <fills count="53">
    <fill>
      <patternFill patternType="none"/>
    </fill>
    <fill>
      <patternFill patternType="gray125"/>
    </fill>
    <fill>
      <patternFill patternType="solid">
        <fgColor rgb="FF66669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FFFF"/>
        <bgColor indexed="64"/>
      </patternFill>
    </fill>
    <fill>
      <patternFill patternType="solid">
        <fgColor rgb="FFFFEB9C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26"/>
      </patternFill>
    </fill>
    <fill>
      <patternFill patternType="solid">
        <fgColor indexed="43"/>
      </patternFill>
    </fill>
    <fill>
      <patternFill patternType="solid">
        <fgColor indexed="55"/>
      </patternFill>
    </fill>
    <fill>
      <gradientFill>
        <stop position="0">
          <color theme="0"/>
        </stop>
        <stop position="0.5">
          <color rgb="FFFF0000"/>
        </stop>
        <stop position="1">
          <color theme="0"/>
        </stop>
      </gradientFill>
    </fill>
    <fill>
      <patternFill patternType="solid">
        <fgColor theme="7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F0000"/>
        <bgColor indexed="64"/>
      </patternFill>
    </fill>
    <fill>
      <gradientFill degree="90">
        <stop position="0">
          <color theme="0"/>
        </stop>
        <stop position="0.5">
          <color rgb="FF666699"/>
        </stop>
        <stop position="1">
          <color theme="0"/>
        </stop>
      </gradientFill>
    </fill>
    <fill>
      <patternFill patternType="solid">
        <fgColor theme="7" tint="-0.499984740745262"/>
        <bgColor indexed="64"/>
      </patternFill>
    </fill>
    <fill>
      <patternFill patternType="solid">
        <fgColor rgb="FFEFECF4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9F9F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6" tint="-0.49998474074526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rgb="FF4A4A6E"/>
        <bgColor indexed="64"/>
      </patternFill>
    </fill>
    <fill>
      <patternFill patternType="solid">
        <fgColor rgb="FF3C3C5A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39997558519241921"/>
        <bgColor indexed="64"/>
      </patternFill>
    </fill>
  </fills>
  <borders count="82">
    <border>
      <left/>
      <right/>
      <top/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/>
      <right/>
      <top/>
      <bottom style="thick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3"/>
      </left>
      <right style="medium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theme="0" tint="-0.14996795556505021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3743705557422"/>
      </top>
      <bottom style="thin">
        <color theme="0" tint="-0.14993743705557422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theme="0" tint="-0.24994659260841701"/>
      </bottom>
      <diagonal/>
    </border>
    <border>
      <left style="medium">
        <color theme="0" tint="-0.24994659260841701"/>
      </left>
      <right style="thin">
        <color theme="0" tint="-0.24994659260841701"/>
      </right>
      <top style="medium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medium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medium">
        <color theme="0" tint="-0.24994659260841701"/>
      </right>
      <top style="medium">
        <color theme="0" tint="-0.24994659260841701"/>
      </top>
      <bottom style="thin">
        <color theme="0" tint="-0.24994659260841701"/>
      </bottom>
      <diagonal/>
    </border>
    <border>
      <left style="medium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medium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medium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medium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medium">
        <color theme="0" tint="-0.24994659260841701"/>
      </bottom>
      <diagonal/>
    </border>
    <border>
      <left style="thin">
        <color theme="0" tint="-0.24994659260841701"/>
      </left>
      <right style="medium">
        <color theme="0" tint="-0.24994659260841701"/>
      </right>
      <top style="thin">
        <color theme="0" tint="-0.24994659260841701"/>
      </top>
      <bottom style="medium">
        <color theme="0" tint="-0.24994659260841701"/>
      </bottom>
      <diagonal/>
    </border>
    <border>
      <left/>
      <right/>
      <top/>
      <bottom style="thin">
        <color theme="0" tint="-0.24994659260841701"/>
      </bottom>
      <diagonal/>
    </border>
    <border>
      <left/>
      <right style="thin">
        <color theme="0" tint="-0.14996795556505021"/>
      </right>
      <top style="thin">
        <color theme="0" tint="-0.14993743705557422"/>
      </top>
      <bottom style="thin">
        <color theme="0" tint="-0.14993743705557422"/>
      </bottom>
      <diagonal/>
    </border>
    <border>
      <left style="medium">
        <color theme="0" tint="-0.14993743705557422"/>
      </left>
      <right style="medium">
        <color theme="0" tint="-0.14993743705557422"/>
      </right>
      <top style="medium">
        <color theme="0" tint="-0.14993743705557422"/>
      </top>
      <bottom style="medium">
        <color theme="0" tint="-0.14993743705557422"/>
      </bottom>
      <diagonal/>
    </border>
    <border>
      <left style="thin">
        <color theme="0" tint="-0.1498764000366222"/>
      </left>
      <right style="thin">
        <color theme="0" tint="-0.1498764000366222"/>
      </right>
      <top style="thin">
        <color theme="0" tint="-0.1498764000366222"/>
      </top>
      <bottom style="thin">
        <color theme="0" tint="-0.1498764000366222"/>
      </bottom>
      <diagonal/>
    </border>
    <border>
      <left style="thin">
        <color theme="0" tint="-0.14993743705557422"/>
      </left>
      <right style="thin">
        <color theme="0" tint="-0.14993743705557422"/>
      </right>
      <top style="thin">
        <color theme="0" tint="-0.14993743705557422"/>
      </top>
      <bottom style="thin">
        <color theme="0" tint="-0.14993743705557422"/>
      </bottom>
      <diagonal/>
    </border>
    <border>
      <left style="thin">
        <color theme="0" tint="-0.14996795556505021"/>
      </left>
      <right/>
      <top style="thin">
        <color theme="0" tint="-0.14993743705557422"/>
      </top>
      <bottom style="thin">
        <color theme="0" tint="-0.14993743705557422"/>
      </bottom>
      <diagonal/>
    </border>
    <border>
      <left style="thin">
        <color theme="0" tint="-0.1498764000366222"/>
      </left>
      <right style="thin">
        <color theme="0" tint="-0.1498764000366222"/>
      </right>
      <top style="thin">
        <color theme="0" tint="-0.1498764000366222"/>
      </top>
      <bottom/>
      <diagonal/>
    </border>
    <border>
      <left style="thin">
        <color theme="0" tint="-0.1498764000366222"/>
      </left>
      <right style="thin">
        <color theme="0" tint="-0.1498764000366222"/>
      </right>
      <top/>
      <bottom style="thin">
        <color theme="0" tint="-0.1498764000366222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1498764000366222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1498764000366222"/>
      </top>
      <bottom style="thin">
        <color theme="0" tint="-0.24994659260841701"/>
      </bottom>
      <diagonal/>
    </border>
    <border>
      <left style="thin">
        <color theme="0" tint="-0.14993743705557422"/>
      </left>
      <right style="thin">
        <color theme="0" tint="-0.14993743705557422"/>
      </right>
      <top style="thin">
        <color theme="0" tint="-0.14993743705557422"/>
      </top>
      <bottom/>
      <diagonal/>
    </border>
    <border>
      <left style="thin">
        <color theme="0" tint="-0.14996795556505021"/>
      </left>
      <right style="thin">
        <color theme="0" tint="-0.14996795556505021"/>
      </right>
      <top/>
      <bottom style="thin">
        <color theme="0" tint="-0.14993743705557422"/>
      </bottom>
      <diagonal/>
    </border>
    <border>
      <left style="medium">
        <color theme="0" tint="-0.14990691854609822"/>
      </left>
      <right style="medium">
        <color theme="0" tint="-0.14990691854609822"/>
      </right>
      <top style="medium">
        <color theme="0" tint="-0.14990691854609822"/>
      </top>
      <bottom style="medium">
        <color theme="0" tint="-0.14990691854609822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1498764000366222"/>
      </top>
      <bottom/>
      <diagonal/>
    </border>
    <border>
      <left/>
      <right/>
      <top style="thin">
        <color theme="0" tint="-0.14993743705557422"/>
      </top>
      <bottom/>
      <diagonal/>
    </border>
    <border>
      <left style="thin">
        <color theme="0" tint="-0.14993743705557422"/>
      </left>
      <right/>
      <top style="thin">
        <color theme="0" tint="-0.14993743705557422"/>
      </top>
      <bottom/>
      <diagonal/>
    </border>
    <border>
      <left style="thin">
        <color theme="0" tint="-0.14993743705557422"/>
      </left>
      <right/>
      <top/>
      <bottom style="thin">
        <color theme="0" tint="-0.24994659260841701"/>
      </bottom>
      <diagonal/>
    </border>
    <border>
      <left style="thin">
        <color theme="0" tint="-0.1498764000366222"/>
      </left>
      <right/>
      <top/>
      <bottom/>
      <diagonal/>
    </border>
    <border>
      <left/>
      <right style="thin">
        <color theme="0" tint="-0.14993743705557422"/>
      </right>
      <top/>
      <bottom/>
      <diagonal/>
    </border>
    <border>
      <left style="thin">
        <color theme="0" tint="-0.14993743705557422"/>
      </left>
      <right/>
      <top style="thin">
        <color theme="0" tint="-0.14993743705557422"/>
      </top>
      <bottom style="thin">
        <color theme="0" tint="-0.14993743705557422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theme="0" tint="-0.1498764000366222"/>
      </bottom>
      <diagonal/>
    </border>
    <border>
      <left style="thin">
        <color theme="0" tint="-0.24994659260841701"/>
      </left>
      <right/>
      <top style="thin">
        <color theme="0" tint="-0.1498764000366222"/>
      </top>
      <bottom/>
      <diagonal/>
    </border>
    <border>
      <left style="medium">
        <color indexed="23"/>
      </left>
      <right style="thin">
        <color indexed="23"/>
      </right>
      <top style="medium">
        <color indexed="23"/>
      </top>
      <bottom style="thin">
        <color indexed="23"/>
      </bottom>
      <diagonal/>
    </border>
    <border>
      <left style="thin">
        <color indexed="23"/>
      </left>
      <right style="thin">
        <color indexed="23"/>
      </right>
      <top style="medium">
        <color indexed="23"/>
      </top>
      <bottom style="thin">
        <color indexed="23"/>
      </bottom>
      <diagonal/>
    </border>
    <border>
      <left style="thin">
        <color indexed="23"/>
      </left>
      <right style="medium">
        <color indexed="23"/>
      </right>
      <top style="medium">
        <color indexed="23"/>
      </top>
      <bottom style="thin">
        <color indexed="23"/>
      </bottom>
      <diagonal/>
    </border>
    <border>
      <left/>
      <right style="thick">
        <color theme="0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0" tint="-0.1498764000366222"/>
      </left>
      <right/>
      <top style="thin">
        <color theme="0" tint="-0.1498764000366222"/>
      </top>
      <bottom/>
      <diagonal/>
    </border>
    <border>
      <left style="thin">
        <color theme="0" tint="-0.1498764000366222"/>
      </left>
      <right/>
      <top/>
      <bottom style="thin">
        <color theme="0" tint="-0.1498764000366222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/>
      <diagonal/>
    </border>
    <border>
      <left/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theme="0" tint="-0.14993743705557422"/>
      </bottom>
      <diagonal/>
    </border>
    <border>
      <left/>
      <right style="thin">
        <color theme="0" tint="-0.14990691854609822"/>
      </right>
      <top style="thin">
        <color theme="0" tint="-0.14993743705557422"/>
      </top>
      <bottom/>
      <diagonal/>
    </border>
    <border>
      <left/>
      <right style="thin">
        <color theme="0" tint="-0.14990691854609822"/>
      </right>
      <top/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14990691854609822"/>
      </right>
      <top style="thin">
        <color theme="0" tint="-0.24994659260841701"/>
      </top>
      <bottom style="thin">
        <color theme="0" tint="-0.1498764000366222"/>
      </bottom>
      <diagonal/>
    </border>
    <border>
      <left style="thin">
        <color theme="0" tint="-0.24994659260841701"/>
      </left>
      <right style="thin">
        <color theme="0" tint="-0.14990691854609822"/>
      </right>
      <top style="thin">
        <color theme="0" tint="-0.1498764000366222"/>
      </top>
      <bottom/>
      <diagonal/>
    </border>
    <border>
      <left style="thin">
        <color theme="0" tint="-0.14993743705557422"/>
      </left>
      <right style="thin">
        <color theme="0" tint="-0.14990691854609822"/>
      </right>
      <top style="thin">
        <color theme="0" tint="-0.14993743705557422"/>
      </top>
      <bottom style="thin">
        <color theme="0" tint="-0.149937437055574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theme="0" tint="-0.1498764000366222"/>
      </left>
      <right style="thin">
        <color theme="0" tint="-0.1498764000366222"/>
      </right>
      <top/>
      <bottom/>
      <diagonal/>
    </border>
  </borders>
  <cellStyleXfs count="2020">
    <xf numFmtId="0" fontId="0" fillId="0" borderId="0">
      <alignment vertical="center"/>
    </xf>
    <xf numFmtId="0" fontId="11" fillId="0" borderId="0">
      <alignment vertical="center"/>
    </xf>
    <xf numFmtId="0" fontId="13" fillId="6" borderId="0" applyNumberFormat="0" applyBorder="0" applyAlignment="0" applyProtection="0">
      <alignment vertical="center"/>
    </xf>
    <xf numFmtId="0" fontId="14" fillId="0" borderId="0"/>
    <xf numFmtId="0" fontId="14" fillId="0" borderId="0">
      <alignment vertical="center"/>
    </xf>
    <xf numFmtId="0" fontId="12" fillId="0" borderId="0">
      <alignment vertical="center"/>
    </xf>
    <xf numFmtId="0" fontId="15" fillId="5" borderId="0" applyNumberFormat="0" applyBorder="0" applyAlignment="0" applyProtection="0">
      <alignment vertical="center"/>
    </xf>
    <xf numFmtId="0" fontId="12" fillId="0" borderId="0">
      <alignment vertical="center"/>
    </xf>
    <xf numFmtId="41" fontId="11" fillId="0" borderId="0" applyFont="0" applyFill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4" borderId="0" applyNumberFormat="0" applyBorder="0" applyAlignment="0" applyProtection="0">
      <alignment vertical="center"/>
    </xf>
    <xf numFmtId="0" fontId="25" fillId="14" borderId="0" applyNumberFormat="0" applyBorder="0" applyAlignment="0" applyProtection="0">
      <alignment vertical="center"/>
    </xf>
    <xf numFmtId="0" fontId="25" fillId="14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4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7" borderId="0" applyNumberFormat="0" applyBorder="0" applyAlignment="0" applyProtection="0">
      <alignment vertical="center"/>
    </xf>
    <xf numFmtId="0" fontId="25" fillId="17" borderId="0" applyNumberFormat="0" applyBorder="0" applyAlignment="0" applyProtection="0">
      <alignment vertical="center"/>
    </xf>
    <xf numFmtId="0" fontId="25" fillId="17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25" fillId="18" borderId="0" applyNumberFormat="0" applyBorder="0" applyAlignment="0" applyProtection="0">
      <alignment vertical="center"/>
    </xf>
    <xf numFmtId="0" fontId="25" fillId="18" borderId="0" applyNumberFormat="0" applyBorder="0" applyAlignment="0" applyProtection="0">
      <alignment vertical="center"/>
    </xf>
    <xf numFmtId="0" fontId="25" fillId="18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7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25" fillId="18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28" fillId="17" borderId="0" applyNumberFormat="0" applyBorder="0" applyAlignment="0" applyProtection="0">
      <alignment vertical="center"/>
    </xf>
    <xf numFmtId="0" fontId="28" fillId="17" borderId="0" applyNumberFormat="0" applyBorder="0" applyAlignment="0" applyProtection="0">
      <alignment vertical="center"/>
    </xf>
    <xf numFmtId="0" fontId="28" fillId="17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28" fillId="21" borderId="0" applyNumberFormat="0" applyBorder="0" applyAlignment="0" applyProtection="0">
      <alignment vertical="center"/>
    </xf>
    <xf numFmtId="0" fontId="28" fillId="21" borderId="0" applyNumberFormat="0" applyBorder="0" applyAlignment="0" applyProtection="0">
      <alignment vertical="center"/>
    </xf>
    <xf numFmtId="0" fontId="28" fillId="21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28" fillId="17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28" fillId="21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3" borderId="0" applyNumberFormat="0" applyBorder="0" applyAlignment="0" applyProtection="0">
      <alignment vertical="center"/>
    </xf>
    <xf numFmtId="0" fontId="28" fillId="23" borderId="0" applyNumberFormat="0" applyBorder="0" applyAlignment="0" applyProtection="0">
      <alignment vertical="center"/>
    </xf>
    <xf numFmtId="0" fontId="28" fillId="23" borderId="0" applyNumberFormat="0" applyBorder="0" applyAlignment="0" applyProtection="0">
      <alignment vertical="center"/>
    </xf>
    <xf numFmtId="0" fontId="28" fillId="24" borderId="0" applyNumberFormat="0" applyBorder="0" applyAlignment="0" applyProtection="0">
      <alignment vertical="center"/>
    </xf>
    <xf numFmtId="0" fontId="28" fillId="24" borderId="0" applyNumberFormat="0" applyBorder="0" applyAlignment="0" applyProtection="0">
      <alignment vertical="center"/>
    </xf>
    <xf numFmtId="0" fontId="28" fillId="24" borderId="0" applyNumberFormat="0" applyBorder="0" applyAlignment="0" applyProtection="0">
      <alignment vertical="center"/>
    </xf>
    <xf numFmtId="0" fontId="28" fillId="25" borderId="0" applyNumberFormat="0" applyBorder="0" applyAlignment="0" applyProtection="0">
      <alignment vertical="center"/>
    </xf>
    <xf numFmtId="0" fontId="28" fillId="25" borderId="0" applyNumberFormat="0" applyBorder="0" applyAlignment="0" applyProtection="0">
      <alignment vertical="center"/>
    </xf>
    <xf numFmtId="0" fontId="28" fillId="25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28" fillId="21" borderId="0" applyNumberFormat="0" applyBorder="0" applyAlignment="0" applyProtection="0">
      <alignment vertical="center"/>
    </xf>
    <xf numFmtId="0" fontId="28" fillId="21" borderId="0" applyNumberFormat="0" applyBorder="0" applyAlignment="0" applyProtection="0">
      <alignment vertical="center"/>
    </xf>
    <xf numFmtId="0" fontId="28" fillId="21" borderId="0" applyNumberFormat="0" applyBorder="0" applyAlignment="0" applyProtection="0">
      <alignment vertical="center"/>
    </xf>
    <xf numFmtId="0" fontId="28" fillId="26" borderId="0" applyNumberFormat="0" applyBorder="0" applyAlignment="0" applyProtection="0">
      <alignment vertical="center"/>
    </xf>
    <xf numFmtId="0" fontId="28" fillId="26" borderId="0" applyNumberFormat="0" applyBorder="0" applyAlignment="0" applyProtection="0">
      <alignment vertical="center"/>
    </xf>
    <xf numFmtId="0" fontId="28" fillId="26" borderId="0" applyNumberFormat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30" fillId="27" borderId="3" applyNumberFormat="0" applyAlignment="0" applyProtection="0">
      <alignment vertical="center"/>
    </xf>
    <xf numFmtId="0" fontId="30" fillId="27" borderId="3" applyNumberFormat="0" applyAlignment="0" applyProtection="0">
      <alignment vertical="center"/>
    </xf>
    <xf numFmtId="0" fontId="30" fillId="27" borderId="3" applyNumberFormat="0" applyAlignment="0" applyProtection="0">
      <alignment vertical="center"/>
    </xf>
    <xf numFmtId="0" fontId="30" fillId="27" borderId="3" applyNumberFormat="0" applyAlignment="0" applyProtection="0">
      <alignment vertical="center"/>
    </xf>
    <xf numFmtId="0" fontId="30" fillId="27" borderId="3" applyNumberFormat="0" applyAlignment="0" applyProtection="0">
      <alignment vertical="center"/>
    </xf>
    <xf numFmtId="0" fontId="30" fillId="27" borderId="3" applyNumberFormat="0" applyAlignment="0" applyProtection="0">
      <alignment vertical="center"/>
    </xf>
    <xf numFmtId="0" fontId="30" fillId="27" borderId="3" applyNumberFormat="0" applyAlignment="0" applyProtection="0">
      <alignment vertical="center"/>
    </xf>
    <xf numFmtId="0" fontId="30" fillId="27" borderId="3" applyNumberFormat="0" applyAlignment="0" applyProtection="0">
      <alignment vertical="center"/>
    </xf>
    <xf numFmtId="0" fontId="30" fillId="27" borderId="3" applyNumberFormat="0" applyAlignment="0" applyProtection="0">
      <alignment vertical="center"/>
    </xf>
    <xf numFmtId="0" fontId="30" fillId="27" borderId="3" applyNumberFormat="0" applyAlignment="0" applyProtection="0">
      <alignment vertical="center"/>
    </xf>
    <xf numFmtId="0" fontId="30" fillId="27" borderId="3" applyNumberFormat="0" applyAlignment="0" applyProtection="0">
      <alignment vertical="center"/>
    </xf>
    <xf numFmtId="0" fontId="30" fillId="27" borderId="3" applyNumberFormat="0" applyAlignment="0" applyProtection="0">
      <alignment vertical="center"/>
    </xf>
    <xf numFmtId="0" fontId="13" fillId="6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14" fillId="28" borderId="4" applyNumberFormat="0" applyFont="0" applyAlignment="0" applyProtection="0">
      <alignment vertical="center"/>
    </xf>
    <xf numFmtId="0" fontId="14" fillId="28" borderId="4" applyNumberFormat="0" applyFont="0" applyAlignment="0" applyProtection="0">
      <alignment vertical="center"/>
    </xf>
    <xf numFmtId="0" fontId="14" fillId="28" borderId="4" applyNumberFormat="0" applyFont="0" applyAlignment="0" applyProtection="0">
      <alignment vertical="center"/>
    </xf>
    <xf numFmtId="0" fontId="14" fillId="28" borderId="4" applyNumberFormat="0" applyFont="0" applyAlignment="0" applyProtection="0">
      <alignment vertical="center"/>
    </xf>
    <xf numFmtId="0" fontId="14" fillId="28" borderId="4" applyNumberFormat="0" applyFont="0" applyAlignment="0" applyProtection="0">
      <alignment vertical="center"/>
    </xf>
    <xf numFmtId="0" fontId="14" fillId="28" borderId="4" applyNumberFormat="0" applyFont="0" applyAlignment="0" applyProtection="0">
      <alignment vertical="center"/>
    </xf>
    <xf numFmtId="0" fontId="14" fillId="28" borderId="4" applyNumberFormat="0" applyFont="0" applyAlignment="0" applyProtection="0">
      <alignment vertical="center"/>
    </xf>
    <xf numFmtId="0" fontId="14" fillId="28" borderId="4" applyNumberFormat="0" applyFont="0" applyAlignment="0" applyProtection="0">
      <alignment vertical="center"/>
    </xf>
    <xf numFmtId="0" fontId="14" fillId="28" borderId="4" applyNumberFormat="0" applyFont="0" applyAlignment="0" applyProtection="0">
      <alignment vertical="center"/>
    </xf>
    <xf numFmtId="0" fontId="14" fillId="28" borderId="4" applyNumberFormat="0" applyFont="0" applyAlignment="0" applyProtection="0">
      <alignment vertical="center"/>
    </xf>
    <xf numFmtId="0" fontId="14" fillId="28" borderId="4" applyNumberFormat="0" applyFont="0" applyAlignment="0" applyProtection="0">
      <alignment vertical="center"/>
    </xf>
    <xf numFmtId="0" fontId="14" fillId="28" borderId="4" applyNumberFormat="0" applyFont="0" applyAlignment="0" applyProtection="0">
      <alignment vertical="center"/>
    </xf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4" fillId="0" borderId="0" applyFont="0" applyFill="0" applyBorder="0" applyAlignment="0" applyProtection="0">
      <alignment vertical="center"/>
    </xf>
    <xf numFmtId="9" fontId="12" fillId="0" borderId="0" applyFont="0" applyFill="0" applyBorder="0" applyAlignment="0" applyProtection="0">
      <alignment vertical="center"/>
    </xf>
    <xf numFmtId="0" fontId="33" fillId="8" borderId="0" applyNumberFormat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14" fillId="0" borderId="0">
      <alignment vertical="center"/>
    </xf>
    <xf numFmtId="0" fontId="35" fillId="0" borderId="0" applyNumberFormat="0" applyFill="0" applyBorder="0" applyAlignment="0" applyProtection="0">
      <alignment vertical="center"/>
    </xf>
    <xf numFmtId="0" fontId="35" fillId="0" borderId="0" applyNumberFormat="0" applyFill="0" applyBorder="0" applyAlignment="0" applyProtection="0">
      <alignment vertical="center"/>
    </xf>
    <xf numFmtId="0" fontId="35" fillId="0" borderId="0" applyNumberFormat="0" applyFill="0" applyBorder="0" applyAlignment="0" applyProtection="0">
      <alignment vertical="center"/>
    </xf>
    <xf numFmtId="0" fontId="36" fillId="30" borderId="5" applyNumberFormat="0" applyAlignment="0" applyProtection="0">
      <alignment vertical="center"/>
    </xf>
    <xf numFmtId="0" fontId="36" fillId="30" borderId="5" applyNumberFormat="0" applyAlignment="0" applyProtection="0">
      <alignment vertical="center"/>
    </xf>
    <xf numFmtId="0" fontId="36" fillId="30" borderId="5" applyNumberFormat="0" applyAlignment="0" applyProtection="0">
      <alignment vertical="center"/>
    </xf>
    <xf numFmtId="41" fontId="11" fillId="0" borderId="0" applyFont="0" applyFill="0" applyBorder="0" applyAlignment="0" applyProtection="0">
      <alignment vertical="center"/>
    </xf>
    <xf numFmtId="41" fontId="14" fillId="0" borderId="0" applyFont="0" applyFill="0" applyBorder="0" applyAlignment="0" applyProtection="0">
      <alignment vertical="center"/>
    </xf>
    <xf numFmtId="0" fontId="37" fillId="0" borderId="0"/>
    <xf numFmtId="0" fontId="38" fillId="0" borderId="0"/>
    <xf numFmtId="0" fontId="39" fillId="0" borderId="6" applyNumberFormat="0" applyFill="0" applyAlignment="0" applyProtection="0">
      <alignment vertical="center"/>
    </xf>
    <xf numFmtId="0" fontId="39" fillId="0" borderId="6" applyNumberFormat="0" applyFill="0" applyAlignment="0" applyProtection="0">
      <alignment vertical="center"/>
    </xf>
    <xf numFmtId="0" fontId="39" fillId="0" borderId="6" applyNumberFormat="0" applyFill="0" applyAlignment="0" applyProtection="0">
      <alignment vertical="center"/>
    </xf>
    <xf numFmtId="0" fontId="40" fillId="0" borderId="7" applyNumberFormat="0" applyFill="0" applyAlignment="0" applyProtection="0">
      <alignment vertical="center"/>
    </xf>
    <xf numFmtId="0" fontId="40" fillId="0" borderId="7" applyNumberFormat="0" applyFill="0" applyAlignment="0" applyProtection="0">
      <alignment vertical="center"/>
    </xf>
    <xf numFmtId="0" fontId="40" fillId="0" borderId="7" applyNumberFormat="0" applyFill="0" applyAlignment="0" applyProtection="0">
      <alignment vertical="center"/>
    </xf>
    <xf numFmtId="0" fontId="40" fillId="0" borderId="7" applyNumberFormat="0" applyFill="0" applyAlignment="0" applyProtection="0">
      <alignment vertical="center"/>
    </xf>
    <xf numFmtId="0" fontId="40" fillId="0" borderId="7" applyNumberFormat="0" applyFill="0" applyAlignment="0" applyProtection="0">
      <alignment vertical="center"/>
    </xf>
    <xf numFmtId="0" fontId="40" fillId="0" borderId="7" applyNumberFormat="0" applyFill="0" applyAlignment="0" applyProtection="0">
      <alignment vertical="center"/>
    </xf>
    <xf numFmtId="0" fontId="40" fillId="0" borderId="7" applyNumberFormat="0" applyFill="0" applyAlignment="0" applyProtection="0">
      <alignment vertical="center"/>
    </xf>
    <xf numFmtId="0" fontId="40" fillId="0" borderId="7" applyNumberFormat="0" applyFill="0" applyAlignment="0" applyProtection="0">
      <alignment vertical="center"/>
    </xf>
    <xf numFmtId="0" fontId="40" fillId="0" borderId="7" applyNumberFormat="0" applyFill="0" applyAlignment="0" applyProtection="0">
      <alignment vertical="center"/>
    </xf>
    <xf numFmtId="0" fontId="40" fillId="0" borderId="7" applyNumberFormat="0" applyFill="0" applyAlignment="0" applyProtection="0">
      <alignment vertical="center"/>
    </xf>
    <xf numFmtId="0" fontId="40" fillId="0" borderId="7" applyNumberFormat="0" applyFill="0" applyAlignment="0" applyProtection="0">
      <alignment vertical="center"/>
    </xf>
    <xf numFmtId="0" fontId="40" fillId="0" borderId="7" applyNumberFormat="0" applyFill="0" applyAlignment="0" applyProtection="0">
      <alignment vertical="center"/>
    </xf>
    <xf numFmtId="0" fontId="40" fillId="0" borderId="7" applyNumberFormat="0" applyFill="0" applyAlignment="0" applyProtection="0">
      <alignment vertical="center"/>
    </xf>
    <xf numFmtId="0" fontId="40" fillId="0" borderId="7" applyNumberFormat="0" applyFill="0" applyAlignment="0" applyProtection="0">
      <alignment vertical="center"/>
    </xf>
    <xf numFmtId="0" fontId="40" fillId="0" borderId="7" applyNumberFormat="0" applyFill="0" applyAlignment="0" applyProtection="0">
      <alignment vertical="center"/>
    </xf>
    <xf numFmtId="0" fontId="40" fillId="0" borderId="7" applyNumberFormat="0" applyFill="0" applyAlignment="0" applyProtection="0">
      <alignment vertical="center"/>
    </xf>
    <xf numFmtId="0" fontId="40" fillId="0" borderId="7" applyNumberFormat="0" applyFill="0" applyAlignment="0" applyProtection="0">
      <alignment vertical="center"/>
    </xf>
    <xf numFmtId="0" fontId="40" fillId="0" borderId="7" applyNumberFormat="0" applyFill="0" applyAlignment="0" applyProtection="0">
      <alignment vertical="center"/>
    </xf>
    <xf numFmtId="0" fontId="41" fillId="14" borderId="3" applyNumberFormat="0" applyAlignment="0" applyProtection="0">
      <alignment vertical="center"/>
    </xf>
    <xf numFmtId="0" fontId="41" fillId="14" borderId="3" applyNumberFormat="0" applyAlignment="0" applyProtection="0">
      <alignment vertical="center"/>
    </xf>
    <xf numFmtId="0" fontId="41" fillId="14" borderId="3" applyNumberFormat="0" applyAlignment="0" applyProtection="0">
      <alignment vertical="center"/>
    </xf>
    <xf numFmtId="0" fontId="41" fillId="14" borderId="3" applyNumberFormat="0" applyAlignment="0" applyProtection="0">
      <alignment vertical="center"/>
    </xf>
    <xf numFmtId="0" fontId="41" fillId="14" borderId="3" applyNumberFormat="0" applyAlignment="0" applyProtection="0">
      <alignment vertical="center"/>
    </xf>
    <xf numFmtId="0" fontId="41" fillId="14" borderId="3" applyNumberFormat="0" applyAlignment="0" applyProtection="0">
      <alignment vertical="center"/>
    </xf>
    <xf numFmtId="0" fontId="41" fillId="14" borderId="3" applyNumberFormat="0" applyAlignment="0" applyProtection="0">
      <alignment vertical="center"/>
    </xf>
    <xf numFmtId="0" fontId="41" fillId="14" borderId="3" applyNumberFormat="0" applyAlignment="0" applyProtection="0">
      <alignment vertical="center"/>
    </xf>
    <xf numFmtId="0" fontId="41" fillId="14" borderId="3" applyNumberFormat="0" applyAlignment="0" applyProtection="0">
      <alignment vertical="center"/>
    </xf>
    <xf numFmtId="0" fontId="41" fillId="14" borderId="3" applyNumberFormat="0" applyAlignment="0" applyProtection="0">
      <alignment vertical="center"/>
    </xf>
    <xf numFmtId="0" fontId="41" fillId="14" borderId="3" applyNumberFormat="0" applyAlignment="0" applyProtection="0">
      <alignment vertical="center"/>
    </xf>
    <xf numFmtId="0" fontId="41" fillId="14" borderId="3" applyNumberFormat="0" applyAlignment="0" applyProtection="0">
      <alignment vertical="center"/>
    </xf>
    <xf numFmtId="0" fontId="42" fillId="0" borderId="8" applyNumberFormat="0" applyFill="0" applyAlignment="0" applyProtection="0">
      <alignment vertical="center"/>
    </xf>
    <xf numFmtId="0" fontId="42" fillId="0" borderId="8" applyNumberFormat="0" applyFill="0" applyAlignment="0" applyProtection="0">
      <alignment vertical="center"/>
    </xf>
    <xf numFmtId="0" fontId="42" fillId="0" borderId="8" applyNumberFormat="0" applyFill="0" applyAlignment="0" applyProtection="0">
      <alignment vertical="center"/>
    </xf>
    <xf numFmtId="0" fontId="43" fillId="0" borderId="9" applyNumberFormat="0" applyFill="0" applyAlignment="0" applyProtection="0">
      <alignment vertical="center"/>
    </xf>
    <xf numFmtId="0" fontId="43" fillId="0" borderId="9" applyNumberFormat="0" applyFill="0" applyAlignment="0" applyProtection="0">
      <alignment vertical="center"/>
    </xf>
    <xf numFmtId="0" fontId="43" fillId="0" borderId="9" applyNumberFormat="0" applyFill="0" applyAlignment="0" applyProtection="0">
      <alignment vertical="center"/>
    </xf>
    <xf numFmtId="0" fontId="44" fillId="0" borderId="10" applyNumberFormat="0" applyFill="0" applyAlignment="0" applyProtection="0">
      <alignment vertical="center"/>
    </xf>
    <xf numFmtId="0" fontId="44" fillId="0" borderId="10" applyNumberFormat="0" applyFill="0" applyAlignment="0" applyProtection="0">
      <alignment vertical="center"/>
    </xf>
    <xf numFmtId="0" fontId="44" fillId="0" borderId="10" applyNumberFormat="0" applyFill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6" fillId="11" borderId="0" applyNumberFormat="0" applyBorder="0" applyAlignment="0" applyProtection="0">
      <alignment vertical="center"/>
    </xf>
    <xf numFmtId="0" fontId="46" fillId="11" borderId="0" applyNumberFormat="0" applyBorder="0" applyAlignment="0" applyProtection="0">
      <alignment vertical="center"/>
    </xf>
    <xf numFmtId="0" fontId="46" fillId="11" borderId="0" applyNumberFormat="0" applyBorder="0" applyAlignment="0" applyProtection="0">
      <alignment vertical="center"/>
    </xf>
    <xf numFmtId="0" fontId="47" fillId="27" borderId="11" applyNumberFormat="0" applyAlignment="0" applyProtection="0">
      <alignment vertical="center"/>
    </xf>
    <xf numFmtId="0" fontId="47" fillId="27" borderId="11" applyNumberFormat="0" applyAlignment="0" applyProtection="0">
      <alignment vertical="center"/>
    </xf>
    <xf numFmtId="0" fontId="47" fillId="27" borderId="11" applyNumberFormat="0" applyAlignment="0" applyProtection="0">
      <alignment vertical="center"/>
    </xf>
    <xf numFmtId="0" fontId="47" fillId="27" borderId="11" applyNumberFormat="0" applyAlignment="0" applyProtection="0">
      <alignment vertical="center"/>
    </xf>
    <xf numFmtId="0" fontId="47" fillId="27" borderId="11" applyNumberFormat="0" applyAlignment="0" applyProtection="0">
      <alignment vertical="center"/>
    </xf>
    <xf numFmtId="0" fontId="47" fillId="27" borderId="11" applyNumberFormat="0" applyAlignment="0" applyProtection="0">
      <alignment vertical="center"/>
    </xf>
    <xf numFmtId="0" fontId="47" fillId="27" borderId="11" applyNumberFormat="0" applyAlignment="0" applyProtection="0">
      <alignment vertical="center"/>
    </xf>
    <xf numFmtId="0" fontId="47" fillId="27" borderId="11" applyNumberFormat="0" applyAlignment="0" applyProtection="0">
      <alignment vertical="center"/>
    </xf>
    <xf numFmtId="0" fontId="47" fillId="27" borderId="11" applyNumberFormat="0" applyAlignment="0" applyProtection="0">
      <alignment vertical="center"/>
    </xf>
    <xf numFmtId="0" fontId="47" fillId="27" borderId="11" applyNumberFormat="0" applyAlignment="0" applyProtection="0">
      <alignment vertical="center"/>
    </xf>
    <xf numFmtId="0" fontId="47" fillId="27" borderId="11" applyNumberFormat="0" applyAlignment="0" applyProtection="0">
      <alignment vertical="center"/>
    </xf>
    <xf numFmtId="0" fontId="47" fillId="27" borderId="11" applyNumberFormat="0" applyAlignment="0" applyProtection="0">
      <alignment vertical="center"/>
    </xf>
    <xf numFmtId="0" fontId="47" fillId="27" borderId="11" applyNumberFormat="0" applyAlignment="0" applyProtection="0">
      <alignment vertical="center"/>
    </xf>
    <xf numFmtId="0" fontId="47" fillId="27" borderId="11" applyNumberFormat="0" applyAlignment="0" applyProtection="0">
      <alignment vertical="center"/>
    </xf>
    <xf numFmtId="0" fontId="47" fillId="27" borderId="11" applyNumberFormat="0" applyAlignment="0" applyProtection="0">
      <alignment vertical="center"/>
    </xf>
    <xf numFmtId="0" fontId="47" fillId="27" borderId="11" applyNumberFormat="0" applyAlignment="0" applyProtection="0">
      <alignment vertical="center"/>
    </xf>
    <xf numFmtId="0" fontId="47" fillId="27" borderId="11" applyNumberFormat="0" applyAlignment="0" applyProtection="0">
      <alignment vertical="center"/>
    </xf>
    <xf numFmtId="0" fontId="47" fillId="27" borderId="11" applyNumberFormat="0" applyAlignment="0" applyProtection="0">
      <alignment vertical="center"/>
    </xf>
    <xf numFmtId="0" fontId="11" fillId="0" borderId="0">
      <alignment vertical="center"/>
    </xf>
    <xf numFmtId="0" fontId="4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5" fillId="0" borderId="0">
      <alignment vertical="center"/>
    </xf>
    <xf numFmtId="0" fontId="14" fillId="0" borderId="0">
      <alignment vertical="center"/>
    </xf>
    <xf numFmtId="0" fontId="14" fillId="0" borderId="0"/>
    <xf numFmtId="0" fontId="32" fillId="0" borderId="0"/>
    <xf numFmtId="0" fontId="12" fillId="0" borderId="0">
      <alignment vertical="center"/>
    </xf>
    <xf numFmtId="0" fontId="11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2" fillId="0" borderId="0">
      <alignment vertical="center"/>
    </xf>
    <xf numFmtId="0" fontId="11" fillId="0" borderId="0">
      <alignment vertical="center"/>
    </xf>
    <xf numFmtId="0" fontId="14" fillId="0" borderId="0">
      <alignment vertical="center"/>
    </xf>
    <xf numFmtId="0" fontId="48" fillId="0" borderId="0">
      <alignment vertical="center"/>
    </xf>
    <xf numFmtId="0" fontId="14" fillId="0" borderId="0">
      <alignment vertical="center"/>
    </xf>
    <xf numFmtId="0" fontId="6" fillId="0" borderId="0">
      <alignment vertical="center"/>
    </xf>
    <xf numFmtId="0" fontId="14" fillId="0" borderId="0">
      <alignment vertical="center"/>
    </xf>
    <xf numFmtId="0" fontId="11" fillId="0" borderId="0">
      <alignment vertical="center"/>
    </xf>
    <xf numFmtId="0" fontId="49" fillId="0" borderId="0" applyNumberFormat="0" applyFill="0" applyBorder="0" applyAlignment="0" applyProtection="0">
      <alignment vertical="top"/>
      <protection locked="0"/>
    </xf>
    <xf numFmtId="0" fontId="28" fillId="23" borderId="0" applyNumberFormat="0" applyBorder="0" applyAlignment="0" applyProtection="0">
      <alignment vertical="center"/>
    </xf>
    <xf numFmtId="0" fontId="28" fillId="24" borderId="0" applyNumberFormat="0" applyBorder="0" applyAlignment="0" applyProtection="0">
      <alignment vertical="center"/>
    </xf>
    <xf numFmtId="0" fontId="28" fillId="25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28" fillId="21" borderId="0" applyNumberFormat="0" applyBorder="0" applyAlignment="0" applyProtection="0">
      <alignment vertical="center"/>
    </xf>
    <xf numFmtId="0" fontId="28" fillId="26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0" fillId="27" borderId="3" applyNumberFormat="0" applyAlignment="0" applyProtection="0">
      <alignment vertical="center"/>
    </xf>
    <xf numFmtId="0" fontId="30" fillId="27" borderId="3" applyNumberFormat="0" applyAlignment="0" applyProtection="0">
      <alignment vertical="center"/>
    </xf>
    <xf numFmtId="0" fontId="30" fillId="27" borderId="3" applyNumberFormat="0" applyAlignment="0" applyProtection="0">
      <alignment vertical="center"/>
    </xf>
    <xf numFmtId="0" fontId="30" fillId="27" borderId="3" applyNumberFormat="0" applyAlignment="0" applyProtection="0">
      <alignment vertical="center"/>
    </xf>
    <xf numFmtId="0" fontId="36" fillId="30" borderId="5" applyNumberFormat="0" applyAlignment="0" applyProtection="0">
      <alignment vertical="center"/>
    </xf>
    <xf numFmtId="0" fontId="35" fillId="0" borderId="0" applyNumberFormat="0" applyFill="0" applyBorder="0" applyAlignment="0" applyProtection="0">
      <alignment vertical="center"/>
    </xf>
    <xf numFmtId="0" fontId="46" fillId="11" borderId="0" applyNumberFormat="0" applyBorder="0" applyAlignment="0" applyProtection="0">
      <alignment vertical="center"/>
    </xf>
    <xf numFmtId="0" fontId="42" fillId="0" borderId="8" applyNumberFormat="0" applyFill="0" applyAlignment="0" applyProtection="0">
      <alignment vertical="center"/>
    </xf>
    <xf numFmtId="0" fontId="43" fillId="0" borderId="9" applyNumberFormat="0" applyFill="0" applyAlignment="0" applyProtection="0">
      <alignment vertical="center"/>
    </xf>
    <xf numFmtId="0" fontId="44" fillId="0" borderId="10" applyNumberFormat="0" applyFill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41" fillId="14" borderId="3" applyNumberFormat="0" applyAlignment="0" applyProtection="0">
      <alignment vertical="center"/>
    </xf>
    <xf numFmtId="0" fontId="41" fillId="14" borderId="3" applyNumberFormat="0" applyAlignment="0" applyProtection="0">
      <alignment vertical="center"/>
    </xf>
    <xf numFmtId="0" fontId="41" fillId="14" borderId="3" applyNumberFormat="0" applyAlignment="0" applyProtection="0">
      <alignment vertical="center"/>
    </xf>
    <xf numFmtId="0" fontId="41" fillId="14" borderId="3" applyNumberFormat="0" applyAlignment="0" applyProtection="0">
      <alignment vertical="center"/>
    </xf>
    <xf numFmtId="0" fontId="39" fillId="0" borderId="6" applyNumberFormat="0" applyFill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50" fillId="0" borderId="0"/>
    <xf numFmtId="0" fontId="25" fillId="28" borderId="4" applyNumberFormat="0" applyFont="0" applyAlignment="0" applyProtection="0">
      <alignment vertical="center"/>
    </xf>
    <xf numFmtId="0" fontId="25" fillId="28" borderId="4" applyNumberFormat="0" applyFont="0" applyAlignment="0" applyProtection="0">
      <alignment vertical="center"/>
    </xf>
    <xf numFmtId="0" fontId="25" fillId="28" borderId="4" applyNumberFormat="0" applyFont="0" applyAlignment="0" applyProtection="0">
      <alignment vertical="center"/>
    </xf>
    <xf numFmtId="0" fontId="25" fillId="28" borderId="4" applyNumberFormat="0" applyFont="0" applyAlignment="0" applyProtection="0">
      <alignment vertical="center"/>
    </xf>
    <xf numFmtId="0" fontId="47" fillId="27" borderId="11" applyNumberFormat="0" applyAlignment="0" applyProtection="0">
      <alignment vertical="center"/>
    </xf>
    <xf numFmtId="0" fontId="47" fillId="27" borderId="11" applyNumberFormat="0" applyAlignment="0" applyProtection="0">
      <alignment vertical="center"/>
    </xf>
    <xf numFmtId="0" fontId="47" fillId="27" borderId="11" applyNumberFormat="0" applyAlignment="0" applyProtection="0">
      <alignment vertical="center"/>
    </xf>
    <xf numFmtId="0" fontId="47" fillId="27" borderId="11" applyNumberFormat="0" applyAlignment="0" applyProtection="0">
      <alignment vertical="center"/>
    </xf>
    <xf numFmtId="0" fontId="47" fillId="27" borderId="11" applyNumberFormat="0" applyAlignment="0" applyProtection="0">
      <alignment vertical="center"/>
    </xf>
    <xf numFmtId="0" fontId="47" fillId="27" borderId="11" applyNumberFormat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0" fillId="0" borderId="7" applyNumberFormat="0" applyFill="0" applyAlignment="0" applyProtection="0">
      <alignment vertical="center"/>
    </xf>
    <xf numFmtId="0" fontId="40" fillId="0" borderId="7" applyNumberFormat="0" applyFill="0" applyAlignment="0" applyProtection="0">
      <alignment vertical="center"/>
    </xf>
    <xf numFmtId="0" fontId="40" fillId="0" borderId="7" applyNumberFormat="0" applyFill="0" applyAlignment="0" applyProtection="0">
      <alignment vertical="center"/>
    </xf>
    <xf numFmtId="0" fontId="40" fillId="0" borderId="7" applyNumberFormat="0" applyFill="0" applyAlignment="0" applyProtection="0">
      <alignment vertical="center"/>
    </xf>
    <xf numFmtId="0" fontId="40" fillId="0" borderId="7" applyNumberFormat="0" applyFill="0" applyAlignment="0" applyProtection="0">
      <alignment vertical="center"/>
    </xf>
    <xf numFmtId="0" fontId="40" fillId="0" borderId="7" applyNumberFormat="0" applyFill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68" fillId="0" borderId="0" applyNumberFormat="0" applyFill="0" applyBorder="0" applyAlignment="0" applyProtection="0">
      <alignment vertical="center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12" fillId="0" borderId="0"/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9" fontId="20" fillId="0" borderId="0" applyFont="0" applyFill="0" applyBorder="0" applyAlignment="0" applyProtection="0">
      <alignment vertical="center"/>
    </xf>
    <xf numFmtId="0" fontId="75" fillId="49" borderId="61" applyNumberFormat="0" applyAlignment="0">
      <alignment horizontal="left" indent="1"/>
    </xf>
    <xf numFmtId="0" fontId="75" fillId="50" borderId="61">
      <alignment horizontal="left" indent="1"/>
    </xf>
    <xf numFmtId="0" fontId="76" fillId="0" borderId="0"/>
    <xf numFmtId="0" fontId="3" fillId="0" borderId="0">
      <alignment vertical="center"/>
    </xf>
    <xf numFmtId="41" fontId="20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30" fillId="27" borderId="73" applyNumberFormat="0" applyAlignment="0" applyProtection="0">
      <alignment vertical="center"/>
    </xf>
    <xf numFmtId="0" fontId="30" fillId="27" borderId="73" applyNumberFormat="0" applyAlignment="0" applyProtection="0">
      <alignment vertical="center"/>
    </xf>
    <xf numFmtId="0" fontId="30" fillId="27" borderId="73" applyNumberFormat="0" applyAlignment="0" applyProtection="0">
      <alignment vertical="center"/>
    </xf>
    <xf numFmtId="0" fontId="30" fillId="27" borderId="73" applyNumberFormat="0" applyAlignment="0" applyProtection="0">
      <alignment vertical="center"/>
    </xf>
    <xf numFmtId="0" fontId="30" fillId="27" borderId="73" applyNumberFormat="0" applyAlignment="0" applyProtection="0">
      <alignment vertical="center"/>
    </xf>
    <xf numFmtId="0" fontId="30" fillId="27" borderId="73" applyNumberFormat="0" applyAlignment="0" applyProtection="0">
      <alignment vertical="center"/>
    </xf>
    <xf numFmtId="0" fontId="30" fillId="27" borderId="73" applyNumberFormat="0" applyAlignment="0" applyProtection="0">
      <alignment vertical="center"/>
    </xf>
    <xf numFmtId="0" fontId="30" fillId="27" borderId="73" applyNumberFormat="0" applyAlignment="0" applyProtection="0">
      <alignment vertical="center"/>
    </xf>
    <xf numFmtId="0" fontId="30" fillId="27" borderId="73" applyNumberFormat="0" applyAlignment="0" applyProtection="0">
      <alignment vertical="center"/>
    </xf>
    <xf numFmtId="0" fontId="30" fillId="27" borderId="73" applyNumberFormat="0" applyAlignment="0" applyProtection="0">
      <alignment vertical="center"/>
    </xf>
    <xf numFmtId="0" fontId="30" fillId="27" borderId="73" applyNumberFormat="0" applyAlignment="0" applyProtection="0">
      <alignment vertical="center"/>
    </xf>
    <xf numFmtId="0" fontId="30" fillId="27" borderId="73" applyNumberFormat="0" applyAlignment="0" applyProtection="0">
      <alignment vertical="center"/>
    </xf>
    <xf numFmtId="0" fontId="14" fillId="28" borderId="74" applyNumberFormat="0" applyFont="0" applyAlignment="0" applyProtection="0">
      <alignment vertical="center"/>
    </xf>
    <xf numFmtId="0" fontId="14" fillId="28" borderId="74" applyNumberFormat="0" applyFont="0" applyAlignment="0" applyProtection="0">
      <alignment vertical="center"/>
    </xf>
    <xf numFmtId="0" fontId="14" fillId="28" borderId="74" applyNumberFormat="0" applyFont="0" applyAlignment="0" applyProtection="0">
      <alignment vertical="center"/>
    </xf>
    <xf numFmtId="0" fontId="14" fillId="28" borderId="74" applyNumberFormat="0" applyFont="0" applyAlignment="0" applyProtection="0">
      <alignment vertical="center"/>
    </xf>
    <xf numFmtId="0" fontId="14" fillId="28" borderId="74" applyNumberFormat="0" applyFont="0" applyAlignment="0" applyProtection="0">
      <alignment vertical="center"/>
    </xf>
    <xf numFmtId="0" fontId="14" fillId="28" borderId="74" applyNumberFormat="0" applyFont="0" applyAlignment="0" applyProtection="0">
      <alignment vertical="center"/>
    </xf>
    <xf numFmtId="0" fontId="14" fillId="28" borderId="74" applyNumberFormat="0" applyFont="0" applyAlignment="0" applyProtection="0">
      <alignment vertical="center"/>
    </xf>
    <xf numFmtId="0" fontId="14" fillId="28" borderId="74" applyNumberFormat="0" applyFont="0" applyAlignment="0" applyProtection="0">
      <alignment vertical="center"/>
    </xf>
    <xf numFmtId="0" fontId="14" fillId="28" borderId="74" applyNumberFormat="0" applyFont="0" applyAlignment="0" applyProtection="0">
      <alignment vertical="center"/>
    </xf>
    <xf numFmtId="0" fontId="14" fillId="28" borderId="74" applyNumberFormat="0" applyFont="0" applyAlignment="0" applyProtection="0">
      <alignment vertical="center"/>
    </xf>
    <xf numFmtId="0" fontId="14" fillId="28" borderId="74" applyNumberFormat="0" applyFont="0" applyAlignment="0" applyProtection="0">
      <alignment vertical="center"/>
    </xf>
    <xf numFmtId="0" fontId="14" fillId="28" borderId="74" applyNumberFormat="0" applyFont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0" fontId="40" fillId="0" borderId="75" applyNumberFormat="0" applyFill="0" applyAlignment="0" applyProtection="0">
      <alignment vertical="center"/>
    </xf>
    <xf numFmtId="0" fontId="40" fillId="0" borderId="75" applyNumberFormat="0" applyFill="0" applyAlignment="0" applyProtection="0">
      <alignment vertical="center"/>
    </xf>
    <xf numFmtId="0" fontId="40" fillId="0" borderId="75" applyNumberFormat="0" applyFill="0" applyAlignment="0" applyProtection="0">
      <alignment vertical="center"/>
    </xf>
    <xf numFmtId="0" fontId="40" fillId="0" borderId="75" applyNumberFormat="0" applyFill="0" applyAlignment="0" applyProtection="0">
      <alignment vertical="center"/>
    </xf>
    <xf numFmtId="0" fontId="40" fillId="0" borderId="75" applyNumberFormat="0" applyFill="0" applyAlignment="0" applyProtection="0">
      <alignment vertical="center"/>
    </xf>
    <xf numFmtId="0" fontId="40" fillId="0" borderId="75" applyNumberFormat="0" applyFill="0" applyAlignment="0" applyProtection="0">
      <alignment vertical="center"/>
    </xf>
    <xf numFmtId="0" fontId="40" fillId="0" borderId="75" applyNumberFormat="0" applyFill="0" applyAlignment="0" applyProtection="0">
      <alignment vertical="center"/>
    </xf>
    <xf numFmtId="0" fontId="40" fillId="0" borderId="75" applyNumberFormat="0" applyFill="0" applyAlignment="0" applyProtection="0">
      <alignment vertical="center"/>
    </xf>
    <xf numFmtId="0" fontId="40" fillId="0" borderId="75" applyNumberFormat="0" applyFill="0" applyAlignment="0" applyProtection="0">
      <alignment vertical="center"/>
    </xf>
    <xf numFmtId="0" fontId="40" fillId="0" borderId="75" applyNumberFormat="0" applyFill="0" applyAlignment="0" applyProtection="0">
      <alignment vertical="center"/>
    </xf>
    <xf numFmtId="0" fontId="40" fillId="0" borderId="75" applyNumberFormat="0" applyFill="0" applyAlignment="0" applyProtection="0">
      <alignment vertical="center"/>
    </xf>
    <xf numFmtId="0" fontId="40" fillId="0" borderId="75" applyNumberFormat="0" applyFill="0" applyAlignment="0" applyProtection="0">
      <alignment vertical="center"/>
    </xf>
    <xf numFmtId="0" fontId="40" fillId="0" borderId="75" applyNumberFormat="0" applyFill="0" applyAlignment="0" applyProtection="0">
      <alignment vertical="center"/>
    </xf>
    <xf numFmtId="0" fontId="40" fillId="0" borderId="75" applyNumberFormat="0" applyFill="0" applyAlignment="0" applyProtection="0">
      <alignment vertical="center"/>
    </xf>
    <xf numFmtId="0" fontId="40" fillId="0" borderId="75" applyNumberFormat="0" applyFill="0" applyAlignment="0" applyProtection="0">
      <alignment vertical="center"/>
    </xf>
    <xf numFmtId="0" fontId="40" fillId="0" borderId="75" applyNumberFormat="0" applyFill="0" applyAlignment="0" applyProtection="0">
      <alignment vertical="center"/>
    </xf>
    <xf numFmtId="0" fontId="40" fillId="0" borderId="75" applyNumberFormat="0" applyFill="0" applyAlignment="0" applyProtection="0">
      <alignment vertical="center"/>
    </xf>
    <xf numFmtId="0" fontId="40" fillId="0" borderId="75" applyNumberFormat="0" applyFill="0" applyAlignment="0" applyProtection="0">
      <alignment vertical="center"/>
    </xf>
    <xf numFmtId="0" fontId="41" fillId="14" borderId="73" applyNumberFormat="0" applyAlignment="0" applyProtection="0">
      <alignment vertical="center"/>
    </xf>
    <xf numFmtId="0" fontId="41" fillId="14" borderId="73" applyNumberFormat="0" applyAlignment="0" applyProtection="0">
      <alignment vertical="center"/>
    </xf>
    <xf numFmtId="0" fontId="41" fillId="14" borderId="73" applyNumberFormat="0" applyAlignment="0" applyProtection="0">
      <alignment vertical="center"/>
    </xf>
    <xf numFmtId="0" fontId="41" fillId="14" borderId="73" applyNumberFormat="0" applyAlignment="0" applyProtection="0">
      <alignment vertical="center"/>
    </xf>
    <xf numFmtId="0" fontId="41" fillId="14" borderId="73" applyNumberFormat="0" applyAlignment="0" applyProtection="0">
      <alignment vertical="center"/>
    </xf>
    <xf numFmtId="0" fontId="41" fillId="14" borderId="73" applyNumberFormat="0" applyAlignment="0" applyProtection="0">
      <alignment vertical="center"/>
    </xf>
    <xf numFmtId="0" fontId="41" fillId="14" borderId="73" applyNumberFormat="0" applyAlignment="0" applyProtection="0">
      <alignment vertical="center"/>
    </xf>
    <xf numFmtId="0" fontId="41" fillId="14" borderId="73" applyNumberFormat="0" applyAlignment="0" applyProtection="0">
      <alignment vertical="center"/>
    </xf>
    <xf numFmtId="0" fontId="41" fillId="14" borderId="73" applyNumberFormat="0" applyAlignment="0" applyProtection="0">
      <alignment vertical="center"/>
    </xf>
    <xf numFmtId="0" fontId="41" fillId="14" borderId="73" applyNumberFormat="0" applyAlignment="0" applyProtection="0">
      <alignment vertical="center"/>
    </xf>
    <xf numFmtId="0" fontId="41" fillId="14" borderId="73" applyNumberFormat="0" applyAlignment="0" applyProtection="0">
      <alignment vertical="center"/>
    </xf>
    <xf numFmtId="0" fontId="41" fillId="14" borderId="73" applyNumberFormat="0" applyAlignment="0" applyProtection="0">
      <alignment vertical="center"/>
    </xf>
    <xf numFmtId="0" fontId="47" fillId="27" borderId="76" applyNumberFormat="0" applyAlignment="0" applyProtection="0">
      <alignment vertical="center"/>
    </xf>
    <xf numFmtId="0" fontId="47" fillId="27" borderId="76" applyNumberFormat="0" applyAlignment="0" applyProtection="0">
      <alignment vertical="center"/>
    </xf>
    <xf numFmtId="0" fontId="47" fillId="27" borderId="76" applyNumberFormat="0" applyAlignment="0" applyProtection="0">
      <alignment vertical="center"/>
    </xf>
    <xf numFmtId="0" fontId="47" fillId="27" borderId="76" applyNumberFormat="0" applyAlignment="0" applyProtection="0">
      <alignment vertical="center"/>
    </xf>
    <xf numFmtId="0" fontId="47" fillId="27" borderId="76" applyNumberFormat="0" applyAlignment="0" applyProtection="0">
      <alignment vertical="center"/>
    </xf>
    <xf numFmtId="0" fontId="47" fillId="27" borderId="76" applyNumberFormat="0" applyAlignment="0" applyProtection="0">
      <alignment vertical="center"/>
    </xf>
    <xf numFmtId="0" fontId="47" fillId="27" borderId="76" applyNumberFormat="0" applyAlignment="0" applyProtection="0">
      <alignment vertical="center"/>
    </xf>
    <xf numFmtId="0" fontId="47" fillId="27" borderId="76" applyNumberFormat="0" applyAlignment="0" applyProtection="0">
      <alignment vertical="center"/>
    </xf>
    <xf numFmtId="0" fontId="47" fillId="27" borderId="76" applyNumberFormat="0" applyAlignment="0" applyProtection="0">
      <alignment vertical="center"/>
    </xf>
    <xf numFmtId="0" fontId="47" fillId="27" borderId="76" applyNumberFormat="0" applyAlignment="0" applyProtection="0">
      <alignment vertical="center"/>
    </xf>
    <xf numFmtId="0" fontId="47" fillId="27" borderId="76" applyNumberFormat="0" applyAlignment="0" applyProtection="0">
      <alignment vertical="center"/>
    </xf>
    <xf numFmtId="0" fontId="47" fillId="27" borderId="76" applyNumberFormat="0" applyAlignment="0" applyProtection="0">
      <alignment vertical="center"/>
    </xf>
    <xf numFmtId="0" fontId="47" fillId="27" borderId="76" applyNumberFormat="0" applyAlignment="0" applyProtection="0">
      <alignment vertical="center"/>
    </xf>
    <xf numFmtId="0" fontId="47" fillId="27" borderId="76" applyNumberFormat="0" applyAlignment="0" applyProtection="0">
      <alignment vertical="center"/>
    </xf>
    <xf numFmtId="0" fontId="47" fillId="27" borderId="76" applyNumberFormat="0" applyAlignment="0" applyProtection="0">
      <alignment vertical="center"/>
    </xf>
    <xf numFmtId="0" fontId="47" fillId="27" borderId="76" applyNumberFormat="0" applyAlignment="0" applyProtection="0">
      <alignment vertical="center"/>
    </xf>
    <xf numFmtId="0" fontId="47" fillId="27" borderId="76" applyNumberFormat="0" applyAlignment="0" applyProtection="0">
      <alignment vertical="center"/>
    </xf>
    <xf numFmtId="0" fontId="47" fillId="27" borderId="76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0" fillId="27" borderId="73" applyNumberFormat="0" applyAlignment="0" applyProtection="0">
      <alignment vertical="center"/>
    </xf>
    <xf numFmtId="0" fontId="30" fillId="27" borderId="73" applyNumberFormat="0" applyAlignment="0" applyProtection="0">
      <alignment vertical="center"/>
    </xf>
    <xf numFmtId="0" fontId="30" fillId="27" borderId="73" applyNumberFormat="0" applyAlignment="0" applyProtection="0">
      <alignment vertical="center"/>
    </xf>
    <xf numFmtId="0" fontId="30" fillId="27" borderId="73" applyNumberFormat="0" applyAlignment="0" applyProtection="0">
      <alignment vertical="center"/>
    </xf>
    <xf numFmtId="0" fontId="41" fillId="14" borderId="73" applyNumberFormat="0" applyAlignment="0" applyProtection="0">
      <alignment vertical="center"/>
    </xf>
    <xf numFmtId="0" fontId="41" fillId="14" borderId="73" applyNumberFormat="0" applyAlignment="0" applyProtection="0">
      <alignment vertical="center"/>
    </xf>
    <xf numFmtId="0" fontId="41" fillId="14" borderId="73" applyNumberFormat="0" applyAlignment="0" applyProtection="0">
      <alignment vertical="center"/>
    </xf>
    <xf numFmtId="0" fontId="41" fillId="14" borderId="73" applyNumberFormat="0" applyAlignment="0" applyProtection="0">
      <alignment vertical="center"/>
    </xf>
    <xf numFmtId="0" fontId="25" fillId="28" borderId="74" applyNumberFormat="0" applyFont="0" applyAlignment="0" applyProtection="0">
      <alignment vertical="center"/>
    </xf>
    <xf numFmtId="0" fontId="25" fillId="28" borderId="74" applyNumberFormat="0" applyFont="0" applyAlignment="0" applyProtection="0">
      <alignment vertical="center"/>
    </xf>
    <xf numFmtId="0" fontId="25" fillId="28" borderId="74" applyNumberFormat="0" applyFont="0" applyAlignment="0" applyProtection="0">
      <alignment vertical="center"/>
    </xf>
    <xf numFmtId="0" fontId="25" fillId="28" borderId="74" applyNumberFormat="0" applyFont="0" applyAlignment="0" applyProtection="0">
      <alignment vertical="center"/>
    </xf>
    <xf numFmtId="0" fontId="47" fillId="27" borderId="76" applyNumberFormat="0" applyAlignment="0" applyProtection="0">
      <alignment vertical="center"/>
    </xf>
    <xf numFmtId="0" fontId="47" fillId="27" borderId="76" applyNumberFormat="0" applyAlignment="0" applyProtection="0">
      <alignment vertical="center"/>
    </xf>
    <xf numFmtId="0" fontId="47" fillId="27" borderId="76" applyNumberFormat="0" applyAlignment="0" applyProtection="0">
      <alignment vertical="center"/>
    </xf>
    <xf numFmtId="0" fontId="47" fillId="27" borderId="76" applyNumberFormat="0" applyAlignment="0" applyProtection="0">
      <alignment vertical="center"/>
    </xf>
    <xf numFmtId="0" fontId="47" fillId="27" borderId="76" applyNumberFormat="0" applyAlignment="0" applyProtection="0">
      <alignment vertical="center"/>
    </xf>
    <xf numFmtId="0" fontId="47" fillId="27" borderId="76" applyNumberFormat="0" applyAlignment="0" applyProtection="0">
      <alignment vertical="center"/>
    </xf>
    <xf numFmtId="0" fontId="40" fillId="0" borderId="75" applyNumberFormat="0" applyFill="0" applyAlignment="0" applyProtection="0">
      <alignment vertical="center"/>
    </xf>
    <xf numFmtId="0" fontId="40" fillId="0" borderId="75" applyNumberFormat="0" applyFill="0" applyAlignment="0" applyProtection="0">
      <alignment vertical="center"/>
    </xf>
    <xf numFmtId="0" fontId="40" fillId="0" borderId="75" applyNumberFormat="0" applyFill="0" applyAlignment="0" applyProtection="0">
      <alignment vertical="center"/>
    </xf>
    <xf numFmtId="0" fontId="40" fillId="0" borderId="75" applyNumberFormat="0" applyFill="0" applyAlignment="0" applyProtection="0">
      <alignment vertical="center"/>
    </xf>
    <xf numFmtId="0" fontId="40" fillId="0" borderId="75" applyNumberFormat="0" applyFill="0" applyAlignment="0" applyProtection="0">
      <alignment vertical="center"/>
    </xf>
    <xf numFmtId="0" fontId="40" fillId="0" borderId="75" applyNumberFormat="0" applyFill="0" applyAlignment="0" applyProtection="0">
      <alignment vertical="center"/>
    </xf>
    <xf numFmtId="0" fontId="40" fillId="0" borderId="79" applyNumberFormat="0" applyFill="0" applyAlignment="0" applyProtection="0">
      <alignment vertical="center"/>
    </xf>
    <xf numFmtId="0" fontId="40" fillId="0" borderId="79" applyNumberFormat="0" applyFill="0" applyAlignment="0" applyProtection="0">
      <alignment vertical="center"/>
    </xf>
    <xf numFmtId="0" fontId="40" fillId="0" borderId="79" applyNumberFormat="0" applyFill="0" applyAlignment="0" applyProtection="0">
      <alignment vertical="center"/>
    </xf>
    <xf numFmtId="0" fontId="40" fillId="0" borderId="79" applyNumberFormat="0" applyFill="0" applyAlignment="0" applyProtection="0">
      <alignment vertical="center"/>
    </xf>
    <xf numFmtId="0" fontId="40" fillId="0" borderId="79" applyNumberFormat="0" applyFill="0" applyAlignment="0" applyProtection="0">
      <alignment vertical="center"/>
    </xf>
    <xf numFmtId="0" fontId="40" fillId="0" borderId="79" applyNumberFormat="0" applyFill="0" applyAlignment="0" applyProtection="0">
      <alignment vertical="center"/>
    </xf>
    <xf numFmtId="0" fontId="47" fillId="27" borderId="80" applyNumberFormat="0" applyAlignment="0" applyProtection="0">
      <alignment vertical="center"/>
    </xf>
    <xf numFmtId="0" fontId="47" fillId="27" borderId="80" applyNumberFormat="0" applyAlignment="0" applyProtection="0">
      <alignment vertical="center"/>
    </xf>
    <xf numFmtId="0" fontId="47" fillId="27" borderId="80" applyNumberFormat="0" applyAlignment="0" applyProtection="0">
      <alignment vertical="center"/>
    </xf>
    <xf numFmtId="0" fontId="47" fillId="27" borderId="80" applyNumberFormat="0" applyAlignment="0" applyProtection="0">
      <alignment vertical="center"/>
    </xf>
    <xf numFmtId="0" fontId="47" fillId="27" borderId="80" applyNumberFormat="0" applyAlignment="0" applyProtection="0">
      <alignment vertical="center"/>
    </xf>
    <xf numFmtId="0" fontId="47" fillId="27" borderId="80" applyNumberFormat="0" applyAlignment="0" applyProtection="0">
      <alignment vertical="center"/>
    </xf>
    <xf numFmtId="0" fontId="25" fillId="28" borderId="78" applyNumberFormat="0" applyFont="0" applyAlignment="0" applyProtection="0">
      <alignment vertical="center"/>
    </xf>
    <xf numFmtId="0" fontId="25" fillId="28" borderId="78" applyNumberFormat="0" applyFont="0" applyAlignment="0" applyProtection="0">
      <alignment vertical="center"/>
    </xf>
    <xf numFmtId="0" fontId="25" fillId="28" borderId="78" applyNumberFormat="0" applyFont="0" applyAlignment="0" applyProtection="0">
      <alignment vertical="center"/>
    </xf>
    <xf numFmtId="0" fontId="25" fillId="28" borderId="78" applyNumberFormat="0" applyFont="0" applyAlignment="0" applyProtection="0">
      <alignment vertical="center"/>
    </xf>
    <xf numFmtId="0" fontId="41" fillId="14" borderId="77" applyNumberFormat="0" applyAlignment="0" applyProtection="0">
      <alignment vertical="center"/>
    </xf>
    <xf numFmtId="0" fontId="41" fillId="14" borderId="77" applyNumberFormat="0" applyAlignment="0" applyProtection="0">
      <alignment vertical="center"/>
    </xf>
    <xf numFmtId="0" fontId="41" fillId="14" borderId="77" applyNumberFormat="0" applyAlignment="0" applyProtection="0">
      <alignment vertical="center"/>
    </xf>
    <xf numFmtId="0" fontId="41" fillId="14" borderId="77" applyNumberFormat="0" applyAlignment="0" applyProtection="0">
      <alignment vertical="center"/>
    </xf>
    <xf numFmtId="0" fontId="30" fillId="27" borderId="77" applyNumberFormat="0" applyAlignment="0" applyProtection="0">
      <alignment vertical="center"/>
    </xf>
    <xf numFmtId="0" fontId="30" fillId="27" borderId="77" applyNumberFormat="0" applyAlignment="0" applyProtection="0">
      <alignment vertical="center"/>
    </xf>
    <xf numFmtId="0" fontId="30" fillId="27" borderId="77" applyNumberFormat="0" applyAlignment="0" applyProtection="0">
      <alignment vertical="center"/>
    </xf>
    <xf numFmtId="0" fontId="30" fillId="27" borderId="77" applyNumberFormat="0" applyAlignment="0" applyProtection="0">
      <alignment vertical="center"/>
    </xf>
    <xf numFmtId="0" fontId="47" fillId="27" borderId="80" applyNumberFormat="0" applyAlignment="0" applyProtection="0">
      <alignment vertical="center"/>
    </xf>
    <xf numFmtId="0" fontId="47" fillId="27" borderId="80" applyNumberFormat="0" applyAlignment="0" applyProtection="0">
      <alignment vertical="center"/>
    </xf>
    <xf numFmtId="0" fontId="47" fillId="27" borderId="80" applyNumberFormat="0" applyAlignment="0" applyProtection="0">
      <alignment vertical="center"/>
    </xf>
    <xf numFmtId="0" fontId="47" fillId="27" borderId="80" applyNumberFormat="0" applyAlignment="0" applyProtection="0">
      <alignment vertical="center"/>
    </xf>
    <xf numFmtId="0" fontId="47" fillId="27" borderId="80" applyNumberFormat="0" applyAlignment="0" applyProtection="0">
      <alignment vertical="center"/>
    </xf>
    <xf numFmtId="0" fontId="47" fillId="27" borderId="80" applyNumberFormat="0" applyAlignment="0" applyProtection="0">
      <alignment vertical="center"/>
    </xf>
    <xf numFmtId="0" fontId="47" fillId="27" borderId="80" applyNumberFormat="0" applyAlignment="0" applyProtection="0">
      <alignment vertical="center"/>
    </xf>
    <xf numFmtId="0" fontId="47" fillId="27" borderId="80" applyNumberFormat="0" applyAlignment="0" applyProtection="0">
      <alignment vertical="center"/>
    </xf>
    <xf numFmtId="0" fontId="47" fillId="27" borderId="80" applyNumberFormat="0" applyAlignment="0" applyProtection="0">
      <alignment vertical="center"/>
    </xf>
    <xf numFmtId="0" fontId="47" fillId="27" borderId="80" applyNumberFormat="0" applyAlignment="0" applyProtection="0">
      <alignment vertical="center"/>
    </xf>
    <xf numFmtId="0" fontId="47" fillId="27" borderId="80" applyNumberFormat="0" applyAlignment="0" applyProtection="0">
      <alignment vertical="center"/>
    </xf>
    <xf numFmtId="0" fontId="47" fillId="27" borderId="80" applyNumberFormat="0" applyAlignment="0" applyProtection="0">
      <alignment vertical="center"/>
    </xf>
    <xf numFmtId="0" fontId="47" fillId="27" borderId="80" applyNumberFormat="0" applyAlignment="0" applyProtection="0">
      <alignment vertical="center"/>
    </xf>
    <xf numFmtId="0" fontId="47" fillId="27" borderId="80" applyNumberFormat="0" applyAlignment="0" applyProtection="0">
      <alignment vertical="center"/>
    </xf>
    <xf numFmtId="0" fontId="47" fillId="27" borderId="80" applyNumberFormat="0" applyAlignment="0" applyProtection="0">
      <alignment vertical="center"/>
    </xf>
    <xf numFmtId="0" fontId="47" fillId="27" borderId="80" applyNumberFormat="0" applyAlignment="0" applyProtection="0">
      <alignment vertical="center"/>
    </xf>
    <xf numFmtId="0" fontId="47" fillId="27" borderId="80" applyNumberFormat="0" applyAlignment="0" applyProtection="0">
      <alignment vertical="center"/>
    </xf>
    <xf numFmtId="0" fontId="47" fillId="27" borderId="80" applyNumberFormat="0" applyAlignment="0" applyProtection="0">
      <alignment vertical="center"/>
    </xf>
    <xf numFmtId="0" fontId="41" fillId="14" borderId="77" applyNumberFormat="0" applyAlignment="0" applyProtection="0">
      <alignment vertical="center"/>
    </xf>
    <xf numFmtId="0" fontId="41" fillId="14" borderId="77" applyNumberFormat="0" applyAlignment="0" applyProtection="0">
      <alignment vertical="center"/>
    </xf>
    <xf numFmtId="0" fontId="41" fillId="14" borderId="77" applyNumberFormat="0" applyAlignment="0" applyProtection="0">
      <alignment vertical="center"/>
    </xf>
    <xf numFmtId="0" fontId="41" fillId="14" borderId="77" applyNumberFormat="0" applyAlignment="0" applyProtection="0">
      <alignment vertical="center"/>
    </xf>
    <xf numFmtId="0" fontId="41" fillId="14" borderId="77" applyNumberFormat="0" applyAlignment="0" applyProtection="0">
      <alignment vertical="center"/>
    </xf>
    <xf numFmtId="0" fontId="41" fillId="14" borderId="77" applyNumberFormat="0" applyAlignment="0" applyProtection="0">
      <alignment vertical="center"/>
    </xf>
    <xf numFmtId="0" fontId="41" fillId="14" borderId="77" applyNumberFormat="0" applyAlignment="0" applyProtection="0">
      <alignment vertical="center"/>
    </xf>
    <xf numFmtId="0" fontId="41" fillId="14" borderId="77" applyNumberFormat="0" applyAlignment="0" applyProtection="0">
      <alignment vertical="center"/>
    </xf>
    <xf numFmtId="0" fontId="41" fillId="14" borderId="77" applyNumberFormat="0" applyAlignment="0" applyProtection="0">
      <alignment vertical="center"/>
    </xf>
    <xf numFmtId="0" fontId="41" fillId="14" borderId="77" applyNumberFormat="0" applyAlignment="0" applyProtection="0">
      <alignment vertical="center"/>
    </xf>
    <xf numFmtId="0" fontId="41" fillId="14" borderId="77" applyNumberFormat="0" applyAlignment="0" applyProtection="0">
      <alignment vertical="center"/>
    </xf>
    <xf numFmtId="0" fontId="41" fillId="14" borderId="77" applyNumberFormat="0" applyAlignment="0" applyProtection="0">
      <alignment vertical="center"/>
    </xf>
    <xf numFmtId="0" fontId="40" fillId="0" borderId="79" applyNumberFormat="0" applyFill="0" applyAlignment="0" applyProtection="0">
      <alignment vertical="center"/>
    </xf>
    <xf numFmtId="0" fontId="40" fillId="0" borderId="79" applyNumberFormat="0" applyFill="0" applyAlignment="0" applyProtection="0">
      <alignment vertical="center"/>
    </xf>
    <xf numFmtId="0" fontId="40" fillId="0" borderId="79" applyNumberFormat="0" applyFill="0" applyAlignment="0" applyProtection="0">
      <alignment vertical="center"/>
    </xf>
    <xf numFmtId="0" fontId="40" fillId="0" borderId="79" applyNumberFormat="0" applyFill="0" applyAlignment="0" applyProtection="0">
      <alignment vertical="center"/>
    </xf>
    <xf numFmtId="0" fontId="40" fillId="0" borderId="79" applyNumberFormat="0" applyFill="0" applyAlignment="0" applyProtection="0">
      <alignment vertical="center"/>
    </xf>
    <xf numFmtId="0" fontId="40" fillId="0" borderId="79" applyNumberFormat="0" applyFill="0" applyAlignment="0" applyProtection="0">
      <alignment vertical="center"/>
    </xf>
    <xf numFmtId="0" fontId="40" fillId="0" borderId="79" applyNumberFormat="0" applyFill="0" applyAlignment="0" applyProtection="0">
      <alignment vertical="center"/>
    </xf>
    <xf numFmtId="0" fontId="40" fillId="0" borderId="79" applyNumberFormat="0" applyFill="0" applyAlignment="0" applyProtection="0">
      <alignment vertical="center"/>
    </xf>
    <xf numFmtId="0" fontId="40" fillId="0" borderId="79" applyNumberFormat="0" applyFill="0" applyAlignment="0" applyProtection="0">
      <alignment vertical="center"/>
    </xf>
    <xf numFmtId="0" fontId="40" fillId="0" borderId="79" applyNumberFormat="0" applyFill="0" applyAlignment="0" applyProtection="0">
      <alignment vertical="center"/>
    </xf>
    <xf numFmtId="0" fontId="40" fillId="0" borderId="79" applyNumberFormat="0" applyFill="0" applyAlignment="0" applyProtection="0">
      <alignment vertical="center"/>
    </xf>
    <xf numFmtId="0" fontId="40" fillId="0" borderId="79" applyNumberFormat="0" applyFill="0" applyAlignment="0" applyProtection="0">
      <alignment vertical="center"/>
    </xf>
    <xf numFmtId="0" fontId="40" fillId="0" borderId="79" applyNumberFormat="0" applyFill="0" applyAlignment="0" applyProtection="0">
      <alignment vertical="center"/>
    </xf>
    <xf numFmtId="0" fontId="40" fillId="0" borderId="79" applyNumberFormat="0" applyFill="0" applyAlignment="0" applyProtection="0">
      <alignment vertical="center"/>
    </xf>
    <xf numFmtId="0" fontId="40" fillId="0" borderId="79" applyNumberFormat="0" applyFill="0" applyAlignment="0" applyProtection="0">
      <alignment vertical="center"/>
    </xf>
    <xf numFmtId="0" fontId="40" fillId="0" borderId="79" applyNumberFormat="0" applyFill="0" applyAlignment="0" applyProtection="0">
      <alignment vertical="center"/>
    </xf>
    <xf numFmtId="0" fontId="40" fillId="0" borderId="79" applyNumberFormat="0" applyFill="0" applyAlignment="0" applyProtection="0">
      <alignment vertical="center"/>
    </xf>
    <xf numFmtId="0" fontId="40" fillId="0" borderId="79" applyNumberFormat="0" applyFill="0" applyAlignment="0" applyProtection="0">
      <alignment vertical="center"/>
    </xf>
    <xf numFmtId="0" fontId="14" fillId="28" borderId="78" applyNumberFormat="0" applyFont="0" applyAlignment="0" applyProtection="0">
      <alignment vertical="center"/>
    </xf>
    <xf numFmtId="0" fontId="14" fillId="28" borderId="78" applyNumberFormat="0" applyFont="0" applyAlignment="0" applyProtection="0">
      <alignment vertical="center"/>
    </xf>
    <xf numFmtId="0" fontId="14" fillId="28" borderId="78" applyNumberFormat="0" applyFont="0" applyAlignment="0" applyProtection="0">
      <alignment vertical="center"/>
    </xf>
    <xf numFmtId="0" fontId="14" fillId="28" borderId="78" applyNumberFormat="0" applyFont="0" applyAlignment="0" applyProtection="0">
      <alignment vertical="center"/>
    </xf>
    <xf numFmtId="0" fontId="14" fillId="28" borderId="78" applyNumberFormat="0" applyFont="0" applyAlignment="0" applyProtection="0">
      <alignment vertical="center"/>
    </xf>
    <xf numFmtId="0" fontId="14" fillId="28" borderId="78" applyNumberFormat="0" applyFont="0" applyAlignment="0" applyProtection="0">
      <alignment vertical="center"/>
    </xf>
    <xf numFmtId="0" fontId="14" fillId="28" borderId="78" applyNumberFormat="0" applyFont="0" applyAlignment="0" applyProtection="0">
      <alignment vertical="center"/>
    </xf>
    <xf numFmtId="0" fontId="14" fillId="28" borderId="78" applyNumberFormat="0" applyFont="0" applyAlignment="0" applyProtection="0">
      <alignment vertical="center"/>
    </xf>
    <xf numFmtId="0" fontId="14" fillId="28" borderId="78" applyNumberFormat="0" applyFont="0" applyAlignment="0" applyProtection="0">
      <alignment vertical="center"/>
    </xf>
    <xf numFmtId="0" fontId="14" fillId="28" borderId="78" applyNumberFormat="0" applyFont="0" applyAlignment="0" applyProtection="0">
      <alignment vertical="center"/>
    </xf>
    <xf numFmtId="0" fontId="14" fillId="28" borderId="78" applyNumberFormat="0" applyFont="0" applyAlignment="0" applyProtection="0">
      <alignment vertical="center"/>
    </xf>
    <xf numFmtId="0" fontId="14" fillId="28" borderId="78" applyNumberFormat="0" applyFont="0" applyAlignment="0" applyProtection="0">
      <alignment vertical="center"/>
    </xf>
    <xf numFmtId="0" fontId="30" fillId="27" borderId="77" applyNumberFormat="0" applyAlignment="0" applyProtection="0">
      <alignment vertical="center"/>
    </xf>
    <xf numFmtId="0" fontId="30" fillId="27" borderId="77" applyNumberFormat="0" applyAlignment="0" applyProtection="0">
      <alignment vertical="center"/>
    </xf>
    <xf numFmtId="0" fontId="30" fillId="27" borderId="77" applyNumberFormat="0" applyAlignment="0" applyProtection="0">
      <alignment vertical="center"/>
    </xf>
    <xf numFmtId="0" fontId="30" fillId="27" borderId="77" applyNumberFormat="0" applyAlignment="0" applyProtection="0">
      <alignment vertical="center"/>
    </xf>
    <xf numFmtId="0" fontId="30" fillId="27" borderId="77" applyNumberFormat="0" applyAlignment="0" applyProtection="0">
      <alignment vertical="center"/>
    </xf>
    <xf numFmtId="0" fontId="30" fillId="27" borderId="77" applyNumberFormat="0" applyAlignment="0" applyProtection="0">
      <alignment vertical="center"/>
    </xf>
    <xf numFmtId="0" fontId="30" fillId="27" borderId="77" applyNumberFormat="0" applyAlignment="0" applyProtection="0">
      <alignment vertical="center"/>
    </xf>
    <xf numFmtId="0" fontId="30" fillId="27" borderId="77" applyNumberFormat="0" applyAlignment="0" applyProtection="0">
      <alignment vertical="center"/>
    </xf>
    <xf numFmtId="0" fontId="30" fillId="27" borderId="77" applyNumberFormat="0" applyAlignment="0" applyProtection="0">
      <alignment vertical="center"/>
    </xf>
    <xf numFmtId="0" fontId="30" fillId="27" borderId="77" applyNumberFormat="0" applyAlignment="0" applyProtection="0">
      <alignment vertical="center"/>
    </xf>
    <xf numFmtId="0" fontId="30" fillId="27" borderId="77" applyNumberFormat="0" applyAlignment="0" applyProtection="0">
      <alignment vertical="center"/>
    </xf>
    <xf numFmtId="0" fontId="30" fillId="27" borderId="77" applyNumberFormat="0" applyAlignment="0" applyProtection="0">
      <alignment vertical="center"/>
    </xf>
    <xf numFmtId="0" fontId="1" fillId="0" borderId="0">
      <alignment vertical="center"/>
    </xf>
    <xf numFmtId="0" fontId="20" fillId="0" borderId="0">
      <alignment vertical="center"/>
    </xf>
  </cellStyleXfs>
  <cellXfs count="258">
    <xf numFmtId="0" fontId="0" fillId="0" borderId="0" xfId="0">
      <alignment vertical="center"/>
    </xf>
    <xf numFmtId="0" fontId="4" fillId="0" borderId="0" xfId="0" applyFont="1">
      <alignment vertical="center"/>
    </xf>
    <xf numFmtId="0" fontId="4" fillId="0" borderId="0" xfId="0" applyFont="1" applyAlignment="1">
      <alignment vertical="center" wrapText="1"/>
    </xf>
    <xf numFmtId="0" fontId="4" fillId="0" borderId="0" xfId="0" applyFont="1" applyAlignment="1">
      <alignment horizontal="left" vertical="center"/>
    </xf>
    <xf numFmtId="0" fontId="4" fillId="0" borderId="0" xfId="0" applyFont="1" applyAlignment="1">
      <alignment horizontal="center" vertical="center"/>
    </xf>
    <xf numFmtId="0" fontId="12" fillId="3" borderId="0" xfId="7" applyFill="1" applyAlignment="1">
      <alignment horizontal="center" vertical="center"/>
    </xf>
    <xf numFmtId="0" fontId="12" fillId="3" borderId="2" xfId="7" applyFill="1" applyBorder="1">
      <alignment vertical="center"/>
    </xf>
    <xf numFmtId="0" fontId="12" fillId="3" borderId="2" xfId="7" applyFill="1" applyBorder="1" applyAlignment="1">
      <alignment horizontal="center" vertical="center"/>
    </xf>
    <xf numFmtId="0" fontId="22" fillId="3" borderId="2" xfId="7" applyFont="1" applyFill="1" applyBorder="1" applyAlignment="1">
      <alignment horizontal="right" vertical="center"/>
    </xf>
    <xf numFmtId="0" fontId="51" fillId="0" borderId="0" xfId="7" applyFont="1">
      <alignment vertical="center"/>
    </xf>
    <xf numFmtId="0" fontId="51" fillId="0" borderId="0" xfId="7" applyFont="1" applyAlignment="1">
      <alignment horizontal="center" vertical="center"/>
    </xf>
    <xf numFmtId="0" fontId="51" fillId="0" borderId="12" xfId="7" applyFont="1" applyBorder="1">
      <alignment vertical="center"/>
    </xf>
    <xf numFmtId="0" fontId="51" fillId="0" borderId="13" xfId="7" applyFont="1" applyBorder="1" applyAlignment="1">
      <alignment horizontal="center" vertical="center"/>
    </xf>
    <xf numFmtId="0" fontId="51" fillId="0" borderId="13" xfId="7" applyFont="1" applyBorder="1">
      <alignment vertical="center"/>
    </xf>
    <xf numFmtId="0" fontId="51" fillId="0" borderId="14" xfId="7" applyFont="1" applyBorder="1">
      <alignment vertical="center"/>
    </xf>
    <xf numFmtId="0" fontId="51" fillId="0" borderId="15" xfId="7" applyFont="1" applyBorder="1">
      <alignment vertical="center"/>
    </xf>
    <xf numFmtId="0" fontId="51" fillId="0" borderId="16" xfId="7" applyFont="1" applyBorder="1">
      <alignment vertical="center"/>
    </xf>
    <xf numFmtId="0" fontId="51" fillId="0" borderId="0" xfId="7" applyFont="1" applyBorder="1" applyAlignment="1">
      <alignment horizontal="center" vertical="center"/>
    </xf>
    <xf numFmtId="0" fontId="51" fillId="0" borderId="0" xfId="7" applyFont="1" applyBorder="1">
      <alignment vertical="center"/>
    </xf>
    <xf numFmtId="0" fontId="56" fillId="0" borderId="17" xfId="7" applyFont="1" applyBorder="1" applyAlignment="1">
      <alignment horizontal="center" vertical="center"/>
    </xf>
    <xf numFmtId="14" fontId="56" fillId="0" borderId="3" xfId="7" applyNumberFormat="1" applyFont="1" applyBorder="1" applyAlignment="1">
      <alignment horizontal="center" vertical="center"/>
    </xf>
    <xf numFmtId="0" fontId="56" fillId="0" borderId="18" xfId="7" applyNumberFormat="1" applyFont="1" applyBorder="1" applyAlignment="1">
      <alignment horizontal="center" vertical="center"/>
    </xf>
    <xf numFmtId="0" fontId="51" fillId="0" borderId="19" xfId="7" applyFont="1" applyBorder="1">
      <alignment vertical="center"/>
    </xf>
    <xf numFmtId="0" fontId="51" fillId="0" borderId="20" xfId="7" applyFont="1" applyBorder="1" applyAlignment="1">
      <alignment horizontal="center" vertical="center"/>
    </xf>
    <xf numFmtId="0" fontId="51" fillId="0" borderId="20" xfId="7" applyFont="1" applyBorder="1">
      <alignment vertical="center"/>
    </xf>
    <xf numFmtId="0" fontId="51" fillId="0" borderId="21" xfId="7" applyFont="1" applyBorder="1">
      <alignment vertical="center"/>
    </xf>
    <xf numFmtId="0" fontId="58" fillId="34" borderId="0" xfId="0" applyFont="1" applyFill="1" applyAlignment="1">
      <alignment horizontal="center" vertical="center"/>
    </xf>
    <xf numFmtId="0" fontId="4" fillId="0" borderId="0" xfId="0" applyFont="1" applyAlignment="1">
      <alignment horizontal="center" vertical="center" wrapText="1"/>
    </xf>
    <xf numFmtId="0" fontId="12" fillId="0" borderId="0" xfId="7">
      <alignment vertical="center"/>
    </xf>
    <xf numFmtId="0" fontId="12" fillId="3" borderId="0" xfId="7" applyFill="1">
      <alignment vertical="center"/>
    </xf>
    <xf numFmtId="0" fontId="24" fillId="0" borderId="0" xfId="7" applyFont="1" applyAlignment="1">
      <alignment horizontal="center" vertical="center"/>
    </xf>
    <xf numFmtId="0" fontId="60" fillId="33" borderId="1" xfId="7" applyFont="1" applyFill="1" applyBorder="1" applyAlignment="1">
      <alignment horizontal="center" vertical="center"/>
    </xf>
    <xf numFmtId="0" fontId="60" fillId="36" borderId="1" xfId="7" applyFont="1" applyFill="1" applyBorder="1" applyAlignment="1">
      <alignment horizontal="center" vertical="center"/>
    </xf>
    <xf numFmtId="0" fontId="60" fillId="38" borderId="1" xfId="7" applyFont="1" applyFill="1" applyBorder="1" applyAlignment="1">
      <alignment horizontal="center" vertical="center"/>
    </xf>
    <xf numFmtId="0" fontId="24" fillId="39" borderId="1" xfId="7" applyFont="1" applyFill="1" applyBorder="1" applyAlignment="1">
      <alignment horizontal="center" vertical="center"/>
    </xf>
    <xf numFmtId="0" fontId="24" fillId="4" borderId="1" xfId="7" applyFont="1" applyFill="1" applyBorder="1" applyAlignment="1">
      <alignment horizontal="center" vertical="center"/>
    </xf>
    <xf numFmtId="0" fontId="24" fillId="32" borderId="1" xfId="7" applyFont="1" applyFill="1" applyBorder="1" applyAlignment="1">
      <alignment horizontal="center" vertical="center"/>
    </xf>
    <xf numFmtId="0" fontId="12" fillId="0" borderId="0" xfId="7" applyFont="1">
      <alignment vertical="center"/>
    </xf>
    <xf numFmtId="0" fontId="24" fillId="3" borderId="1" xfId="7" applyFont="1" applyFill="1" applyBorder="1" applyAlignment="1">
      <alignment horizontal="center" vertical="center"/>
    </xf>
    <xf numFmtId="0" fontId="24" fillId="40" borderId="1" xfId="7" applyFont="1" applyFill="1" applyBorder="1" applyAlignment="1">
      <alignment horizontal="center" vertical="center"/>
    </xf>
    <xf numFmtId="0" fontId="24" fillId="37" borderId="1" xfId="7" applyFont="1" applyFill="1" applyBorder="1" applyAlignment="1">
      <alignment horizontal="center" vertical="center"/>
    </xf>
    <xf numFmtId="0" fontId="24" fillId="35" borderId="1" xfId="7" applyFont="1" applyFill="1" applyBorder="1" applyAlignment="1">
      <alignment horizontal="center" vertical="center"/>
    </xf>
    <xf numFmtId="0" fontId="24" fillId="31" borderId="1" xfId="7" applyFont="1" applyFill="1" applyBorder="1" applyAlignment="1">
      <alignment horizontal="center" vertical="center"/>
    </xf>
    <xf numFmtId="0" fontId="12" fillId="3" borderId="1" xfId="7" applyFont="1" applyFill="1" applyBorder="1" applyAlignment="1">
      <alignment horizontal="center" vertical="center"/>
    </xf>
    <xf numFmtId="0" fontId="12" fillId="3" borderId="0" xfId="7" applyFont="1" applyFill="1" applyAlignment="1">
      <alignment horizontal="center" vertical="center"/>
    </xf>
    <xf numFmtId="0" fontId="24" fillId="3" borderId="0" xfId="7" applyFont="1" applyFill="1" applyAlignment="1">
      <alignment horizontal="center" vertical="center"/>
    </xf>
    <xf numFmtId="0" fontId="12" fillId="3" borderId="1" xfId="7" applyFill="1" applyBorder="1" applyAlignment="1">
      <alignment horizontal="center" vertical="center"/>
    </xf>
    <xf numFmtId="0" fontId="4" fillId="0" borderId="0" xfId="0" applyFont="1" applyAlignment="1">
      <alignment horizontal="right" vertical="center"/>
    </xf>
    <xf numFmtId="0" fontId="18" fillId="7" borderId="25" xfId="1" applyFont="1" applyFill="1" applyBorder="1" applyAlignment="1">
      <alignment horizontal="center" vertical="center" wrapText="1"/>
    </xf>
    <xf numFmtId="0" fontId="62" fillId="3" borderId="0" xfId="7" applyFont="1" applyFill="1">
      <alignment vertical="center"/>
    </xf>
    <xf numFmtId="0" fontId="56" fillId="0" borderId="3" xfId="7" applyFont="1" applyBorder="1" applyAlignment="1">
      <alignment horizontal="center" vertical="center"/>
    </xf>
    <xf numFmtId="176" fontId="9" fillId="3" borderId="25" xfId="0" applyNumberFormat="1" applyFont="1" applyFill="1" applyBorder="1" applyAlignment="1">
      <alignment horizontal="center" vertical="center"/>
    </xf>
    <xf numFmtId="0" fontId="64" fillId="3" borderId="1" xfId="7" applyFont="1" applyFill="1" applyBorder="1" applyAlignment="1">
      <alignment horizontal="center" vertical="center"/>
    </xf>
    <xf numFmtId="0" fontId="64" fillId="3" borderId="0" xfId="7" applyFont="1" applyFill="1" applyAlignment="1">
      <alignment horizontal="center" vertical="center"/>
    </xf>
    <xf numFmtId="0" fontId="65" fillId="41" borderId="1" xfId="7" applyFont="1" applyFill="1" applyBorder="1" applyAlignment="1">
      <alignment horizontal="center" vertical="center"/>
    </xf>
    <xf numFmtId="0" fontId="57" fillId="3" borderId="1" xfId="7" applyFont="1" applyFill="1" applyBorder="1" applyAlignment="1">
      <alignment horizontal="center" vertical="center"/>
    </xf>
    <xf numFmtId="0" fontId="56" fillId="0" borderId="3" xfId="7" applyFont="1" applyBorder="1" applyAlignment="1">
      <alignment horizontal="left" vertical="center" wrapText="1"/>
    </xf>
    <xf numFmtId="0" fontId="67" fillId="3" borderId="0" xfId="7" applyFont="1" applyFill="1" applyAlignment="1">
      <alignment horizontal="center" vertical="center"/>
    </xf>
    <xf numFmtId="0" fontId="67" fillId="3" borderId="0" xfId="7" applyFont="1" applyFill="1" applyAlignment="1">
      <alignment vertical="center"/>
    </xf>
    <xf numFmtId="0" fontId="67" fillId="3" borderId="0" xfId="7" applyFont="1" applyFill="1" applyAlignment="1">
      <alignment horizontal="right" vertical="center"/>
    </xf>
    <xf numFmtId="0" fontId="60" fillId="33" borderId="29" xfId="7" applyFont="1" applyFill="1" applyBorder="1" applyAlignment="1">
      <alignment horizontal="center" vertical="center"/>
    </xf>
    <xf numFmtId="0" fontId="60" fillId="33" borderId="30" xfId="7" applyFont="1" applyFill="1" applyBorder="1" applyAlignment="1">
      <alignment horizontal="center" vertical="center"/>
    </xf>
    <xf numFmtId="0" fontId="25" fillId="3" borderId="1" xfId="7" applyFont="1" applyFill="1" applyBorder="1" applyAlignment="1">
      <alignment horizontal="center" vertical="center"/>
    </xf>
    <xf numFmtId="0" fontId="68" fillId="3" borderId="1" xfId="284" applyFill="1" applyBorder="1" applyAlignment="1">
      <alignment horizontal="center" vertical="center"/>
    </xf>
    <xf numFmtId="14" fontId="12" fillId="3" borderId="32" xfId="7" applyNumberFormat="1" applyFill="1" applyBorder="1" applyAlignment="1">
      <alignment horizontal="center" vertical="center"/>
    </xf>
    <xf numFmtId="0" fontId="0" fillId="3" borderId="1" xfId="7" applyFont="1" applyFill="1" applyBorder="1" applyAlignment="1">
      <alignment horizontal="center" vertical="center"/>
    </xf>
    <xf numFmtId="0" fontId="12" fillId="3" borderId="34" xfId="7" applyFill="1" applyBorder="1" applyAlignment="1">
      <alignment horizontal="center" vertical="center"/>
    </xf>
    <xf numFmtId="14" fontId="12" fillId="3" borderId="35" xfId="7" applyNumberFormat="1" applyFill="1" applyBorder="1" applyAlignment="1">
      <alignment horizontal="center" vertical="center"/>
    </xf>
    <xf numFmtId="0" fontId="26" fillId="3" borderId="0" xfId="7" applyFont="1" applyFill="1" applyAlignment="1">
      <alignment vertical="center"/>
    </xf>
    <xf numFmtId="0" fontId="27" fillId="3" borderId="0" xfId="7" applyFont="1" applyFill="1" applyAlignment="1">
      <alignment vertical="center"/>
    </xf>
    <xf numFmtId="0" fontId="55" fillId="42" borderId="17" xfId="7" applyFont="1" applyFill="1" applyBorder="1" applyAlignment="1">
      <alignment horizontal="center" vertical="center"/>
    </xf>
    <xf numFmtId="0" fontId="55" fillId="42" borderId="3" xfId="7" applyFont="1" applyFill="1" applyBorder="1" applyAlignment="1">
      <alignment horizontal="center" vertical="center"/>
    </xf>
    <xf numFmtId="0" fontId="55" fillId="42" borderId="3" xfId="7" applyFont="1" applyFill="1" applyBorder="1" applyAlignment="1">
      <alignment horizontal="center" vertical="center" wrapText="1"/>
    </xf>
    <xf numFmtId="0" fontId="51" fillId="0" borderId="0" xfId="7" applyFont="1" applyAlignment="1">
      <alignment vertical="center" wrapText="1"/>
    </xf>
    <xf numFmtId="0" fontId="51" fillId="0" borderId="13" xfId="7" applyFont="1" applyBorder="1" applyAlignment="1">
      <alignment vertical="center" wrapText="1"/>
    </xf>
    <xf numFmtId="0" fontId="51" fillId="0" borderId="0" xfId="7" applyFont="1" applyBorder="1" applyAlignment="1">
      <alignment vertical="center" wrapText="1"/>
    </xf>
    <xf numFmtId="0" fontId="51" fillId="0" borderId="20" xfId="7" applyFont="1" applyBorder="1" applyAlignment="1">
      <alignment vertical="center" wrapText="1"/>
    </xf>
    <xf numFmtId="0" fontId="10" fillId="0" borderId="0" xfId="0" applyFont="1" applyAlignment="1">
      <alignment horizontal="center" vertical="center"/>
    </xf>
    <xf numFmtId="0" fontId="63" fillId="0" borderId="0" xfId="0" applyFont="1" applyAlignment="1">
      <alignment horizontal="center" vertical="center"/>
    </xf>
    <xf numFmtId="0" fontId="17" fillId="7" borderId="37" xfId="1" applyFont="1" applyFill="1" applyBorder="1" applyAlignment="1">
      <alignment horizontal="center" vertical="center" wrapText="1"/>
    </xf>
    <xf numFmtId="0" fontId="19" fillId="2" borderId="39" xfId="0" applyNumberFormat="1" applyFont="1" applyFill="1" applyBorder="1" applyAlignment="1">
      <alignment horizontal="center" vertical="center"/>
    </xf>
    <xf numFmtId="0" fontId="10" fillId="3" borderId="39" xfId="0" applyFont="1" applyFill="1" applyBorder="1" applyAlignment="1">
      <alignment horizontal="center" vertical="center"/>
    </xf>
    <xf numFmtId="178" fontId="10" fillId="3" borderId="39" xfId="0" applyNumberFormat="1" applyFont="1" applyFill="1" applyBorder="1" applyAlignment="1">
      <alignment horizontal="center" vertical="center"/>
    </xf>
    <xf numFmtId="0" fontId="10" fillId="3" borderId="39" xfId="0" applyFont="1" applyFill="1" applyBorder="1" applyAlignment="1">
      <alignment horizontal="left" vertical="center"/>
    </xf>
    <xf numFmtId="0" fontId="9" fillId="3" borderId="39" xfId="0" applyFont="1" applyFill="1" applyBorder="1" applyAlignment="1">
      <alignment horizontal="center" vertical="center" wrapText="1"/>
    </xf>
    <xf numFmtId="0" fontId="16" fillId="3" borderId="39" xfId="0" applyFont="1" applyFill="1" applyBorder="1" applyAlignment="1">
      <alignment horizontal="center" vertical="center"/>
    </xf>
    <xf numFmtId="0" fontId="9" fillId="3" borderId="39" xfId="0" applyFont="1" applyFill="1" applyBorder="1" applyAlignment="1">
      <alignment horizontal="center" vertical="center"/>
    </xf>
    <xf numFmtId="14" fontId="59" fillId="0" borderId="38" xfId="0" applyNumberFormat="1" applyFont="1" applyBorder="1" applyAlignment="1">
      <alignment horizontal="center" vertical="center"/>
    </xf>
    <xf numFmtId="0" fontId="9" fillId="3" borderId="41" xfId="0" applyNumberFormat="1" applyFont="1" applyFill="1" applyBorder="1" applyAlignment="1">
      <alignment horizontal="center" vertical="center"/>
    </xf>
    <xf numFmtId="0" fontId="10" fillId="3" borderId="43" xfId="0" applyFont="1" applyFill="1" applyBorder="1" applyAlignment="1">
      <alignment horizontal="center" vertical="center"/>
    </xf>
    <xf numFmtId="178" fontId="10" fillId="3" borderId="43" xfId="0" applyNumberFormat="1" applyFont="1" applyFill="1" applyBorder="1" applyAlignment="1">
      <alignment horizontal="center" vertical="center"/>
    </xf>
    <xf numFmtId="0" fontId="10" fillId="3" borderId="43" xfId="0" applyFont="1" applyFill="1" applyBorder="1" applyAlignment="1">
      <alignment horizontal="left" vertical="center"/>
    </xf>
    <xf numFmtId="0" fontId="9" fillId="3" borderId="43" xfId="0" applyFont="1" applyFill="1" applyBorder="1" applyAlignment="1">
      <alignment horizontal="center" vertical="center" wrapText="1"/>
    </xf>
    <xf numFmtId="0" fontId="16" fillId="3" borderId="43" xfId="0" applyFont="1" applyFill="1" applyBorder="1" applyAlignment="1">
      <alignment horizontal="center" vertical="center"/>
    </xf>
    <xf numFmtId="58" fontId="9" fillId="3" borderId="47" xfId="0" applyNumberFormat="1" applyFont="1" applyFill="1" applyBorder="1" applyAlignment="1">
      <alignment horizontal="center" vertical="center"/>
    </xf>
    <xf numFmtId="14" fontId="10" fillId="0" borderId="48" xfId="0" applyNumberFormat="1" applyFont="1" applyBorder="1" applyAlignment="1">
      <alignment horizontal="center" vertical="center"/>
    </xf>
    <xf numFmtId="0" fontId="4" fillId="0" borderId="48" xfId="0" applyFont="1" applyBorder="1" applyAlignment="1">
      <alignment horizontal="center" vertical="center"/>
    </xf>
    <xf numFmtId="177" fontId="10" fillId="0" borderId="0" xfId="0" applyNumberFormat="1" applyFont="1" applyBorder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58" fontId="10" fillId="0" borderId="0" xfId="0" applyNumberFormat="1" applyFont="1" applyBorder="1" applyAlignment="1">
      <alignment horizontal="center" vertical="center"/>
    </xf>
    <xf numFmtId="0" fontId="9" fillId="3" borderId="40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58" fontId="72" fillId="3" borderId="40" xfId="0" applyNumberFormat="1" applyFont="1" applyFill="1" applyBorder="1" applyAlignment="1">
      <alignment horizontal="center" vertical="center"/>
    </xf>
    <xf numFmtId="0" fontId="73" fillId="34" borderId="0" xfId="0" applyFont="1" applyFill="1" applyAlignment="1">
      <alignment horizontal="center" vertical="center"/>
    </xf>
    <xf numFmtId="0" fontId="6" fillId="0" borderId="0" xfId="0" applyFont="1">
      <alignment vertical="center"/>
    </xf>
    <xf numFmtId="9" fontId="9" fillId="3" borderId="55" xfId="1813" applyFont="1" applyFill="1" applyBorder="1" applyAlignment="1">
      <alignment horizontal="center" vertical="center"/>
    </xf>
    <xf numFmtId="14" fontId="59" fillId="0" borderId="0" xfId="0" applyNumberFormat="1" applyFont="1" applyAlignment="1">
      <alignment horizontal="center" vertical="center"/>
    </xf>
    <xf numFmtId="0" fontId="55" fillId="42" borderId="18" xfId="7" applyFont="1" applyFill="1" applyBorder="1" applyAlignment="1">
      <alignment horizontal="center" vertical="center"/>
    </xf>
    <xf numFmtId="0" fontId="10" fillId="3" borderId="43" xfId="0" applyNumberFormat="1" applyFont="1" applyFill="1" applyBorder="1" applyAlignment="1">
      <alignment horizontal="left" vertical="center"/>
    </xf>
    <xf numFmtId="0" fontId="9" fillId="3" borderId="47" xfId="0" applyNumberFormat="1" applyFont="1" applyFill="1" applyBorder="1" applyAlignment="1">
      <alignment horizontal="center" vertical="center"/>
    </xf>
    <xf numFmtId="0" fontId="10" fillId="32" borderId="1" xfId="0" applyFont="1" applyFill="1" applyBorder="1" applyAlignment="1">
      <alignment vertical="center" wrapText="1"/>
    </xf>
    <xf numFmtId="0" fontId="10" fillId="32" borderId="1" xfId="0" applyFont="1" applyFill="1" applyBorder="1" applyAlignment="1">
      <alignment horizontal="center" vertical="center" wrapText="1"/>
    </xf>
    <xf numFmtId="0" fontId="4" fillId="0" borderId="62" xfId="0" applyFont="1" applyBorder="1" applyAlignment="1">
      <alignment horizontal="center" vertical="center"/>
    </xf>
    <xf numFmtId="14" fontId="77" fillId="0" borderId="38" xfId="0" applyNumberFormat="1" applyFont="1" applyBorder="1" applyAlignment="1">
      <alignment horizontal="center" vertical="center"/>
    </xf>
    <xf numFmtId="0" fontId="77" fillId="0" borderId="62" xfId="0" applyFont="1" applyBorder="1" applyAlignment="1">
      <alignment horizontal="center" vertical="center"/>
    </xf>
    <xf numFmtId="0" fontId="78" fillId="0" borderId="62" xfId="0" applyFont="1" applyBorder="1" applyAlignment="1">
      <alignment horizontal="center" vertical="center"/>
    </xf>
    <xf numFmtId="0" fontId="59" fillId="0" borderId="62" xfId="0" applyFont="1" applyBorder="1" applyAlignment="1">
      <alignment horizontal="center" vertical="center"/>
    </xf>
    <xf numFmtId="0" fontId="79" fillId="0" borderId="62" xfId="0" applyFont="1" applyBorder="1" applyAlignment="1">
      <alignment horizontal="center" vertical="center"/>
    </xf>
    <xf numFmtId="0" fontId="8" fillId="0" borderId="62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vertical="center"/>
    </xf>
    <xf numFmtId="0" fontId="79" fillId="3" borderId="1" xfId="0" applyFont="1" applyFill="1" applyBorder="1" applyAlignment="1">
      <alignment horizontal="center" vertical="center"/>
    </xf>
    <xf numFmtId="0" fontId="77" fillId="0" borderId="1" xfId="0" applyFont="1" applyBorder="1" applyAlignment="1">
      <alignment horizontal="center" vertical="center"/>
    </xf>
    <xf numFmtId="0" fontId="8" fillId="2" borderId="44" xfId="0" applyFont="1" applyFill="1" applyBorder="1" applyAlignment="1">
      <alignment horizontal="center" vertical="center" wrapText="1"/>
    </xf>
    <xf numFmtId="0" fontId="8" fillId="2" borderId="45" xfId="0" applyFont="1" applyFill="1" applyBorder="1" applyAlignment="1">
      <alignment horizontal="center" vertical="center" wrapText="1"/>
    </xf>
    <xf numFmtId="0" fontId="10" fillId="32" borderId="1" xfId="0" applyFont="1" applyFill="1" applyBorder="1" applyAlignment="1">
      <alignment horizontal="center" vertical="center" wrapText="1"/>
    </xf>
    <xf numFmtId="0" fontId="9" fillId="3" borderId="43" xfId="0" applyFont="1" applyFill="1" applyBorder="1" applyAlignment="1">
      <alignment horizontal="left" vertical="center" wrapText="1"/>
    </xf>
    <xf numFmtId="0" fontId="9" fillId="3" borderId="39" xfId="0" applyFont="1" applyFill="1" applyBorder="1" applyAlignment="1">
      <alignment horizontal="left" vertical="center" wrapText="1"/>
    </xf>
    <xf numFmtId="0" fontId="10" fillId="45" borderId="1" xfId="0" applyFont="1" applyFill="1" applyBorder="1" applyAlignment="1">
      <alignment horizontal="center" vertical="center" wrapText="1"/>
    </xf>
    <xf numFmtId="0" fontId="10" fillId="32" borderId="1" xfId="0" applyFont="1" applyFill="1" applyBorder="1" applyAlignment="1">
      <alignment horizontal="center" vertical="center" wrapText="1"/>
    </xf>
    <xf numFmtId="0" fontId="4" fillId="0" borderId="0" xfId="0" applyFont="1" applyBorder="1" applyAlignment="1">
      <alignment horizontal="center" vertical="center"/>
    </xf>
    <xf numFmtId="58" fontId="9" fillId="51" borderId="47" xfId="0" applyNumberFormat="1" applyFont="1" applyFill="1" applyBorder="1" applyAlignment="1">
      <alignment horizontal="center" vertical="center"/>
    </xf>
    <xf numFmtId="0" fontId="9" fillId="51" borderId="47" xfId="0" applyNumberFormat="1" applyFont="1" applyFill="1" applyBorder="1" applyAlignment="1">
      <alignment horizontal="center" vertical="center"/>
    </xf>
    <xf numFmtId="0" fontId="82" fillId="51" borderId="43" xfId="0" applyFont="1" applyFill="1" applyBorder="1" applyAlignment="1">
      <alignment horizontal="left" vertical="center" wrapText="1"/>
    </xf>
    <xf numFmtId="0" fontId="83" fillId="3" borderId="39" xfId="0" applyFont="1" applyFill="1" applyBorder="1" applyAlignment="1">
      <alignment horizontal="left" vertical="center" wrapText="1"/>
    </xf>
    <xf numFmtId="0" fontId="83" fillId="3" borderId="39" xfId="0" applyFont="1" applyFill="1" applyBorder="1" applyAlignment="1">
      <alignment horizontal="center" vertical="center"/>
    </xf>
    <xf numFmtId="0" fontId="84" fillId="2" borderId="39" xfId="0" applyNumberFormat="1" applyFont="1" applyFill="1" applyBorder="1" applyAlignment="1">
      <alignment horizontal="center" vertical="center"/>
    </xf>
    <xf numFmtId="0" fontId="9" fillId="3" borderId="43" xfId="0" applyFont="1" applyFill="1" applyBorder="1" applyAlignment="1">
      <alignment horizontal="center" vertical="center"/>
    </xf>
    <xf numFmtId="0" fontId="9" fillId="3" borderId="43" xfId="0" applyFont="1" applyFill="1" applyBorder="1" applyAlignment="1">
      <alignment horizontal="left" vertical="center"/>
    </xf>
    <xf numFmtId="0" fontId="18" fillId="7" borderId="37" xfId="1" applyFont="1" applyFill="1" applyBorder="1" applyAlignment="1">
      <alignment horizontal="center" vertical="center" wrapText="1"/>
    </xf>
    <xf numFmtId="0" fontId="85" fillId="0" borderId="0" xfId="0" applyFont="1">
      <alignment vertical="center"/>
    </xf>
    <xf numFmtId="0" fontId="9" fillId="3" borderId="43" xfId="0" applyNumberFormat="1" applyFont="1" applyFill="1" applyBorder="1" applyAlignment="1">
      <alignment horizontal="left" vertical="center"/>
    </xf>
    <xf numFmtId="0" fontId="9" fillId="3" borderId="39" xfId="0" applyFont="1" applyFill="1" applyBorder="1" applyAlignment="1">
      <alignment horizontal="left" vertical="center"/>
    </xf>
    <xf numFmtId="2" fontId="9" fillId="3" borderId="39" xfId="0" applyNumberFormat="1" applyFont="1" applyFill="1" applyBorder="1" applyAlignment="1">
      <alignment horizontal="left" vertical="center"/>
    </xf>
    <xf numFmtId="0" fontId="9" fillId="0" borderId="40" xfId="0" applyNumberFormat="1" applyFont="1" applyFill="1" applyBorder="1" applyAlignment="1">
      <alignment horizontal="center" vertical="center"/>
    </xf>
    <xf numFmtId="177" fontId="9" fillId="0" borderId="47" xfId="0" applyNumberFormat="1" applyFont="1" applyFill="1" applyBorder="1" applyAlignment="1">
      <alignment horizontal="center" vertical="center"/>
    </xf>
    <xf numFmtId="179" fontId="9" fillId="0" borderId="47" xfId="0" applyNumberFormat="1" applyFont="1" applyFill="1" applyBorder="1" applyAlignment="1">
      <alignment horizontal="center" vertical="center"/>
    </xf>
    <xf numFmtId="14" fontId="63" fillId="0" borderId="0" xfId="0" applyNumberFormat="1" applyFont="1" applyAlignment="1">
      <alignment horizontal="center" vertical="center"/>
    </xf>
    <xf numFmtId="179" fontId="9" fillId="0" borderId="25" xfId="0" applyNumberFormat="1" applyFont="1" applyFill="1" applyBorder="1" applyAlignment="1">
      <alignment horizontal="center" vertical="center"/>
    </xf>
    <xf numFmtId="176" fontId="9" fillId="0" borderId="25" xfId="0" applyNumberFormat="1" applyFont="1" applyFill="1" applyBorder="1" applyAlignment="1">
      <alignment horizontal="center" vertical="center"/>
    </xf>
    <xf numFmtId="0" fontId="9" fillId="0" borderId="47" xfId="0" applyNumberFormat="1" applyFont="1" applyFill="1" applyBorder="1" applyAlignment="1">
      <alignment horizontal="center" vertical="center"/>
    </xf>
    <xf numFmtId="0" fontId="9" fillId="3" borderId="43" xfId="0" applyFont="1" applyFill="1" applyBorder="1" applyAlignment="1">
      <alignment horizontal="center" vertical="center" wrapText="1"/>
    </xf>
    <xf numFmtId="0" fontId="9" fillId="3" borderId="43" xfId="0" applyFont="1" applyFill="1" applyBorder="1" applyAlignment="1">
      <alignment horizontal="center" vertical="center" wrapText="1"/>
    </xf>
    <xf numFmtId="0" fontId="9" fillId="0" borderId="0" xfId="0" applyNumberFormat="1" applyFont="1" applyFill="1" applyBorder="1" applyAlignment="1">
      <alignment horizontal="center" vertical="center"/>
    </xf>
    <xf numFmtId="0" fontId="10" fillId="3" borderId="39" xfId="0" applyFont="1" applyFill="1" applyBorder="1" applyAlignment="1">
      <alignment horizontal="left" vertical="center" wrapText="1"/>
    </xf>
    <xf numFmtId="0" fontId="85" fillId="3" borderId="39" xfId="0" applyFont="1" applyFill="1" applyBorder="1" applyAlignment="1">
      <alignment horizontal="center" vertical="center" wrapText="1"/>
    </xf>
    <xf numFmtId="0" fontId="9" fillId="3" borderId="39" xfId="0" quotePrefix="1" applyFont="1" applyFill="1" applyBorder="1" applyAlignment="1">
      <alignment horizontal="left" vertical="center"/>
    </xf>
    <xf numFmtId="179" fontId="9" fillId="0" borderId="47" xfId="1818" applyNumberFormat="1" applyFont="1" applyFill="1" applyBorder="1" applyAlignment="1">
      <alignment horizontal="center" vertical="center"/>
    </xf>
    <xf numFmtId="0" fontId="9" fillId="3" borderId="43" xfId="0" applyFont="1" applyFill="1" applyBorder="1" applyAlignment="1">
      <alignment horizontal="center" vertical="center" wrapText="1"/>
    </xf>
    <xf numFmtId="0" fontId="87" fillId="7" borderId="37" xfId="1" applyFont="1" applyFill="1" applyBorder="1" applyAlignment="1">
      <alignment horizontal="center" vertical="center" wrapText="1"/>
    </xf>
    <xf numFmtId="180" fontId="9" fillId="0" borderId="25" xfId="0" applyNumberFormat="1" applyFont="1" applyFill="1" applyBorder="1" applyAlignment="1">
      <alignment horizontal="center" vertical="center"/>
    </xf>
    <xf numFmtId="14" fontId="72" fillId="0" borderId="40" xfId="0" applyNumberFormat="1" applyFont="1" applyFill="1" applyBorder="1" applyAlignment="1">
      <alignment horizontal="center" vertical="center"/>
    </xf>
    <xf numFmtId="0" fontId="9" fillId="51" borderId="39" xfId="0" applyFont="1" applyFill="1" applyBorder="1" applyAlignment="1">
      <alignment horizontal="center" vertical="center"/>
    </xf>
    <xf numFmtId="0" fontId="9" fillId="51" borderId="39" xfId="0" applyFont="1" applyFill="1" applyBorder="1" applyAlignment="1">
      <alignment horizontal="left" vertical="center" wrapText="1"/>
    </xf>
    <xf numFmtId="58" fontId="72" fillId="0" borderId="40" xfId="0" applyNumberFormat="1" applyFont="1" applyFill="1" applyBorder="1" applyAlignment="1">
      <alignment horizontal="center" vertical="center"/>
    </xf>
    <xf numFmtId="179" fontId="83" fillId="0" borderId="25" xfId="0" applyNumberFormat="1" applyFont="1" applyFill="1" applyBorder="1" applyAlignment="1">
      <alignment horizontal="center" vertical="center"/>
    </xf>
    <xf numFmtId="0" fontId="9" fillId="3" borderId="43" xfId="0" applyFont="1" applyFill="1" applyBorder="1" applyAlignment="1">
      <alignment horizontal="center" vertical="center" wrapText="1"/>
    </xf>
    <xf numFmtId="58" fontId="72" fillId="0" borderId="0" xfId="0" applyNumberFormat="1" applyFont="1" applyFill="1" applyBorder="1" applyAlignment="1">
      <alignment horizontal="center" vertical="center"/>
    </xf>
    <xf numFmtId="176" fontId="9" fillId="0" borderId="25" xfId="0" quotePrefix="1" applyNumberFormat="1" applyFont="1" applyFill="1" applyBorder="1" applyAlignment="1">
      <alignment horizontal="center" vertical="center"/>
    </xf>
    <xf numFmtId="0" fontId="9" fillId="3" borderId="43" xfId="0" applyFont="1" applyFill="1" applyBorder="1" applyAlignment="1">
      <alignment horizontal="center" vertical="center" wrapText="1"/>
    </xf>
    <xf numFmtId="0" fontId="9" fillId="52" borderId="39" xfId="0" applyFont="1" applyFill="1" applyBorder="1" applyAlignment="1">
      <alignment horizontal="left" vertical="center" wrapText="1"/>
    </xf>
    <xf numFmtId="0" fontId="86" fillId="3" borderId="39" xfId="0" applyFont="1" applyFill="1" applyBorder="1" applyAlignment="1">
      <alignment horizontal="left" vertical="center" wrapText="1"/>
    </xf>
    <xf numFmtId="0" fontId="9" fillId="3" borderId="43" xfId="0" applyFont="1" applyFill="1" applyBorder="1" applyAlignment="1">
      <alignment horizontal="center" vertical="center" wrapText="1"/>
    </xf>
    <xf numFmtId="0" fontId="4" fillId="0" borderId="0" xfId="0" applyNumberFormat="1" applyFont="1">
      <alignment vertical="center"/>
    </xf>
    <xf numFmtId="9" fontId="9" fillId="0" borderId="72" xfId="1813" applyNumberFormat="1" applyFont="1" applyFill="1" applyBorder="1" applyAlignment="1">
      <alignment horizontal="center" vertical="center"/>
    </xf>
    <xf numFmtId="9" fontId="9" fillId="0" borderId="72" xfId="1813" applyFont="1" applyFill="1" applyBorder="1" applyAlignment="1">
      <alignment horizontal="center" vertical="center"/>
    </xf>
    <xf numFmtId="9" fontId="9" fillId="0" borderId="55" xfId="1813" applyFont="1" applyFill="1" applyBorder="1" applyAlignment="1">
      <alignment horizontal="center" vertical="center"/>
    </xf>
    <xf numFmtId="9" fontId="9" fillId="0" borderId="0" xfId="1813" applyFont="1" applyFill="1" applyBorder="1" applyAlignment="1">
      <alignment horizontal="center" vertical="center"/>
    </xf>
    <xf numFmtId="0" fontId="9" fillId="0" borderId="55" xfId="1813" applyNumberFormat="1" applyFont="1" applyFill="1" applyBorder="1" applyAlignment="1">
      <alignment horizontal="center" vertical="center"/>
    </xf>
    <xf numFmtId="0" fontId="83" fillId="0" borderId="47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center" vertical="center"/>
    </xf>
    <xf numFmtId="0" fontId="89" fillId="45" borderId="1" xfId="0" applyFont="1" applyFill="1" applyBorder="1" applyAlignment="1">
      <alignment horizontal="center" vertical="center" wrapText="1"/>
    </xf>
    <xf numFmtId="0" fontId="90" fillId="45" borderId="1" xfId="0" applyFont="1" applyFill="1" applyBorder="1" applyAlignment="1">
      <alignment horizontal="center" vertical="center" wrapText="1"/>
    </xf>
    <xf numFmtId="177" fontId="83" fillId="0" borderId="47" xfId="0" applyNumberFormat="1" applyFont="1" applyFill="1" applyBorder="1" applyAlignment="1">
      <alignment horizontal="center" vertical="center"/>
    </xf>
    <xf numFmtId="0" fontId="26" fillId="3" borderId="0" xfId="7" applyFont="1" applyFill="1" applyAlignment="1">
      <alignment horizontal="center" vertical="center"/>
    </xf>
    <xf numFmtId="0" fontId="27" fillId="3" borderId="0" xfId="7" applyFont="1" applyFill="1" applyAlignment="1">
      <alignment horizontal="center" vertical="center"/>
    </xf>
    <xf numFmtId="0" fontId="66" fillId="3" borderId="0" xfId="7" applyFont="1" applyFill="1" applyAlignment="1">
      <alignment horizontal="center" vertical="center"/>
    </xf>
    <xf numFmtId="0" fontId="74" fillId="3" borderId="0" xfId="7" applyFont="1" applyFill="1" applyAlignment="1">
      <alignment horizontal="right" vertical="center"/>
    </xf>
    <xf numFmtId="14" fontId="23" fillId="3" borderId="0" xfId="7" applyNumberFormat="1" applyFont="1" applyFill="1" applyAlignment="1">
      <alignment horizontal="right" vertical="center"/>
    </xf>
    <xf numFmtId="0" fontId="60" fillId="33" borderId="28" xfId="7" applyFont="1" applyFill="1" applyBorder="1" applyAlignment="1">
      <alignment horizontal="center" vertical="center"/>
    </xf>
    <xf numFmtId="0" fontId="60" fillId="33" borderId="29" xfId="7" applyFont="1" applyFill="1" applyBorder="1" applyAlignment="1">
      <alignment horizontal="center" vertical="center"/>
    </xf>
    <xf numFmtId="0" fontId="0" fillId="3" borderId="31" xfId="7" applyFont="1" applyFill="1" applyBorder="1" applyAlignment="1">
      <alignment horizontal="center" vertical="center" wrapText="1"/>
    </xf>
    <xf numFmtId="0" fontId="12" fillId="3" borderId="31" xfId="7" applyFont="1" applyFill="1" applyBorder="1" applyAlignment="1">
      <alignment horizontal="center" vertical="center"/>
    </xf>
    <xf numFmtId="0" fontId="12" fillId="3" borderId="33" xfId="7" applyFont="1" applyFill="1" applyBorder="1" applyAlignment="1">
      <alignment horizontal="center" vertical="center"/>
    </xf>
    <xf numFmtId="0" fontId="12" fillId="3" borderId="34" xfId="7" applyFont="1" applyFill="1" applyBorder="1" applyAlignment="1">
      <alignment horizontal="center" vertical="center"/>
    </xf>
    <xf numFmtId="0" fontId="52" fillId="0" borderId="0" xfId="7" applyFont="1" applyBorder="1" applyAlignment="1">
      <alignment horizontal="center" vertical="center"/>
    </xf>
    <xf numFmtId="0" fontId="53" fillId="33" borderId="58" xfId="7" applyFont="1" applyFill="1" applyBorder="1" applyAlignment="1">
      <alignment horizontal="center" vertical="center"/>
    </xf>
    <xf numFmtId="0" fontId="53" fillId="33" borderId="59" xfId="7" applyFont="1" applyFill="1" applyBorder="1" applyAlignment="1">
      <alignment horizontal="center" vertical="center"/>
    </xf>
    <xf numFmtId="0" fontId="53" fillId="33" borderId="60" xfId="7" applyFont="1" applyFill="1" applyBorder="1" applyAlignment="1">
      <alignment horizontal="center" vertical="center"/>
    </xf>
    <xf numFmtId="0" fontId="9" fillId="3" borderId="42" xfId="0" applyFont="1" applyFill="1" applyBorder="1" applyAlignment="1">
      <alignment horizontal="center" vertical="center" wrapText="1"/>
    </xf>
    <xf numFmtId="0" fontId="9" fillId="3" borderId="43" xfId="0" applyFont="1" applyFill="1" applyBorder="1" applyAlignment="1">
      <alignment horizontal="center" vertical="center" wrapText="1"/>
    </xf>
    <xf numFmtId="0" fontId="9" fillId="3" borderId="81" xfId="0" applyFont="1" applyFill="1" applyBorder="1" applyAlignment="1">
      <alignment horizontal="center" vertical="center" wrapText="1"/>
    </xf>
    <xf numFmtId="0" fontId="71" fillId="44" borderId="26" xfId="0" applyFont="1" applyFill="1" applyBorder="1" applyAlignment="1">
      <alignment horizontal="center" vertical="center" wrapText="1"/>
    </xf>
    <xf numFmtId="0" fontId="71" fillId="44" borderId="67" xfId="0" applyFont="1" applyFill="1" applyBorder="1" applyAlignment="1">
      <alignment horizontal="center" vertical="center" wrapText="1"/>
    </xf>
    <xf numFmtId="0" fontId="8" fillId="2" borderId="26" xfId="0" applyFont="1" applyFill="1" applyBorder="1" applyAlignment="1">
      <alignment horizontal="center" vertical="center" wrapText="1"/>
    </xf>
    <xf numFmtId="0" fontId="8" fillId="2" borderId="27" xfId="0" applyFont="1" applyFill="1" applyBorder="1" applyAlignment="1">
      <alignment horizontal="center" vertical="center" wrapText="1"/>
    </xf>
    <xf numFmtId="0" fontId="10" fillId="45" borderId="26" xfId="0" quotePrefix="1" applyFont="1" applyFill="1" applyBorder="1" applyAlignment="1">
      <alignment horizontal="center" vertical="center" wrapText="1"/>
    </xf>
    <xf numFmtId="0" fontId="10" fillId="45" borderId="27" xfId="0" quotePrefix="1" applyFont="1" applyFill="1" applyBorder="1" applyAlignment="1">
      <alignment horizontal="center" vertical="center" wrapText="1"/>
    </xf>
    <xf numFmtId="0" fontId="10" fillId="32" borderId="1" xfId="0" applyFont="1" applyFill="1" applyBorder="1" applyAlignment="1">
      <alignment horizontal="center" vertical="center" wrapText="1"/>
    </xf>
    <xf numFmtId="0" fontId="7" fillId="47" borderId="22" xfId="0" applyFont="1" applyFill="1" applyBorder="1" applyAlignment="1">
      <alignment horizontal="center" vertical="center" wrapText="1"/>
    </xf>
    <xf numFmtId="0" fontId="7" fillId="47" borderId="0" xfId="0" applyFont="1" applyFill="1" applyBorder="1" applyAlignment="1">
      <alignment horizontal="center" vertical="center" wrapText="1"/>
    </xf>
    <xf numFmtId="0" fontId="7" fillId="47" borderId="42" xfId="0" applyFont="1" applyFill="1" applyBorder="1" applyAlignment="1">
      <alignment horizontal="center" vertical="center"/>
    </xf>
    <xf numFmtId="0" fontId="61" fillId="33" borderId="23" xfId="0" applyFont="1" applyFill="1" applyBorder="1" applyAlignment="1">
      <alignment horizontal="left" vertical="center"/>
    </xf>
    <xf numFmtId="0" fontId="61" fillId="33" borderId="24" xfId="0" applyFont="1" applyFill="1" applyBorder="1" applyAlignment="1">
      <alignment horizontal="left" vertical="center"/>
    </xf>
    <xf numFmtId="0" fontId="7" fillId="46" borderId="40" xfId="0" applyFont="1" applyFill="1" applyBorder="1" applyAlignment="1">
      <alignment horizontal="center" vertical="center"/>
    </xf>
    <xf numFmtId="0" fontId="7" fillId="46" borderId="46" xfId="0" applyFont="1" applyFill="1" applyBorder="1" applyAlignment="1">
      <alignment horizontal="center" vertical="center"/>
    </xf>
    <xf numFmtId="14" fontId="8" fillId="48" borderId="53" xfId="0" applyNumberFormat="1" applyFont="1" applyFill="1" applyBorder="1" applyAlignment="1">
      <alignment horizontal="center" vertical="center"/>
    </xf>
    <xf numFmtId="14" fontId="8" fillId="48" borderId="0" xfId="0" applyNumberFormat="1" applyFont="1" applyFill="1" applyBorder="1" applyAlignment="1">
      <alignment horizontal="center" vertical="center"/>
    </xf>
    <xf numFmtId="14" fontId="8" fillId="48" borderId="54" xfId="0" applyNumberFormat="1" applyFont="1" applyFill="1" applyBorder="1" applyAlignment="1">
      <alignment horizontal="center" vertical="center"/>
    </xf>
    <xf numFmtId="14" fontId="8" fillId="48" borderId="38" xfId="0" applyNumberFormat="1" applyFont="1" applyFill="1" applyBorder="1" applyAlignment="1">
      <alignment horizontal="right" vertical="center"/>
    </xf>
    <xf numFmtId="14" fontId="8" fillId="47" borderId="48" xfId="0" applyNumberFormat="1" applyFont="1" applyFill="1" applyBorder="1" applyAlignment="1">
      <alignment horizontal="right" vertical="center"/>
    </xf>
    <xf numFmtId="14" fontId="8" fillId="2" borderId="38" xfId="0" applyNumberFormat="1" applyFont="1" applyFill="1" applyBorder="1" applyAlignment="1">
      <alignment horizontal="right" vertical="center"/>
    </xf>
    <xf numFmtId="0" fontId="7" fillId="36" borderId="51" xfId="0" applyFont="1" applyFill="1" applyBorder="1" applyAlignment="1">
      <alignment horizontal="center" vertical="center"/>
    </xf>
    <xf numFmtId="0" fontId="7" fillId="36" borderId="50" xfId="0" applyFont="1" applyFill="1" applyBorder="1" applyAlignment="1">
      <alignment horizontal="center" vertical="center"/>
    </xf>
    <xf numFmtId="0" fontId="7" fillId="36" borderId="52" xfId="0" applyFont="1" applyFill="1" applyBorder="1" applyAlignment="1">
      <alignment horizontal="center" vertical="center"/>
    </xf>
    <xf numFmtId="0" fontId="7" fillId="36" borderId="36" xfId="0" applyFont="1" applyFill="1" applyBorder="1" applyAlignment="1">
      <alignment horizontal="center" vertical="center"/>
    </xf>
    <xf numFmtId="0" fontId="8" fillId="47" borderId="63" xfId="0" applyFont="1" applyFill="1" applyBorder="1" applyAlignment="1">
      <alignment horizontal="center" vertical="center" wrapText="1"/>
    </xf>
    <xf numFmtId="0" fontId="8" fillId="47" borderId="53" xfId="0" applyFont="1" applyFill="1" applyBorder="1" applyAlignment="1">
      <alignment horizontal="center" vertical="center" wrapText="1"/>
    </xf>
    <xf numFmtId="0" fontId="8" fillId="47" borderId="64" xfId="0" applyFont="1" applyFill="1" applyBorder="1" applyAlignment="1">
      <alignment horizontal="center" vertical="center" wrapText="1"/>
    </xf>
    <xf numFmtId="0" fontId="7" fillId="43" borderId="51" xfId="0" applyFont="1" applyFill="1" applyBorder="1" applyAlignment="1">
      <alignment horizontal="center" vertical="center"/>
    </xf>
    <xf numFmtId="0" fontId="7" fillId="43" borderId="50" xfId="0" applyFont="1" applyFill="1" applyBorder="1" applyAlignment="1">
      <alignment horizontal="center" vertical="center"/>
    </xf>
    <xf numFmtId="0" fontId="7" fillId="43" borderId="68" xfId="0" applyFont="1" applyFill="1" applyBorder="1" applyAlignment="1">
      <alignment horizontal="center" vertical="center"/>
    </xf>
    <xf numFmtId="0" fontId="7" fillId="43" borderId="52" xfId="0" applyFont="1" applyFill="1" applyBorder="1" applyAlignment="1">
      <alignment horizontal="center" vertical="center"/>
    </xf>
    <xf numFmtId="0" fontId="7" fillId="43" borderId="36" xfId="0" applyFont="1" applyFill="1" applyBorder="1" applyAlignment="1">
      <alignment horizontal="center" vertical="center"/>
    </xf>
    <xf numFmtId="0" fontId="7" fillId="43" borderId="69" xfId="0" applyFont="1" applyFill="1" applyBorder="1" applyAlignment="1">
      <alignment horizontal="center" vertical="center"/>
    </xf>
    <xf numFmtId="0" fontId="10" fillId="45" borderId="1" xfId="0" applyFont="1" applyFill="1" applyBorder="1" applyAlignment="1">
      <alignment horizontal="center" vertical="center" wrapText="1"/>
    </xf>
    <xf numFmtId="0" fontId="10" fillId="44" borderId="70" xfId="0" applyFont="1" applyFill="1" applyBorder="1" applyAlignment="1">
      <alignment horizontal="center" vertical="center" wrapText="1"/>
    </xf>
    <xf numFmtId="0" fontId="10" fillId="44" borderId="71" xfId="0" applyFont="1" applyFill="1" applyBorder="1" applyAlignment="1">
      <alignment horizontal="center" vertical="center" wrapText="1"/>
    </xf>
    <xf numFmtId="0" fontId="4" fillId="0" borderId="0" xfId="0" applyFont="1" applyBorder="1" applyAlignment="1">
      <alignment horizontal="center" vertical="center"/>
    </xf>
    <xf numFmtId="0" fontId="70" fillId="44" borderId="44" xfId="0" applyFont="1" applyFill="1" applyBorder="1" applyAlignment="1">
      <alignment horizontal="center" vertical="center" wrapText="1"/>
    </xf>
    <xf numFmtId="0" fontId="71" fillId="44" borderId="49" xfId="0" applyFont="1" applyFill="1" applyBorder="1" applyAlignment="1">
      <alignment horizontal="center" vertical="center" wrapText="1"/>
    </xf>
    <xf numFmtId="0" fontId="10" fillId="44" borderId="56" xfId="0" applyFont="1" applyFill="1" applyBorder="1" applyAlignment="1">
      <alignment horizontal="center" vertical="center" wrapText="1"/>
    </xf>
    <xf numFmtId="0" fontId="10" fillId="44" borderId="57" xfId="0" applyFont="1" applyFill="1" applyBorder="1" applyAlignment="1">
      <alignment horizontal="center" vertical="center" wrapText="1"/>
    </xf>
    <xf numFmtId="0" fontId="10" fillId="32" borderId="44" xfId="0" quotePrefix="1" applyFont="1" applyFill="1" applyBorder="1" applyAlignment="1">
      <alignment horizontal="center" vertical="center" wrapText="1"/>
    </xf>
    <xf numFmtId="0" fontId="10" fillId="32" borderId="45" xfId="0" applyFont="1" applyFill="1" applyBorder="1" applyAlignment="1">
      <alignment horizontal="center" vertical="center" wrapText="1"/>
    </xf>
    <xf numFmtId="0" fontId="8" fillId="34" borderId="0" xfId="0" applyFont="1" applyFill="1" applyAlignment="1">
      <alignment horizontal="center" vertical="center"/>
    </xf>
    <xf numFmtId="0" fontId="8" fillId="2" borderId="65" xfId="0" applyFont="1" applyFill="1" applyBorder="1" applyAlignment="1">
      <alignment horizontal="center" vertical="center" wrapText="1"/>
    </xf>
    <xf numFmtId="0" fontId="8" fillId="2" borderId="66" xfId="0" applyFont="1" applyFill="1" applyBorder="1" applyAlignment="1">
      <alignment horizontal="center" vertical="center" wrapText="1"/>
    </xf>
    <xf numFmtId="14" fontId="4" fillId="0" borderId="0" xfId="0" applyNumberFormat="1" applyFont="1" applyAlignment="1">
      <alignment horizontal="center" vertical="center"/>
    </xf>
    <xf numFmtId="14" fontId="10" fillId="45" borderId="1" xfId="0" applyNumberFormat="1" applyFont="1" applyFill="1" applyBorder="1" applyAlignment="1">
      <alignment horizontal="center" vertical="center" wrapText="1"/>
    </xf>
    <xf numFmtId="14" fontId="9" fillId="0" borderId="47" xfId="0" applyNumberFormat="1" applyFont="1" applyFill="1" applyBorder="1" applyAlignment="1">
      <alignment horizontal="center" vertical="center"/>
    </xf>
    <xf numFmtId="14" fontId="83" fillId="0" borderId="47" xfId="0" applyNumberFormat="1" applyFont="1" applyFill="1" applyBorder="1" applyAlignment="1">
      <alignment horizontal="center" vertical="center"/>
    </xf>
    <xf numFmtId="14" fontId="9" fillId="0" borderId="47" xfId="0" quotePrefix="1" applyNumberFormat="1" applyFont="1" applyFill="1" applyBorder="1" applyAlignment="1">
      <alignment horizontal="center" vertical="center"/>
    </xf>
    <xf numFmtId="14" fontId="10" fillId="45" borderId="1" xfId="0" applyNumberFormat="1" applyFont="1" applyFill="1" applyBorder="1" applyAlignment="1">
      <alignment horizontal="center" vertical="center" wrapText="1"/>
    </xf>
    <xf numFmtId="14" fontId="10" fillId="32" borderId="1" xfId="0" applyNumberFormat="1" applyFont="1" applyFill="1" applyBorder="1" applyAlignment="1">
      <alignment horizontal="center" vertical="center" wrapText="1"/>
    </xf>
    <xf numFmtId="14" fontId="10" fillId="32" borderId="1" xfId="0" applyNumberFormat="1" applyFont="1" applyFill="1" applyBorder="1" applyAlignment="1">
      <alignment horizontal="center" vertical="center" wrapText="1"/>
    </xf>
    <xf numFmtId="14" fontId="10" fillId="32" borderId="1" xfId="0" applyNumberFormat="1" applyFont="1" applyFill="1" applyBorder="1" applyAlignment="1">
      <alignment vertical="center" wrapText="1"/>
    </xf>
  </cellXfs>
  <cellStyles count="2020">
    <cellStyle name="20% - Accent1" xfId="27"/>
    <cellStyle name="20% - Accent2" xfId="28"/>
    <cellStyle name="20% - Accent3" xfId="29"/>
    <cellStyle name="20% - Accent4" xfId="30"/>
    <cellStyle name="20% - Accent5" xfId="31"/>
    <cellStyle name="20% - Accent6" xfId="32"/>
    <cellStyle name="20% - 강조색1 2" xfId="9"/>
    <cellStyle name="20% - 강조색1 3" xfId="10"/>
    <cellStyle name="20% - 강조색1 4" xfId="11"/>
    <cellStyle name="20% - 강조색2 2" xfId="12"/>
    <cellStyle name="20% - 강조색2 3" xfId="13"/>
    <cellStyle name="20% - 강조색2 4" xfId="14"/>
    <cellStyle name="20% - 강조색3 2" xfId="15"/>
    <cellStyle name="20% - 강조색3 3" xfId="16"/>
    <cellStyle name="20% - 강조색3 4" xfId="17"/>
    <cellStyle name="20% - 강조색4 2" xfId="18"/>
    <cellStyle name="20% - 강조색4 3" xfId="19"/>
    <cellStyle name="20% - 강조색4 4" xfId="20"/>
    <cellStyle name="20% - 강조색5 2" xfId="21"/>
    <cellStyle name="20% - 강조색5 3" xfId="22"/>
    <cellStyle name="20% - 강조색5 4" xfId="23"/>
    <cellStyle name="20% - 강조색6 2" xfId="24"/>
    <cellStyle name="20% - 강조색6 3" xfId="25"/>
    <cellStyle name="20% - 강조색6 4" xfId="26"/>
    <cellStyle name="40% - Accent1" xfId="51"/>
    <cellStyle name="40% - Accent2" xfId="52"/>
    <cellStyle name="40% - Accent3" xfId="53"/>
    <cellStyle name="40% - Accent4" xfId="54"/>
    <cellStyle name="40% - Accent5" xfId="55"/>
    <cellStyle name="40% - Accent6" xfId="56"/>
    <cellStyle name="40% - 강조색1 2" xfId="33"/>
    <cellStyle name="40% - 강조색1 3" xfId="34"/>
    <cellStyle name="40% - 강조색1 4" xfId="35"/>
    <cellStyle name="40% - 강조색2 2" xfId="36"/>
    <cellStyle name="40% - 강조색2 3" xfId="37"/>
    <cellStyle name="40% - 강조색2 4" xfId="38"/>
    <cellStyle name="40% - 강조색3 2" xfId="39"/>
    <cellStyle name="40% - 강조색3 3" xfId="40"/>
    <cellStyle name="40% - 강조색3 4" xfId="41"/>
    <cellStyle name="40% - 강조색4 2" xfId="42"/>
    <cellStyle name="40% - 강조색4 3" xfId="43"/>
    <cellStyle name="40% - 강조색4 4" xfId="44"/>
    <cellStyle name="40% - 강조색5 2" xfId="45"/>
    <cellStyle name="40% - 강조색5 3" xfId="46"/>
    <cellStyle name="40% - 강조색5 4" xfId="47"/>
    <cellStyle name="40% - 강조색6 2" xfId="48"/>
    <cellStyle name="40% - 강조색6 3" xfId="49"/>
    <cellStyle name="40% - 강조색6 4" xfId="50"/>
    <cellStyle name="60% - Accent1" xfId="75"/>
    <cellStyle name="60% - Accent2" xfId="76"/>
    <cellStyle name="60% - Accent3" xfId="77"/>
    <cellStyle name="60% - Accent4" xfId="78"/>
    <cellStyle name="60% - Accent5" xfId="79"/>
    <cellStyle name="60% - Accent6" xfId="80"/>
    <cellStyle name="60% - 강조색1 2" xfId="57"/>
    <cellStyle name="60% - 강조색1 3" xfId="58"/>
    <cellStyle name="60% - 강조색1 4" xfId="59"/>
    <cellStyle name="60% - 강조색2 2" xfId="60"/>
    <cellStyle name="60% - 강조색2 3" xfId="61"/>
    <cellStyle name="60% - 강조색2 4" xfId="62"/>
    <cellStyle name="60% - 강조색3 2" xfId="63"/>
    <cellStyle name="60% - 강조색3 3" xfId="64"/>
    <cellStyle name="60% - 강조색3 4" xfId="65"/>
    <cellStyle name="60% - 강조색4 2" xfId="66"/>
    <cellStyle name="60% - 강조색4 3" xfId="67"/>
    <cellStyle name="60% - 강조색4 4" xfId="68"/>
    <cellStyle name="60% - 강조색5 2" xfId="69"/>
    <cellStyle name="60% - 강조색5 3" xfId="70"/>
    <cellStyle name="60% - 강조색5 4" xfId="71"/>
    <cellStyle name="60% - 강조색6 2" xfId="72"/>
    <cellStyle name="60% - 강조색6 3" xfId="73"/>
    <cellStyle name="60% - 강조색6 4" xfId="74"/>
    <cellStyle name="Accent1" xfId="241"/>
    <cellStyle name="Accent2" xfId="242"/>
    <cellStyle name="Accent3" xfId="243"/>
    <cellStyle name="Accent4" xfId="244"/>
    <cellStyle name="Accent5" xfId="245"/>
    <cellStyle name="Accent6" xfId="246"/>
    <cellStyle name="Bad" xfId="247"/>
    <cellStyle name="Calculation" xfId="248"/>
    <cellStyle name="Calculation 2" xfId="249"/>
    <cellStyle name="Calculation 2 2" xfId="250"/>
    <cellStyle name="Calculation 2 2 2" xfId="1900"/>
    <cellStyle name="Calculation 2 2 3" xfId="1943"/>
    <cellStyle name="Calculation 2 3" xfId="1899"/>
    <cellStyle name="Calculation 2 4" xfId="1944"/>
    <cellStyle name="Calculation 3" xfId="251"/>
    <cellStyle name="Calculation 3 2" xfId="1901"/>
    <cellStyle name="Calculation 3 3" xfId="1942"/>
    <cellStyle name="Calculation 4" xfId="1898"/>
    <cellStyle name="Calculation 5" xfId="1945"/>
    <cellStyle name="Check Cell" xfId="252"/>
    <cellStyle name="Day Header 1" xfId="1814"/>
    <cellStyle name="Day Header 2" xfId="1815"/>
    <cellStyle name="Explanatory Text" xfId="253"/>
    <cellStyle name="Good" xfId="254"/>
    <cellStyle name="Heading 1" xfId="255"/>
    <cellStyle name="Heading 2" xfId="256"/>
    <cellStyle name="Heading 3" xfId="257"/>
    <cellStyle name="Heading 4" xfId="258"/>
    <cellStyle name="Input" xfId="259"/>
    <cellStyle name="Input 2" xfId="260"/>
    <cellStyle name="Input 2 2" xfId="261"/>
    <cellStyle name="Input 2 2 2" xfId="1904"/>
    <cellStyle name="Input 2 2 3" xfId="1939"/>
    <cellStyle name="Input 2 3" xfId="1903"/>
    <cellStyle name="Input 2 4" xfId="1940"/>
    <cellStyle name="Input 3" xfId="262"/>
    <cellStyle name="Input 3 2" xfId="1905"/>
    <cellStyle name="Input 3 3" xfId="1938"/>
    <cellStyle name="Input 4" xfId="1902"/>
    <cellStyle name="Input 5" xfId="1941"/>
    <cellStyle name="Linked Cell" xfId="263"/>
    <cellStyle name="Neutral" xfId="264"/>
    <cellStyle name="Normal 11" xfId="285"/>
    <cellStyle name="Normal 2" xfId="286"/>
    <cellStyle name="Normal 3" xfId="287"/>
    <cellStyle name="Normal 4" xfId="288"/>
    <cellStyle name="Normal 5" xfId="289"/>
    <cellStyle name="Normal 6" xfId="290"/>
    <cellStyle name="Normal 8" xfId="291"/>
    <cellStyle name="Normal 9" xfId="292"/>
    <cellStyle name="Normal_1st Pass" xfId="265"/>
    <cellStyle name="Note" xfId="266"/>
    <cellStyle name="Note 2" xfId="267"/>
    <cellStyle name="Note 2 2" xfId="268"/>
    <cellStyle name="Note 2 2 2" xfId="1908"/>
    <cellStyle name="Note 2 2 3" xfId="1935"/>
    <cellStyle name="Note 2 3" xfId="1907"/>
    <cellStyle name="Note 2 4" xfId="1936"/>
    <cellStyle name="Note 3" xfId="269"/>
    <cellStyle name="Note 3 2" xfId="1909"/>
    <cellStyle name="Note 3 3" xfId="1934"/>
    <cellStyle name="Note 4" xfId="1906"/>
    <cellStyle name="Note 5" xfId="1937"/>
    <cellStyle name="Output" xfId="270"/>
    <cellStyle name="Output 2" xfId="271"/>
    <cellStyle name="Output 2 2" xfId="272"/>
    <cellStyle name="Output 2 2 2" xfId="1912"/>
    <cellStyle name="Output 2 2 3" xfId="1931"/>
    <cellStyle name="Output 2 3" xfId="1911"/>
    <cellStyle name="Output 2 4" xfId="1932"/>
    <cellStyle name="Output 3" xfId="273"/>
    <cellStyle name="Output 3 2" xfId="274"/>
    <cellStyle name="Output 3 2 2" xfId="1914"/>
    <cellStyle name="Output 3 2 3" xfId="1929"/>
    <cellStyle name="Output 3 3" xfId="1913"/>
    <cellStyle name="Output 3 4" xfId="1930"/>
    <cellStyle name="Output 4" xfId="275"/>
    <cellStyle name="Output 4 2" xfId="1915"/>
    <cellStyle name="Output 4 3" xfId="1928"/>
    <cellStyle name="Output 5" xfId="1910"/>
    <cellStyle name="Output 6" xfId="1933"/>
    <cellStyle name="Title" xfId="276"/>
    <cellStyle name="Total" xfId="277"/>
    <cellStyle name="Total 2" xfId="278"/>
    <cellStyle name="Total 2 2" xfId="279"/>
    <cellStyle name="Total 2 2 2" xfId="1918"/>
    <cellStyle name="Total 2 2 3" xfId="1925"/>
    <cellStyle name="Total 2 3" xfId="1917"/>
    <cellStyle name="Total 2 4" xfId="1926"/>
    <cellStyle name="Total 3" xfId="280"/>
    <cellStyle name="Total 3 2" xfId="281"/>
    <cellStyle name="Total 3 2 2" xfId="1920"/>
    <cellStyle name="Total 3 2 3" xfId="1923"/>
    <cellStyle name="Total 3 3" xfId="1919"/>
    <cellStyle name="Total 3 4" xfId="1924"/>
    <cellStyle name="Total 4" xfId="282"/>
    <cellStyle name="Total 4 2" xfId="1921"/>
    <cellStyle name="Total 4 3" xfId="1922"/>
    <cellStyle name="Total 5" xfId="1916"/>
    <cellStyle name="Total 6" xfId="1927"/>
    <cellStyle name="Warning Text" xfId="283"/>
    <cellStyle name="강조색1 2" xfId="81"/>
    <cellStyle name="강조색1 3" xfId="82"/>
    <cellStyle name="강조색1 4" xfId="83"/>
    <cellStyle name="강조색2 2" xfId="84"/>
    <cellStyle name="강조색2 3" xfId="85"/>
    <cellStyle name="강조색2 4" xfId="86"/>
    <cellStyle name="강조색3 2" xfId="87"/>
    <cellStyle name="강조색3 3" xfId="88"/>
    <cellStyle name="강조색3 4" xfId="89"/>
    <cellStyle name="강조색4 2" xfId="90"/>
    <cellStyle name="강조색4 3" xfId="91"/>
    <cellStyle name="강조색4 4" xfId="92"/>
    <cellStyle name="강조색5 2" xfId="93"/>
    <cellStyle name="강조색5 3" xfId="94"/>
    <cellStyle name="강조색5 4" xfId="95"/>
    <cellStyle name="강조색6 2" xfId="96"/>
    <cellStyle name="강조색6 3" xfId="97"/>
    <cellStyle name="강조색6 4" xfId="98"/>
    <cellStyle name="경고문 2" xfId="99"/>
    <cellStyle name="경고문 3" xfId="100"/>
    <cellStyle name="경고문 4" xfId="101"/>
    <cellStyle name="계산 2" xfId="102"/>
    <cellStyle name="계산 2 2" xfId="103"/>
    <cellStyle name="계산 2 2 2" xfId="104"/>
    <cellStyle name="계산 2 2 2 2" xfId="1823"/>
    <cellStyle name="계산 2 2 2 3" xfId="2015"/>
    <cellStyle name="계산 2 2 3" xfId="1822"/>
    <cellStyle name="계산 2 2 4" xfId="2016"/>
    <cellStyle name="계산 2 3" xfId="105"/>
    <cellStyle name="계산 2 3 2" xfId="1824"/>
    <cellStyle name="계산 2 3 3" xfId="2014"/>
    <cellStyle name="계산 2 4" xfId="1821"/>
    <cellStyle name="계산 2 5" xfId="2017"/>
    <cellStyle name="계산 3" xfId="106"/>
    <cellStyle name="계산 3 2" xfId="107"/>
    <cellStyle name="계산 3 2 2" xfId="108"/>
    <cellStyle name="계산 3 2 2 2" xfId="1827"/>
    <cellStyle name="계산 3 2 2 3" xfId="2011"/>
    <cellStyle name="계산 3 2 3" xfId="1826"/>
    <cellStyle name="계산 3 2 4" xfId="2012"/>
    <cellStyle name="계산 3 3" xfId="109"/>
    <cellStyle name="계산 3 3 2" xfId="1828"/>
    <cellStyle name="계산 3 3 3" xfId="2010"/>
    <cellStyle name="계산 3 4" xfId="1825"/>
    <cellStyle name="계산 3 5" xfId="2013"/>
    <cellStyle name="계산 4" xfId="110"/>
    <cellStyle name="계산 4 2" xfId="111"/>
    <cellStyle name="계산 4 2 2" xfId="112"/>
    <cellStyle name="계산 4 2 2 2" xfId="1831"/>
    <cellStyle name="계산 4 2 2 3" xfId="2007"/>
    <cellStyle name="계산 4 2 3" xfId="1830"/>
    <cellStyle name="계산 4 2 4" xfId="2008"/>
    <cellStyle name="계산 4 3" xfId="113"/>
    <cellStyle name="계산 4 3 2" xfId="1832"/>
    <cellStyle name="계산 4 3 3" xfId="2006"/>
    <cellStyle name="계산 4 4" xfId="1829"/>
    <cellStyle name="계산 4 5" xfId="2009"/>
    <cellStyle name="나쁨 2" xfId="2"/>
    <cellStyle name="나쁨 2 2" xfId="114"/>
    <cellStyle name="나쁨 2 3" xfId="115"/>
    <cellStyle name="나쁨 3" xfId="116"/>
    <cellStyle name="나쁨 4" xfId="117"/>
    <cellStyle name="메모 2" xfId="118"/>
    <cellStyle name="메모 2 2" xfId="119"/>
    <cellStyle name="메모 2 2 2" xfId="120"/>
    <cellStyle name="메모 2 2 2 2" xfId="1835"/>
    <cellStyle name="메모 2 2 2 3" xfId="2003"/>
    <cellStyle name="메모 2 2 3" xfId="1834"/>
    <cellStyle name="메모 2 2 4" xfId="2004"/>
    <cellStyle name="메모 2 3" xfId="121"/>
    <cellStyle name="메모 2 3 2" xfId="1836"/>
    <cellStyle name="메모 2 3 3" xfId="2002"/>
    <cellStyle name="메모 2 4" xfId="1833"/>
    <cellStyle name="메모 2 5" xfId="2005"/>
    <cellStyle name="메모 3" xfId="122"/>
    <cellStyle name="메모 3 2" xfId="123"/>
    <cellStyle name="메모 3 2 2" xfId="124"/>
    <cellStyle name="메모 3 2 2 2" xfId="1839"/>
    <cellStyle name="메모 3 2 2 3" xfId="1999"/>
    <cellStyle name="메모 3 2 3" xfId="1838"/>
    <cellStyle name="메모 3 2 4" xfId="2000"/>
    <cellStyle name="메모 3 3" xfId="125"/>
    <cellStyle name="메모 3 3 2" xfId="1840"/>
    <cellStyle name="메모 3 3 3" xfId="1998"/>
    <cellStyle name="메모 3 4" xfId="1837"/>
    <cellStyle name="메모 3 5" xfId="2001"/>
    <cellStyle name="메모 4" xfId="126"/>
    <cellStyle name="메모 4 2" xfId="127"/>
    <cellStyle name="메모 4 2 2" xfId="128"/>
    <cellStyle name="메모 4 2 2 2" xfId="1843"/>
    <cellStyle name="메모 4 2 2 3" xfId="1995"/>
    <cellStyle name="메모 4 2 3" xfId="1842"/>
    <cellStyle name="메모 4 2 4" xfId="1996"/>
    <cellStyle name="메모 4 3" xfId="129"/>
    <cellStyle name="메모 4 3 2" xfId="1844"/>
    <cellStyle name="메모 4 3 3" xfId="1994"/>
    <cellStyle name="메모 4 4" xfId="1841"/>
    <cellStyle name="메모 4 5" xfId="1997"/>
    <cellStyle name="백분율" xfId="1813" builtinId="5"/>
    <cellStyle name="백분율 2" xfId="130"/>
    <cellStyle name="백분율 3" xfId="131"/>
    <cellStyle name="백분율 4" xfId="132"/>
    <cellStyle name="백분율 5" xfId="133"/>
    <cellStyle name="보통 2" xfId="134"/>
    <cellStyle name="보통 2 2" xfId="135"/>
    <cellStyle name="보통 3" xfId="136"/>
    <cellStyle name="보통 4" xfId="137"/>
    <cellStyle name="常规_副本Elbrus_Lhotse2 Full Function Test Case_V.1.2.2 test后" xfId="138"/>
    <cellStyle name="설명 텍스트 2" xfId="139"/>
    <cellStyle name="설명 텍스트 3" xfId="140"/>
    <cellStyle name="설명 텍스트 4" xfId="141"/>
    <cellStyle name="셀 확인 2" xfId="142"/>
    <cellStyle name="셀 확인 3" xfId="143"/>
    <cellStyle name="셀 확인 4" xfId="144"/>
    <cellStyle name="쉼표 [0]" xfId="1818" builtinId="6"/>
    <cellStyle name="쉼표 [0] 2" xfId="8"/>
    <cellStyle name="쉼표 [0] 2 2" xfId="145"/>
    <cellStyle name="쉼표 [0] 2 2 2" xfId="1845"/>
    <cellStyle name="쉼표 [0] 2 3" xfId="146"/>
    <cellStyle name="쉼표 [0] 2 4" xfId="1820"/>
    <cellStyle name="스타일 1" xfId="147"/>
    <cellStyle name="스타일 1 2" xfId="148"/>
    <cellStyle name="연결된 셀 2" xfId="149"/>
    <cellStyle name="연결된 셀 3" xfId="150"/>
    <cellStyle name="연결된 셀 4" xfId="151"/>
    <cellStyle name="요약 2" xfId="152"/>
    <cellStyle name="요약 2 2" xfId="153"/>
    <cellStyle name="요약 2 2 2" xfId="154"/>
    <cellStyle name="요약 2 2 2 2" xfId="1848"/>
    <cellStyle name="요약 2 2 2 3" xfId="1991"/>
    <cellStyle name="요약 2 2 3" xfId="1847"/>
    <cellStyle name="요약 2 2 4" xfId="1992"/>
    <cellStyle name="요약 2 3" xfId="155"/>
    <cellStyle name="요약 2 3 2" xfId="156"/>
    <cellStyle name="요약 2 3 2 2" xfId="1850"/>
    <cellStyle name="요약 2 3 2 3" xfId="1989"/>
    <cellStyle name="요약 2 3 3" xfId="1849"/>
    <cellStyle name="요약 2 3 4" xfId="1990"/>
    <cellStyle name="요약 2 4" xfId="157"/>
    <cellStyle name="요약 2 4 2" xfId="1851"/>
    <cellStyle name="요약 2 4 3" xfId="1988"/>
    <cellStyle name="요약 2 5" xfId="1846"/>
    <cellStyle name="요약 2 6" xfId="1993"/>
    <cellStyle name="요약 3" xfId="158"/>
    <cellStyle name="요약 3 2" xfId="159"/>
    <cellStyle name="요약 3 2 2" xfId="160"/>
    <cellStyle name="요약 3 2 2 2" xfId="1854"/>
    <cellStyle name="요약 3 2 2 3" xfId="1985"/>
    <cellStyle name="요약 3 2 3" xfId="1853"/>
    <cellStyle name="요약 3 2 4" xfId="1986"/>
    <cellStyle name="요약 3 3" xfId="161"/>
    <cellStyle name="요약 3 3 2" xfId="162"/>
    <cellStyle name="요약 3 3 2 2" xfId="1856"/>
    <cellStyle name="요약 3 3 2 3" xfId="1983"/>
    <cellStyle name="요약 3 3 3" xfId="1855"/>
    <cellStyle name="요약 3 3 4" xfId="1984"/>
    <cellStyle name="요약 3 4" xfId="163"/>
    <cellStyle name="요약 3 4 2" xfId="1857"/>
    <cellStyle name="요약 3 4 3" xfId="1982"/>
    <cellStyle name="요약 3 5" xfId="1852"/>
    <cellStyle name="요약 3 6" xfId="1987"/>
    <cellStyle name="요약 4" xfId="164"/>
    <cellStyle name="요약 4 2" xfId="165"/>
    <cellStyle name="요약 4 2 2" xfId="166"/>
    <cellStyle name="요약 4 2 2 2" xfId="1860"/>
    <cellStyle name="요약 4 2 2 3" xfId="1979"/>
    <cellStyle name="요약 4 2 3" xfId="1859"/>
    <cellStyle name="요약 4 2 4" xfId="1980"/>
    <cellStyle name="요약 4 3" xfId="167"/>
    <cellStyle name="요약 4 3 2" xfId="168"/>
    <cellStyle name="요약 4 3 2 2" xfId="1862"/>
    <cellStyle name="요약 4 3 2 3" xfId="1977"/>
    <cellStyle name="요약 4 3 3" xfId="1861"/>
    <cellStyle name="요약 4 3 4" xfId="1978"/>
    <cellStyle name="요약 4 4" xfId="169"/>
    <cellStyle name="요약 4 4 2" xfId="1863"/>
    <cellStyle name="요약 4 4 3" xfId="1976"/>
    <cellStyle name="요약 4 5" xfId="1858"/>
    <cellStyle name="요약 4 6" xfId="1981"/>
    <cellStyle name="입력 2" xfId="170"/>
    <cellStyle name="입력 2 2" xfId="171"/>
    <cellStyle name="입력 2 2 2" xfId="172"/>
    <cellStyle name="입력 2 2 2 2" xfId="1866"/>
    <cellStyle name="입력 2 2 2 3" xfId="1973"/>
    <cellStyle name="입력 2 2 3" xfId="1865"/>
    <cellStyle name="입력 2 2 4" xfId="1974"/>
    <cellStyle name="입력 2 3" xfId="173"/>
    <cellStyle name="입력 2 3 2" xfId="1867"/>
    <cellStyle name="입력 2 3 3" xfId="1972"/>
    <cellStyle name="입력 2 4" xfId="1864"/>
    <cellStyle name="입력 2 5" xfId="1975"/>
    <cellStyle name="입력 3" xfId="174"/>
    <cellStyle name="입력 3 2" xfId="175"/>
    <cellStyle name="입력 3 2 2" xfId="176"/>
    <cellStyle name="입력 3 2 2 2" xfId="1870"/>
    <cellStyle name="입력 3 2 2 3" xfId="1969"/>
    <cellStyle name="입력 3 2 3" xfId="1869"/>
    <cellStyle name="입력 3 2 4" xfId="1970"/>
    <cellStyle name="입력 3 3" xfId="177"/>
    <cellStyle name="입력 3 3 2" xfId="1871"/>
    <cellStyle name="입력 3 3 3" xfId="1968"/>
    <cellStyle name="입력 3 4" xfId="1868"/>
    <cellStyle name="입력 3 5" xfId="1971"/>
    <cellStyle name="입력 4" xfId="178"/>
    <cellStyle name="입력 4 2" xfId="179"/>
    <cellStyle name="입력 4 2 2" xfId="180"/>
    <cellStyle name="입력 4 2 2 2" xfId="1874"/>
    <cellStyle name="입력 4 2 2 3" xfId="1965"/>
    <cellStyle name="입력 4 2 3" xfId="1873"/>
    <cellStyle name="입력 4 2 4" xfId="1966"/>
    <cellStyle name="입력 4 3" xfId="181"/>
    <cellStyle name="입력 4 3 2" xfId="1875"/>
    <cellStyle name="입력 4 3 3" xfId="1964"/>
    <cellStyle name="입력 4 4" xfId="1872"/>
    <cellStyle name="입력 4 5" xfId="1967"/>
    <cellStyle name="제목 1 2" xfId="182"/>
    <cellStyle name="제목 1 3" xfId="183"/>
    <cellStyle name="제목 1 4" xfId="184"/>
    <cellStyle name="제목 2 2" xfId="185"/>
    <cellStyle name="제목 2 3" xfId="186"/>
    <cellStyle name="제목 2 4" xfId="187"/>
    <cellStyle name="제목 3 2" xfId="188"/>
    <cellStyle name="제목 3 3" xfId="189"/>
    <cellStyle name="제목 3 4" xfId="190"/>
    <cellStyle name="제목 4 2" xfId="191"/>
    <cellStyle name="제목 4 3" xfId="192"/>
    <cellStyle name="제목 4 4" xfId="193"/>
    <cellStyle name="제목 5" xfId="194"/>
    <cellStyle name="제목 6" xfId="195"/>
    <cellStyle name="제목 7" xfId="196"/>
    <cellStyle name="좋음 2" xfId="6"/>
    <cellStyle name="좋음 2 2" xfId="197"/>
    <cellStyle name="좋음 3" xfId="198"/>
    <cellStyle name="좋음 4" xfId="199"/>
    <cellStyle name="출력 2" xfId="200"/>
    <cellStyle name="출력 2 2" xfId="201"/>
    <cellStyle name="출력 2 2 2" xfId="202"/>
    <cellStyle name="출력 2 2 2 2" xfId="1878"/>
    <cellStyle name="출력 2 2 2 3" xfId="1961"/>
    <cellStyle name="출력 2 2 3" xfId="1877"/>
    <cellStyle name="출력 2 2 4" xfId="1962"/>
    <cellStyle name="출력 2 3" xfId="203"/>
    <cellStyle name="출력 2 3 2" xfId="204"/>
    <cellStyle name="출력 2 3 2 2" xfId="1880"/>
    <cellStyle name="출력 2 3 2 3" xfId="1959"/>
    <cellStyle name="출력 2 3 3" xfId="1879"/>
    <cellStyle name="출력 2 3 4" xfId="1960"/>
    <cellStyle name="출력 2 4" xfId="205"/>
    <cellStyle name="출력 2 4 2" xfId="1881"/>
    <cellStyle name="출력 2 4 3" xfId="1958"/>
    <cellStyle name="출력 2 5" xfId="1876"/>
    <cellStyle name="출력 2 6" xfId="1963"/>
    <cellStyle name="출력 3" xfId="206"/>
    <cellStyle name="출력 3 2" xfId="207"/>
    <cellStyle name="출력 3 2 2" xfId="208"/>
    <cellStyle name="출력 3 2 2 2" xfId="1884"/>
    <cellStyle name="출력 3 2 2 3" xfId="1955"/>
    <cellStyle name="출력 3 2 3" xfId="1883"/>
    <cellStyle name="출력 3 2 4" xfId="1956"/>
    <cellStyle name="출력 3 3" xfId="209"/>
    <cellStyle name="출력 3 3 2" xfId="210"/>
    <cellStyle name="출력 3 3 2 2" xfId="1886"/>
    <cellStyle name="출력 3 3 2 3" xfId="1953"/>
    <cellStyle name="출력 3 3 3" xfId="1885"/>
    <cellStyle name="출력 3 3 4" xfId="1954"/>
    <cellStyle name="출력 3 4" xfId="211"/>
    <cellStyle name="출력 3 4 2" xfId="1887"/>
    <cellStyle name="출력 3 4 3" xfId="1952"/>
    <cellStyle name="출력 3 5" xfId="1882"/>
    <cellStyle name="출력 3 6" xfId="1957"/>
    <cellStyle name="출력 4" xfId="212"/>
    <cellStyle name="출력 4 2" xfId="213"/>
    <cellStyle name="출력 4 2 2" xfId="214"/>
    <cellStyle name="출력 4 2 2 2" xfId="1890"/>
    <cellStyle name="출력 4 2 2 3" xfId="1949"/>
    <cellStyle name="출력 4 2 3" xfId="1889"/>
    <cellStyle name="출력 4 2 4" xfId="1950"/>
    <cellStyle name="출력 4 3" xfId="215"/>
    <cellStyle name="출력 4 3 2" xfId="216"/>
    <cellStyle name="출력 4 3 2 2" xfId="1892"/>
    <cellStyle name="출력 4 3 2 3" xfId="1947"/>
    <cellStyle name="출력 4 3 3" xfId="1891"/>
    <cellStyle name="출력 4 3 4" xfId="1948"/>
    <cellStyle name="출력 4 4" xfId="217"/>
    <cellStyle name="출력 4 4 2" xfId="1893"/>
    <cellStyle name="출력 4 4 3" xfId="1946"/>
    <cellStyle name="출력 4 5" xfId="1888"/>
    <cellStyle name="출력 4 6" xfId="1951"/>
    <cellStyle name="표준" xfId="0" builtinId="0"/>
    <cellStyle name="표준 10" xfId="218"/>
    <cellStyle name="표준 10 2" xfId="1894"/>
    <cellStyle name="표준 11" xfId="219"/>
    <cellStyle name="표준 12" xfId="220"/>
    <cellStyle name="표준 12 10" xfId="293"/>
    <cellStyle name="표준 12 10 2" xfId="294"/>
    <cellStyle name="표준 12 10 2 2" xfId="295"/>
    <cellStyle name="표준 12 10 3" xfId="296"/>
    <cellStyle name="표준 12 10 3 2" xfId="297"/>
    <cellStyle name="표준 12 10 4" xfId="298"/>
    <cellStyle name="표준 12 11" xfId="299"/>
    <cellStyle name="표준 12 11 2" xfId="300"/>
    <cellStyle name="표준 12 12" xfId="301"/>
    <cellStyle name="표준 12 12 2" xfId="302"/>
    <cellStyle name="표준 12 13" xfId="303"/>
    <cellStyle name="표준 12 13 2" xfId="304"/>
    <cellStyle name="표준 12 14" xfId="305"/>
    <cellStyle name="표준 12 2" xfId="221"/>
    <cellStyle name="표준 12 2 10" xfId="306"/>
    <cellStyle name="표준 12 2 10 2" xfId="307"/>
    <cellStyle name="표준 12 2 11" xfId="308"/>
    <cellStyle name="표준 12 2 2" xfId="309"/>
    <cellStyle name="표준 12 2 2 2" xfId="310"/>
    <cellStyle name="표준 12 2 2 2 2" xfId="311"/>
    <cellStyle name="표준 12 2 2 2 2 2" xfId="312"/>
    <cellStyle name="표준 12 2 2 2 2 2 2" xfId="313"/>
    <cellStyle name="표준 12 2 2 2 2 3" xfId="314"/>
    <cellStyle name="표준 12 2 2 2 2 3 2" xfId="315"/>
    <cellStyle name="표준 12 2 2 2 2 4" xfId="316"/>
    <cellStyle name="표준 12 2 2 2 3" xfId="317"/>
    <cellStyle name="표준 12 2 2 2 3 2" xfId="318"/>
    <cellStyle name="표준 12 2 2 2 3 2 2" xfId="319"/>
    <cellStyle name="표준 12 2 2 2 3 3" xfId="320"/>
    <cellStyle name="표준 12 2 2 2 3 3 2" xfId="321"/>
    <cellStyle name="표준 12 2 2 2 3 4" xfId="322"/>
    <cellStyle name="표준 12 2 2 2 4" xfId="323"/>
    <cellStyle name="표준 12 2 2 2 4 2" xfId="324"/>
    <cellStyle name="표준 12 2 2 2 5" xfId="325"/>
    <cellStyle name="표준 12 2 2 2 5 2" xfId="326"/>
    <cellStyle name="표준 12 2 2 2 6" xfId="327"/>
    <cellStyle name="표준 12 2 2 2 6 2" xfId="328"/>
    <cellStyle name="표준 12 2 2 2 7" xfId="329"/>
    <cellStyle name="표준 12 2 2 3" xfId="330"/>
    <cellStyle name="표준 12 2 2 3 2" xfId="331"/>
    <cellStyle name="표준 12 2 2 3 2 2" xfId="332"/>
    <cellStyle name="표준 12 2 2 3 2 2 2" xfId="333"/>
    <cellStyle name="표준 12 2 2 3 2 3" xfId="334"/>
    <cellStyle name="표준 12 2 2 3 2 3 2" xfId="335"/>
    <cellStyle name="표준 12 2 2 3 2 4" xfId="336"/>
    <cellStyle name="표준 12 2 2 3 3" xfId="337"/>
    <cellStyle name="표준 12 2 2 3 3 2" xfId="338"/>
    <cellStyle name="표준 12 2 2 3 3 2 2" xfId="339"/>
    <cellStyle name="표준 12 2 2 3 3 3" xfId="340"/>
    <cellStyle name="표준 12 2 2 3 3 3 2" xfId="341"/>
    <cellStyle name="표준 12 2 2 3 3 4" xfId="342"/>
    <cellStyle name="표준 12 2 2 3 4" xfId="343"/>
    <cellStyle name="표준 12 2 2 3 4 2" xfId="344"/>
    <cellStyle name="표준 12 2 2 3 5" xfId="345"/>
    <cellStyle name="표준 12 2 2 3 5 2" xfId="346"/>
    <cellStyle name="표준 12 2 2 3 6" xfId="347"/>
    <cellStyle name="표준 12 2 2 3 6 2" xfId="348"/>
    <cellStyle name="표준 12 2 2 3 7" xfId="349"/>
    <cellStyle name="표준 12 2 2 4" xfId="350"/>
    <cellStyle name="표준 12 2 2 4 2" xfId="351"/>
    <cellStyle name="표준 12 2 2 4 2 2" xfId="352"/>
    <cellStyle name="표준 12 2 2 4 3" xfId="353"/>
    <cellStyle name="표준 12 2 2 4 3 2" xfId="354"/>
    <cellStyle name="표준 12 2 2 4 4" xfId="355"/>
    <cellStyle name="표준 12 2 2 5" xfId="356"/>
    <cellStyle name="표준 12 2 2 5 2" xfId="357"/>
    <cellStyle name="표준 12 2 2 5 2 2" xfId="358"/>
    <cellStyle name="표준 12 2 2 5 3" xfId="359"/>
    <cellStyle name="표준 12 2 2 5 3 2" xfId="360"/>
    <cellStyle name="표준 12 2 2 5 4" xfId="361"/>
    <cellStyle name="표준 12 2 2 6" xfId="362"/>
    <cellStyle name="표준 12 2 2 6 2" xfId="363"/>
    <cellStyle name="표준 12 2 2 7" xfId="364"/>
    <cellStyle name="표준 12 2 2 7 2" xfId="365"/>
    <cellStyle name="표준 12 2 2 8" xfId="366"/>
    <cellStyle name="표준 12 2 2 8 2" xfId="367"/>
    <cellStyle name="표준 12 2 2 9" xfId="368"/>
    <cellStyle name="표준 12 2 3" xfId="369"/>
    <cellStyle name="표준 12 2 3 2" xfId="370"/>
    <cellStyle name="표준 12 2 3 2 2" xfId="371"/>
    <cellStyle name="표준 12 2 3 2 2 2" xfId="372"/>
    <cellStyle name="표준 12 2 3 2 2 2 2" xfId="373"/>
    <cellStyle name="표준 12 2 3 2 2 3" xfId="374"/>
    <cellStyle name="표준 12 2 3 2 2 3 2" xfId="375"/>
    <cellStyle name="표준 12 2 3 2 2 4" xfId="376"/>
    <cellStyle name="표준 12 2 3 2 3" xfId="377"/>
    <cellStyle name="표준 12 2 3 2 3 2" xfId="378"/>
    <cellStyle name="표준 12 2 3 2 3 2 2" xfId="379"/>
    <cellStyle name="표준 12 2 3 2 3 3" xfId="380"/>
    <cellStyle name="표준 12 2 3 2 3 3 2" xfId="381"/>
    <cellStyle name="표준 12 2 3 2 3 4" xfId="382"/>
    <cellStyle name="표준 12 2 3 2 4" xfId="383"/>
    <cellStyle name="표준 12 2 3 2 4 2" xfId="384"/>
    <cellStyle name="표준 12 2 3 2 5" xfId="385"/>
    <cellStyle name="표준 12 2 3 2 5 2" xfId="386"/>
    <cellStyle name="표준 12 2 3 2 6" xfId="387"/>
    <cellStyle name="표준 12 2 3 2 6 2" xfId="388"/>
    <cellStyle name="표준 12 2 3 2 7" xfId="389"/>
    <cellStyle name="표준 12 2 3 3" xfId="390"/>
    <cellStyle name="표준 12 2 3 3 2" xfId="391"/>
    <cellStyle name="표준 12 2 3 3 2 2" xfId="392"/>
    <cellStyle name="표준 12 2 3 3 2 2 2" xfId="393"/>
    <cellStyle name="표준 12 2 3 3 2 3" xfId="394"/>
    <cellStyle name="표준 12 2 3 3 2 3 2" xfId="395"/>
    <cellStyle name="표준 12 2 3 3 2 4" xfId="396"/>
    <cellStyle name="표준 12 2 3 3 3" xfId="397"/>
    <cellStyle name="표준 12 2 3 3 3 2" xfId="398"/>
    <cellStyle name="표준 12 2 3 3 3 2 2" xfId="399"/>
    <cellStyle name="표준 12 2 3 3 3 3" xfId="400"/>
    <cellStyle name="표준 12 2 3 3 3 3 2" xfId="401"/>
    <cellStyle name="표준 12 2 3 3 3 4" xfId="402"/>
    <cellStyle name="표준 12 2 3 3 4" xfId="403"/>
    <cellStyle name="표준 12 2 3 3 4 2" xfId="404"/>
    <cellStyle name="표준 12 2 3 3 5" xfId="405"/>
    <cellStyle name="표준 12 2 3 3 5 2" xfId="406"/>
    <cellStyle name="표준 12 2 3 3 6" xfId="407"/>
    <cellStyle name="표준 12 2 3 3 6 2" xfId="408"/>
    <cellStyle name="표준 12 2 3 3 7" xfId="409"/>
    <cellStyle name="표준 12 2 3 4" xfId="410"/>
    <cellStyle name="표준 12 2 3 4 2" xfId="411"/>
    <cellStyle name="표준 12 2 3 4 2 2" xfId="412"/>
    <cellStyle name="표준 12 2 3 4 3" xfId="413"/>
    <cellStyle name="표준 12 2 3 4 3 2" xfId="414"/>
    <cellStyle name="표준 12 2 3 4 4" xfId="415"/>
    <cellStyle name="표준 12 2 3 5" xfId="416"/>
    <cellStyle name="표준 12 2 3 5 2" xfId="417"/>
    <cellStyle name="표준 12 2 3 5 2 2" xfId="418"/>
    <cellStyle name="표준 12 2 3 5 3" xfId="419"/>
    <cellStyle name="표준 12 2 3 5 3 2" xfId="420"/>
    <cellStyle name="표준 12 2 3 5 4" xfId="421"/>
    <cellStyle name="표준 12 2 3 6" xfId="422"/>
    <cellStyle name="표준 12 2 3 6 2" xfId="423"/>
    <cellStyle name="표준 12 2 3 7" xfId="424"/>
    <cellStyle name="표준 12 2 3 7 2" xfId="425"/>
    <cellStyle name="표준 12 2 3 8" xfId="426"/>
    <cellStyle name="표준 12 2 3 8 2" xfId="427"/>
    <cellStyle name="표준 12 2 3 9" xfId="428"/>
    <cellStyle name="표준 12 2 4" xfId="429"/>
    <cellStyle name="표준 12 2 4 2" xfId="430"/>
    <cellStyle name="표준 12 2 4 2 2" xfId="431"/>
    <cellStyle name="표준 12 2 4 2 2 2" xfId="432"/>
    <cellStyle name="표준 12 2 4 2 3" xfId="433"/>
    <cellStyle name="표준 12 2 4 2 3 2" xfId="434"/>
    <cellStyle name="표준 12 2 4 2 4" xfId="435"/>
    <cellStyle name="표준 12 2 4 3" xfId="436"/>
    <cellStyle name="표준 12 2 4 3 2" xfId="437"/>
    <cellStyle name="표준 12 2 4 3 2 2" xfId="438"/>
    <cellStyle name="표준 12 2 4 3 3" xfId="439"/>
    <cellStyle name="표준 12 2 4 3 3 2" xfId="440"/>
    <cellStyle name="표준 12 2 4 3 4" xfId="441"/>
    <cellStyle name="표준 12 2 4 4" xfId="442"/>
    <cellStyle name="표준 12 2 4 4 2" xfId="443"/>
    <cellStyle name="표준 12 2 4 5" xfId="444"/>
    <cellStyle name="표준 12 2 4 5 2" xfId="445"/>
    <cellStyle name="표준 12 2 4 6" xfId="446"/>
    <cellStyle name="표준 12 2 4 6 2" xfId="447"/>
    <cellStyle name="표준 12 2 4 7" xfId="448"/>
    <cellStyle name="표준 12 2 5" xfId="449"/>
    <cellStyle name="표준 12 2 5 2" xfId="450"/>
    <cellStyle name="표준 12 2 5 2 2" xfId="451"/>
    <cellStyle name="표준 12 2 5 2 2 2" xfId="452"/>
    <cellStyle name="표준 12 2 5 2 3" xfId="453"/>
    <cellStyle name="표준 12 2 5 2 3 2" xfId="454"/>
    <cellStyle name="표준 12 2 5 2 4" xfId="455"/>
    <cellStyle name="표준 12 2 5 3" xfId="456"/>
    <cellStyle name="표준 12 2 5 3 2" xfId="457"/>
    <cellStyle name="표준 12 2 5 3 2 2" xfId="458"/>
    <cellStyle name="표준 12 2 5 3 3" xfId="459"/>
    <cellStyle name="표준 12 2 5 3 3 2" xfId="460"/>
    <cellStyle name="표준 12 2 5 3 4" xfId="461"/>
    <cellStyle name="표준 12 2 5 4" xfId="462"/>
    <cellStyle name="표준 12 2 5 4 2" xfId="463"/>
    <cellStyle name="표준 12 2 5 5" xfId="464"/>
    <cellStyle name="표준 12 2 5 5 2" xfId="465"/>
    <cellStyle name="표준 12 2 5 6" xfId="466"/>
    <cellStyle name="표준 12 2 5 6 2" xfId="467"/>
    <cellStyle name="표준 12 2 5 7" xfId="468"/>
    <cellStyle name="표준 12 2 6" xfId="469"/>
    <cellStyle name="표준 12 2 6 2" xfId="470"/>
    <cellStyle name="표준 12 2 6 2 2" xfId="471"/>
    <cellStyle name="표준 12 2 6 3" xfId="472"/>
    <cellStyle name="표준 12 2 6 3 2" xfId="473"/>
    <cellStyle name="표준 12 2 6 4" xfId="474"/>
    <cellStyle name="표준 12 2 7" xfId="475"/>
    <cellStyle name="표준 12 2 7 2" xfId="476"/>
    <cellStyle name="표준 12 2 7 2 2" xfId="477"/>
    <cellStyle name="표준 12 2 7 3" xfId="478"/>
    <cellStyle name="표준 12 2 7 3 2" xfId="479"/>
    <cellStyle name="표준 12 2 7 4" xfId="480"/>
    <cellStyle name="표준 12 2 8" xfId="481"/>
    <cellStyle name="표준 12 2 8 2" xfId="482"/>
    <cellStyle name="표준 12 2 9" xfId="483"/>
    <cellStyle name="표준 12 2 9 2" xfId="484"/>
    <cellStyle name="표준 12 3" xfId="485"/>
    <cellStyle name="표준 12 3 10" xfId="486"/>
    <cellStyle name="표준 12 3 10 2" xfId="487"/>
    <cellStyle name="표준 12 3 11" xfId="488"/>
    <cellStyle name="표준 12 3 2" xfId="489"/>
    <cellStyle name="표준 12 3 2 2" xfId="490"/>
    <cellStyle name="표준 12 3 2 2 2" xfId="491"/>
    <cellStyle name="표준 12 3 2 2 2 2" xfId="492"/>
    <cellStyle name="표준 12 3 2 2 2 2 2" xfId="493"/>
    <cellStyle name="표준 12 3 2 2 2 3" xfId="494"/>
    <cellStyle name="표준 12 3 2 2 2 3 2" xfId="495"/>
    <cellStyle name="표준 12 3 2 2 2 4" xfId="496"/>
    <cellStyle name="표준 12 3 2 2 3" xfId="497"/>
    <cellStyle name="표준 12 3 2 2 3 2" xfId="498"/>
    <cellStyle name="표준 12 3 2 2 3 2 2" xfId="499"/>
    <cellStyle name="표준 12 3 2 2 3 3" xfId="500"/>
    <cellStyle name="표준 12 3 2 2 3 3 2" xfId="501"/>
    <cellStyle name="표준 12 3 2 2 3 4" xfId="502"/>
    <cellStyle name="표준 12 3 2 2 4" xfId="503"/>
    <cellStyle name="표준 12 3 2 2 4 2" xfId="504"/>
    <cellStyle name="표준 12 3 2 2 5" xfId="505"/>
    <cellStyle name="표준 12 3 2 2 5 2" xfId="506"/>
    <cellStyle name="표준 12 3 2 2 6" xfId="507"/>
    <cellStyle name="표준 12 3 2 2 6 2" xfId="508"/>
    <cellStyle name="표준 12 3 2 2 7" xfId="509"/>
    <cellStyle name="표준 12 3 2 3" xfId="510"/>
    <cellStyle name="표준 12 3 2 3 2" xfId="511"/>
    <cellStyle name="표준 12 3 2 3 2 2" xfId="512"/>
    <cellStyle name="표준 12 3 2 3 2 2 2" xfId="513"/>
    <cellStyle name="표준 12 3 2 3 2 3" xfId="514"/>
    <cellStyle name="표준 12 3 2 3 2 3 2" xfId="515"/>
    <cellStyle name="표준 12 3 2 3 2 4" xfId="516"/>
    <cellStyle name="표준 12 3 2 3 3" xfId="517"/>
    <cellStyle name="표준 12 3 2 3 3 2" xfId="518"/>
    <cellStyle name="표준 12 3 2 3 3 2 2" xfId="519"/>
    <cellStyle name="표준 12 3 2 3 3 3" xfId="520"/>
    <cellStyle name="표준 12 3 2 3 3 3 2" xfId="521"/>
    <cellStyle name="표준 12 3 2 3 3 4" xfId="522"/>
    <cellStyle name="표준 12 3 2 3 4" xfId="523"/>
    <cellStyle name="표준 12 3 2 3 4 2" xfId="524"/>
    <cellStyle name="표준 12 3 2 3 5" xfId="525"/>
    <cellStyle name="표준 12 3 2 3 5 2" xfId="526"/>
    <cellStyle name="표준 12 3 2 3 6" xfId="527"/>
    <cellStyle name="표준 12 3 2 3 6 2" xfId="528"/>
    <cellStyle name="표준 12 3 2 3 7" xfId="529"/>
    <cellStyle name="표준 12 3 2 4" xfId="530"/>
    <cellStyle name="표준 12 3 2 4 2" xfId="531"/>
    <cellStyle name="표준 12 3 2 4 2 2" xfId="532"/>
    <cellStyle name="표준 12 3 2 4 3" xfId="533"/>
    <cellStyle name="표준 12 3 2 4 3 2" xfId="534"/>
    <cellStyle name="표준 12 3 2 4 4" xfId="535"/>
    <cellStyle name="표준 12 3 2 5" xfId="536"/>
    <cellStyle name="표준 12 3 2 5 2" xfId="537"/>
    <cellStyle name="표준 12 3 2 5 2 2" xfId="538"/>
    <cellStyle name="표준 12 3 2 5 3" xfId="539"/>
    <cellStyle name="표준 12 3 2 5 3 2" xfId="540"/>
    <cellStyle name="표준 12 3 2 5 4" xfId="541"/>
    <cellStyle name="표준 12 3 2 6" xfId="542"/>
    <cellStyle name="표준 12 3 2 6 2" xfId="543"/>
    <cellStyle name="표준 12 3 2 7" xfId="544"/>
    <cellStyle name="표준 12 3 2 7 2" xfId="545"/>
    <cellStyle name="표준 12 3 2 8" xfId="546"/>
    <cellStyle name="표준 12 3 2 8 2" xfId="547"/>
    <cellStyle name="표준 12 3 2 9" xfId="548"/>
    <cellStyle name="표준 12 3 3" xfId="549"/>
    <cellStyle name="표준 12 3 3 2" xfId="550"/>
    <cellStyle name="표준 12 3 3 2 2" xfId="551"/>
    <cellStyle name="표준 12 3 3 2 2 2" xfId="552"/>
    <cellStyle name="표준 12 3 3 2 2 2 2" xfId="553"/>
    <cellStyle name="표준 12 3 3 2 2 3" xfId="554"/>
    <cellStyle name="표준 12 3 3 2 2 3 2" xfId="555"/>
    <cellStyle name="표준 12 3 3 2 2 4" xfId="556"/>
    <cellStyle name="표준 12 3 3 2 3" xfId="557"/>
    <cellStyle name="표준 12 3 3 2 3 2" xfId="558"/>
    <cellStyle name="표준 12 3 3 2 3 2 2" xfId="559"/>
    <cellStyle name="표준 12 3 3 2 3 3" xfId="560"/>
    <cellStyle name="표준 12 3 3 2 3 3 2" xfId="561"/>
    <cellStyle name="표준 12 3 3 2 3 4" xfId="562"/>
    <cellStyle name="표준 12 3 3 2 4" xfId="563"/>
    <cellStyle name="표준 12 3 3 2 4 2" xfId="564"/>
    <cellStyle name="표준 12 3 3 2 5" xfId="565"/>
    <cellStyle name="표준 12 3 3 2 5 2" xfId="566"/>
    <cellStyle name="표준 12 3 3 2 6" xfId="567"/>
    <cellStyle name="표준 12 3 3 2 6 2" xfId="568"/>
    <cellStyle name="표준 12 3 3 2 7" xfId="569"/>
    <cellStyle name="표준 12 3 3 3" xfId="570"/>
    <cellStyle name="표준 12 3 3 3 2" xfId="571"/>
    <cellStyle name="표준 12 3 3 3 2 2" xfId="572"/>
    <cellStyle name="표준 12 3 3 3 2 2 2" xfId="573"/>
    <cellStyle name="표준 12 3 3 3 2 3" xfId="574"/>
    <cellStyle name="표준 12 3 3 3 2 3 2" xfId="575"/>
    <cellStyle name="표준 12 3 3 3 2 4" xfId="576"/>
    <cellStyle name="표준 12 3 3 3 3" xfId="577"/>
    <cellStyle name="표준 12 3 3 3 3 2" xfId="578"/>
    <cellStyle name="표준 12 3 3 3 3 2 2" xfId="579"/>
    <cellStyle name="표준 12 3 3 3 3 3" xfId="580"/>
    <cellStyle name="표준 12 3 3 3 3 3 2" xfId="581"/>
    <cellStyle name="표준 12 3 3 3 3 4" xfId="582"/>
    <cellStyle name="표준 12 3 3 3 4" xfId="583"/>
    <cellStyle name="표준 12 3 3 3 4 2" xfId="584"/>
    <cellStyle name="표준 12 3 3 3 5" xfId="585"/>
    <cellStyle name="표준 12 3 3 3 5 2" xfId="586"/>
    <cellStyle name="표준 12 3 3 3 6" xfId="587"/>
    <cellStyle name="표준 12 3 3 3 6 2" xfId="588"/>
    <cellStyle name="표준 12 3 3 3 7" xfId="589"/>
    <cellStyle name="표준 12 3 3 4" xfId="590"/>
    <cellStyle name="표준 12 3 3 4 2" xfId="591"/>
    <cellStyle name="표준 12 3 3 4 2 2" xfId="592"/>
    <cellStyle name="표준 12 3 3 4 3" xfId="593"/>
    <cellStyle name="표준 12 3 3 4 3 2" xfId="594"/>
    <cellStyle name="표준 12 3 3 4 4" xfId="595"/>
    <cellStyle name="표준 12 3 3 5" xfId="596"/>
    <cellStyle name="표준 12 3 3 5 2" xfId="597"/>
    <cellStyle name="표준 12 3 3 5 2 2" xfId="598"/>
    <cellStyle name="표준 12 3 3 5 3" xfId="599"/>
    <cellStyle name="표준 12 3 3 5 3 2" xfId="600"/>
    <cellStyle name="표준 12 3 3 5 4" xfId="601"/>
    <cellStyle name="표준 12 3 3 6" xfId="602"/>
    <cellStyle name="표준 12 3 3 6 2" xfId="603"/>
    <cellStyle name="표준 12 3 3 7" xfId="604"/>
    <cellStyle name="표준 12 3 3 7 2" xfId="605"/>
    <cellStyle name="표준 12 3 3 8" xfId="606"/>
    <cellStyle name="표준 12 3 3 8 2" xfId="607"/>
    <cellStyle name="표준 12 3 3 9" xfId="608"/>
    <cellStyle name="표준 12 3 4" xfId="609"/>
    <cellStyle name="표준 12 3 4 2" xfId="610"/>
    <cellStyle name="표준 12 3 4 2 2" xfId="611"/>
    <cellStyle name="표준 12 3 4 2 2 2" xfId="612"/>
    <cellStyle name="표준 12 3 4 2 3" xfId="613"/>
    <cellStyle name="표준 12 3 4 2 3 2" xfId="614"/>
    <cellStyle name="표준 12 3 4 2 4" xfId="615"/>
    <cellStyle name="표준 12 3 4 3" xfId="616"/>
    <cellStyle name="표준 12 3 4 3 2" xfId="617"/>
    <cellStyle name="표준 12 3 4 3 2 2" xfId="618"/>
    <cellStyle name="표준 12 3 4 3 3" xfId="619"/>
    <cellStyle name="표준 12 3 4 3 3 2" xfId="620"/>
    <cellStyle name="표준 12 3 4 3 4" xfId="621"/>
    <cellStyle name="표준 12 3 4 4" xfId="622"/>
    <cellStyle name="표준 12 3 4 4 2" xfId="623"/>
    <cellStyle name="표준 12 3 4 5" xfId="624"/>
    <cellStyle name="표준 12 3 4 5 2" xfId="625"/>
    <cellStyle name="표준 12 3 4 6" xfId="626"/>
    <cellStyle name="표준 12 3 4 6 2" xfId="627"/>
    <cellStyle name="표준 12 3 4 7" xfId="628"/>
    <cellStyle name="표준 12 3 5" xfId="629"/>
    <cellStyle name="표준 12 3 5 2" xfId="630"/>
    <cellStyle name="표준 12 3 5 2 2" xfId="631"/>
    <cellStyle name="표준 12 3 5 2 2 2" xfId="632"/>
    <cellStyle name="표준 12 3 5 2 3" xfId="633"/>
    <cellStyle name="표준 12 3 5 2 3 2" xfId="634"/>
    <cellStyle name="표준 12 3 5 2 4" xfId="635"/>
    <cellStyle name="표준 12 3 5 3" xfId="636"/>
    <cellStyle name="표준 12 3 5 3 2" xfId="637"/>
    <cellStyle name="표준 12 3 5 3 2 2" xfId="638"/>
    <cellStyle name="표준 12 3 5 3 3" xfId="639"/>
    <cellStyle name="표준 12 3 5 3 3 2" xfId="640"/>
    <cellStyle name="표준 12 3 5 3 4" xfId="641"/>
    <cellStyle name="표준 12 3 5 4" xfId="642"/>
    <cellStyle name="표준 12 3 5 4 2" xfId="643"/>
    <cellStyle name="표준 12 3 5 5" xfId="644"/>
    <cellStyle name="표준 12 3 5 5 2" xfId="645"/>
    <cellStyle name="표준 12 3 5 6" xfId="646"/>
    <cellStyle name="표준 12 3 5 6 2" xfId="647"/>
    <cellStyle name="표준 12 3 5 7" xfId="648"/>
    <cellStyle name="표준 12 3 6" xfId="649"/>
    <cellStyle name="표준 12 3 6 2" xfId="650"/>
    <cellStyle name="표준 12 3 6 2 2" xfId="651"/>
    <cellStyle name="표준 12 3 6 3" xfId="652"/>
    <cellStyle name="표준 12 3 6 3 2" xfId="653"/>
    <cellStyle name="표준 12 3 6 4" xfId="654"/>
    <cellStyle name="표준 12 3 7" xfId="655"/>
    <cellStyle name="표준 12 3 7 2" xfId="656"/>
    <cellStyle name="표준 12 3 7 2 2" xfId="657"/>
    <cellStyle name="표준 12 3 7 3" xfId="658"/>
    <cellStyle name="표준 12 3 7 3 2" xfId="659"/>
    <cellStyle name="표준 12 3 7 4" xfId="660"/>
    <cellStyle name="표준 12 3 8" xfId="661"/>
    <cellStyle name="표준 12 3 8 2" xfId="662"/>
    <cellStyle name="표준 12 3 9" xfId="663"/>
    <cellStyle name="표준 12 3 9 2" xfId="664"/>
    <cellStyle name="표준 12 4" xfId="665"/>
    <cellStyle name="표준 12 4 10" xfId="666"/>
    <cellStyle name="표준 12 4 2" xfId="667"/>
    <cellStyle name="표준 12 4 2 2" xfId="668"/>
    <cellStyle name="표준 12 4 2 2 2" xfId="669"/>
    <cellStyle name="표준 12 4 2 2 2 2" xfId="670"/>
    <cellStyle name="표준 12 4 2 2 3" xfId="671"/>
    <cellStyle name="표준 12 4 2 2 3 2" xfId="672"/>
    <cellStyle name="표준 12 4 2 2 4" xfId="673"/>
    <cellStyle name="표준 12 4 2 3" xfId="674"/>
    <cellStyle name="표준 12 4 2 3 2" xfId="675"/>
    <cellStyle name="표준 12 4 2 3 2 2" xfId="676"/>
    <cellStyle name="표준 12 4 2 3 3" xfId="677"/>
    <cellStyle name="표준 12 4 2 3 3 2" xfId="678"/>
    <cellStyle name="표준 12 4 2 3 4" xfId="679"/>
    <cellStyle name="표준 12 4 2 4" xfId="680"/>
    <cellStyle name="표준 12 4 2 4 2" xfId="681"/>
    <cellStyle name="표준 12 4 2 5" xfId="682"/>
    <cellStyle name="표준 12 4 2 5 2" xfId="683"/>
    <cellStyle name="표준 12 4 2 6" xfId="684"/>
    <cellStyle name="표준 12 4 2 6 2" xfId="685"/>
    <cellStyle name="표준 12 4 2 7" xfId="686"/>
    <cellStyle name="표준 12 4 3" xfId="687"/>
    <cellStyle name="표준 12 4 3 2" xfId="688"/>
    <cellStyle name="표준 12 4 3 2 2" xfId="689"/>
    <cellStyle name="표준 12 4 3 2 2 2" xfId="690"/>
    <cellStyle name="표준 12 4 3 2 3" xfId="691"/>
    <cellStyle name="표준 12 4 3 2 3 2" xfId="692"/>
    <cellStyle name="표준 12 4 3 2 4" xfId="693"/>
    <cellStyle name="표준 12 4 3 3" xfId="694"/>
    <cellStyle name="표준 12 4 3 3 2" xfId="695"/>
    <cellStyle name="표준 12 4 3 3 2 2" xfId="696"/>
    <cellStyle name="표준 12 4 3 3 3" xfId="697"/>
    <cellStyle name="표준 12 4 3 3 3 2" xfId="698"/>
    <cellStyle name="표준 12 4 3 3 4" xfId="699"/>
    <cellStyle name="표준 12 4 3 4" xfId="700"/>
    <cellStyle name="표준 12 4 3 4 2" xfId="701"/>
    <cellStyle name="표준 12 4 3 5" xfId="702"/>
    <cellStyle name="표준 12 4 3 5 2" xfId="703"/>
    <cellStyle name="표준 12 4 3 6" xfId="704"/>
    <cellStyle name="표준 12 4 3 6 2" xfId="705"/>
    <cellStyle name="표준 12 4 3 7" xfId="706"/>
    <cellStyle name="표준 12 4 4" xfId="707"/>
    <cellStyle name="표준 12 4 4 2" xfId="708"/>
    <cellStyle name="표준 12 4 4 2 2" xfId="709"/>
    <cellStyle name="표준 12 4 4 2 2 2" xfId="710"/>
    <cellStyle name="표준 12 4 4 2 3" xfId="711"/>
    <cellStyle name="표준 12 4 4 2 3 2" xfId="712"/>
    <cellStyle name="표준 12 4 4 2 4" xfId="713"/>
    <cellStyle name="표준 12 4 4 3" xfId="714"/>
    <cellStyle name="표준 12 4 4 3 2" xfId="715"/>
    <cellStyle name="표준 12 4 4 3 2 2" xfId="716"/>
    <cellStyle name="표준 12 4 4 3 3" xfId="717"/>
    <cellStyle name="표준 12 4 4 3 3 2" xfId="718"/>
    <cellStyle name="표준 12 4 4 3 4" xfId="719"/>
    <cellStyle name="표준 12 4 4 4" xfId="720"/>
    <cellStyle name="표준 12 4 4 4 2" xfId="721"/>
    <cellStyle name="표준 12 4 4 5" xfId="722"/>
    <cellStyle name="표준 12 4 4 5 2" xfId="723"/>
    <cellStyle name="표준 12 4 4 6" xfId="724"/>
    <cellStyle name="표준 12 4 4 6 2" xfId="725"/>
    <cellStyle name="표준 12 4 4 7" xfId="726"/>
    <cellStyle name="표준 12 4 5" xfId="727"/>
    <cellStyle name="표준 12 4 5 2" xfId="728"/>
    <cellStyle name="표준 12 4 5 2 2" xfId="729"/>
    <cellStyle name="표준 12 4 5 3" xfId="730"/>
    <cellStyle name="표준 12 4 5 3 2" xfId="731"/>
    <cellStyle name="표준 12 4 5 4" xfId="732"/>
    <cellStyle name="표준 12 4 6" xfId="733"/>
    <cellStyle name="표준 12 4 6 2" xfId="734"/>
    <cellStyle name="표준 12 4 6 2 2" xfId="735"/>
    <cellStyle name="표준 12 4 6 3" xfId="736"/>
    <cellStyle name="표준 12 4 6 3 2" xfId="737"/>
    <cellStyle name="표준 12 4 6 4" xfId="738"/>
    <cellStyle name="표준 12 4 7" xfId="739"/>
    <cellStyle name="표준 12 4 7 2" xfId="740"/>
    <cellStyle name="표준 12 4 8" xfId="741"/>
    <cellStyle name="표준 12 4 8 2" xfId="742"/>
    <cellStyle name="표준 12 4 9" xfId="743"/>
    <cellStyle name="표준 12 4 9 2" xfId="744"/>
    <cellStyle name="표준 12 5" xfId="745"/>
    <cellStyle name="표준 12 5 2" xfId="746"/>
    <cellStyle name="표준 12 5 2 2" xfId="747"/>
    <cellStyle name="표준 12 5 2 2 2" xfId="748"/>
    <cellStyle name="표준 12 5 2 2 2 2" xfId="749"/>
    <cellStyle name="표준 12 5 2 2 3" xfId="750"/>
    <cellStyle name="표준 12 5 2 2 3 2" xfId="751"/>
    <cellStyle name="표준 12 5 2 2 4" xfId="752"/>
    <cellStyle name="표준 12 5 2 3" xfId="753"/>
    <cellStyle name="표준 12 5 2 3 2" xfId="754"/>
    <cellStyle name="표준 12 5 2 3 2 2" xfId="755"/>
    <cellStyle name="표준 12 5 2 3 3" xfId="756"/>
    <cellStyle name="표준 12 5 2 3 3 2" xfId="757"/>
    <cellStyle name="표준 12 5 2 3 4" xfId="758"/>
    <cellStyle name="표준 12 5 2 4" xfId="759"/>
    <cellStyle name="표준 12 5 2 4 2" xfId="760"/>
    <cellStyle name="표준 12 5 2 5" xfId="761"/>
    <cellStyle name="표준 12 5 2 5 2" xfId="762"/>
    <cellStyle name="표준 12 5 2 6" xfId="763"/>
    <cellStyle name="표준 12 5 2 6 2" xfId="764"/>
    <cellStyle name="표준 12 5 2 7" xfId="765"/>
    <cellStyle name="표준 12 5 3" xfId="766"/>
    <cellStyle name="표준 12 5 3 2" xfId="767"/>
    <cellStyle name="표준 12 5 3 2 2" xfId="768"/>
    <cellStyle name="표준 12 5 3 2 2 2" xfId="769"/>
    <cellStyle name="표준 12 5 3 2 3" xfId="770"/>
    <cellStyle name="표준 12 5 3 2 3 2" xfId="771"/>
    <cellStyle name="표준 12 5 3 2 4" xfId="772"/>
    <cellStyle name="표준 12 5 3 3" xfId="773"/>
    <cellStyle name="표준 12 5 3 3 2" xfId="774"/>
    <cellStyle name="표준 12 5 3 3 2 2" xfId="775"/>
    <cellStyle name="표준 12 5 3 3 3" xfId="776"/>
    <cellStyle name="표준 12 5 3 3 3 2" xfId="777"/>
    <cellStyle name="표준 12 5 3 3 4" xfId="778"/>
    <cellStyle name="표준 12 5 3 4" xfId="779"/>
    <cellStyle name="표준 12 5 3 4 2" xfId="780"/>
    <cellStyle name="표준 12 5 3 5" xfId="781"/>
    <cellStyle name="표준 12 5 3 5 2" xfId="782"/>
    <cellStyle name="표준 12 5 3 6" xfId="783"/>
    <cellStyle name="표준 12 5 3 6 2" xfId="784"/>
    <cellStyle name="표준 12 5 3 7" xfId="785"/>
    <cellStyle name="표준 12 5 4" xfId="786"/>
    <cellStyle name="표준 12 5 4 2" xfId="787"/>
    <cellStyle name="표준 12 5 4 2 2" xfId="788"/>
    <cellStyle name="표준 12 5 4 3" xfId="789"/>
    <cellStyle name="표준 12 5 4 3 2" xfId="790"/>
    <cellStyle name="표준 12 5 4 4" xfId="791"/>
    <cellStyle name="표준 12 5 5" xfId="792"/>
    <cellStyle name="표준 12 5 5 2" xfId="793"/>
    <cellStyle name="표준 12 5 5 2 2" xfId="794"/>
    <cellStyle name="표준 12 5 5 3" xfId="795"/>
    <cellStyle name="표준 12 5 5 3 2" xfId="796"/>
    <cellStyle name="표준 12 5 5 4" xfId="797"/>
    <cellStyle name="표준 12 5 6" xfId="798"/>
    <cellStyle name="표준 12 5 6 2" xfId="799"/>
    <cellStyle name="표준 12 5 7" xfId="800"/>
    <cellStyle name="표준 12 5 7 2" xfId="801"/>
    <cellStyle name="표준 12 5 8" xfId="802"/>
    <cellStyle name="표준 12 5 8 2" xfId="803"/>
    <cellStyle name="표준 12 5 9" xfId="804"/>
    <cellStyle name="표준 12 6" xfId="805"/>
    <cellStyle name="표준 12 6 2" xfId="806"/>
    <cellStyle name="표준 12 6 2 2" xfId="807"/>
    <cellStyle name="표준 12 6 2 2 2" xfId="808"/>
    <cellStyle name="표준 12 6 2 2 2 2" xfId="809"/>
    <cellStyle name="표준 12 6 2 2 3" xfId="810"/>
    <cellStyle name="표준 12 6 2 2 3 2" xfId="811"/>
    <cellStyle name="표준 12 6 2 2 4" xfId="812"/>
    <cellStyle name="표준 12 6 2 3" xfId="813"/>
    <cellStyle name="표준 12 6 2 3 2" xfId="814"/>
    <cellStyle name="표준 12 6 2 3 2 2" xfId="815"/>
    <cellStyle name="표준 12 6 2 3 3" xfId="816"/>
    <cellStyle name="표준 12 6 2 3 3 2" xfId="817"/>
    <cellStyle name="표준 12 6 2 3 4" xfId="818"/>
    <cellStyle name="표준 12 6 2 4" xfId="819"/>
    <cellStyle name="표준 12 6 2 4 2" xfId="820"/>
    <cellStyle name="표준 12 6 2 5" xfId="821"/>
    <cellStyle name="표준 12 6 2 5 2" xfId="822"/>
    <cellStyle name="표준 12 6 2 6" xfId="823"/>
    <cellStyle name="표준 12 6 2 6 2" xfId="824"/>
    <cellStyle name="표준 12 6 2 7" xfId="825"/>
    <cellStyle name="표준 12 6 3" xfId="826"/>
    <cellStyle name="표준 12 6 3 2" xfId="827"/>
    <cellStyle name="표준 12 6 3 2 2" xfId="828"/>
    <cellStyle name="표준 12 6 3 2 2 2" xfId="829"/>
    <cellStyle name="표준 12 6 3 2 3" xfId="830"/>
    <cellStyle name="표준 12 6 3 2 3 2" xfId="831"/>
    <cellStyle name="표준 12 6 3 2 4" xfId="832"/>
    <cellStyle name="표준 12 6 3 3" xfId="833"/>
    <cellStyle name="표준 12 6 3 3 2" xfId="834"/>
    <cellStyle name="표준 12 6 3 3 2 2" xfId="835"/>
    <cellStyle name="표준 12 6 3 3 3" xfId="836"/>
    <cellStyle name="표준 12 6 3 3 3 2" xfId="837"/>
    <cellStyle name="표준 12 6 3 3 4" xfId="838"/>
    <cellStyle name="표준 12 6 3 4" xfId="839"/>
    <cellStyle name="표준 12 6 3 4 2" xfId="840"/>
    <cellStyle name="표준 12 6 3 5" xfId="841"/>
    <cellStyle name="표준 12 6 3 5 2" xfId="842"/>
    <cellStyle name="표준 12 6 3 6" xfId="843"/>
    <cellStyle name="표준 12 6 3 6 2" xfId="844"/>
    <cellStyle name="표준 12 6 3 7" xfId="845"/>
    <cellStyle name="표준 12 6 4" xfId="846"/>
    <cellStyle name="표준 12 6 4 2" xfId="847"/>
    <cellStyle name="표준 12 6 4 2 2" xfId="848"/>
    <cellStyle name="표준 12 6 4 3" xfId="849"/>
    <cellStyle name="표준 12 6 4 3 2" xfId="850"/>
    <cellStyle name="표준 12 6 4 4" xfId="851"/>
    <cellStyle name="표준 12 6 5" xfId="852"/>
    <cellStyle name="표준 12 6 5 2" xfId="853"/>
    <cellStyle name="표준 12 6 5 2 2" xfId="854"/>
    <cellStyle name="표준 12 6 5 3" xfId="855"/>
    <cellStyle name="표준 12 6 5 3 2" xfId="856"/>
    <cellStyle name="표준 12 6 5 4" xfId="857"/>
    <cellStyle name="표준 12 6 6" xfId="858"/>
    <cellStyle name="표준 12 6 6 2" xfId="859"/>
    <cellStyle name="표준 12 6 7" xfId="860"/>
    <cellStyle name="표준 12 6 7 2" xfId="861"/>
    <cellStyle name="표준 12 6 8" xfId="862"/>
    <cellStyle name="표준 12 6 8 2" xfId="863"/>
    <cellStyle name="표준 12 6 9" xfId="864"/>
    <cellStyle name="표준 12 7" xfId="865"/>
    <cellStyle name="표준 12 7 2" xfId="866"/>
    <cellStyle name="표준 12 7 2 2" xfId="867"/>
    <cellStyle name="표준 12 7 2 2 2" xfId="868"/>
    <cellStyle name="표준 12 7 2 3" xfId="869"/>
    <cellStyle name="표준 12 7 2 3 2" xfId="870"/>
    <cellStyle name="표준 12 7 2 4" xfId="871"/>
    <cellStyle name="표준 12 7 3" xfId="872"/>
    <cellStyle name="표준 12 7 3 2" xfId="873"/>
    <cellStyle name="표준 12 7 3 2 2" xfId="874"/>
    <cellStyle name="표준 12 7 3 3" xfId="875"/>
    <cellStyle name="표준 12 7 3 3 2" xfId="876"/>
    <cellStyle name="표준 12 7 3 4" xfId="877"/>
    <cellStyle name="표준 12 7 4" xfId="878"/>
    <cellStyle name="표준 12 7 4 2" xfId="879"/>
    <cellStyle name="표준 12 7 5" xfId="880"/>
    <cellStyle name="표준 12 7 5 2" xfId="881"/>
    <cellStyle name="표준 12 7 6" xfId="882"/>
    <cellStyle name="표준 12 7 6 2" xfId="883"/>
    <cellStyle name="표준 12 7 7" xfId="884"/>
    <cellStyle name="표준 12 8" xfId="885"/>
    <cellStyle name="표준 12 8 2" xfId="886"/>
    <cellStyle name="표준 12 8 2 2" xfId="887"/>
    <cellStyle name="표준 12 8 2 2 2" xfId="888"/>
    <cellStyle name="표준 12 8 2 3" xfId="889"/>
    <cellStyle name="표준 12 8 2 3 2" xfId="890"/>
    <cellStyle name="표준 12 8 2 4" xfId="891"/>
    <cellStyle name="표준 12 8 3" xfId="892"/>
    <cellStyle name="표준 12 8 3 2" xfId="893"/>
    <cellStyle name="표준 12 8 3 2 2" xfId="894"/>
    <cellStyle name="표준 12 8 3 3" xfId="895"/>
    <cellStyle name="표준 12 8 3 3 2" xfId="896"/>
    <cellStyle name="표준 12 8 3 4" xfId="897"/>
    <cellStyle name="표준 12 8 4" xfId="898"/>
    <cellStyle name="표준 12 8 4 2" xfId="899"/>
    <cellStyle name="표준 12 8 5" xfId="900"/>
    <cellStyle name="표준 12 8 5 2" xfId="901"/>
    <cellStyle name="표준 12 8 6" xfId="902"/>
    <cellStyle name="표준 12 8 6 2" xfId="903"/>
    <cellStyle name="표준 12 8 7" xfId="904"/>
    <cellStyle name="표준 12 9" xfId="905"/>
    <cellStyle name="표준 12 9 2" xfId="906"/>
    <cellStyle name="표준 12 9 2 2" xfId="907"/>
    <cellStyle name="표준 12 9 3" xfId="908"/>
    <cellStyle name="표준 12 9 3 2" xfId="909"/>
    <cellStyle name="표준 12 9 4" xfId="910"/>
    <cellStyle name="표준 13" xfId="222"/>
    <cellStyle name="표준 13 10" xfId="911"/>
    <cellStyle name="표준 13 10 2" xfId="912"/>
    <cellStyle name="표준 13 11" xfId="913"/>
    <cellStyle name="표준 13 2" xfId="914"/>
    <cellStyle name="표준 13 2 2" xfId="915"/>
    <cellStyle name="표준 13 2 2 2" xfId="916"/>
    <cellStyle name="표준 13 2 2 2 2" xfId="917"/>
    <cellStyle name="표준 13 2 2 2 2 2" xfId="918"/>
    <cellStyle name="표준 13 2 2 2 3" xfId="919"/>
    <cellStyle name="표준 13 2 2 2 3 2" xfId="920"/>
    <cellStyle name="표준 13 2 2 2 4" xfId="921"/>
    <cellStyle name="표준 13 2 2 3" xfId="922"/>
    <cellStyle name="표준 13 2 2 3 2" xfId="923"/>
    <cellStyle name="표준 13 2 2 3 2 2" xfId="924"/>
    <cellStyle name="표준 13 2 2 3 3" xfId="925"/>
    <cellStyle name="표준 13 2 2 3 3 2" xfId="926"/>
    <cellStyle name="표준 13 2 2 3 4" xfId="927"/>
    <cellStyle name="표준 13 2 2 4" xfId="928"/>
    <cellStyle name="표준 13 2 2 4 2" xfId="929"/>
    <cellStyle name="표준 13 2 2 5" xfId="930"/>
    <cellStyle name="표준 13 2 2 5 2" xfId="931"/>
    <cellStyle name="표준 13 2 2 6" xfId="932"/>
    <cellStyle name="표준 13 2 2 6 2" xfId="933"/>
    <cellStyle name="표준 13 2 2 7" xfId="934"/>
    <cellStyle name="표준 13 2 3" xfId="935"/>
    <cellStyle name="표준 13 2 3 2" xfId="936"/>
    <cellStyle name="표준 13 2 3 2 2" xfId="937"/>
    <cellStyle name="표준 13 2 3 2 2 2" xfId="938"/>
    <cellStyle name="표준 13 2 3 2 3" xfId="939"/>
    <cellStyle name="표준 13 2 3 2 3 2" xfId="940"/>
    <cellStyle name="표준 13 2 3 2 4" xfId="941"/>
    <cellStyle name="표준 13 2 3 3" xfId="942"/>
    <cellStyle name="표준 13 2 3 3 2" xfId="943"/>
    <cellStyle name="표준 13 2 3 3 2 2" xfId="944"/>
    <cellStyle name="표준 13 2 3 3 3" xfId="945"/>
    <cellStyle name="표준 13 2 3 3 3 2" xfId="946"/>
    <cellStyle name="표준 13 2 3 3 4" xfId="947"/>
    <cellStyle name="표준 13 2 3 4" xfId="948"/>
    <cellStyle name="표준 13 2 3 4 2" xfId="949"/>
    <cellStyle name="표준 13 2 3 5" xfId="950"/>
    <cellStyle name="표준 13 2 3 5 2" xfId="951"/>
    <cellStyle name="표준 13 2 3 6" xfId="952"/>
    <cellStyle name="표준 13 2 3 6 2" xfId="953"/>
    <cellStyle name="표준 13 2 3 7" xfId="954"/>
    <cellStyle name="표준 13 2 4" xfId="955"/>
    <cellStyle name="표준 13 2 4 2" xfId="956"/>
    <cellStyle name="표준 13 2 4 2 2" xfId="957"/>
    <cellStyle name="표준 13 2 4 3" xfId="958"/>
    <cellStyle name="표준 13 2 4 3 2" xfId="959"/>
    <cellStyle name="표준 13 2 4 4" xfId="960"/>
    <cellStyle name="표준 13 2 5" xfId="961"/>
    <cellStyle name="표준 13 2 5 2" xfId="962"/>
    <cellStyle name="표준 13 2 5 2 2" xfId="963"/>
    <cellStyle name="표준 13 2 5 3" xfId="964"/>
    <cellStyle name="표준 13 2 5 3 2" xfId="965"/>
    <cellStyle name="표준 13 2 5 4" xfId="966"/>
    <cellStyle name="표준 13 2 6" xfId="967"/>
    <cellStyle name="표준 13 2 6 2" xfId="968"/>
    <cellStyle name="표준 13 2 7" xfId="969"/>
    <cellStyle name="표준 13 2 7 2" xfId="970"/>
    <cellStyle name="표준 13 2 8" xfId="971"/>
    <cellStyle name="표준 13 2 8 2" xfId="972"/>
    <cellStyle name="표준 13 2 9" xfId="973"/>
    <cellStyle name="표준 13 3" xfId="974"/>
    <cellStyle name="표준 13 3 2" xfId="975"/>
    <cellStyle name="표준 13 3 2 2" xfId="976"/>
    <cellStyle name="표준 13 3 2 2 2" xfId="977"/>
    <cellStyle name="표준 13 3 2 2 2 2" xfId="978"/>
    <cellStyle name="표준 13 3 2 2 3" xfId="979"/>
    <cellStyle name="표준 13 3 2 2 3 2" xfId="980"/>
    <cellStyle name="표준 13 3 2 2 4" xfId="981"/>
    <cellStyle name="표준 13 3 2 3" xfId="982"/>
    <cellStyle name="표준 13 3 2 3 2" xfId="983"/>
    <cellStyle name="표준 13 3 2 3 2 2" xfId="984"/>
    <cellStyle name="표준 13 3 2 3 3" xfId="985"/>
    <cellStyle name="표준 13 3 2 3 3 2" xfId="986"/>
    <cellStyle name="표준 13 3 2 3 4" xfId="987"/>
    <cellStyle name="표준 13 3 2 4" xfId="988"/>
    <cellStyle name="표준 13 3 2 4 2" xfId="989"/>
    <cellStyle name="표준 13 3 2 5" xfId="990"/>
    <cellStyle name="표준 13 3 2 5 2" xfId="991"/>
    <cellStyle name="표준 13 3 2 6" xfId="992"/>
    <cellStyle name="표준 13 3 2 6 2" xfId="993"/>
    <cellStyle name="표준 13 3 2 7" xfId="994"/>
    <cellStyle name="표준 13 3 3" xfId="995"/>
    <cellStyle name="표준 13 3 3 2" xfId="996"/>
    <cellStyle name="표준 13 3 3 2 2" xfId="997"/>
    <cellStyle name="표준 13 3 3 2 2 2" xfId="998"/>
    <cellStyle name="표준 13 3 3 2 3" xfId="999"/>
    <cellStyle name="표준 13 3 3 2 3 2" xfId="1000"/>
    <cellStyle name="표준 13 3 3 2 4" xfId="1001"/>
    <cellStyle name="표준 13 3 3 3" xfId="1002"/>
    <cellStyle name="표준 13 3 3 3 2" xfId="1003"/>
    <cellStyle name="표준 13 3 3 3 2 2" xfId="1004"/>
    <cellStyle name="표준 13 3 3 3 3" xfId="1005"/>
    <cellStyle name="표준 13 3 3 3 3 2" xfId="1006"/>
    <cellStyle name="표준 13 3 3 3 4" xfId="1007"/>
    <cellStyle name="표준 13 3 3 4" xfId="1008"/>
    <cellStyle name="표준 13 3 3 4 2" xfId="1009"/>
    <cellStyle name="표준 13 3 3 5" xfId="1010"/>
    <cellStyle name="표준 13 3 3 5 2" xfId="1011"/>
    <cellStyle name="표준 13 3 3 6" xfId="1012"/>
    <cellStyle name="표준 13 3 3 6 2" xfId="1013"/>
    <cellStyle name="표준 13 3 3 7" xfId="1014"/>
    <cellStyle name="표준 13 3 4" xfId="1015"/>
    <cellStyle name="표준 13 3 4 2" xfId="1016"/>
    <cellStyle name="표준 13 3 4 2 2" xfId="1017"/>
    <cellStyle name="표준 13 3 4 3" xfId="1018"/>
    <cellStyle name="표준 13 3 4 3 2" xfId="1019"/>
    <cellStyle name="표준 13 3 4 4" xfId="1020"/>
    <cellStyle name="표준 13 3 5" xfId="1021"/>
    <cellStyle name="표준 13 3 5 2" xfId="1022"/>
    <cellStyle name="표준 13 3 5 2 2" xfId="1023"/>
    <cellStyle name="표준 13 3 5 3" xfId="1024"/>
    <cellStyle name="표준 13 3 5 3 2" xfId="1025"/>
    <cellStyle name="표준 13 3 5 4" xfId="1026"/>
    <cellStyle name="표준 13 3 6" xfId="1027"/>
    <cellStyle name="표준 13 3 6 2" xfId="1028"/>
    <cellStyle name="표준 13 3 7" xfId="1029"/>
    <cellStyle name="표준 13 3 7 2" xfId="1030"/>
    <cellStyle name="표준 13 3 8" xfId="1031"/>
    <cellStyle name="표준 13 3 8 2" xfId="1032"/>
    <cellStyle name="표준 13 3 9" xfId="1033"/>
    <cellStyle name="표준 13 4" xfId="1034"/>
    <cellStyle name="표준 13 4 2" xfId="1035"/>
    <cellStyle name="표준 13 4 2 2" xfId="1036"/>
    <cellStyle name="표준 13 4 2 2 2" xfId="1037"/>
    <cellStyle name="표준 13 4 2 3" xfId="1038"/>
    <cellStyle name="표준 13 4 2 3 2" xfId="1039"/>
    <cellStyle name="표준 13 4 2 4" xfId="1040"/>
    <cellStyle name="표준 13 4 3" xfId="1041"/>
    <cellStyle name="표준 13 4 3 2" xfId="1042"/>
    <cellStyle name="표준 13 4 3 2 2" xfId="1043"/>
    <cellStyle name="표준 13 4 3 3" xfId="1044"/>
    <cellStyle name="표준 13 4 3 3 2" xfId="1045"/>
    <cellStyle name="표준 13 4 3 4" xfId="1046"/>
    <cellStyle name="표준 13 4 4" xfId="1047"/>
    <cellStyle name="표준 13 4 4 2" xfId="1048"/>
    <cellStyle name="표준 13 4 5" xfId="1049"/>
    <cellStyle name="표준 13 4 5 2" xfId="1050"/>
    <cellStyle name="표준 13 4 6" xfId="1051"/>
    <cellStyle name="표준 13 4 6 2" xfId="1052"/>
    <cellStyle name="표준 13 4 7" xfId="1053"/>
    <cellStyle name="표준 13 5" xfId="1054"/>
    <cellStyle name="표준 13 5 2" xfId="1055"/>
    <cellStyle name="표준 13 5 2 2" xfId="1056"/>
    <cellStyle name="표준 13 5 2 2 2" xfId="1057"/>
    <cellStyle name="표준 13 5 2 3" xfId="1058"/>
    <cellStyle name="표준 13 5 2 3 2" xfId="1059"/>
    <cellStyle name="표준 13 5 2 4" xfId="1060"/>
    <cellStyle name="표준 13 5 3" xfId="1061"/>
    <cellStyle name="표준 13 5 3 2" xfId="1062"/>
    <cellStyle name="표준 13 5 3 2 2" xfId="1063"/>
    <cellStyle name="표준 13 5 3 3" xfId="1064"/>
    <cellStyle name="표준 13 5 3 3 2" xfId="1065"/>
    <cellStyle name="표준 13 5 3 4" xfId="1066"/>
    <cellStyle name="표준 13 5 4" xfId="1067"/>
    <cellStyle name="표준 13 5 4 2" xfId="1068"/>
    <cellStyle name="표준 13 5 5" xfId="1069"/>
    <cellStyle name="표준 13 5 5 2" xfId="1070"/>
    <cellStyle name="표준 13 5 6" xfId="1071"/>
    <cellStyle name="표준 13 5 6 2" xfId="1072"/>
    <cellStyle name="표준 13 5 7" xfId="1073"/>
    <cellStyle name="표준 13 6" xfId="1074"/>
    <cellStyle name="표준 13 6 2" xfId="1075"/>
    <cellStyle name="표준 13 6 2 2" xfId="1076"/>
    <cellStyle name="표준 13 6 3" xfId="1077"/>
    <cellStyle name="표준 13 6 3 2" xfId="1078"/>
    <cellStyle name="표준 13 6 4" xfId="1079"/>
    <cellStyle name="표준 13 7" xfId="1080"/>
    <cellStyle name="표준 13 7 2" xfId="1081"/>
    <cellStyle name="표준 13 7 2 2" xfId="1082"/>
    <cellStyle name="표준 13 7 3" xfId="1083"/>
    <cellStyle name="표준 13 7 3 2" xfId="1084"/>
    <cellStyle name="표준 13 7 4" xfId="1085"/>
    <cellStyle name="표준 13 8" xfId="1086"/>
    <cellStyle name="표준 13 8 2" xfId="1087"/>
    <cellStyle name="표준 13 9" xfId="1088"/>
    <cellStyle name="표준 13 9 2" xfId="1089"/>
    <cellStyle name="표준 14" xfId="223"/>
    <cellStyle name="표준 14 10" xfId="1090"/>
    <cellStyle name="표준 14 10 2" xfId="1091"/>
    <cellStyle name="표준 14 11" xfId="1092"/>
    <cellStyle name="표준 14 2" xfId="1093"/>
    <cellStyle name="표준 14 2 2" xfId="1094"/>
    <cellStyle name="표준 14 2 2 2" xfId="1095"/>
    <cellStyle name="표준 14 2 2 2 2" xfId="1096"/>
    <cellStyle name="표준 14 2 2 2 2 2" xfId="1097"/>
    <cellStyle name="표준 14 2 2 2 3" xfId="1098"/>
    <cellStyle name="표준 14 2 2 2 3 2" xfId="1099"/>
    <cellStyle name="표준 14 2 2 2 4" xfId="1100"/>
    <cellStyle name="표준 14 2 2 3" xfId="1101"/>
    <cellStyle name="표준 14 2 2 3 2" xfId="1102"/>
    <cellStyle name="표준 14 2 2 3 2 2" xfId="1103"/>
    <cellStyle name="표준 14 2 2 3 3" xfId="1104"/>
    <cellStyle name="표준 14 2 2 3 3 2" xfId="1105"/>
    <cellStyle name="표준 14 2 2 3 4" xfId="1106"/>
    <cellStyle name="표준 14 2 2 4" xfId="1107"/>
    <cellStyle name="표준 14 2 2 4 2" xfId="1108"/>
    <cellStyle name="표준 14 2 2 5" xfId="1109"/>
    <cellStyle name="표준 14 2 2 5 2" xfId="1110"/>
    <cellStyle name="표준 14 2 2 6" xfId="1111"/>
    <cellStyle name="표준 14 2 2 6 2" xfId="1112"/>
    <cellStyle name="표준 14 2 2 7" xfId="1113"/>
    <cellStyle name="표준 14 2 3" xfId="1114"/>
    <cellStyle name="표준 14 2 3 2" xfId="1115"/>
    <cellStyle name="표준 14 2 3 2 2" xfId="1116"/>
    <cellStyle name="표준 14 2 3 2 2 2" xfId="1117"/>
    <cellStyle name="표준 14 2 3 2 3" xfId="1118"/>
    <cellStyle name="표준 14 2 3 2 3 2" xfId="1119"/>
    <cellStyle name="표준 14 2 3 2 4" xfId="1120"/>
    <cellStyle name="표준 14 2 3 3" xfId="1121"/>
    <cellStyle name="표준 14 2 3 3 2" xfId="1122"/>
    <cellStyle name="표준 14 2 3 3 2 2" xfId="1123"/>
    <cellStyle name="표준 14 2 3 3 3" xfId="1124"/>
    <cellStyle name="표준 14 2 3 3 3 2" xfId="1125"/>
    <cellStyle name="표준 14 2 3 3 4" xfId="1126"/>
    <cellStyle name="표준 14 2 3 4" xfId="1127"/>
    <cellStyle name="표준 14 2 3 4 2" xfId="1128"/>
    <cellStyle name="표준 14 2 3 5" xfId="1129"/>
    <cellStyle name="표준 14 2 3 5 2" xfId="1130"/>
    <cellStyle name="표준 14 2 3 6" xfId="1131"/>
    <cellStyle name="표준 14 2 3 6 2" xfId="1132"/>
    <cellStyle name="표준 14 2 3 7" xfId="1133"/>
    <cellStyle name="표준 14 2 4" xfId="1134"/>
    <cellStyle name="표준 14 2 4 2" xfId="1135"/>
    <cellStyle name="표준 14 2 4 2 2" xfId="1136"/>
    <cellStyle name="표준 14 2 4 3" xfId="1137"/>
    <cellStyle name="표준 14 2 4 3 2" xfId="1138"/>
    <cellStyle name="표준 14 2 4 4" xfId="1139"/>
    <cellStyle name="표준 14 2 5" xfId="1140"/>
    <cellStyle name="표준 14 2 5 2" xfId="1141"/>
    <cellStyle name="표준 14 2 5 2 2" xfId="1142"/>
    <cellStyle name="표준 14 2 5 3" xfId="1143"/>
    <cellStyle name="표준 14 2 5 3 2" xfId="1144"/>
    <cellStyle name="표준 14 2 5 4" xfId="1145"/>
    <cellStyle name="표준 14 2 6" xfId="1146"/>
    <cellStyle name="표준 14 2 6 2" xfId="1147"/>
    <cellStyle name="표준 14 2 7" xfId="1148"/>
    <cellStyle name="표준 14 2 7 2" xfId="1149"/>
    <cellStyle name="표준 14 2 8" xfId="1150"/>
    <cellStyle name="표준 14 2 8 2" xfId="1151"/>
    <cellStyle name="표준 14 2 9" xfId="1152"/>
    <cellStyle name="표준 14 3" xfId="1153"/>
    <cellStyle name="표준 14 3 2" xfId="1154"/>
    <cellStyle name="표준 14 3 2 2" xfId="1155"/>
    <cellStyle name="표준 14 3 2 2 2" xfId="1156"/>
    <cellStyle name="표준 14 3 2 2 2 2" xfId="1157"/>
    <cellStyle name="표준 14 3 2 2 3" xfId="1158"/>
    <cellStyle name="표준 14 3 2 2 3 2" xfId="1159"/>
    <cellStyle name="표준 14 3 2 2 4" xfId="1160"/>
    <cellStyle name="표준 14 3 2 3" xfId="1161"/>
    <cellStyle name="표준 14 3 2 3 2" xfId="1162"/>
    <cellStyle name="표준 14 3 2 3 2 2" xfId="1163"/>
    <cellStyle name="표준 14 3 2 3 3" xfId="1164"/>
    <cellStyle name="표준 14 3 2 3 3 2" xfId="1165"/>
    <cellStyle name="표준 14 3 2 3 4" xfId="1166"/>
    <cellStyle name="표준 14 3 2 4" xfId="1167"/>
    <cellStyle name="표준 14 3 2 4 2" xfId="1168"/>
    <cellStyle name="표준 14 3 2 5" xfId="1169"/>
    <cellStyle name="표준 14 3 2 5 2" xfId="1170"/>
    <cellStyle name="표준 14 3 2 6" xfId="1171"/>
    <cellStyle name="표준 14 3 2 6 2" xfId="1172"/>
    <cellStyle name="표준 14 3 2 7" xfId="1173"/>
    <cellStyle name="표준 14 3 3" xfId="1174"/>
    <cellStyle name="표준 14 3 3 2" xfId="1175"/>
    <cellStyle name="표준 14 3 3 2 2" xfId="1176"/>
    <cellStyle name="표준 14 3 3 2 2 2" xfId="1177"/>
    <cellStyle name="표준 14 3 3 2 3" xfId="1178"/>
    <cellStyle name="표준 14 3 3 2 3 2" xfId="1179"/>
    <cellStyle name="표준 14 3 3 2 4" xfId="1180"/>
    <cellStyle name="표준 14 3 3 3" xfId="1181"/>
    <cellStyle name="표준 14 3 3 3 2" xfId="1182"/>
    <cellStyle name="표준 14 3 3 3 2 2" xfId="1183"/>
    <cellStyle name="표준 14 3 3 3 3" xfId="1184"/>
    <cellStyle name="표준 14 3 3 3 3 2" xfId="1185"/>
    <cellStyle name="표준 14 3 3 3 4" xfId="1186"/>
    <cellStyle name="표준 14 3 3 4" xfId="1187"/>
    <cellStyle name="표준 14 3 3 4 2" xfId="1188"/>
    <cellStyle name="표준 14 3 3 5" xfId="1189"/>
    <cellStyle name="표준 14 3 3 5 2" xfId="1190"/>
    <cellStyle name="표준 14 3 3 6" xfId="1191"/>
    <cellStyle name="표준 14 3 3 6 2" xfId="1192"/>
    <cellStyle name="표준 14 3 3 7" xfId="1193"/>
    <cellStyle name="표준 14 3 4" xfId="1194"/>
    <cellStyle name="표준 14 3 4 2" xfId="1195"/>
    <cellStyle name="표준 14 3 4 2 2" xfId="1196"/>
    <cellStyle name="표준 14 3 4 3" xfId="1197"/>
    <cellStyle name="표준 14 3 4 3 2" xfId="1198"/>
    <cellStyle name="표준 14 3 4 4" xfId="1199"/>
    <cellStyle name="표준 14 3 5" xfId="1200"/>
    <cellStyle name="표준 14 3 5 2" xfId="1201"/>
    <cellStyle name="표준 14 3 5 2 2" xfId="1202"/>
    <cellStyle name="표준 14 3 5 3" xfId="1203"/>
    <cellStyle name="표준 14 3 5 3 2" xfId="1204"/>
    <cellStyle name="표준 14 3 5 4" xfId="1205"/>
    <cellStyle name="표준 14 3 6" xfId="1206"/>
    <cellStyle name="표준 14 3 6 2" xfId="1207"/>
    <cellStyle name="표준 14 3 7" xfId="1208"/>
    <cellStyle name="표준 14 3 7 2" xfId="1209"/>
    <cellStyle name="표준 14 3 8" xfId="1210"/>
    <cellStyle name="표준 14 3 8 2" xfId="1211"/>
    <cellStyle name="표준 14 3 9" xfId="1212"/>
    <cellStyle name="표준 14 4" xfId="1213"/>
    <cellStyle name="표준 14 4 2" xfId="1214"/>
    <cellStyle name="표준 14 4 2 2" xfId="1215"/>
    <cellStyle name="표준 14 4 2 2 2" xfId="1216"/>
    <cellStyle name="표준 14 4 2 3" xfId="1217"/>
    <cellStyle name="표준 14 4 2 3 2" xfId="1218"/>
    <cellStyle name="표준 14 4 2 4" xfId="1219"/>
    <cellStyle name="표준 14 4 3" xfId="1220"/>
    <cellStyle name="표준 14 4 3 2" xfId="1221"/>
    <cellStyle name="표준 14 4 3 2 2" xfId="1222"/>
    <cellStyle name="표준 14 4 3 3" xfId="1223"/>
    <cellStyle name="표준 14 4 3 3 2" xfId="1224"/>
    <cellStyle name="표준 14 4 3 4" xfId="1225"/>
    <cellStyle name="표준 14 4 4" xfId="1226"/>
    <cellStyle name="표준 14 4 4 2" xfId="1227"/>
    <cellStyle name="표준 14 4 5" xfId="1228"/>
    <cellStyle name="표준 14 4 5 2" xfId="1229"/>
    <cellStyle name="표준 14 4 6" xfId="1230"/>
    <cellStyle name="표준 14 4 6 2" xfId="1231"/>
    <cellStyle name="표준 14 4 7" xfId="1232"/>
    <cellStyle name="표준 14 5" xfId="1233"/>
    <cellStyle name="표준 14 5 2" xfId="1234"/>
    <cellStyle name="표준 14 5 2 2" xfId="1235"/>
    <cellStyle name="표준 14 5 2 2 2" xfId="1236"/>
    <cellStyle name="표준 14 5 2 3" xfId="1237"/>
    <cellStyle name="표준 14 5 2 3 2" xfId="1238"/>
    <cellStyle name="표준 14 5 2 4" xfId="1239"/>
    <cellStyle name="표준 14 5 3" xfId="1240"/>
    <cellStyle name="표준 14 5 3 2" xfId="1241"/>
    <cellStyle name="표준 14 5 3 2 2" xfId="1242"/>
    <cellStyle name="표준 14 5 3 3" xfId="1243"/>
    <cellStyle name="표준 14 5 3 3 2" xfId="1244"/>
    <cellStyle name="표준 14 5 3 4" xfId="1245"/>
    <cellStyle name="표준 14 5 4" xfId="1246"/>
    <cellStyle name="표준 14 5 4 2" xfId="1247"/>
    <cellStyle name="표준 14 5 5" xfId="1248"/>
    <cellStyle name="표준 14 5 5 2" xfId="1249"/>
    <cellStyle name="표준 14 5 6" xfId="1250"/>
    <cellStyle name="표준 14 5 6 2" xfId="1251"/>
    <cellStyle name="표준 14 5 7" xfId="1252"/>
    <cellStyle name="표준 14 6" xfId="1253"/>
    <cellStyle name="표준 14 6 2" xfId="1254"/>
    <cellStyle name="표준 14 6 2 2" xfId="1255"/>
    <cellStyle name="표준 14 6 3" xfId="1256"/>
    <cellStyle name="표준 14 6 3 2" xfId="1257"/>
    <cellStyle name="표준 14 6 4" xfId="1258"/>
    <cellStyle name="표준 14 7" xfId="1259"/>
    <cellStyle name="표준 14 7 2" xfId="1260"/>
    <cellStyle name="표준 14 7 2 2" xfId="1261"/>
    <cellStyle name="표준 14 7 3" xfId="1262"/>
    <cellStyle name="표준 14 7 3 2" xfId="1263"/>
    <cellStyle name="표준 14 7 4" xfId="1264"/>
    <cellStyle name="표준 14 8" xfId="1265"/>
    <cellStyle name="표준 14 8 2" xfId="1266"/>
    <cellStyle name="표준 14 9" xfId="1267"/>
    <cellStyle name="표준 14 9 2" xfId="1268"/>
    <cellStyle name="표준 15" xfId="1269"/>
    <cellStyle name="표준 15 10" xfId="1270"/>
    <cellStyle name="표준 15 10 2" xfId="1271"/>
    <cellStyle name="표준 15 11" xfId="1272"/>
    <cellStyle name="표준 15 11 2" xfId="1273"/>
    <cellStyle name="표준 15 12" xfId="1274"/>
    <cellStyle name="표준 15 12 2" xfId="1275"/>
    <cellStyle name="표준 15 13" xfId="1276"/>
    <cellStyle name="표준 15 2" xfId="1277"/>
    <cellStyle name="표준 15 2 10" xfId="1278"/>
    <cellStyle name="표준 15 2 10 2" xfId="1279"/>
    <cellStyle name="표준 15 2 11" xfId="1280"/>
    <cellStyle name="표준 15 2 2" xfId="1281"/>
    <cellStyle name="표준 15 2 2 2" xfId="1282"/>
    <cellStyle name="표준 15 2 2 2 2" xfId="1283"/>
    <cellStyle name="표준 15 2 2 2 2 2" xfId="1284"/>
    <cellStyle name="표준 15 2 2 2 2 2 2" xfId="1285"/>
    <cellStyle name="표준 15 2 2 2 2 3" xfId="1286"/>
    <cellStyle name="표준 15 2 2 2 2 3 2" xfId="1287"/>
    <cellStyle name="표준 15 2 2 2 2 4" xfId="1288"/>
    <cellStyle name="표준 15 2 2 2 3" xfId="1289"/>
    <cellStyle name="표준 15 2 2 2 3 2" xfId="1290"/>
    <cellStyle name="표준 15 2 2 2 3 2 2" xfId="1291"/>
    <cellStyle name="표준 15 2 2 2 3 3" xfId="1292"/>
    <cellStyle name="표준 15 2 2 2 3 3 2" xfId="1293"/>
    <cellStyle name="표준 15 2 2 2 3 4" xfId="1294"/>
    <cellStyle name="표준 15 2 2 2 4" xfId="1295"/>
    <cellStyle name="표준 15 2 2 2 4 2" xfId="1296"/>
    <cellStyle name="표준 15 2 2 2 5" xfId="1297"/>
    <cellStyle name="표준 15 2 2 2 5 2" xfId="1298"/>
    <cellStyle name="표준 15 2 2 2 6" xfId="1299"/>
    <cellStyle name="표준 15 2 2 2 6 2" xfId="1300"/>
    <cellStyle name="표준 15 2 2 2 7" xfId="1301"/>
    <cellStyle name="표준 15 2 2 3" xfId="1302"/>
    <cellStyle name="표준 15 2 2 3 2" xfId="1303"/>
    <cellStyle name="표준 15 2 2 3 2 2" xfId="1304"/>
    <cellStyle name="표준 15 2 2 3 2 2 2" xfId="1305"/>
    <cellStyle name="표준 15 2 2 3 2 3" xfId="1306"/>
    <cellStyle name="표준 15 2 2 3 2 3 2" xfId="1307"/>
    <cellStyle name="표준 15 2 2 3 2 4" xfId="1308"/>
    <cellStyle name="표준 15 2 2 3 3" xfId="1309"/>
    <cellStyle name="표준 15 2 2 3 3 2" xfId="1310"/>
    <cellStyle name="표준 15 2 2 3 3 2 2" xfId="1311"/>
    <cellStyle name="표준 15 2 2 3 3 3" xfId="1312"/>
    <cellStyle name="표준 15 2 2 3 3 3 2" xfId="1313"/>
    <cellStyle name="표준 15 2 2 3 3 4" xfId="1314"/>
    <cellStyle name="표준 15 2 2 3 4" xfId="1315"/>
    <cellStyle name="표준 15 2 2 3 4 2" xfId="1316"/>
    <cellStyle name="표준 15 2 2 3 5" xfId="1317"/>
    <cellStyle name="표준 15 2 2 3 5 2" xfId="1318"/>
    <cellStyle name="표준 15 2 2 3 6" xfId="1319"/>
    <cellStyle name="표준 15 2 2 3 6 2" xfId="1320"/>
    <cellStyle name="표준 15 2 2 3 7" xfId="1321"/>
    <cellStyle name="표준 15 2 2 4" xfId="1322"/>
    <cellStyle name="표준 15 2 2 4 2" xfId="1323"/>
    <cellStyle name="표준 15 2 2 4 2 2" xfId="1324"/>
    <cellStyle name="표준 15 2 2 4 3" xfId="1325"/>
    <cellStyle name="표준 15 2 2 4 3 2" xfId="1326"/>
    <cellStyle name="표준 15 2 2 4 4" xfId="1327"/>
    <cellStyle name="표준 15 2 2 5" xfId="1328"/>
    <cellStyle name="표준 15 2 2 5 2" xfId="1329"/>
    <cellStyle name="표준 15 2 2 5 2 2" xfId="1330"/>
    <cellStyle name="표준 15 2 2 5 3" xfId="1331"/>
    <cellStyle name="표준 15 2 2 5 3 2" xfId="1332"/>
    <cellStyle name="표준 15 2 2 5 4" xfId="1333"/>
    <cellStyle name="표준 15 2 2 6" xfId="1334"/>
    <cellStyle name="표준 15 2 2 6 2" xfId="1335"/>
    <cellStyle name="표준 15 2 2 7" xfId="1336"/>
    <cellStyle name="표준 15 2 2 7 2" xfId="1337"/>
    <cellStyle name="표준 15 2 2 8" xfId="1338"/>
    <cellStyle name="표준 15 2 2 8 2" xfId="1339"/>
    <cellStyle name="표준 15 2 2 9" xfId="1340"/>
    <cellStyle name="표준 15 2 3" xfId="1341"/>
    <cellStyle name="표준 15 2 3 2" xfId="1342"/>
    <cellStyle name="표준 15 2 3 2 2" xfId="1343"/>
    <cellStyle name="표준 15 2 3 2 2 2" xfId="1344"/>
    <cellStyle name="표준 15 2 3 2 2 2 2" xfId="1345"/>
    <cellStyle name="표준 15 2 3 2 2 3" xfId="1346"/>
    <cellStyle name="표준 15 2 3 2 2 3 2" xfId="1347"/>
    <cellStyle name="표준 15 2 3 2 2 4" xfId="1348"/>
    <cellStyle name="표준 15 2 3 2 3" xfId="1349"/>
    <cellStyle name="표준 15 2 3 2 3 2" xfId="1350"/>
    <cellStyle name="표준 15 2 3 2 3 2 2" xfId="1351"/>
    <cellStyle name="표준 15 2 3 2 3 3" xfId="1352"/>
    <cellStyle name="표준 15 2 3 2 3 3 2" xfId="1353"/>
    <cellStyle name="표준 15 2 3 2 3 4" xfId="1354"/>
    <cellStyle name="표준 15 2 3 2 4" xfId="1355"/>
    <cellStyle name="표준 15 2 3 2 4 2" xfId="1356"/>
    <cellStyle name="표준 15 2 3 2 5" xfId="1357"/>
    <cellStyle name="표준 15 2 3 2 5 2" xfId="1358"/>
    <cellStyle name="표준 15 2 3 2 6" xfId="1359"/>
    <cellStyle name="표준 15 2 3 2 6 2" xfId="1360"/>
    <cellStyle name="표준 15 2 3 2 7" xfId="1361"/>
    <cellStyle name="표준 15 2 3 3" xfId="1362"/>
    <cellStyle name="표준 15 2 3 3 2" xfId="1363"/>
    <cellStyle name="표준 15 2 3 3 2 2" xfId="1364"/>
    <cellStyle name="표준 15 2 3 3 2 2 2" xfId="1365"/>
    <cellStyle name="표준 15 2 3 3 2 3" xfId="1366"/>
    <cellStyle name="표준 15 2 3 3 2 3 2" xfId="1367"/>
    <cellStyle name="표준 15 2 3 3 2 4" xfId="1368"/>
    <cellStyle name="표준 15 2 3 3 3" xfId="1369"/>
    <cellStyle name="표준 15 2 3 3 3 2" xfId="1370"/>
    <cellStyle name="표준 15 2 3 3 3 2 2" xfId="1371"/>
    <cellStyle name="표준 15 2 3 3 3 3" xfId="1372"/>
    <cellStyle name="표준 15 2 3 3 3 3 2" xfId="1373"/>
    <cellStyle name="표준 15 2 3 3 3 4" xfId="1374"/>
    <cellStyle name="표준 15 2 3 3 4" xfId="1375"/>
    <cellStyle name="표준 15 2 3 3 4 2" xfId="1376"/>
    <cellStyle name="표준 15 2 3 3 5" xfId="1377"/>
    <cellStyle name="표준 15 2 3 3 5 2" xfId="1378"/>
    <cellStyle name="표준 15 2 3 3 6" xfId="1379"/>
    <cellStyle name="표준 15 2 3 3 6 2" xfId="1380"/>
    <cellStyle name="표준 15 2 3 3 7" xfId="1381"/>
    <cellStyle name="표준 15 2 3 4" xfId="1382"/>
    <cellStyle name="표준 15 2 3 4 2" xfId="1383"/>
    <cellStyle name="표준 15 2 3 4 2 2" xfId="1384"/>
    <cellStyle name="표준 15 2 3 4 3" xfId="1385"/>
    <cellStyle name="표준 15 2 3 4 3 2" xfId="1386"/>
    <cellStyle name="표준 15 2 3 4 4" xfId="1387"/>
    <cellStyle name="표준 15 2 3 5" xfId="1388"/>
    <cellStyle name="표준 15 2 3 5 2" xfId="1389"/>
    <cellStyle name="표준 15 2 3 5 2 2" xfId="1390"/>
    <cellStyle name="표준 15 2 3 5 3" xfId="1391"/>
    <cellStyle name="표준 15 2 3 5 3 2" xfId="1392"/>
    <cellStyle name="표준 15 2 3 5 4" xfId="1393"/>
    <cellStyle name="표준 15 2 3 6" xfId="1394"/>
    <cellStyle name="표준 15 2 3 6 2" xfId="1395"/>
    <cellStyle name="표준 15 2 3 7" xfId="1396"/>
    <cellStyle name="표준 15 2 3 7 2" xfId="1397"/>
    <cellStyle name="표준 15 2 3 8" xfId="1398"/>
    <cellStyle name="표준 15 2 3 8 2" xfId="1399"/>
    <cellStyle name="표준 15 2 3 9" xfId="1400"/>
    <cellStyle name="표준 15 2 4" xfId="1401"/>
    <cellStyle name="표준 15 2 4 2" xfId="1402"/>
    <cellStyle name="표준 15 2 4 2 2" xfId="1403"/>
    <cellStyle name="표준 15 2 4 2 2 2" xfId="1404"/>
    <cellStyle name="표준 15 2 4 2 3" xfId="1405"/>
    <cellStyle name="표준 15 2 4 2 3 2" xfId="1406"/>
    <cellStyle name="표준 15 2 4 2 4" xfId="1407"/>
    <cellStyle name="표준 15 2 4 3" xfId="1408"/>
    <cellStyle name="표준 15 2 4 3 2" xfId="1409"/>
    <cellStyle name="표준 15 2 4 3 2 2" xfId="1410"/>
    <cellStyle name="표준 15 2 4 3 3" xfId="1411"/>
    <cellStyle name="표준 15 2 4 3 3 2" xfId="1412"/>
    <cellStyle name="표준 15 2 4 3 4" xfId="1413"/>
    <cellStyle name="표준 15 2 4 4" xfId="1414"/>
    <cellStyle name="표준 15 2 4 4 2" xfId="1415"/>
    <cellStyle name="표준 15 2 4 5" xfId="1416"/>
    <cellStyle name="표준 15 2 4 5 2" xfId="1417"/>
    <cellStyle name="표준 15 2 4 6" xfId="1418"/>
    <cellStyle name="표준 15 2 4 6 2" xfId="1419"/>
    <cellStyle name="표준 15 2 4 7" xfId="1420"/>
    <cellStyle name="표준 15 2 5" xfId="1421"/>
    <cellStyle name="표준 15 2 5 2" xfId="1422"/>
    <cellStyle name="표준 15 2 5 2 2" xfId="1423"/>
    <cellStyle name="표준 15 2 5 2 2 2" xfId="1424"/>
    <cellStyle name="표준 15 2 5 2 3" xfId="1425"/>
    <cellStyle name="표준 15 2 5 2 3 2" xfId="1426"/>
    <cellStyle name="표준 15 2 5 2 4" xfId="1427"/>
    <cellStyle name="표준 15 2 5 3" xfId="1428"/>
    <cellStyle name="표준 15 2 5 3 2" xfId="1429"/>
    <cellStyle name="표준 15 2 5 3 2 2" xfId="1430"/>
    <cellStyle name="표준 15 2 5 3 3" xfId="1431"/>
    <cellStyle name="표준 15 2 5 3 3 2" xfId="1432"/>
    <cellStyle name="표준 15 2 5 3 4" xfId="1433"/>
    <cellStyle name="표준 15 2 5 4" xfId="1434"/>
    <cellStyle name="표준 15 2 5 4 2" xfId="1435"/>
    <cellStyle name="표준 15 2 5 5" xfId="1436"/>
    <cellStyle name="표준 15 2 5 5 2" xfId="1437"/>
    <cellStyle name="표준 15 2 5 6" xfId="1438"/>
    <cellStyle name="표준 15 2 5 6 2" xfId="1439"/>
    <cellStyle name="표준 15 2 5 7" xfId="1440"/>
    <cellStyle name="표준 15 2 6" xfId="1441"/>
    <cellStyle name="표준 15 2 6 2" xfId="1442"/>
    <cellStyle name="표준 15 2 6 2 2" xfId="1443"/>
    <cellStyle name="표준 15 2 6 3" xfId="1444"/>
    <cellStyle name="표준 15 2 6 3 2" xfId="1445"/>
    <cellStyle name="표준 15 2 6 4" xfId="1446"/>
    <cellStyle name="표준 15 2 7" xfId="1447"/>
    <cellStyle name="표준 15 2 7 2" xfId="1448"/>
    <cellStyle name="표준 15 2 7 2 2" xfId="1449"/>
    <cellStyle name="표준 15 2 7 3" xfId="1450"/>
    <cellStyle name="표준 15 2 7 3 2" xfId="1451"/>
    <cellStyle name="표준 15 2 7 4" xfId="1452"/>
    <cellStyle name="표준 15 2 8" xfId="1453"/>
    <cellStyle name="표준 15 2 8 2" xfId="1454"/>
    <cellStyle name="표준 15 2 9" xfId="1455"/>
    <cellStyle name="표준 15 2 9 2" xfId="1456"/>
    <cellStyle name="표준 15 3" xfId="1457"/>
    <cellStyle name="표준 15 3 10" xfId="1458"/>
    <cellStyle name="표준 15 3 10 2" xfId="1459"/>
    <cellStyle name="표준 15 3 11" xfId="1460"/>
    <cellStyle name="표준 15 3 2" xfId="1461"/>
    <cellStyle name="표준 15 3 2 2" xfId="1462"/>
    <cellStyle name="표준 15 3 2 2 2" xfId="1463"/>
    <cellStyle name="표준 15 3 2 2 2 2" xfId="1464"/>
    <cellStyle name="표준 15 3 2 2 2 2 2" xfId="1465"/>
    <cellStyle name="표준 15 3 2 2 2 3" xfId="1466"/>
    <cellStyle name="표준 15 3 2 2 2 3 2" xfId="1467"/>
    <cellStyle name="표준 15 3 2 2 2 4" xfId="1468"/>
    <cellStyle name="표준 15 3 2 2 3" xfId="1469"/>
    <cellStyle name="표준 15 3 2 2 3 2" xfId="1470"/>
    <cellStyle name="표준 15 3 2 2 3 2 2" xfId="1471"/>
    <cellStyle name="표준 15 3 2 2 3 3" xfId="1472"/>
    <cellStyle name="표준 15 3 2 2 3 3 2" xfId="1473"/>
    <cellStyle name="표준 15 3 2 2 3 4" xfId="1474"/>
    <cellStyle name="표준 15 3 2 2 4" xfId="1475"/>
    <cellStyle name="표준 15 3 2 2 4 2" xfId="1476"/>
    <cellStyle name="표준 15 3 2 2 5" xfId="1477"/>
    <cellStyle name="표준 15 3 2 2 5 2" xfId="1478"/>
    <cellStyle name="표준 15 3 2 2 6" xfId="1479"/>
    <cellStyle name="표준 15 3 2 2 6 2" xfId="1480"/>
    <cellStyle name="표준 15 3 2 2 7" xfId="1481"/>
    <cellStyle name="표준 15 3 2 3" xfId="1482"/>
    <cellStyle name="표준 15 3 2 3 2" xfId="1483"/>
    <cellStyle name="표준 15 3 2 3 2 2" xfId="1484"/>
    <cellStyle name="표준 15 3 2 3 2 2 2" xfId="1485"/>
    <cellStyle name="표준 15 3 2 3 2 3" xfId="1486"/>
    <cellStyle name="표준 15 3 2 3 2 3 2" xfId="1487"/>
    <cellStyle name="표준 15 3 2 3 2 4" xfId="1488"/>
    <cellStyle name="표준 15 3 2 3 3" xfId="1489"/>
    <cellStyle name="표준 15 3 2 3 3 2" xfId="1490"/>
    <cellStyle name="표준 15 3 2 3 3 2 2" xfId="1491"/>
    <cellStyle name="표준 15 3 2 3 3 3" xfId="1492"/>
    <cellStyle name="표준 15 3 2 3 3 3 2" xfId="1493"/>
    <cellStyle name="표준 15 3 2 3 3 4" xfId="1494"/>
    <cellStyle name="표준 15 3 2 3 4" xfId="1495"/>
    <cellStyle name="표준 15 3 2 3 4 2" xfId="1496"/>
    <cellStyle name="표준 15 3 2 3 5" xfId="1497"/>
    <cellStyle name="표준 15 3 2 3 5 2" xfId="1498"/>
    <cellStyle name="표준 15 3 2 3 6" xfId="1499"/>
    <cellStyle name="표준 15 3 2 3 6 2" xfId="1500"/>
    <cellStyle name="표준 15 3 2 3 7" xfId="1501"/>
    <cellStyle name="표준 15 3 2 4" xfId="1502"/>
    <cellStyle name="표준 15 3 2 4 2" xfId="1503"/>
    <cellStyle name="표준 15 3 2 4 2 2" xfId="1504"/>
    <cellStyle name="표준 15 3 2 4 3" xfId="1505"/>
    <cellStyle name="표준 15 3 2 4 3 2" xfId="1506"/>
    <cellStyle name="표준 15 3 2 4 4" xfId="1507"/>
    <cellStyle name="표준 15 3 2 5" xfId="1508"/>
    <cellStyle name="표준 15 3 2 5 2" xfId="1509"/>
    <cellStyle name="표준 15 3 2 5 2 2" xfId="1510"/>
    <cellStyle name="표준 15 3 2 5 3" xfId="1511"/>
    <cellStyle name="표준 15 3 2 5 3 2" xfId="1512"/>
    <cellStyle name="표준 15 3 2 5 4" xfId="1513"/>
    <cellStyle name="표준 15 3 2 6" xfId="1514"/>
    <cellStyle name="표준 15 3 2 6 2" xfId="1515"/>
    <cellStyle name="표준 15 3 2 7" xfId="1516"/>
    <cellStyle name="표준 15 3 2 7 2" xfId="1517"/>
    <cellStyle name="표준 15 3 2 8" xfId="1518"/>
    <cellStyle name="표준 15 3 2 8 2" xfId="1519"/>
    <cellStyle name="표준 15 3 2 9" xfId="1520"/>
    <cellStyle name="표준 15 3 3" xfId="1521"/>
    <cellStyle name="표준 15 3 3 2" xfId="1522"/>
    <cellStyle name="표준 15 3 3 2 2" xfId="1523"/>
    <cellStyle name="표준 15 3 3 2 2 2" xfId="1524"/>
    <cellStyle name="표준 15 3 3 2 2 2 2" xfId="1525"/>
    <cellStyle name="표준 15 3 3 2 2 3" xfId="1526"/>
    <cellStyle name="표준 15 3 3 2 2 3 2" xfId="1527"/>
    <cellStyle name="표준 15 3 3 2 2 4" xfId="1528"/>
    <cellStyle name="표준 15 3 3 2 3" xfId="1529"/>
    <cellStyle name="표준 15 3 3 2 3 2" xfId="1530"/>
    <cellStyle name="표준 15 3 3 2 3 2 2" xfId="1531"/>
    <cellStyle name="표준 15 3 3 2 3 3" xfId="1532"/>
    <cellStyle name="표준 15 3 3 2 3 3 2" xfId="1533"/>
    <cellStyle name="표준 15 3 3 2 3 4" xfId="1534"/>
    <cellStyle name="표준 15 3 3 2 4" xfId="1535"/>
    <cellStyle name="표준 15 3 3 2 4 2" xfId="1536"/>
    <cellStyle name="표준 15 3 3 2 5" xfId="1537"/>
    <cellStyle name="표준 15 3 3 2 5 2" xfId="1538"/>
    <cellStyle name="표준 15 3 3 2 6" xfId="1539"/>
    <cellStyle name="표준 15 3 3 2 6 2" xfId="1540"/>
    <cellStyle name="표준 15 3 3 2 7" xfId="1541"/>
    <cellStyle name="표준 15 3 3 3" xfId="1542"/>
    <cellStyle name="표준 15 3 3 3 2" xfId="1543"/>
    <cellStyle name="표준 15 3 3 3 2 2" xfId="1544"/>
    <cellStyle name="표준 15 3 3 3 2 2 2" xfId="1545"/>
    <cellStyle name="표준 15 3 3 3 2 3" xfId="1546"/>
    <cellStyle name="표준 15 3 3 3 2 3 2" xfId="1547"/>
    <cellStyle name="표준 15 3 3 3 2 4" xfId="1548"/>
    <cellStyle name="표준 15 3 3 3 3" xfId="1549"/>
    <cellStyle name="표준 15 3 3 3 3 2" xfId="1550"/>
    <cellStyle name="표준 15 3 3 3 3 2 2" xfId="1551"/>
    <cellStyle name="표준 15 3 3 3 3 3" xfId="1552"/>
    <cellStyle name="표준 15 3 3 3 3 3 2" xfId="1553"/>
    <cellStyle name="표준 15 3 3 3 3 4" xfId="1554"/>
    <cellStyle name="표준 15 3 3 3 4" xfId="1555"/>
    <cellStyle name="표준 15 3 3 3 4 2" xfId="1556"/>
    <cellStyle name="표준 15 3 3 3 5" xfId="1557"/>
    <cellStyle name="표준 15 3 3 3 5 2" xfId="1558"/>
    <cellStyle name="표준 15 3 3 3 6" xfId="1559"/>
    <cellStyle name="표준 15 3 3 3 6 2" xfId="1560"/>
    <cellStyle name="표준 15 3 3 3 7" xfId="1561"/>
    <cellStyle name="표준 15 3 3 4" xfId="1562"/>
    <cellStyle name="표준 15 3 3 4 2" xfId="1563"/>
    <cellStyle name="표준 15 3 3 4 2 2" xfId="1564"/>
    <cellStyle name="표준 15 3 3 4 3" xfId="1565"/>
    <cellStyle name="표준 15 3 3 4 3 2" xfId="1566"/>
    <cellStyle name="표준 15 3 3 4 4" xfId="1567"/>
    <cellStyle name="표준 15 3 3 5" xfId="1568"/>
    <cellStyle name="표준 15 3 3 5 2" xfId="1569"/>
    <cellStyle name="표준 15 3 3 5 2 2" xfId="1570"/>
    <cellStyle name="표준 15 3 3 5 3" xfId="1571"/>
    <cellStyle name="표준 15 3 3 5 3 2" xfId="1572"/>
    <cellStyle name="표준 15 3 3 5 4" xfId="1573"/>
    <cellStyle name="표준 15 3 3 6" xfId="1574"/>
    <cellStyle name="표준 15 3 3 6 2" xfId="1575"/>
    <cellStyle name="표준 15 3 3 7" xfId="1576"/>
    <cellStyle name="표준 15 3 3 7 2" xfId="1577"/>
    <cellStyle name="표준 15 3 3 8" xfId="1578"/>
    <cellStyle name="표준 15 3 3 8 2" xfId="1579"/>
    <cellStyle name="표준 15 3 3 9" xfId="1580"/>
    <cellStyle name="표준 15 3 4" xfId="1581"/>
    <cellStyle name="표준 15 3 4 2" xfId="1582"/>
    <cellStyle name="표준 15 3 4 2 2" xfId="1583"/>
    <cellStyle name="표준 15 3 4 2 2 2" xfId="1584"/>
    <cellStyle name="표준 15 3 4 2 3" xfId="1585"/>
    <cellStyle name="표준 15 3 4 2 3 2" xfId="1586"/>
    <cellStyle name="표준 15 3 4 2 4" xfId="1587"/>
    <cellStyle name="표준 15 3 4 3" xfId="1588"/>
    <cellStyle name="표준 15 3 4 3 2" xfId="1589"/>
    <cellStyle name="표준 15 3 4 3 2 2" xfId="1590"/>
    <cellStyle name="표준 15 3 4 3 3" xfId="1591"/>
    <cellStyle name="표준 15 3 4 3 3 2" xfId="1592"/>
    <cellStyle name="표준 15 3 4 3 4" xfId="1593"/>
    <cellStyle name="표준 15 3 4 4" xfId="1594"/>
    <cellStyle name="표준 15 3 4 4 2" xfId="1595"/>
    <cellStyle name="표준 15 3 4 5" xfId="1596"/>
    <cellStyle name="표준 15 3 4 5 2" xfId="1597"/>
    <cellStyle name="표준 15 3 4 6" xfId="1598"/>
    <cellStyle name="표준 15 3 4 6 2" xfId="1599"/>
    <cellStyle name="표준 15 3 4 7" xfId="1600"/>
    <cellStyle name="표준 15 3 5" xfId="1601"/>
    <cellStyle name="표준 15 3 5 2" xfId="1602"/>
    <cellStyle name="표준 15 3 5 2 2" xfId="1603"/>
    <cellStyle name="표준 15 3 5 2 2 2" xfId="1604"/>
    <cellStyle name="표준 15 3 5 2 3" xfId="1605"/>
    <cellStyle name="표준 15 3 5 2 3 2" xfId="1606"/>
    <cellStyle name="표준 15 3 5 2 4" xfId="1607"/>
    <cellStyle name="표준 15 3 5 3" xfId="1608"/>
    <cellStyle name="표준 15 3 5 3 2" xfId="1609"/>
    <cellStyle name="표준 15 3 5 3 2 2" xfId="1610"/>
    <cellStyle name="표준 15 3 5 3 3" xfId="1611"/>
    <cellStyle name="표준 15 3 5 3 3 2" xfId="1612"/>
    <cellStyle name="표준 15 3 5 3 4" xfId="1613"/>
    <cellStyle name="표준 15 3 5 4" xfId="1614"/>
    <cellStyle name="표준 15 3 5 4 2" xfId="1615"/>
    <cellStyle name="표준 15 3 5 5" xfId="1616"/>
    <cellStyle name="표준 15 3 5 5 2" xfId="1617"/>
    <cellStyle name="표준 15 3 5 6" xfId="1618"/>
    <cellStyle name="표준 15 3 5 6 2" xfId="1619"/>
    <cellStyle name="표준 15 3 5 7" xfId="1620"/>
    <cellStyle name="표준 15 3 6" xfId="1621"/>
    <cellStyle name="표준 15 3 6 2" xfId="1622"/>
    <cellStyle name="표준 15 3 6 2 2" xfId="1623"/>
    <cellStyle name="표준 15 3 6 3" xfId="1624"/>
    <cellStyle name="표준 15 3 6 3 2" xfId="1625"/>
    <cellStyle name="표준 15 3 6 4" xfId="1626"/>
    <cellStyle name="표준 15 3 7" xfId="1627"/>
    <cellStyle name="표준 15 3 7 2" xfId="1628"/>
    <cellStyle name="표준 15 3 7 2 2" xfId="1629"/>
    <cellStyle name="표준 15 3 7 3" xfId="1630"/>
    <cellStyle name="표준 15 3 7 3 2" xfId="1631"/>
    <cellStyle name="표준 15 3 7 4" xfId="1632"/>
    <cellStyle name="표준 15 3 8" xfId="1633"/>
    <cellStyle name="표준 15 3 8 2" xfId="1634"/>
    <cellStyle name="표준 15 3 9" xfId="1635"/>
    <cellStyle name="표준 15 3 9 2" xfId="1636"/>
    <cellStyle name="표준 15 4" xfId="1637"/>
    <cellStyle name="표준 15 4 2" xfId="1638"/>
    <cellStyle name="표준 15 4 2 2" xfId="1639"/>
    <cellStyle name="표준 15 4 2 2 2" xfId="1640"/>
    <cellStyle name="표준 15 4 2 2 2 2" xfId="1641"/>
    <cellStyle name="표준 15 4 2 2 3" xfId="1642"/>
    <cellStyle name="표준 15 4 2 2 3 2" xfId="1643"/>
    <cellStyle name="표준 15 4 2 2 4" xfId="1644"/>
    <cellStyle name="표준 15 4 2 3" xfId="1645"/>
    <cellStyle name="표준 15 4 2 3 2" xfId="1646"/>
    <cellStyle name="표준 15 4 2 3 2 2" xfId="1647"/>
    <cellStyle name="표준 15 4 2 3 3" xfId="1648"/>
    <cellStyle name="표준 15 4 2 3 3 2" xfId="1649"/>
    <cellStyle name="표준 15 4 2 3 4" xfId="1650"/>
    <cellStyle name="표준 15 4 2 4" xfId="1651"/>
    <cellStyle name="표준 15 4 2 4 2" xfId="1652"/>
    <cellStyle name="표준 15 4 2 5" xfId="1653"/>
    <cellStyle name="표준 15 4 2 5 2" xfId="1654"/>
    <cellStyle name="표준 15 4 2 6" xfId="1655"/>
    <cellStyle name="표준 15 4 2 6 2" xfId="1656"/>
    <cellStyle name="표준 15 4 2 7" xfId="1657"/>
    <cellStyle name="표준 15 4 3" xfId="1658"/>
    <cellStyle name="표준 15 4 3 2" xfId="1659"/>
    <cellStyle name="표준 15 4 3 2 2" xfId="1660"/>
    <cellStyle name="표준 15 4 3 2 2 2" xfId="1661"/>
    <cellStyle name="표준 15 4 3 2 3" xfId="1662"/>
    <cellStyle name="표준 15 4 3 2 3 2" xfId="1663"/>
    <cellStyle name="표준 15 4 3 2 4" xfId="1664"/>
    <cellStyle name="표준 15 4 3 3" xfId="1665"/>
    <cellStyle name="표준 15 4 3 3 2" xfId="1666"/>
    <cellStyle name="표준 15 4 3 3 2 2" xfId="1667"/>
    <cellStyle name="표준 15 4 3 3 3" xfId="1668"/>
    <cellStyle name="표준 15 4 3 3 3 2" xfId="1669"/>
    <cellStyle name="표준 15 4 3 3 4" xfId="1670"/>
    <cellStyle name="표준 15 4 3 4" xfId="1671"/>
    <cellStyle name="표준 15 4 3 4 2" xfId="1672"/>
    <cellStyle name="표준 15 4 3 5" xfId="1673"/>
    <cellStyle name="표준 15 4 3 5 2" xfId="1674"/>
    <cellStyle name="표준 15 4 3 6" xfId="1675"/>
    <cellStyle name="표준 15 4 3 6 2" xfId="1676"/>
    <cellStyle name="표준 15 4 3 7" xfId="1677"/>
    <cellStyle name="표준 15 4 4" xfId="1678"/>
    <cellStyle name="표준 15 4 4 2" xfId="1679"/>
    <cellStyle name="표준 15 4 4 2 2" xfId="1680"/>
    <cellStyle name="표준 15 4 4 3" xfId="1681"/>
    <cellStyle name="표준 15 4 4 3 2" xfId="1682"/>
    <cellStyle name="표준 15 4 4 4" xfId="1683"/>
    <cellStyle name="표준 15 4 5" xfId="1684"/>
    <cellStyle name="표준 15 4 5 2" xfId="1685"/>
    <cellStyle name="표준 15 4 5 2 2" xfId="1686"/>
    <cellStyle name="표준 15 4 5 3" xfId="1687"/>
    <cellStyle name="표준 15 4 5 3 2" xfId="1688"/>
    <cellStyle name="표준 15 4 5 4" xfId="1689"/>
    <cellStyle name="표준 15 4 6" xfId="1690"/>
    <cellStyle name="표준 15 4 6 2" xfId="1691"/>
    <cellStyle name="표준 15 4 7" xfId="1692"/>
    <cellStyle name="표준 15 4 7 2" xfId="1693"/>
    <cellStyle name="표준 15 4 8" xfId="1694"/>
    <cellStyle name="표준 15 4 8 2" xfId="1695"/>
    <cellStyle name="표준 15 4 9" xfId="1696"/>
    <cellStyle name="표준 15 5" xfId="1697"/>
    <cellStyle name="표준 15 5 2" xfId="1698"/>
    <cellStyle name="표준 15 5 2 2" xfId="1699"/>
    <cellStyle name="표준 15 5 2 2 2" xfId="1700"/>
    <cellStyle name="표준 15 5 2 2 2 2" xfId="1701"/>
    <cellStyle name="표준 15 5 2 2 3" xfId="1702"/>
    <cellStyle name="표준 15 5 2 2 3 2" xfId="1703"/>
    <cellStyle name="표준 15 5 2 2 4" xfId="1704"/>
    <cellStyle name="표준 15 5 2 3" xfId="1705"/>
    <cellStyle name="표준 15 5 2 3 2" xfId="1706"/>
    <cellStyle name="표준 15 5 2 3 2 2" xfId="1707"/>
    <cellStyle name="표준 15 5 2 3 3" xfId="1708"/>
    <cellStyle name="표준 15 5 2 3 3 2" xfId="1709"/>
    <cellStyle name="표준 15 5 2 3 4" xfId="1710"/>
    <cellStyle name="표준 15 5 2 4" xfId="1711"/>
    <cellStyle name="표준 15 5 2 4 2" xfId="1712"/>
    <cellStyle name="표준 15 5 2 5" xfId="1713"/>
    <cellStyle name="표준 15 5 2 5 2" xfId="1714"/>
    <cellStyle name="표준 15 5 2 6" xfId="1715"/>
    <cellStyle name="표준 15 5 2 6 2" xfId="1716"/>
    <cellStyle name="표준 15 5 2 7" xfId="1717"/>
    <cellStyle name="표준 15 5 3" xfId="1718"/>
    <cellStyle name="표준 15 5 3 2" xfId="1719"/>
    <cellStyle name="표준 15 5 3 2 2" xfId="1720"/>
    <cellStyle name="표준 15 5 3 2 2 2" xfId="1721"/>
    <cellStyle name="표준 15 5 3 2 3" xfId="1722"/>
    <cellStyle name="표준 15 5 3 2 3 2" xfId="1723"/>
    <cellStyle name="표준 15 5 3 2 4" xfId="1724"/>
    <cellStyle name="표준 15 5 3 3" xfId="1725"/>
    <cellStyle name="표준 15 5 3 3 2" xfId="1726"/>
    <cellStyle name="표준 15 5 3 3 2 2" xfId="1727"/>
    <cellStyle name="표준 15 5 3 3 3" xfId="1728"/>
    <cellStyle name="표준 15 5 3 3 3 2" xfId="1729"/>
    <cellStyle name="표준 15 5 3 3 4" xfId="1730"/>
    <cellStyle name="표준 15 5 3 4" xfId="1731"/>
    <cellStyle name="표준 15 5 3 4 2" xfId="1732"/>
    <cellStyle name="표준 15 5 3 5" xfId="1733"/>
    <cellStyle name="표준 15 5 3 5 2" xfId="1734"/>
    <cellStyle name="표준 15 5 3 6" xfId="1735"/>
    <cellStyle name="표준 15 5 3 6 2" xfId="1736"/>
    <cellStyle name="표준 15 5 3 7" xfId="1737"/>
    <cellStyle name="표준 15 5 4" xfId="1738"/>
    <cellStyle name="표준 15 5 4 2" xfId="1739"/>
    <cellStyle name="표준 15 5 4 2 2" xfId="1740"/>
    <cellStyle name="표준 15 5 4 3" xfId="1741"/>
    <cellStyle name="표준 15 5 4 3 2" xfId="1742"/>
    <cellStyle name="표준 15 5 4 4" xfId="1743"/>
    <cellStyle name="표준 15 5 5" xfId="1744"/>
    <cellStyle name="표준 15 5 5 2" xfId="1745"/>
    <cellStyle name="표준 15 5 5 2 2" xfId="1746"/>
    <cellStyle name="표준 15 5 5 3" xfId="1747"/>
    <cellStyle name="표준 15 5 5 3 2" xfId="1748"/>
    <cellStyle name="표준 15 5 5 4" xfId="1749"/>
    <cellStyle name="표준 15 5 6" xfId="1750"/>
    <cellStyle name="표준 15 5 6 2" xfId="1751"/>
    <cellStyle name="표준 15 5 7" xfId="1752"/>
    <cellStyle name="표준 15 5 7 2" xfId="1753"/>
    <cellStyle name="표준 15 5 8" xfId="1754"/>
    <cellStyle name="표준 15 5 8 2" xfId="1755"/>
    <cellStyle name="표준 15 5 9" xfId="1756"/>
    <cellStyle name="표준 15 6" xfId="1757"/>
    <cellStyle name="표준 15 6 2" xfId="1758"/>
    <cellStyle name="표준 15 6 2 2" xfId="1759"/>
    <cellStyle name="표준 15 6 2 2 2" xfId="1760"/>
    <cellStyle name="표준 15 6 2 3" xfId="1761"/>
    <cellStyle name="표준 15 6 2 3 2" xfId="1762"/>
    <cellStyle name="표준 15 6 2 4" xfId="1763"/>
    <cellStyle name="표준 15 6 3" xfId="1764"/>
    <cellStyle name="표준 15 6 3 2" xfId="1765"/>
    <cellStyle name="표준 15 6 3 2 2" xfId="1766"/>
    <cellStyle name="표준 15 6 3 3" xfId="1767"/>
    <cellStyle name="표준 15 6 3 3 2" xfId="1768"/>
    <cellStyle name="표준 15 6 3 4" xfId="1769"/>
    <cellStyle name="표준 15 6 4" xfId="1770"/>
    <cellStyle name="표준 15 6 4 2" xfId="1771"/>
    <cellStyle name="표준 15 6 5" xfId="1772"/>
    <cellStyle name="표준 15 6 5 2" xfId="1773"/>
    <cellStyle name="표준 15 6 6" xfId="1774"/>
    <cellStyle name="표준 15 6 6 2" xfId="1775"/>
    <cellStyle name="표준 15 6 7" xfId="1776"/>
    <cellStyle name="표준 15 7" xfId="1777"/>
    <cellStyle name="표준 15 7 2" xfId="1778"/>
    <cellStyle name="표준 15 7 2 2" xfId="1779"/>
    <cellStyle name="표준 15 7 2 2 2" xfId="1780"/>
    <cellStyle name="표준 15 7 2 3" xfId="1781"/>
    <cellStyle name="표준 15 7 2 3 2" xfId="1782"/>
    <cellStyle name="표준 15 7 2 4" xfId="1783"/>
    <cellStyle name="표준 15 7 3" xfId="1784"/>
    <cellStyle name="표준 15 7 3 2" xfId="1785"/>
    <cellStyle name="표준 15 7 3 2 2" xfId="1786"/>
    <cellStyle name="표준 15 7 3 3" xfId="1787"/>
    <cellStyle name="표준 15 7 3 3 2" xfId="1788"/>
    <cellStyle name="표준 15 7 3 4" xfId="1789"/>
    <cellStyle name="표준 15 7 4" xfId="1790"/>
    <cellStyle name="표준 15 7 4 2" xfId="1791"/>
    <cellStyle name="표준 15 7 5" xfId="1792"/>
    <cellStyle name="표준 15 7 5 2" xfId="1793"/>
    <cellStyle name="표준 15 7 6" xfId="1794"/>
    <cellStyle name="표준 15 7 6 2" xfId="1795"/>
    <cellStyle name="표준 15 7 7" xfId="1796"/>
    <cellStyle name="표준 15 8" xfId="1797"/>
    <cellStyle name="표준 15 8 2" xfId="1798"/>
    <cellStyle name="표준 15 8 2 2" xfId="1799"/>
    <cellStyle name="표준 15 8 3" xfId="1800"/>
    <cellStyle name="표준 15 8 3 2" xfId="1801"/>
    <cellStyle name="표준 15 8 4" xfId="1802"/>
    <cellStyle name="표준 15 9" xfId="1803"/>
    <cellStyle name="표준 15 9 2" xfId="1804"/>
    <cellStyle name="표준 15 9 2 2" xfId="1805"/>
    <cellStyle name="표준 15 9 3" xfId="1806"/>
    <cellStyle name="표준 15 9 3 2" xfId="1807"/>
    <cellStyle name="표준 15 9 4" xfId="1808"/>
    <cellStyle name="표준 16" xfId="1809"/>
    <cellStyle name="표준 17" xfId="1816"/>
    <cellStyle name="표준 18" xfId="2018"/>
    <cellStyle name="표준 19" xfId="2019"/>
    <cellStyle name="표준 2" xfId="4"/>
    <cellStyle name="표준 2 2" xfId="7"/>
    <cellStyle name="표준 2 2 2" xfId="224"/>
    <cellStyle name="표준 2 3" xfId="225"/>
    <cellStyle name="표준 2 4" xfId="226"/>
    <cellStyle name="표준 3" xfId="5"/>
    <cellStyle name="표준 3 2" xfId="227"/>
    <cellStyle name="표준 3 3" xfId="228"/>
    <cellStyle name="표준 3 4" xfId="229"/>
    <cellStyle name="표준 3 4 2" xfId="1895"/>
    <cellStyle name="표준 3 5" xfId="230"/>
    <cellStyle name="표준 30" xfId="1810"/>
    <cellStyle name="표준 31" xfId="1811"/>
    <cellStyle name="표준 32" xfId="1812"/>
    <cellStyle name="표준 4" xfId="3"/>
    <cellStyle name="표준 4 2" xfId="231"/>
    <cellStyle name="표준 5" xfId="1"/>
    <cellStyle name="표준 5 2" xfId="232"/>
    <cellStyle name="표준 5 3" xfId="233"/>
    <cellStyle name="표준 5 3 2" xfId="1896"/>
    <cellStyle name="표준 5 4" xfId="234"/>
    <cellStyle name="표준 5 5" xfId="1817"/>
    <cellStyle name="표준 5 6" xfId="1819"/>
    <cellStyle name="표준 6" xfId="235"/>
    <cellStyle name="표준 6 2" xfId="236"/>
    <cellStyle name="표준 7" xfId="237"/>
    <cellStyle name="표준 8" xfId="238"/>
    <cellStyle name="표준 9" xfId="239"/>
    <cellStyle name="표준 9 2" xfId="1897"/>
    <cellStyle name="하이퍼링크" xfId="284" builtinId="8"/>
    <cellStyle name="하이퍼링크 2" xfId="240"/>
  </cellStyles>
  <dxfs count="14833"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rgb="FF0000FF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9F8FA"/>
        </patternFill>
      </fill>
    </dxf>
    <dxf>
      <font>
        <b/>
        <i val="0"/>
        <color theme="1"/>
      </font>
      <fill>
        <patternFill>
          <bgColor rgb="FFEFECF4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31263E"/>
        </patternFill>
      </fill>
    </dxf>
    <dxf>
      <font>
        <color rgb="FFFF0000"/>
      </font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color theme="0"/>
      </font>
      <fill>
        <gradientFill degree="90">
          <stop position="0">
            <color theme="0"/>
          </stop>
          <stop position="0.5">
            <color theme="6" tint="0.80001220740379042"/>
          </stop>
          <stop position="1">
            <color theme="0"/>
          </stop>
        </gradientFill>
      </fill>
      <border>
        <left/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</dxfs>
  <tableStyles count="0" defaultTableStyle="TableStyleMedium9" defaultPivotStyle="PivotStyleLight16"/>
  <colors>
    <mruColors>
      <color rgb="FF0000FF"/>
      <color rgb="FF666699"/>
      <color rgb="FF3C3C5A"/>
      <color rgb="FF4A4A6E"/>
      <color rgb="FF53537D"/>
      <color rgb="FF636393"/>
      <color rgb="FF5F5F8F"/>
      <color rgb="FFB3B3CD"/>
      <color rgb="FFECE7F1"/>
      <color rgb="FF31263E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3" Type="http://schemas.microsoft.com/office/2011/relationships/chartStyle" Target="style1.xml"/><Relationship Id="rId2" Type="http://schemas.microsoft.com/office/2011/relationships/chartColorStyle" Target="colors1.xml"/><Relationship Id="rId1" Type="http://schemas.openxmlformats.org/officeDocument/2006/relationships/chartUserShapes" Target="../drawings/drawing3.xml"/></Relationships>
</file>

<file path=xl/charts/_rels/chart2.xml.rels><?xml version="1.0" encoding="UTF-8" standalone="yes"?>
<Relationships xmlns="http://schemas.openxmlformats.org/package/2006/relationships"><Relationship Id="rId3" Type="http://schemas.microsoft.com/office/2011/relationships/chartStyle" Target="style2.xml"/><Relationship Id="rId2" Type="http://schemas.microsoft.com/office/2011/relationships/chartColorStyle" Target="colors2.xml"/><Relationship Id="rId1" Type="http://schemas.openxmlformats.org/officeDocument/2006/relationships/chartUserShapes" Target="../drawings/drawing4.xml"/></Relationships>
</file>

<file path=xl/charts/_rels/chart3.xml.rels><?xml version="1.0" encoding="UTF-8" standalone="yes"?>
<Relationships xmlns="http://schemas.openxmlformats.org/package/2006/relationships"><Relationship Id="rId3" Type="http://schemas.microsoft.com/office/2011/relationships/chartStyle" Target="style3.xml"/><Relationship Id="rId2" Type="http://schemas.microsoft.com/office/2011/relationships/chartColorStyle" Target="colors3.xml"/><Relationship Id="rId1" Type="http://schemas.openxmlformats.org/officeDocument/2006/relationships/chartUserShapes" Target="../drawings/drawing5.xml"/></Relationships>
</file>

<file path=xl/charts/_rels/chart4.xml.rels><?xml version="1.0" encoding="UTF-8" standalone="yes"?>
<Relationships xmlns="http://schemas.openxmlformats.org/package/2006/relationships"><Relationship Id="rId3" Type="http://schemas.microsoft.com/office/2011/relationships/chartStyle" Target="style4.xml"/><Relationship Id="rId2" Type="http://schemas.microsoft.com/office/2011/relationships/chartColorStyle" Target="colors4.xml"/><Relationship Id="rId1" Type="http://schemas.openxmlformats.org/officeDocument/2006/relationships/chartUserShapes" Target="../drawings/drawing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6701908048554091E-2"/>
          <c:y val="6.447965194160378E-2"/>
          <c:w val="0.9532458719706981"/>
          <c:h val="0.86653534074844307"/>
        </c:manualLayout>
      </c:layout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871680"/>
        <c:axId val="198444928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v>미완료TASK</c:v>
                </c:tx>
                <c:spPr>
                  <a:ln w="31750" cap="rnd">
                    <a:solidFill>
                      <a:srgbClr val="FF0000"/>
                    </a:solidFill>
                    <a:round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</c:spPr>
                <c:marker>
                  <c:symbol val="circle"/>
                  <c:size val="6"/>
                  <c:spPr>
                    <a:gradFill rotWithShape="1">
                      <a:gsLst>
                        <a:gs pos="0">
                          <a:schemeClr val="accent3">
                            <a:shade val="51000"/>
                            <a:satMod val="130000"/>
                          </a:schemeClr>
                        </a:gs>
                        <a:gs pos="80000">
                          <a:schemeClr val="accent3">
                            <a:shade val="93000"/>
                            <a:satMod val="130000"/>
                          </a:schemeClr>
                        </a:gs>
                        <a:gs pos="100000">
                          <a:schemeClr val="accent3">
                            <a:shade val="94000"/>
                            <a:satMod val="135000"/>
                          </a:schemeClr>
                        </a:gs>
                      </a:gsLst>
                      <a:lin ang="16200000" scaled="0"/>
                    </a:gradFill>
                    <a:ln w="12700">
                      <a:solidFill>
                        <a:srgbClr val="FF0000"/>
                      </a:solidFill>
                      <a:round/>
                    </a:ln>
                    <a:effectLst>
                      <a:outerShdw blurRad="40000" dist="23000" dir="5400000" rotWithShape="0">
                        <a:srgbClr val="000000">
                          <a:alpha val="35000"/>
                        </a:srgbClr>
                      </a:outerShdw>
                    </a:effectLst>
                  </c:spPr>
                </c:marker>
                <c:cat>
                  <c:numRef>
                    <c:extLst>
                      <c:ext uri="{02D57815-91ED-43cb-92C2-25804820EDAC}">
                        <c15:formulaRef>
                          <c15:sqref>Chart!$AM$3:$AM$56</c15:sqref>
                        </c15:formulaRef>
                      </c:ext>
                    </c:extLst>
                    <c:numCache>
                      <c:formatCode>General</c:formatCode>
                      <c:ptCount val="5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Chart!$AR$3:$AR$56</c15:sqref>
                        </c15:formulaRef>
                      </c:ext>
                    </c:extLst>
                    <c:numCache>
                      <c:formatCode>General</c:formatCode>
                      <c:ptCount val="5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2</c:v>
                      </c:pt>
                      <c:pt idx="46">
                        <c:v>4</c:v>
                      </c:pt>
                      <c:pt idx="47">
                        <c:v>4</c:v>
                      </c:pt>
                      <c:pt idx="48">
                        <c:v>2</c:v>
                      </c:pt>
                      <c:pt idx="49">
                        <c:v>2</c:v>
                      </c:pt>
                      <c:pt idx="50">
                        <c:v>2</c:v>
                      </c:pt>
                      <c:pt idx="51">
                        <c:v>2</c:v>
                      </c:pt>
                      <c:pt idx="52">
                        <c:v>2</c:v>
                      </c:pt>
                      <c:pt idx="53">
                        <c:v>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"/>
                <c:order val="3"/>
                <c:tx>
                  <c:v>계획_누적TASK</c:v>
                </c:tx>
                <c:spPr>
                  <a:ln w="31750" cap="rnd">
                    <a:solidFill>
                      <a:schemeClr val="accent4"/>
                    </a:solidFill>
                    <a:round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</c:spPr>
                <c:marker>
                  <c:symbol val="circle"/>
                  <c:size val="6"/>
                  <c:spPr>
                    <a:gradFill rotWithShape="1">
                      <a:gsLst>
                        <a:gs pos="0">
                          <a:schemeClr val="accent4">
                            <a:shade val="51000"/>
                            <a:satMod val="130000"/>
                          </a:schemeClr>
                        </a:gs>
                        <a:gs pos="80000">
                          <a:schemeClr val="accent4">
                            <a:shade val="93000"/>
                            <a:satMod val="130000"/>
                          </a:schemeClr>
                        </a:gs>
                        <a:gs pos="100000">
                          <a:schemeClr val="accent4">
                            <a:shade val="94000"/>
                            <a:satMod val="135000"/>
                          </a:schemeClr>
                        </a:gs>
                      </a:gsLst>
                      <a:lin ang="16200000" scaled="0"/>
                    </a:gradFill>
                    <a:ln w="12700">
                      <a:solidFill>
                        <a:schemeClr val="lt2"/>
                      </a:solidFill>
                      <a:round/>
                    </a:ln>
                    <a:effectLst>
                      <a:outerShdw blurRad="40000" dist="23000" dir="5400000" rotWithShape="0">
                        <a:srgbClr val="000000">
                          <a:alpha val="35000"/>
                        </a:srgbClr>
                      </a:outerShdw>
                    </a:effectLst>
                  </c:spPr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Chart!$AM$3:$AM$56</c15:sqref>
                        </c15:formulaRef>
                      </c:ext>
                    </c:extLst>
                    <c:numCache>
                      <c:formatCode>General</c:formatCode>
                      <c:ptCount val="5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Chart!$AO$3:$AO$56</c15:sqref>
                        </c15:formulaRef>
                      </c:ext>
                    </c:extLst>
                    <c:numCache>
                      <c:formatCode>General</c:formatCode>
                      <c:ptCount val="5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4</c:v>
                      </c:pt>
                      <c:pt idx="46">
                        <c:v>7</c:v>
                      </c:pt>
                      <c:pt idx="47">
                        <c:v>9</c:v>
                      </c:pt>
                      <c:pt idx="48">
                        <c:v>9</c:v>
                      </c:pt>
                      <c:pt idx="49">
                        <c:v>9</c:v>
                      </c:pt>
                      <c:pt idx="50">
                        <c:v>9</c:v>
                      </c:pt>
                      <c:pt idx="51">
                        <c:v>9</c:v>
                      </c:pt>
                      <c:pt idx="52">
                        <c:v>9</c:v>
                      </c:pt>
                      <c:pt idx="53">
                        <c:v>9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4"/>
                <c:order val="4"/>
                <c:tx>
                  <c:v>완료_누적TASK</c:v>
                </c:tx>
                <c:spPr>
                  <a:ln w="31750" cap="rnd">
                    <a:solidFill>
                      <a:schemeClr val="accent5"/>
                    </a:solidFill>
                    <a:round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</c:spPr>
                <c:marker>
                  <c:symbol val="circle"/>
                  <c:size val="6"/>
                  <c:spPr>
                    <a:gradFill rotWithShape="1">
                      <a:gsLst>
                        <a:gs pos="0">
                          <a:schemeClr val="accent5">
                            <a:shade val="51000"/>
                            <a:satMod val="130000"/>
                          </a:schemeClr>
                        </a:gs>
                        <a:gs pos="80000">
                          <a:schemeClr val="accent5">
                            <a:shade val="93000"/>
                            <a:satMod val="130000"/>
                          </a:schemeClr>
                        </a:gs>
                        <a:gs pos="100000">
                          <a:schemeClr val="accent5">
                            <a:shade val="94000"/>
                            <a:satMod val="135000"/>
                          </a:schemeClr>
                        </a:gs>
                      </a:gsLst>
                      <a:lin ang="16200000" scaled="0"/>
                    </a:gradFill>
                    <a:ln w="12700">
                      <a:solidFill>
                        <a:schemeClr val="lt2"/>
                      </a:solidFill>
                      <a:round/>
                    </a:ln>
                    <a:effectLst>
                      <a:outerShdw blurRad="40000" dist="23000" dir="5400000" rotWithShape="0">
                        <a:srgbClr val="000000">
                          <a:alpha val="35000"/>
                        </a:srgbClr>
                      </a:outerShdw>
                    </a:effectLst>
                  </c:spPr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Chart!$AM$3:$AM$56</c15:sqref>
                        </c15:formulaRef>
                      </c:ext>
                    </c:extLst>
                    <c:numCache>
                      <c:formatCode>General</c:formatCode>
                      <c:ptCount val="5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Chart!$AQ$3:$AQ$56</c15:sqref>
                        </c15:formulaRef>
                      </c:ext>
                    </c:extLst>
                    <c:numCache>
                      <c:formatCode>General</c:formatCode>
                      <c:ptCount val="5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2</c:v>
                      </c:pt>
                      <c:pt idx="46">
                        <c:v>3</c:v>
                      </c:pt>
                      <c:pt idx="47">
                        <c:v>5</c:v>
                      </c:pt>
                      <c:pt idx="48">
                        <c:v>7</c:v>
                      </c:pt>
                      <c:pt idx="49">
                        <c:v>7</c:v>
                      </c:pt>
                      <c:pt idx="50">
                        <c:v>7</c:v>
                      </c:pt>
                      <c:pt idx="51">
                        <c:v>7</c:v>
                      </c:pt>
                      <c:pt idx="52">
                        <c:v>7</c:v>
                      </c:pt>
                      <c:pt idx="53">
                        <c:v>7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scatterChart>
        <c:scatterStyle val="lineMarker"/>
        <c:varyColors val="0"/>
        <c:ser>
          <c:idx val="0"/>
          <c:order val="0"/>
          <c:tx>
            <c:v>주별_완료된TASK</c:v>
          </c:tx>
          <c:spPr>
            <a:ln w="25400" cap="rnd">
              <a:noFill/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solidFill>
                <a:srgbClr val="0000FF"/>
              </a:solidFill>
              <a:ln w="25400">
                <a:solidFill>
                  <a:schemeClr val="bg1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</c:marker>
          <c:dLbls>
            <c:dLbl>
              <c:idx val="47"/>
              <c:layout>
                <c:manualLayout>
                  <c:x val="-9.0523750440567215E-3"/>
                  <c:y val="-6.4711098302924486E-2"/>
                </c:manualLayout>
              </c:layout>
              <c:dLblPos val="r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48"/>
              <c:layout>
                <c:manualLayout>
                  <c:x val="1.3692285870658457E-2"/>
                  <c:y val="-3.160309452003289E-2"/>
                </c:manualLayout>
              </c:layout>
              <c:dLblPos val="r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00FF"/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dLblPos val="l"/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yVal>
            <c:numRef>
              <c:f>Chart!$AP$3:$AP$56</c:f>
              <c:numCache>
                <c:formatCode>General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v>주별_계획된TASK</c:v>
          </c:tx>
          <c:spPr>
            <a:ln w="25400" cap="rnd">
              <a:noFill/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hade val="51000"/>
                      <a:satMod val="130000"/>
                    </a:schemeClr>
                  </a:gs>
                  <a:gs pos="80000">
                    <a:schemeClr val="accent2">
                      <a:shade val="93000"/>
                      <a:satMod val="130000"/>
                    </a:schemeClr>
                  </a:gs>
                  <a:gs pos="100000">
                    <a:schemeClr val="accent2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12700">
                <a:solidFill>
                  <a:schemeClr val="lt2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</c:marker>
          <c:dLbls>
            <c:dLbl>
              <c:idx val="47"/>
              <c:layout>
                <c:manualLayout>
                  <c:x val="-7.2328021708793835E-3"/>
                  <c:y val="3.9127640834326433E-2"/>
                </c:manualLayout>
              </c:layout>
              <c:dLblPos val="r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dLblPos val="l"/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yVal>
            <c:numRef>
              <c:f>Chart!$AN$3:$AN$56</c:f>
              <c:numCache>
                <c:formatCode>General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871680"/>
        <c:axId val="198444928"/>
      </c:scatterChart>
      <c:catAx>
        <c:axId val="1728716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8444928"/>
        <c:crosses val="autoZero"/>
        <c:auto val="1"/>
        <c:lblAlgn val="ctr"/>
        <c:lblOffset val="100"/>
        <c:noMultiLvlLbl val="0"/>
      </c:catAx>
      <c:valAx>
        <c:axId val="198444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2871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" l="0" r="0" t="0" header="0" footer="0"/>
    <c:pageSetup paperSize="9" orientation="landscape"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6701908048554091E-2"/>
          <c:y val="7.2253592614916096E-2"/>
          <c:w val="0.9532458719706981"/>
          <c:h val="0.85876136837815598"/>
        </c:manualLayout>
      </c:layout>
      <c:lineChart>
        <c:grouping val="standard"/>
        <c:varyColors val="0"/>
        <c:ser>
          <c:idx val="3"/>
          <c:order val="0"/>
          <c:tx>
            <c:v>계획_누적TASK</c:v>
          </c:tx>
          <c:spPr>
            <a:ln w="31750" cap="rnd">
              <a:solidFill>
                <a:srgbClr val="0000FF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hade val="51000"/>
                      <a:satMod val="130000"/>
                    </a:schemeClr>
                  </a:gs>
                  <a:gs pos="80000">
                    <a:schemeClr val="accent4">
                      <a:shade val="93000"/>
                      <a:satMod val="130000"/>
                    </a:schemeClr>
                  </a:gs>
                  <a:gs pos="100000">
                    <a:schemeClr val="accent4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12700">
                <a:solidFill>
                  <a:schemeClr val="lt2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</c:marker>
          <c:cat>
            <c:numRef>
              <c:f>Chart!$AM$3:$AM$56</c:f>
              <c:numCache>
                <c:formatCode>General</c:formatCode>
                <c:ptCount val="5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</c:numCache>
            </c:numRef>
          </c:cat>
          <c:val>
            <c:numRef>
              <c:f>Chart!$AO$3:$AO$56</c:f>
              <c:numCache>
                <c:formatCode>General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smooth val="0"/>
        </c:ser>
        <c:ser>
          <c:idx val="4"/>
          <c:order val="1"/>
          <c:tx>
            <c:v>완료_누적TASK</c:v>
          </c:tx>
          <c:spPr>
            <a:ln w="31750" cap="rnd">
              <a:solidFill>
                <a:schemeClr val="accent5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hade val="51000"/>
                      <a:satMod val="130000"/>
                    </a:schemeClr>
                  </a:gs>
                  <a:gs pos="80000">
                    <a:schemeClr val="accent5">
                      <a:shade val="93000"/>
                      <a:satMod val="130000"/>
                    </a:schemeClr>
                  </a:gs>
                  <a:gs pos="100000">
                    <a:schemeClr val="accent5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12700">
                <a:solidFill>
                  <a:schemeClr val="lt2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</c:marker>
          <c:cat>
            <c:numRef>
              <c:f>Chart!$AM$3:$AM$56</c:f>
              <c:numCache>
                <c:formatCode>General</c:formatCode>
                <c:ptCount val="5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</c:numCache>
            </c:numRef>
          </c:cat>
          <c:val>
            <c:numRef>
              <c:f>Chart!$AQ$3:$AQ$56</c:f>
              <c:numCache>
                <c:formatCode>General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v>미완료TASK</c:v>
          </c:tx>
          <c:spPr>
            <a:ln w="31750" cap="rnd">
              <a:solidFill>
                <a:srgbClr val="FF0000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hade val="51000"/>
                      <a:satMod val="130000"/>
                    </a:schemeClr>
                  </a:gs>
                  <a:gs pos="80000">
                    <a:schemeClr val="accent3">
                      <a:shade val="93000"/>
                      <a:satMod val="130000"/>
                    </a:schemeClr>
                  </a:gs>
                  <a:gs pos="100000">
                    <a:schemeClr val="accent3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12700">
                <a:solidFill>
                  <a:srgbClr val="FF0000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</c:marker>
          <c:cat>
            <c:numRef>
              <c:f>Chart!$AM$3:$AM$56</c:f>
              <c:numCache>
                <c:formatCode>General</c:formatCode>
                <c:ptCount val="5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</c:numCache>
            </c:numRef>
          </c:cat>
          <c:val>
            <c:numRef>
              <c:f>Chart!$AR$3:$AR$56</c:f>
              <c:numCache>
                <c:formatCode>General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>
              <a:solidFill>
                <a:schemeClr val="dk1">
                  <a:lumMod val="75000"/>
                  <a:lumOff val="25000"/>
                </a:schemeClr>
              </a:solidFill>
              <a:prstDash val="dash"/>
            </a:ln>
            <a:effectLst/>
          </c:spPr>
        </c:dropLines>
        <c:marker val="1"/>
        <c:smooth val="0"/>
        <c:axId val="130294528"/>
        <c:axId val="130296064"/>
      </c:lineChart>
      <c:scatterChart>
        <c:scatterStyle val="lineMarker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axId val="130294528"/>
        <c:axId val="1302960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3"/>
                <c:tx>
                  <c:v>주별_완료된TASK</c:v>
                </c:tx>
                <c:spPr>
                  <a:ln w="25400" cap="rnd">
                    <a:noFill/>
                    <a:round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</c:spPr>
                <c:marker>
                  <c:symbol val="circle"/>
                  <c:size val="6"/>
                  <c:spPr>
                    <a:gradFill rotWithShape="1">
                      <a:gsLst>
                        <a:gs pos="0">
                          <a:schemeClr val="accent1">
                            <a:shade val="51000"/>
                            <a:satMod val="130000"/>
                          </a:schemeClr>
                        </a:gs>
                        <a:gs pos="80000">
                          <a:schemeClr val="accent1">
                            <a:shade val="93000"/>
                            <a:satMod val="130000"/>
                          </a:schemeClr>
                        </a:gs>
                        <a:gs pos="100000">
                          <a:schemeClr val="accent1">
                            <a:shade val="94000"/>
                            <a:satMod val="135000"/>
                          </a:schemeClr>
                        </a:gs>
                      </a:gsLst>
                      <a:lin ang="16200000" scaled="0"/>
                    </a:gradFill>
                    <a:ln w="12700">
                      <a:solidFill>
                        <a:schemeClr val="lt2"/>
                      </a:solidFill>
                      <a:round/>
                    </a:ln>
                    <a:effectLst>
                      <a:outerShdw blurRad="40000" dist="23000" dir="5400000" rotWithShape="0">
                        <a:srgbClr val="000000">
                          <a:alpha val="35000"/>
                        </a:srgbClr>
                      </a:outerShdw>
                    </a:effectLst>
                  </c:spPr>
                </c:marker>
                <c:yVal>
                  <c:numRef>
                    <c:extLst>
                      <c:ext uri="{02D57815-91ED-43cb-92C2-25804820EDAC}">
                        <c15:formulaRef>
                          <c15:sqref>Chart!$AP$3:$AP$56</c15:sqref>
                        </c15:formulaRef>
                      </c:ext>
                    </c:extLst>
                    <c:numCache>
                      <c:formatCode>General</c:formatCode>
                      <c:ptCount val="5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2</c:v>
                      </c:pt>
                      <c:pt idx="46">
                        <c:v>1</c:v>
                      </c:pt>
                      <c:pt idx="47">
                        <c:v>2</c:v>
                      </c:pt>
                      <c:pt idx="48">
                        <c:v>2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1"/>
                <c:order val="4"/>
                <c:tx>
                  <c:v>주별_계획된TASK</c:v>
                </c:tx>
                <c:spPr>
                  <a:ln w="25400" cap="rnd">
                    <a:noFill/>
                    <a:round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</c:spPr>
                <c:marker>
                  <c:symbol val="circle"/>
                  <c:size val="6"/>
                  <c:spPr>
                    <a:gradFill rotWithShape="1">
                      <a:gsLst>
                        <a:gs pos="0">
                          <a:schemeClr val="accent2">
                            <a:shade val="51000"/>
                            <a:satMod val="130000"/>
                          </a:schemeClr>
                        </a:gs>
                        <a:gs pos="80000">
                          <a:schemeClr val="accent2">
                            <a:shade val="93000"/>
                            <a:satMod val="130000"/>
                          </a:schemeClr>
                        </a:gs>
                        <a:gs pos="100000">
                          <a:schemeClr val="accent2">
                            <a:shade val="94000"/>
                            <a:satMod val="135000"/>
                          </a:schemeClr>
                        </a:gs>
                      </a:gsLst>
                      <a:lin ang="16200000" scaled="0"/>
                    </a:gradFill>
                    <a:ln w="12700">
                      <a:solidFill>
                        <a:schemeClr val="lt2"/>
                      </a:solidFill>
                      <a:round/>
                    </a:ln>
                    <a:effectLst>
                      <a:outerShdw blurRad="40000" dist="23000" dir="5400000" rotWithShape="0">
                        <a:srgbClr val="000000">
                          <a:alpha val="35000"/>
                        </a:srgbClr>
                      </a:outerShdw>
                    </a:effectLst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Chart!$AN$3:$AN$56</c15:sqref>
                        </c15:formulaRef>
                      </c:ext>
                    </c:extLst>
                    <c:numCache>
                      <c:formatCode>General</c:formatCode>
                      <c:ptCount val="5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4</c:v>
                      </c:pt>
                      <c:pt idx="46">
                        <c:v>3</c:v>
                      </c:pt>
                      <c:pt idx="47">
                        <c:v>2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</c:numCache>
                  </c:numRef>
                </c:yVal>
                <c:smooth val="0"/>
              </c15:ser>
            </c15:filteredScatterSeries>
          </c:ext>
        </c:extLst>
      </c:scatterChart>
      <c:catAx>
        <c:axId val="1302945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0296064"/>
        <c:crosses val="autoZero"/>
        <c:auto val="1"/>
        <c:lblAlgn val="ctr"/>
        <c:lblOffset val="100"/>
        <c:noMultiLvlLbl val="0"/>
      </c:catAx>
      <c:valAx>
        <c:axId val="130296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0294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" l="0" r="0" t="0" header="0" footer="0"/>
    <c:pageSetup paperSize="9" orientation="landscape"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6701908048554091E-2"/>
          <c:y val="7.2253592614916096E-2"/>
          <c:w val="0.9532458719706981"/>
          <c:h val="0.85876136837815598"/>
        </c:manualLayout>
      </c:layout>
      <c:barChart>
        <c:barDir val="col"/>
        <c:grouping val="stacked"/>
        <c:varyColors val="0"/>
        <c:ser>
          <c:idx val="4"/>
          <c:order val="0"/>
          <c:tx>
            <c:v>완료_누적TASK</c:v>
          </c:tx>
          <c:spPr>
            <a:solidFill>
              <a:srgbClr val="FFC000"/>
            </a:solidFill>
            <a:ln>
              <a:solidFill>
                <a:schemeClr val="bg1">
                  <a:lumMod val="75000"/>
                </a:schemeClr>
              </a:solidFill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Chart!$AM$119:$AM$172</c:f>
              <c:numCache>
                <c:formatCode>General</c:formatCode>
                <c:ptCount val="5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</c:numCache>
            </c:numRef>
          </c:cat>
          <c:val>
            <c:numRef>
              <c:f>Chart!$AQ$119:$AQ$172</c:f>
              <c:numCache>
                <c:formatCode>General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</c:ser>
        <c:ser>
          <c:idx val="2"/>
          <c:order val="1"/>
          <c:tx>
            <c:v>총TASK</c:v>
          </c:tx>
          <c:spPr>
            <a:noFill/>
            <a:ln w="12700">
              <a:solidFill>
                <a:schemeClr val="bg1">
                  <a:lumMod val="75000"/>
                </a:scheme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Chart!$AM$119:$AM$172</c:f>
              <c:numCache>
                <c:formatCode>General</c:formatCode>
                <c:ptCount val="5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</c:numCache>
            </c:numRef>
          </c:cat>
          <c:val>
            <c:numRef>
              <c:f>Chart!$AS$119:$AS$172</c:f>
              <c:numCache>
                <c:formatCode>General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8"/>
        <c:overlap val="100"/>
        <c:axId val="201597312"/>
        <c:axId val="201598848"/>
        <c:extLst>
          <c:ext xmlns:c15="http://schemas.microsoft.com/office/drawing/2012/chart" uri="{02D57815-91ED-43cb-92C2-25804820EDAC}">
            <c15:filteredBarSeries>
              <c15:ser>
                <c:idx val="3"/>
                <c:order val="4"/>
                <c:tx>
                  <c:v>계획_누적TASK</c:v>
                </c:tx>
                <c:spPr>
                  <a:gradFill rotWithShape="1">
                    <a:gsLst>
                      <a:gs pos="0">
                        <a:schemeClr val="accent4">
                          <a:shade val="51000"/>
                          <a:satMod val="130000"/>
                        </a:schemeClr>
                      </a:gs>
                      <a:gs pos="80000">
                        <a:schemeClr val="accent4">
                          <a:shade val="93000"/>
                          <a:satMod val="130000"/>
                        </a:schemeClr>
                      </a:gs>
                      <a:gs pos="100000">
                        <a:schemeClr val="accent4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Chart!$AM$119:$AM$172</c15:sqref>
                        </c15:formulaRef>
                      </c:ext>
                    </c:extLst>
                    <c:numCache>
                      <c:formatCode>General</c:formatCode>
                      <c:ptCount val="5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Chart!$AO$3:$AO$56</c15:sqref>
                        </c15:formulaRef>
                      </c:ext>
                    </c:extLst>
                    <c:numCache>
                      <c:formatCode>General</c:formatCode>
                      <c:ptCount val="5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4</c:v>
                      </c:pt>
                      <c:pt idx="46">
                        <c:v>7</c:v>
                      </c:pt>
                      <c:pt idx="47">
                        <c:v>9</c:v>
                      </c:pt>
                      <c:pt idx="48">
                        <c:v>9</c:v>
                      </c:pt>
                      <c:pt idx="49">
                        <c:v>9</c:v>
                      </c:pt>
                      <c:pt idx="50">
                        <c:v>9</c:v>
                      </c:pt>
                      <c:pt idx="51">
                        <c:v>9</c:v>
                      </c:pt>
                      <c:pt idx="52">
                        <c:v>9</c:v>
                      </c:pt>
                      <c:pt idx="53">
                        <c:v>9</c:v>
                      </c:pt>
                    </c:numCache>
                  </c:numRef>
                </c:val>
              </c15:ser>
            </c15:filteredBarSeries>
          </c:ext>
        </c:extLst>
      </c:barChart>
      <c:scatterChart>
        <c:scatterStyle val="lineMarker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axId val="201597312"/>
        <c:axId val="201598848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2"/>
                <c:tx>
                  <c:v>주별_완료된TASK</c:v>
                </c:tx>
                <c:spPr>
                  <a:ln w="25400" cap="rnd">
                    <a:noFill/>
                    <a:round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</c:spPr>
                <c:marker>
                  <c:symbol val="circle"/>
                  <c:size val="6"/>
                  <c:spPr>
                    <a:gradFill rotWithShape="1">
                      <a:gsLst>
                        <a:gs pos="0">
                          <a:schemeClr val="accent1">
                            <a:shade val="51000"/>
                            <a:satMod val="130000"/>
                          </a:schemeClr>
                        </a:gs>
                        <a:gs pos="80000">
                          <a:schemeClr val="accent1">
                            <a:shade val="93000"/>
                            <a:satMod val="130000"/>
                          </a:schemeClr>
                        </a:gs>
                        <a:gs pos="100000">
                          <a:schemeClr val="accent1">
                            <a:shade val="94000"/>
                            <a:satMod val="135000"/>
                          </a:schemeClr>
                        </a:gs>
                      </a:gsLst>
                      <a:lin ang="16200000" scaled="0"/>
                    </a:gradFill>
                    <a:ln w="12700">
                      <a:solidFill>
                        <a:schemeClr val="lt2"/>
                      </a:solidFill>
                      <a:round/>
                    </a:ln>
                    <a:effectLst>
                      <a:outerShdw blurRad="40000" dist="23000" dir="5400000" rotWithShape="0">
                        <a:srgbClr val="000000">
                          <a:alpha val="35000"/>
                        </a:srgbClr>
                      </a:outerShdw>
                    </a:effectLst>
                  </c:spPr>
                </c:marker>
                <c:yVal>
                  <c:numRef>
                    <c:extLst>
                      <c:ext uri="{02D57815-91ED-43cb-92C2-25804820EDAC}">
                        <c15:formulaRef>
                          <c15:sqref>Chart!$AP$3:$AP$56</c15:sqref>
                        </c15:formulaRef>
                      </c:ext>
                    </c:extLst>
                    <c:numCache>
                      <c:formatCode>General</c:formatCode>
                      <c:ptCount val="5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2</c:v>
                      </c:pt>
                      <c:pt idx="46">
                        <c:v>1</c:v>
                      </c:pt>
                      <c:pt idx="47">
                        <c:v>2</c:v>
                      </c:pt>
                      <c:pt idx="48">
                        <c:v>2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1"/>
                <c:order val="3"/>
                <c:tx>
                  <c:v>주별_계획된TASK</c:v>
                </c:tx>
                <c:spPr>
                  <a:ln w="25400" cap="rnd">
                    <a:noFill/>
                    <a:round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</c:spPr>
                <c:marker>
                  <c:symbol val="circle"/>
                  <c:size val="6"/>
                  <c:spPr>
                    <a:gradFill rotWithShape="1">
                      <a:gsLst>
                        <a:gs pos="0">
                          <a:schemeClr val="accent2">
                            <a:shade val="51000"/>
                            <a:satMod val="130000"/>
                          </a:schemeClr>
                        </a:gs>
                        <a:gs pos="80000">
                          <a:schemeClr val="accent2">
                            <a:shade val="93000"/>
                            <a:satMod val="130000"/>
                          </a:schemeClr>
                        </a:gs>
                        <a:gs pos="100000">
                          <a:schemeClr val="accent2">
                            <a:shade val="94000"/>
                            <a:satMod val="135000"/>
                          </a:schemeClr>
                        </a:gs>
                      </a:gsLst>
                      <a:lin ang="16200000" scaled="0"/>
                    </a:gradFill>
                    <a:ln w="12700">
                      <a:solidFill>
                        <a:schemeClr val="lt2"/>
                      </a:solidFill>
                      <a:round/>
                    </a:ln>
                    <a:effectLst>
                      <a:outerShdw blurRad="40000" dist="23000" dir="5400000" rotWithShape="0">
                        <a:srgbClr val="000000">
                          <a:alpha val="35000"/>
                        </a:srgbClr>
                      </a:outerShdw>
                    </a:effectLst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Chart!$AN$3:$AN$56</c15:sqref>
                        </c15:formulaRef>
                      </c:ext>
                    </c:extLst>
                    <c:numCache>
                      <c:formatCode>General</c:formatCode>
                      <c:ptCount val="5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4</c:v>
                      </c:pt>
                      <c:pt idx="46">
                        <c:v>3</c:v>
                      </c:pt>
                      <c:pt idx="47">
                        <c:v>2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</c:numCache>
                  </c:numRef>
                </c:yVal>
                <c:smooth val="0"/>
              </c15:ser>
            </c15:filteredScatterSeries>
          </c:ext>
        </c:extLst>
      </c:scatterChart>
      <c:catAx>
        <c:axId val="2015973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1598848"/>
        <c:crosses val="autoZero"/>
        <c:auto val="1"/>
        <c:lblAlgn val="ctr"/>
        <c:lblOffset val="100"/>
        <c:noMultiLvlLbl val="0"/>
      </c:catAx>
      <c:valAx>
        <c:axId val="20159884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1597312"/>
        <c:crosses val="autoZero"/>
        <c:crossBetween val="between"/>
      </c:valAx>
      <c:spPr>
        <a:noFill/>
        <a:ln>
          <a:solidFill>
            <a:schemeClr val="bg1">
              <a:lumMod val="75000"/>
            </a:schemeClr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" l="0" r="0" t="0" header="0" footer="0"/>
    <c:pageSetup paperSize="9" orientation="landscape"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2.6701908048554091E-2"/>
          <c:y val="7.2253592614916096E-2"/>
          <c:w val="0.9532458719706981"/>
          <c:h val="0.84349337416344528"/>
        </c:manualLayout>
      </c:layout>
      <c:lineChart>
        <c:grouping val="standard"/>
        <c:varyColors val="0"/>
        <c:ser>
          <c:idx val="4"/>
          <c:order val="0"/>
          <c:tx>
            <c:v>계획된총TASK</c:v>
          </c:tx>
          <c:spPr>
            <a:ln w="31750" cap="rnd">
              <a:solidFill>
                <a:schemeClr val="accent5"/>
              </a:solidFill>
              <a:round/>
              <a:tailEnd type="stealth" w="lg" len="lg"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marker>
            <c:symbol val="circle"/>
            <c:size val="17"/>
            <c:spPr>
              <a:solidFill>
                <a:schemeClr val="accent5"/>
              </a:solid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Chart!#REF!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Chart!#REF!</c15:sqref>
                        </c15:formulaRef>
                      </c:ext>
                    </c:extLst>
                  </c:multiLvlStrRef>
                </c15:cat>
              </c15:filteredCategoryTitle>
            </c:ext>
          </c:extLst>
        </c:ser>
        <c:ser>
          <c:idx val="5"/>
          <c:order val="1"/>
          <c:tx>
            <c:v>남은총TASK</c:v>
          </c:tx>
          <c:spPr>
            <a:ln w="317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6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Chart!#REF!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Chart!#REF!</c15:sqref>
                        </c15:formulaRef>
                      </c:ext>
                    </c:extLst>
                  </c:multiLvlStrRef>
                </c15:cat>
              </c15:filteredCategoryTitle>
            </c:ext>
          </c:extLst>
        </c:ser>
        <c:ser>
          <c:idx val="2"/>
          <c:order val="2"/>
          <c:tx>
            <c:v>주별해결해야할TASK</c:v>
          </c:tx>
          <c:spPr>
            <a:ln w="317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3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Chart!#REF!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Chart!#REF!</c15:sqref>
                        </c15:formulaRef>
                      </c:ext>
                    </c:extLst>
                  </c:multiLvlStrRef>
                </c15:cat>
              </c15:filteredCategoryTitle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202961664"/>
        <c:axId val="202963200"/>
        <c:extLst>
          <c:ext xmlns:c15="http://schemas.microsoft.com/office/drawing/2012/chart" uri="{02D57815-91ED-43cb-92C2-25804820EDAC}">
            <c15:filteredLineSeries>
              <c15:ser>
                <c:idx val="0"/>
                <c:order val="3"/>
                <c:tx>
                  <c:v>주별_완료된TASK</c:v>
                </c:tx>
                <c:spPr>
                  <a:ln w="317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17"/>
                  <c:spPr>
                    <a:solidFill>
                      <a:schemeClr val="accent1"/>
                    </a:solidFill>
                    <a:ln>
                      <a:noFill/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1" i="0" u="none" strike="noStrike" kern="1200" baseline="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ko-KR"/>
                    </a:p>
                  </c:txPr>
                  <c:dLblPos val="ct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dk1">
                                <a:lumMod val="50000"/>
                                <a:lumOff val="50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val>
                  <c:numRef>
                    <c:extLst>
                      <c:ext uri="{02D57815-91ED-43cb-92C2-25804820EDAC}">
                        <c15:formulaRef>
                          <c15:sqref>Chart!$AP$3:$AP$56</c15:sqref>
                        </c15:formulaRef>
                      </c:ext>
                    </c:extLst>
                    <c:numCache>
                      <c:formatCode>General</c:formatCode>
                      <c:ptCount val="5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2</c:v>
                      </c:pt>
                      <c:pt idx="46">
                        <c:v>1</c:v>
                      </c:pt>
                      <c:pt idx="47">
                        <c:v>2</c:v>
                      </c:pt>
                      <c:pt idx="48">
                        <c:v>2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</c:numCache>
                  </c:numRef>
                </c:val>
                <c:smooth val="0"/>
                <c:extLst>
                  <c:ext uri="{02D57815-91ED-43cb-92C2-25804820EDAC}">
                    <c15:filteredCategoryTitle>
                      <c15:cat>
                        <c:multiLvlStrRef>
                          <c:extLst>
                            <c:ext uri="{02D57815-91ED-43cb-92C2-25804820EDAC}">
                              <c15:formulaRef>
                                <c15:sqref>Chart!#REF!</c15:sqref>
                              </c15:formulaRef>
                            </c:ext>
                          </c:extLst>
                        </c:multiLvlStrRef>
                      </c15:cat>
                    </c15:filteredCategoryTitle>
                  </c:ext>
                </c:extLst>
              </c15:ser>
            </c15:filteredLineSeries>
            <c15:filteredLineSeries>
              <c15:ser>
                <c:idx val="1"/>
                <c:order val="4"/>
                <c:tx>
                  <c:v>주별_계획된TASK</c:v>
                </c:tx>
                <c:spPr>
                  <a:ln w="317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17"/>
                  <c:spPr>
                    <a:solidFill>
                      <a:schemeClr val="accent2"/>
                    </a:solidFill>
                    <a:ln>
                      <a:noFill/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1" i="0" u="none" strike="noStrike" kern="1200" baseline="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ko-KR"/>
                    </a:p>
                  </c:txPr>
                  <c:dLblPos val="ct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dk1">
                                <a:lumMod val="50000"/>
                                <a:lumOff val="50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Chart!$AN$3:$AN$56</c15:sqref>
                        </c15:formulaRef>
                      </c:ext>
                    </c:extLst>
                    <c:numCache>
                      <c:formatCode>General</c:formatCode>
                      <c:ptCount val="5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4</c:v>
                      </c:pt>
                      <c:pt idx="46">
                        <c:v>3</c:v>
                      </c:pt>
                      <c:pt idx="47">
                        <c:v>2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5="http://schemas.microsoft.com/office/drawing/2012/chart" uri="{02D57815-91ED-43cb-92C2-25804820EDAC}">
                    <c15:filteredCategoryTitle>
                      <c15:cat>
                        <c:multiLvlStrRef>
                          <c:extLst>
                            <c:ext uri="{02D57815-91ED-43cb-92C2-25804820EDAC}">
                              <c15:formulaRef>
                                <c15:sqref>Chart!#REF!</c15:sqref>
                              </c15:formulaRef>
                            </c:ext>
                          </c:extLst>
                        </c:multiLvlStrRef>
                      </c15:cat>
                    </c15:filteredCategoryTitle>
                  </c:ext>
                </c:extLst>
              </c15:ser>
            </c15:filteredLineSeries>
            <c15:filteredLineSeries>
              <c15:ser>
                <c:idx val="3"/>
                <c:order val="5"/>
                <c:tx>
                  <c:v>계획_누적TASK</c:v>
                </c:tx>
                <c:spPr>
                  <a:ln w="317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17"/>
                  <c:spPr>
                    <a:solidFill>
                      <a:schemeClr val="accent4"/>
                    </a:solidFill>
                    <a:ln>
                      <a:noFill/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1" i="0" u="none" strike="noStrike" kern="1200" baseline="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ko-KR"/>
                    </a:p>
                  </c:txPr>
                  <c:dLblPos val="ct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dk1">
                                <a:lumMod val="50000"/>
                                <a:lumOff val="50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Chart!$AO$3:$AO$56</c15:sqref>
                        </c15:formulaRef>
                      </c:ext>
                    </c:extLst>
                    <c:numCache>
                      <c:formatCode>General</c:formatCode>
                      <c:ptCount val="5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4</c:v>
                      </c:pt>
                      <c:pt idx="46">
                        <c:v>7</c:v>
                      </c:pt>
                      <c:pt idx="47">
                        <c:v>9</c:v>
                      </c:pt>
                      <c:pt idx="48">
                        <c:v>9</c:v>
                      </c:pt>
                      <c:pt idx="49">
                        <c:v>9</c:v>
                      </c:pt>
                      <c:pt idx="50">
                        <c:v>9</c:v>
                      </c:pt>
                      <c:pt idx="51">
                        <c:v>9</c:v>
                      </c:pt>
                      <c:pt idx="52">
                        <c:v>9</c:v>
                      </c:pt>
                      <c:pt idx="53">
                        <c:v>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5="http://schemas.microsoft.com/office/drawing/2012/chart" uri="{02D57815-91ED-43cb-92C2-25804820EDAC}">
                    <c15:filteredCategoryTitle>
                      <c15:cat>
                        <c:multiLvlStrRef>
                          <c:extLst>
                            <c:ext uri="{02D57815-91ED-43cb-92C2-25804820EDAC}">
                              <c15:formulaRef>
                                <c15:sqref>Chart!#REF!</c15:sqref>
                              </c15:formulaRef>
                            </c:ext>
                          </c:extLst>
                        </c:multiLvlStrRef>
                      </c15:cat>
                    </c15:filteredCategoryTitle>
                  </c:ext>
                </c:extLst>
              </c15:ser>
            </c15:filteredLineSeries>
          </c:ext>
        </c:extLst>
      </c:lineChart>
      <c:catAx>
        <c:axId val="202961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2963200"/>
        <c:crosses val="autoZero"/>
        <c:auto val="1"/>
        <c:lblAlgn val="ctr"/>
        <c:lblOffset val="100"/>
        <c:noMultiLvlLbl val="0"/>
      </c:catAx>
      <c:valAx>
        <c:axId val="202963200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2961664"/>
        <c:crosses val="autoZero"/>
        <c:crossBetween val="between"/>
      </c:valAx>
      <c:spPr>
        <a:noFill/>
        <a:ln>
          <a:solidFill>
            <a:schemeClr val="bg1">
              <a:lumMod val="75000"/>
            </a:schemeClr>
          </a:solidFill>
        </a:ln>
        <a:effectLst/>
      </c:spPr>
    </c:plotArea>
    <c:legend>
      <c:legendPos val="b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noFill/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" l="0" r="0" t="0" header="0" footer="0"/>
    <c:pageSetup paperSize="9" orientation="landscape"/>
  </c:printSettings>
  <c:userShapes r:id="rId1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26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dk1">
            <a:lumMod val="75000"/>
            <a:lumOff val="2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dk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26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dk1">
            <a:lumMod val="75000"/>
            <a:lumOff val="2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dk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26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dk1">
            <a:lumMod val="75000"/>
            <a:lumOff val="2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dk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3" Type="http://schemas.openxmlformats.org/officeDocument/2006/relationships/image" Target="../media/image3.emf"/><Relationship Id="rId7" Type="http://schemas.openxmlformats.org/officeDocument/2006/relationships/image" Target="../media/image7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5" Type="http://schemas.openxmlformats.org/officeDocument/2006/relationships/image" Target="../media/image5.emf"/><Relationship Id="rId4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123825</xdr:colOff>
      <xdr:row>2</xdr:row>
      <xdr:rowOff>69988</xdr:rowOff>
    </xdr:from>
    <xdr:to>
      <xdr:col>6</xdr:col>
      <xdr:colOff>676275</xdr:colOff>
      <xdr:row>2</xdr:row>
      <xdr:rowOff>69988</xdr:rowOff>
    </xdr:to>
    <xdr:sp macro="" textlink="">
      <xdr:nvSpPr>
        <xdr:cNvPr id="2" name="Line 2"/>
        <xdr:cNvSpPr>
          <a:spLocks noChangeShapeType="1"/>
        </xdr:cNvSpPr>
      </xdr:nvSpPr>
      <xdr:spPr bwMode="auto">
        <a:xfrm>
          <a:off x="123825" y="475836"/>
          <a:ext cx="6822385" cy="0"/>
        </a:xfrm>
        <a:prstGeom prst="line">
          <a:avLst/>
        </a:prstGeom>
        <a:noFill/>
        <a:ln w="47625" cmpd="thinThick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400050</xdr:colOff>
      <xdr:row>46</xdr:row>
      <xdr:rowOff>9525</xdr:rowOff>
    </xdr:from>
    <xdr:to>
      <xdr:col>6</xdr:col>
      <xdr:colOff>676275</xdr:colOff>
      <xdr:row>46</xdr:row>
      <xdr:rowOff>9525</xdr:rowOff>
    </xdr:to>
    <xdr:sp macro="" textlink="">
      <xdr:nvSpPr>
        <xdr:cNvPr id="4" name="Line 2"/>
        <xdr:cNvSpPr>
          <a:spLocks noChangeShapeType="1"/>
        </xdr:cNvSpPr>
      </xdr:nvSpPr>
      <xdr:spPr bwMode="auto">
        <a:xfrm>
          <a:off x="400050" y="7200900"/>
          <a:ext cx="7305675" cy="0"/>
        </a:xfrm>
        <a:prstGeom prst="line">
          <a:avLst/>
        </a:prstGeom>
        <a:noFill/>
        <a:ln w="47625" cmpd="thinThick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51955</xdr:colOff>
      <xdr:row>0</xdr:row>
      <xdr:rowOff>121228</xdr:rowOff>
    </xdr:from>
    <xdr:to>
      <xdr:col>36</xdr:col>
      <xdr:colOff>295275</xdr:colOff>
      <xdr:row>54</xdr:row>
      <xdr:rowOff>88628</xdr:rowOff>
    </xdr:to>
    <xdr:graphicFrame macro="">
      <xdr:nvGraphicFramePr>
        <xdr:cNvPr id="2" name="차트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69273</xdr:colOff>
      <xdr:row>59</xdr:row>
      <xdr:rowOff>8006</xdr:rowOff>
    </xdr:from>
    <xdr:to>
      <xdr:col>36</xdr:col>
      <xdr:colOff>285750</xdr:colOff>
      <xdr:row>112</xdr:row>
      <xdr:rowOff>124065</xdr:rowOff>
    </xdr:to>
    <xdr:graphicFrame macro="">
      <xdr:nvGraphicFramePr>
        <xdr:cNvPr id="5" name="차트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85354</xdr:colOff>
      <xdr:row>118</xdr:row>
      <xdr:rowOff>1203</xdr:rowOff>
    </xdr:from>
    <xdr:to>
      <xdr:col>36</xdr:col>
      <xdr:colOff>276225</xdr:colOff>
      <xdr:row>171</xdr:row>
      <xdr:rowOff>117261</xdr:rowOff>
    </xdr:to>
    <xdr:graphicFrame macro="">
      <xdr:nvGraphicFramePr>
        <xdr:cNvPr id="7" name="차트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85354</xdr:colOff>
      <xdr:row>174</xdr:row>
      <xdr:rowOff>0</xdr:rowOff>
    </xdr:from>
    <xdr:to>
      <xdr:col>36</xdr:col>
      <xdr:colOff>276225</xdr:colOff>
      <xdr:row>174</xdr:row>
      <xdr:rowOff>0</xdr:rowOff>
    </xdr:to>
    <xdr:graphicFrame macro="">
      <xdr:nvGraphicFramePr>
        <xdr:cNvPr id="6" name="차트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212911</xdr:colOff>
      <xdr:row>19</xdr:row>
      <xdr:rowOff>145675</xdr:rowOff>
    </xdr:from>
    <xdr:to>
      <xdr:col>25</xdr:col>
      <xdr:colOff>123264</xdr:colOff>
      <xdr:row>27</xdr:row>
      <xdr:rowOff>44822</xdr:rowOff>
    </xdr:to>
    <xdr:sp macro="" textlink="">
      <xdr:nvSpPr>
        <xdr:cNvPr id="3" name="TextBox 2"/>
        <xdr:cNvSpPr txBox="1"/>
      </xdr:nvSpPr>
      <xdr:spPr>
        <a:xfrm>
          <a:off x="6689911" y="3126440"/>
          <a:ext cx="2958353" cy="115420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ko-KR" altLang="en-US" sz="1100">
              <a:solidFill>
                <a:schemeClr val="tx1"/>
              </a:solidFill>
            </a:rPr>
            <a:t>차트 내용 분석 </a:t>
          </a:r>
          <a:r>
            <a:rPr lang="en-US" altLang="ko-KR" sz="1100">
              <a:solidFill>
                <a:schemeClr val="tx1"/>
              </a:solidFill>
            </a:rPr>
            <a:t>(</a:t>
          </a:r>
          <a:r>
            <a:rPr lang="ko-KR" altLang="en-US" sz="1100">
              <a:solidFill>
                <a:schemeClr val="tx1"/>
              </a:solidFill>
            </a:rPr>
            <a:t>대충</a:t>
          </a:r>
          <a:r>
            <a:rPr lang="en-US" altLang="ko-KR" sz="1100">
              <a:solidFill>
                <a:schemeClr val="tx1"/>
              </a:solidFill>
            </a:rPr>
            <a:t>^^)</a:t>
          </a:r>
        </a:p>
        <a:p>
          <a:pPr algn="l"/>
          <a:r>
            <a:rPr lang="en-US" altLang="ko-KR" sz="1100">
              <a:solidFill>
                <a:schemeClr val="tx1"/>
              </a:solidFill>
            </a:rPr>
            <a:t>46</a:t>
          </a:r>
          <a:r>
            <a:rPr lang="ko-KR" altLang="en-US" sz="1100">
              <a:solidFill>
                <a:schemeClr val="tx1"/>
              </a:solidFill>
            </a:rPr>
            <a:t>주차에 </a:t>
          </a:r>
          <a:r>
            <a:rPr lang="en-US" altLang="ko-KR" sz="1100">
              <a:solidFill>
                <a:schemeClr val="tx1"/>
              </a:solidFill>
            </a:rPr>
            <a:t>4</a:t>
          </a:r>
          <a:r>
            <a:rPr lang="ko-KR" altLang="en-US" sz="1100">
              <a:solidFill>
                <a:schemeClr val="tx1"/>
              </a:solidFill>
            </a:rPr>
            <a:t>건의 </a:t>
          </a:r>
          <a:r>
            <a:rPr lang="en-US" altLang="ko-KR" sz="1100">
              <a:solidFill>
                <a:schemeClr val="tx1"/>
              </a:solidFill>
            </a:rPr>
            <a:t>TASK</a:t>
          </a:r>
          <a:r>
            <a:rPr lang="ko-KR" altLang="en-US" sz="1100">
              <a:solidFill>
                <a:schemeClr val="tx1"/>
              </a:solidFill>
            </a:rPr>
            <a:t>가</a:t>
          </a:r>
          <a:r>
            <a:rPr lang="ko-KR" altLang="en-US" sz="1100" baseline="0">
              <a:solidFill>
                <a:schemeClr val="tx1"/>
              </a:solidFill>
            </a:rPr>
            <a:t> 계획됨</a:t>
          </a:r>
          <a:endParaRPr lang="en-US" altLang="ko-KR" sz="1100" baseline="0">
            <a:solidFill>
              <a:schemeClr val="tx1"/>
            </a:solidFill>
          </a:endParaRPr>
        </a:p>
        <a:p>
          <a:pPr algn="l"/>
          <a:r>
            <a:rPr lang="en-US" altLang="ko-KR" sz="1100" baseline="0">
              <a:solidFill>
                <a:schemeClr val="tx1"/>
              </a:solidFill>
            </a:rPr>
            <a:t>46</a:t>
          </a:r>
          <a:r>
            <a:rPr lang="ko-KR" altLang="en-US" sz="1100" baseline="0">
              <a:solidFill>
                <a:schemeClr val="tx1"/>
              </a:solidFill>
            </a:rPr>
            <a:t>주차에 </a:t>
          </a:r>
          <a:r>
            <a:rPr lang="en-US" altLang="ko-KR" sz="1100" baseline="0">
              <a:solidFill>
                <a:schemeClr val="tx1"/>
              </a:solidFill>
            </a:rPr>
            <a:t>2</a:t>
          </a:r>
          <a:r>
            <a:rPr lang="ko-KR" altLang="en-US" sz="1100" baseline="0">
              <a:solidFill>
                <a:schemeClr val="tx1"/>
              </a:solidFill>
            </a:rPr>
            <a:t>건의 </a:t>
          </a:r>
          <a:r>
            <a:rPr lang="en-US" altLang="ko-KR" sz="1100" baseline="0">
              <a:solidFill>
                <a:schemeClr val="tx1"/>
              </a:solidFill>
            </a:rPr>
            <a:t>TASK</a:t>
          </a:r>
          <a:r>
            <a:rPr lang="ko-KR" altLang="en-US" sz="1100" baseline="0">
              <a:solidFill>
                <a:schemeClr val="tx1"/>
              </a:solidFill>
            </a:rPr>
            <a:t>가 완료됨</a:t>
          </a:r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62752</xdr:colOff>
      <xdr:row>74</xdr:row>
      <xdr:rowOff>107576</xdr:rowOff>
    </xdr:from>
    <xdr:to>
      <xdr:col>28</xdr:col>
      <xdr:colOff>44824</xdr:colOff>
      <xdr:row>86</xdr:row>
      <xdr:rowOff>67236</xdr:rowOff>
    </xdr:to>
    <xdr:sp macro="" textlink="">
      <xdr:nvSpPr>
        <xdr:cNvPr id="8" name="TextBox 7"/>
        <xdr:cNvSpPr txBox="1"/>
      </xdr:nvSpPr>
      <xdr:spPr>
        <a:xfrm>
          <a:off x="5015752" y="11716870"/>
          <a:ext cx="5697072" cy="184224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ko-KR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차트 내용 분석 </a:t>
          </a: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</a:t>
          </a:r>
          <a:r>
            <a:rPr lang="ko-KR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대충</a:t>
          </a: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^^)</a:t>
          </a:r>
          <a:endParaRPr lang="en-US" altLang="ko-KR" sz="1100">
            <a:solidFill>
              <a:schemeClr val="tx1"/>
            </a:solidFill>
          </a:endParaRPr>
        </a:p>
        <a:p>
          <a:pPr algn="l"/>
          <a:endParaRPr lang="en-US" altLang="ko-KR" sz="1100">
            <a:solidFill>
              <a:schemeClr val="tx1"/>
            </a:solidFill>
          </a:endParaRPr>
        </a:p>
        <a:p>
          <a:pPr algn="l"/>
          <a:r>
            <a:rPr lang="en-US" altLang="ko-KR" sz="1100">
              <a:solidFill>
                <a:schemeClr val="tx1"/>
              </a:solidFill>
            </a:rPr>
            <a:t>46</a:t>
          </a:r>
          <a:r>
            <a:rPr lang="ko-KR" altLang="en-US" sz="1100">
              <a:solidFill>
                <a:schemeClr val="tx1"/>
              </a:solidFill>
            </a:rPr>
            <a:t>주차 부터 </a:t>
          </a:r>
          <a:r>
            <a:rPr lang="en-US" altLang="ko-KR" sz="1100">
              <a:solidFill>
                <a:schemeClr val="tx1"/>
              </a:solidFill>
            </a:rPr>
            <a:t>48</a:t>
          </a:r>
          <a:r>
            <a:rPr lang="ko-KR" altLang="en-US" sz="1100">
              <a:solidFill>
                <a:schemeClr val="tx1"/>
              </a:solidFill>
            </a:rPr>
            <a:t>주차</a:t>
          </a:r>
          <a:r>
            <a:rPr lang="ko-KR" altLang="en-US" sz="1100" baseline="0">
              <a:solidFill>
                <a:schemeClr val="tx1"/>
              </a:solidFill>
            </a:rPr>
            <a:t> 까지 총 </a:t>
          </a:r>
          <a:r>
            <a:rPr lang="en-US" altLang="ko-KR" sz="1100" baseline="0">
              <a:solidFill>
                <a:schemeClr val="tx1"/>
              </a:solidFill>
            </a:rPr>
            <a:t>9</a:t>
          </a:r>
          <a:r>
            <a:rPr lang="ko-KR" altLang="en-US" sz="1100" baseline="0">
              <a:solidFill>
                <a:schemeClr val="tx1"/>
              </a:solidFill>
            </a:rPr>
            <a:t>건의 </a:t>
          </a:r>
          <a:r>
            <a:rPr lang="en-US" altLang="ko-KR" sz="1100" baseline="0">
              <a:solidFill>
                <a:schemeClr val="tx1"/>
              </a:solidFill>
            </a:rPr>
            <a:t>TASK</a:t>
          </a:r>
          <a:r>
            <a:rPr lang="ko-KR" altLang="en-US" sz="1100" baseline="0">
              <a:solidFill>
                <a:schemeClr val="tx1"/>
              </a:solidFill>
            </a:rPr>
            <a:t>가 계획됨</a:t>
          </a:r>
          <a:endParaRPr lang="en-US" altLang="ko-KR" sz="1100" baseline="0">
            <a:solidFill>
              <a:schemeClr val="tx1"/>
            </a:solidFill>
          </a:endParaRPr>
        </a:p>
        <a:p>
          <a:pPr algn="l"/>
          <a:r>
            <a:rPr lang="ko-KR" altLang="en-US" sz="1100" baseline="0">
              <a:solidFill>
                <a:schemeClr val="tx1"/>
              </a:solidFill>
            </a:rPr>
            <a:t>계획 대비 </a:t>
          </a:r>
          <a:r>
            <a:rPr lang="en-US" altLang="ko-KR" sz="1100" baseline="0">
              <a:solidFill>
                <a:schemeClr val="tx1"/>
              </a:solidFill>
            </a:rPr>
            <a:t>46</a:t>
          </a:r>
          <a:r>
            <a:rPr lang="ko-KR" altLang="en-US" sz="1100" baseline="0">
              <a:solidFill>
                <a:schemeClr val="tx1"/>
              </a:solidFill>
            </a:rPr>
            <a:t>주차 부터 </a:t>
          </a:r>
          <a:r>
            <a:rPr lang="en-US" altLang="ko-KR" sz="1100" baseline="0">
              <a:solidFill>
                <a:schemeClr val="tx1"/>
              </a:solidFill>
            </a:rPr>
            <a:t>49</a:t>
          </a:r>
          <a:r>
            <a:rPr lang="ko-KR" altLang="en-US" sz="1100" baseline="0">
              <a:solidFill>
                <a:schemeClr val="tx1"/>
              </a:solidFill>
            </a:rPr>
            <a:t>주차 까지 각각 </a:t>
          </a:r>
          <a:r>
            <a:rPr lang="en-US" altLang="ko-KR" sz="1100" baseline="0">
              <a:solidFill>
                <a:schemeClr val="tx1"/>
              </a:solidFill>
            </a:rPr>
            <a:t>TASK</a:t>
          </a:r>
          <a:r>
            <a:rPr lang="ko-KR" altLang="en-US" sz="1100" baseline="0">
              <a:solidFill>
                <a:schemeClr val="tx1"/>
              </a:solidFill>
            </a:rPr>
            <a:t>가 </a:t>
          </a:r>
          <a:r>
            <a:rPr lang="en-US" altLang="ko-KR" sz="1100" baseline="0">
              <a:solidFill>
                <a:schemeClr val="tx1"/>
              </a:solidFill>
            </a:rPr>
            <a:t>2,1,2,2 </a:t>
          </a:r>
          <a:r>
            <a:rPr lang="ko-KR" altLang="en-US" sz="1100" baseline="0">
              <a:solidFill>
                <a:schemeClr val="tx1"/>
              </a:solidFill>
            </a:rPr>
            <a:t>건씩 완료됨</a:t>
          </a:r>
          <a:endParaRPr lang="en-US" altLang="ko-KR" sz="1100" baseline="0">
            <a:solidFill>
              <a:schemeClr val="tx1"/>
            </a:solidFill>
          </a:endParaRPr>
        </a:p>
        <a:p>
          <a:pPr algn="l"/>
          <a:r>
            <a:rPr lang="en-US" altLang="ko-KR" sz="1100">
              <a:solidFill>
                <a:schemeClr val="tx1"/>
              </a:solidFill>
            </a:rPr>
            <a:t>46</a:t>
          </a:r>
          <a:r>
            <a:rPr lang="ko-KR" altLang="en-US" sz="1100">
              <a:solidFill>
                <a:schemeClr val="tx1"/>
              </a:solidFill>
            </a:rPr>
            <a:t>주차에 </a:t>
          </a:r>
          <a:r>
            <a:rPr lang="en-US" altLang="ko-KR" sz="1100">
              <a:solidFill>
                <a:schemeClr val="tx1"/>
              </a:solidFill>
            </a:rPr>
            <a:t>4</a:t>
          </a:r>
          <a:r>
            <a:rPr lang="ko-KR" altLang="en-US" sz="1100">
              <a:solidFill>
                <a:schemeClr val="tx1"/>
              </a:solidFill>
            </a:rPr>
            <a:t>건의 </a:t>
          </a:r>
          <a:r>
            <a:rPr lang="en-US" altLang="ko-KR" sz="1100">
              <a:solidFill>
                <a:schemeClr val="tx1"/>
              </a:solidFill>
            </a:rPr>
            <a:t>TASK</a:t>
          </a:r>
          <a:r>
            <a:rPr lang="ko-KR" altLang="en-US" sz="1100">
              <a:solidFill>
                <a:schemeClr val="tx1"/>
              </a:solidFill>
            </a:rPr>
            <a:t>가</a:t>
          </a:r>
          <a:r>
            <a:rPr lang="ko-KR" altLang="en-US" sz="1100" baseline="0">
              <a:solidFill>
                <a:schemeClr val="tx1"/>
              </a:solidFill>
            </a:rPr>
            <a:t> 계획되었으나 </a:t>
          </a:r>
          <a:r>
            <a:rPr lang="en-US" altLang="ko-KR" sz="1100" baseline="0">
              <a:solidFill>
                <a:schemeClr val="tx1"/>
              </a:solidFill>
            </a:rPr>
            <a:t>2</a:t>
          </a:r>
          <a:r>
            <a:rPr lang="ko-KR" altLang="en-US" sz="1100" baseline="0">
              <a:solidFill>
                <a:schemeClr val="tx1"/>
              </a:solidFill>
            </a:rPr>
            <a:t>건 만의 </a:t>
          </a:r>
          <a:r>
            <a:rPr lang="en-US" altLang="ko-KR" sz="1100" baseline="0">
              <a:solidFill>
                <a:schemeClr val="tx1"/>
              </a:solidFill>
            </a:rPr>
            <a:t>TASK</a:t>
          </a:r>
          <a:r>
            <a:rPr lang="ko-KR" altLang="en-US" sz="1100" baseline="0">
              <a:solidFill>
                <a:schemeClr val="tx1"/>
              </a:solidFill>
            </a:rPr>
            <a:t>가 완료되었으며</a:t>
          </a:r>
          <a:r>
            <a:rPr lang="en-US" altLang="ko-KR" sz="1100" baseline="0">
              <a:solidFill>
                <a:schemeClr val="tx1"/>
              </a:solidFill>
            </a:rPr>
            <a:t>, </a:t>
          </a:r>
        </a:p>
        <a:p>
          <a:pPr algn="l"/>
          <a:r>
            <a:rPr lang="en-US" altLang="ko-KR" sz="1100" baseline="0">
              <a:solidFill>
                <a:schemeClr val="tx1"/>
              </a:solidFill>
            </a:rPr>
            <a:t>49</a:t>
          </a:r>
          <a:r>
            <a:rPr lang="ko-KR" altLang="en-US" sz="1100" baseline="0">
              <a:solidFill>
                <a:schemeClr val="tx1"/>
              </a:solidFill>
            </a:rPr>
            <a:t>주차 현재 완료되지 못한 </a:t>
          </a:r>
          <a:r>
            <a:rPr lang="en-US" altLang="ko-KR" sz="1100" baseline="0">
              <a:solidFill>
                <a:schemeClr val="tx1"/>
              </a:solidFill>
            </a:rPr>
            <a:t>TASK</a:t>
          </a:r>
          <a:r>
            <a:rPr lang="ko-KR" altLang="en-US" sz="1100" baseline="0">
              <a:solidFill>
                <a:schemeClr val="tx1"/>
              </a:solidFill>
            </a:rPr>
            <a:t>가 </a:t>
          </a:r>
          <a:r>
            <a:rPr lang="en-US" altLang="ko-KR" sz="1100" baseline="0">
              <a:solidFill>
                <a:schemeClr val="tx1"/>
              </a:solidFill>
            </a:rPr>
            <a:t>2</a:t>
          </a:r>
          <a:r>
            <a:rPr lang="ko-KR" altLang="en-US" sz="1100" baseline="0">
              <a:solidFill>
                <a:schemeClr val="tx1"/>
              </a:solidFill>
            </a:rPr>
            <a:t>건이 남아 있음</a:t>
          </a:r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129988</xdr:colOff>
      <xdr:row>140</xdr:row>
      <xdr:rowOff>141194</xdr:rowOff>
    </xdr:from>
    <xdr:to>
      <xdr:col>22</xdr:col>
      <xdr:colOff>100853</xdr:colOff>
      <xdr:row>152</xdr:row>
      <xdr:rowOff>100853</xdr:rowOff>
    </xdr:to>
    <xdr:sp macro="" textlink="">
      <xdr:nvSpPr>
        <xdr:cNvPr id="9" name="TextBox 8"/>
        <xdr:cNvSpPr txBox="1"/>
      </xdr:nvSpPr>
      <xdr:spPr>
        <a:xfrm>
          <a:off x="4701988" y="22104723"/>
          <a:ext cx="3780865" cy="184224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ko-KR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차트 내용 분석 </a:t>
          </a: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</a:t>
          </a:r>
          <a:r>
            <a:rPr lang="ko-KR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대충</a:t>
          </a: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^^)</a:t>
          </a:r>
          <a:endParaRPr lang="en-US" altLang="ko-KR" sz="1100">
            <a:solidFill>
              <a:schemeClr val="tx1"/>
            </a:solidFill>
          </a:endParaRPr>
        </a:p>
        <a:p>
          <a:pPr algn="l"/>
          <a:endParaRPr lang="en-US" altLang="ko-KR" sz="1100">
            <a:solidFill>
              <a:schemeClr val="tx1"/>
            </a:solidFill>
          </a:endParaRPr>
        </a:p>
        <a:p>
          <a:pPr algn="l"/>
          <a:r>
            <a:rPr lang="ko-KR" altLang="en-US" sz="1100">
              <a:solidFill>
                <a:schemeClr val="tx1"/>
              </a:solidFill>
            </a:rPr>
            <a:t>본 프로젝트에서 계획된 총 </a:t>
          </a:r>
          <a:r>
            <a:rPr lang="en-US" altLang="ko-KR" sz="1100">
              <a:solidFill>
                <a:schemeClr val="tx1"/>
              </a:solidFill>
            </a:rPr>
            <a:t>TASK</a:t>
          </a:r>
          <a:r>
            <a:rPr lang="ko-KR" altLang="en-US" sz="1100">
              <a:solidFill>
                <a:schemeClr val="tx1"/>
              </a:solidFill>
            </a:rPr>
            <a:t>는 </a:t>
          </a:r>
          <a:r>
            <a:rPr lang="en-US" altLang="ko-KR" sz="1100">
              <a:solidFill>
                <a:schemeClr val="tx1"/>
              </a:solidFill>
            </a:rPr>
            <a:t>9</a:t>
          </a:r>
          <a:r>
            <a:rPr lang="ko-KR" altLang="en-US" sz="1100">
              <a:solidFill>
                <a:schemeClr val="tx1"/>
              </a:solidFill>
            </a:rPr>
            <a:t>건</a:t>
          </a:r>
          <a:endParaRPr lang="en-US" altLang="ko-KR" sz="1100">
            <a:solidFill>
              <a:schemeClr val="tx1"/>
            </a:solidFill>
          </a:endParaRPr>
        </a:p>
        <a:p>
          <a:pPr algn="l"/>
          <a:endParaRPr lang="en-US" altLang="ko-KR" sz="1100">
            <a:solidFill>
              <a:schemeClr val="tx1"/>
            </a:solidFill>
          </a:endParaRPr>
        </a:p>
        <a:p>
          <a:pPr algn="l"/>
          <a:r>
            <a:rPr lang="ko-KR" altLang="en-US" sz="1100">
              <a:solidFill>
                <a:schemeClr val="tx1"/>
              </a:solidFill>
            </a:rPr>
            <a:t>완료된 총 </a:t>
          </a:r>
          <a:r>
            <a:rPr lang="en-US" altLang="ko-KR" sz="1100">
              <a:solidFill>
                <a:schemeClr val="tx1"/>
              </a:solidFill>
            </a:rPr>
            <a:t>TASK</a:t>
          </a:r>
          <a:r>
            <a:rPr lang="ko-KR" altLang="en-US" sz="1100">
              <a:solidFill>
                <a:schemeClr val="tx1"/>
              </a:solidFill>
            </a:rPr>
            <a:t>는 </a:t>
          </a:r>
          <a:r>
            <a:rPr lang="en-US" altLang="ko-KR" sz="1100">
              <a:solidFill>
                <a:schemeClr val="tx1"/>
              </a:solidFill>
            </a:rPr>
            <a:t>7</a:t>
          </a:r>
          <a:r>
            <a:rPr lang="ko-KR" altLang="en-US" sz="1100">
              <a:solidFill>
                <a:schemeClr val="tx1"/>
              </a:solidFill>
            </a:rPr>
            <a:t>건</a:t>
          </a:r>
          <a:endParaRPr lang="en-US" altLang="ko-KR" sz="1100">
            <a:solidFill>
              <a:schemeClr val="tx1"/>
            </a:solidFill>
          </a:endParaRPr>
        </a:p>
        <a:p>
          <a:pPr algn="l"/>
          <a:endParaRPr lang="en-US" altLang="ko-KR" sz="1100">
            <a:solidFill>
              <a:schemeClr val="tx1"/>
            </a:solidFill>
          </a:endParaRPr>
        </a:p>
        <a:p>
          <a:pPr algn="l"/>
          <a:r>
            <a:rPr lang="ko-KR" altLang="en-US" sz="1100">
              <a:solidFill>
                <a:schemeClr val="tx1"/>
              </a:solidFill>
            </a:rPr>
            <a:t>완료되지 못한 </a:t>
          </a:r>
          <a:r>
            <a:rPr lang="en-US" altLang="ko-KR" sz="1100">
              <a:solidFill>
                <a:schemeClr val="tx1"/>
              </a:solidFill>
            </a:rPr>
            <a:t>TASK</a:t>
          </a:r>
          <a:r>
            <a:rPr lang="ko-KR" altLang="en-US" sz="1100">
              <a:solidFill>
                <a:schemeClr val="tx1"/>
              </a:solidFill>
            </a:rPr>
            <a:t>는 총 </a:t>
          </a:r>
          <a:r>
            <a:rPr lang="en-US" altLang="ko-KR" sz="1100">
              <a:solidFill>
                <a:schemeClr val="tx1"/>
              </a:solidFill>
            </a:rPr>
            <a:t>2</a:t>
          </a:r>
          <a:r>
            <a:rPr lang="ko-KR" altLang="en-US" sz="1100">
              <a:solidFill>
                <a:schemeClr val="tx1"/>
              </a:solidFill>
            </a:rPr>
            <a:t>건</a:t>
          </a:r>
        </a:p>
      </xdr:txBody>
    </xdr:sp>
    <xdr:clientData/>
  </xdr:twoCell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0.04395</cdr:x>
      <cdr:y>0.01432</cdr:y>
    </cdr:from>
    <cdr:to>
      <cdr:x>0.95215</cdr:x>
      <cdr:y>0.0515</cdr:y>
    </cdr:to>
    <cdr:sp macro="" textlink="">
      <cdr:nvSpPr>
        <cdr:cNvPr id="2" name="직사각형 1"/>
        <cdr:cNvSpPr/>
      </cdr:nvSpPr>
      <cdr:spPr>
        <a:xfrm xmlns:a="http://schemas.openxmlformats.org/drawingml/2006/main">
          <a:off x="501072" y="120073"/>
          <a:ext cx="10353675" cy="311727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ko-KR" altLang="en-US" sz="1200" b="1">
              <a:solidFill>
                <a:schemeClr val="tx1"/>
              </a:solidFill>
              <a:latin typeface="+mn-ea"/>
              <a:ea typeface="+mn-ea"/>
            </a:rPr>
            <a:t>주별 계획된 </a:t>
          </a:r>
          <a:r>
            <a:rPr lang="en-US" altLang="ko-KR" sz="1200" b="1">
              <a:solidFill>
                <a:schemeClr val="tx1"/>
              </a:solidFill>
              <a:latin typeface="+mn-ea"/>
              <a:ea typeface="+mn-ea"/>
            </a:rPr>
            <a:t>TASK</a:t>
          </a:r>
          <a:r>
            <a:rPr lang="ko-KR" altLang="en-US" sz="1200" b="1">
              <a:solidFill>
                <a:schemeClr val="tx1"/>
              </a:solidFill>
              <a:latin typeface="+mn-ea"/>
              <a:ea typeface="+mn-ea"/>
            </a:rPr>
            <a:t>와 완료된 </a:t>
          </a:r>
          <a:r>
            <a:rPr lang="en-US" altLang="ko-KR" sz="1200" b="1">
              <a:solidFill>
                <a:schemeClr val="tx1"/>
              </a:solidFill>
              <a:latin typeface="+mn-ea"/>
              <a:ea typeface="+mn-ea"/>
            </a:rPr>
            <a:t>TASK </a:t>
          </a:r>
          <a:endParaRPr lang="ko-KR" altLang="en-US" sz="1200" b="1">
            <a:solidFill>
              <a:schemeClr val="tx1"/>
            </a:solidFill>
            <a:latin typeface="+mn-ea"/>
            <a:ea typeface="+mn-ea"/>
          </a:endParaRPr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0.04456</cdr:x>
      <cdr:y>0.01433</cdr:y>
    </cdr:from>
    <cdr:to>
      <cdr:x>0.95276</cdr:x>
      <cdr:y>0.05152</cdr:y>
    </cdr:to>
    <cdr:sp macro="" textlink="">
      <cdr:nvSpPr>
        <cdr:cNvPr id="2" name="직사각형 1"/>
        <cdr:cNvSpPr/>
      </cdr:nvSpPr>
      <cdr:spPr>
        <a:xfrm xmlns:a="http://schemas.openxmlformats.org/drawingml/2006/main">
          <a:off x="508000" y="117475"/>
          <a:ext cx="10353675" cy="304800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ko-KR" altLang="en-US" sz="1200" b="1">
              <a:solidFill>
                <a:schemeClr val="tx1"/>
              </a:solidFill>
              <a:latin typeface="+mn-ea"/>
              <a:ea typeface="+mn-ea"/>
            </a:rPr>
            <a:t>계획된</a:t>
          </a:r>
          <a:r>
            <a:rPr lang="ko-KR" altLang="en-US" sz="1200" b="1" baseline="0">
              <a:solidFill>
                <a:schemeClr val="tx1"/>
              </a:solidFill>
              <a:latin typeface="+mn-ea"/>
              <a:ea typeface="+mn-ea"/>
            </a:rPr>
            <a:t> 누적</a:t>
          </a:r>
          <a:r>
            <a:rPr lang="en-US" altLang="ko-KR" sz="1200" b="1">
              <a:solidFill>
                <a:schemeClr val="tx1"/>
              </a:solidFill>
              <a:latin typeface="+mn-ea"/>
              <a:ea typeface="+mn-ea"/>
            </a:rPr>
            <a:t>TASK</a:t>
          </a:r>
          <a:r>
            <a:rPr lang="ko-KR" altLang="en-US" sz="1200" b="1">
              <a:solidFill>
                <a:schemeClr val="tx1"/>
              </a:solidFill>
              <a:latin typeface="+mn-ea"/>
              <a:ea typeface="+mn-ea"/>
            </a:rPr>
            <a:t>와 완료된 누적</a:t>
          </a:r>
          <a:r>
            <a:rPr lang="en-US" altLang="ko-KR" sz="1200" b="1">
              <a:solidFill>
                <a:schemeClr val="tx1"/>
              </a:solidFill>
              <a:latin typeface="+mn-ea"/>
              <a:ea typeface="+mn-ea"/>
            </a:rPr>
            <a:t>TASK / </a:t>
          </a:r>
          <a:r>
            <a:rPr lang="ko-KR" altLang="en-US" sz="1200" b="1">
              <a:solidFill>
                <a:schemeClr val="tx1"/>
              </a:solidFill>
              <a:latin typeface="+mn-ea"/>
              <a:ea typeface="+mn-ea"/>
            </a:rPr>
            <a:t>미완료된</a:t>
          </a:r>
          <a:r>
            <a:rPr lang="en-US" altLang="ko-KR" sz="1200" b="1">
              <a:solidFill>
                <a:schemeClr val="tx1"/>
              </a:solidFill>
              <a:latin typeface="+mn-ea"/>
              <a:ea typeface="+mn-ea"/>
            </a:rPr>
            <a:t>TASK</a:t>
          </a:r>
          <a:endParaRPr lang="ko-KR" altLang="en-US" sz="1200" b="1">
            <a:solidFill>
              <a:schemeClr val="tx1"/>
            </a:solidFill>
            <a:latin typeface="+mn-ea"/>
            <a:ea typeface="+mn-ea"/>
          </a:endParaRPr>
        </a:p>
      </cdr:txBody>
    </cdr: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0.04456</cdr:x>
      <cdr:y>0.01433</cdr:y>
    </cdr:from>
    <cdr:to>
      <cdr:x>0.95276</cdr:x>
      <cdr:y>0.05152</cdr:y>
    </cdr:to>
    <cdr:sp macro="" textlink="">
      <cdr:nvSpPr>
        <cdr:cNvPr id="2" name="직사각형 1"/>
        <cdr:cNvSpPr/>
      </cdr:nvSpPr>
      <cdr:spPr>
        <a:xfrm xmlns:a="http://schemas.openxmlformats.org/drawingml/2006/main">
          <a:off x="508000" y="117475"/>
          <a:ext cx="10353675" cy="304800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ko-KR" altLang="en-US" sz="1200" b="1">
              <a:solidFill>
                <a:schemeClr val="tx1"/>
              </a:solidFill>
              <a:latin typeface="+mn-ea"/>
              <a:ea typeface="+mn-ea"/>
            </a:rPr>
            <a:t>계획된 총</a:t>
          </a:r>
          <a:r>
            <a:rPr lang="en-US" altLang="ko-KR" sz="1200" b="1">
              <a:solidFill>
                <a:schemeClr val="tx1"/>
              </a:solidFill>
              <a:latin typeface="+mn-ea"/>
              <a:ea typeface="+mn-ea"/>
            </a:rPr>
            <a:t>TASK</a:t>
          </a:r>
          <a:r>
            <a:rPr lang="ko-KR" altLang="en-US" sz="1200" b="1">
              <a:solidFill>
                <a:schemeClr val="tx1"/>
              </a:solidFill>
              <a:latin typeface="+mn-ea"/>
              <a:ea typeface="+mn-ea"/>
            </a:rPr>
            <a:t>에서 완료된</a:t>
          </a:r>
          <a:r>
            <a:rPr lang="en-US" altLang="ko-KR" sz="1200" b="1">
              <a:solidFill>
                <a:schemeClr val="tx1"/>
              </a:solidFill>
              <a:latin typeface="+mn-ea"/>
              <a:ea typeface="+mn-ea"/>
            </a:rPr>
            <a:t>TASK</a:t>
          </a:r>
          <a:r>
            <a:rPr lang="ko-KR" altLang="en-US" sz="1200" b="1">
              <a:solidFill>
                <a:schemeClr val="tx1"/>
              </a:solidFill>
              <a:latin typeface="+mn-ea"/>
              <a:ea typeface="+mn-ea"/>
            </a:rPr>
            <a:t>가 채워져가는 차트</a:t>
          </a:r>
        </a:p>
      </cdr:txBody>
    </cdr:sp>
  </cdr:relSizeAnchor>
</c:userShapes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0.04456</cdr:x>
      <cdr:y>0.01433</cdr:y>
    </cdr:from>
    <cdr:to>
      <cdr:x>0.95276</cdr:x>
      <cdr:y>0.05152</cdr:y>
    </cdr:to>
    <cdr:sp macro="" textlink="">
      <cdr:nvSpPr>
        <cdr:cNvPr id="2" name="직사각형 1"/>
        <cdr:cNvSpPr/>
      </cdr:nvSpPr>
      <cdr:spPr>
        <a:xfrm xmlns:a="http://schemas.openxmlformats.org/drawingml/2006/main">
          <a:off x="619690" y="117345"/>
          <a:ext cx="12630220" cy="304541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altLang="ko-KR" sz="1200" b="1">
              <a:solidFill>
                <a:schemeClr val="tx1"/>
              </a:solidFill>
              <a:latin typeface="+mn-ea"/>
              <a:ea typeface="+mn-ea"/>
            </a:rPr>
            <a:t>BreakDownChart</a:t>
          </a:r>
          <a:endParaRPr lang="ko-KR" altLang="en-US" sz="1200" b="1">
            <a:solidFill>
              <a:schemeClr val="tx1"/>
            </a:solidFill>
            <a:latin typeface="+mn-ea"/>
            <a:ea typeface="+mn-ea"/>
          </a:endParaRP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22</xdr:col>
      <xdr:colOff>476250</xdr:colOff>
      <xdr:row>1</xdr:row>
      <xdr:rowOff>85725</xdr:rowOff>
    </xdr:to>
    <xdr:pic>
      <xdr:nvPicPr>
        <xdr:cNvPr id="3" name="그림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388745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342900</xdr:colOff>
      <xdr:row>6</xdr:row>
      <xdr:rowOff>107674</xdr:rowOff>
    </xdr:from>
    <xdr:to>
      <xdr:col>11</xdr:col>
      <xdr:colOff>318797</xdr:colOff>
      <xdr:row>22</xdr:row>
      <xdr:rowOff>115956</xdr:rowOff>
    </xdr:to>
    <xdr:grpSp>
      <xdr:nvGrpSpPr>
        <xdr:cNvPr id="7" name="그룹 6"/>
        <xdr:cNvGrpSpPr/>
      </xdr:nvGrpSpPr>
      <xdr:grpSpPr>
        <a:xfrm>
          <a:off x="342900" y="1048968"/>
          <a:ext cx="6632191" cy="2518400"/>
          <a:chOff x="342900" y="1022464"/>
          <a:chExt cx="6681497" cy="2448523"/>
        </a:xfrm>
      </xdr:grpSpPr>
      <xdr:pic>
        <xdr:nvPicPr>
          <xdr:cNvPr id="2" name="그림 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42900" y="2000250"/>
            <a:ext cx="3000375" cy="60007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4" name="사각형 설명선 3"/>
          <xdr:cNvSpPr/>
        </xdr:nvSpPr>
        <xdr:spPr>
          <a:xfrm>
            <a:off x="523875" y="1022464"/>
            <a:ext cx="3324981" cy="710652"/>
          </a:xfrm>
          <a:prstGeom prst="wedgeRectCallout">
            <a:avLst>
              <a:gd name="adj1" fmla="val -18270"/>
              <a:gd name="adj2" fmla="val 96978"/>
            </a:avLst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l"/>
            <a:r>
              <a:rPr lang="ko-KR" altLang="en-US" sz="1100">
                <a:solidFill>
                  <a:schemeClr val="tx1"/>
                </a:solidFill>
              </a:rPr>
              <a:t>프로젝트의 시작일</a:t>
            </a:r>
            <a:endParaRPr lang="en-US" altLang="ko-KR" sz="1100">
              <a:solidFill>
                <a:schemeClr val="tx1"/>
              </a:solidFill>
            </a:endParaRPr>
          </a:p>
          <a:p>
            <a:pPr algn="l"/>
            <a:r>
              <a:rPr lang="ko-KR" altLang="en-US" sz="1100">
                <a:solidFill>
                  <a:schemeClr val="tx1"/>
                </a:solidFill>
              </a:rPr>
              <a:t>캘린더에 파란 세로 선으로 자동 표현됨</a:t>
            </a:r>
          </a:p>
        </xdr:txBody>
      </xdr:sp>
      <xdr:sp macro="" textlink="">
        <xdr:nvSpPr>
          <xdr:cNvPr id="5" name="사각형 설명선 4"/>
          <xdr:cNvSpPr/>
        </xdr:nvSpPr>
        <xdr:spPr>
          <a:xfrm>
            <a:off x="3686175" y="1869704"/>
            <a:ext cx="3338222" cy="999742"/>
          </a:xfrm>
          <a:prstGeom prst="wedgeRectCallout">
            <a:avLst>
              <a:gd name="adj1" fmla="val -60209"/>
              <a:gd name="adj2" fmla="val 1754"/>
            </a:avLst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l"/>
            <a:r>
              <a:rPr lang="en-US" altLang="ko-KR" sz="1100">
                <a:solidFill>
                  <a:schemeClr val="tx1"/>
                </a:solidFill>
              </a:rPr>
              <a:t>TODAY </a:t>
            </a:r>
            <a:r>
              <a:rPr lang="ko-KR" altLang="en-US" sz="1100">
                <a:solidFill>
                  <a:schemeClr val="tx1"/>
                </a:solidFill>
              </a:rPr>
              <a:t>함수 </a:t>
            </a:r>
            <a:endParaRPr lang="en-US" altLang="ko-KR" sz="1100">
              <a:solidFill>
                <a:schemeClr val="tx1"/>
              </a:solidFill>
            </a:endParaRPr>
          </a:p>
          <a:p>
            <a:pPr algn="l"/>
            <a:r>
              <a:rPr lang="ko-KR" altLang="en-US" sz="1100">
                <a:solidFill>
                  <a:schemeClr val="tx1"/>
                </a:solidFill>
              </a:rPr>
              <a:t>오늘 날짜가 캘린더에</a:t>
            </a:r>
            <a:r>
              <a:rPr lang="ko-KR" altLang="en-US" sz="1100" baseline="0">
                <a:solidFill>
                  <a:schemeClr val="tx1"/>
                </a:solidFill>
              </a:rPr>
              <a:t> 붉은 세로선으로 자동 표현됨</a:t>
            </a:r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6" name="사각형 설명선 5"/>
          <xdr:cNvSpPr/>
        </xdr:nvSpPr>
        <xdr:spPr>
          <a:xfrm>
            <a:off x="514350" y="2759305"/>
            <a:ext cx="2889671" cy="711682"/>
          </a:xfrm>
          <a:prstGeom prst="wedgeRectCallout">
            <a:avLst>
              <a:gd name="adj1" fmla="val -21195"/>
              <a:gd name="adj2" fmla="val -85261"/>
            </a:avLst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l"/>
            <a:r>
              <a:rPr lang="ko-KR" altLang="en-US" sz="1100">
                <a:solidFill>
                  <a:schemeClr val="tx1"/>
                </a:solidFill>
              </a:rPr>
              <a:t>프로젝트의 종료일</a:t>
            </a:r>
          </a:p>
          <a:p>
            <a:pPr algn="l"/>
            <a:r>
              <a:rPr lang="ko-KR" altLang="en-US" sz="1100">
                <a:solidFill>
                  <a:schemeClr val="tx1"/>
                </a:solidFill>
              </a:rPr>
              <a:t>캘린더에 붉은 세로 선으로 자동 표현됨</a:t>
            </a:r>
          </a:p>
        </xdr:txBody>
      </xdr:sp>
    </xdr:grpSp>
    <xdr:clientData/>
  </xdr:twoCellAnchor>
  <xdr:twoCellAnchor>
    <xdr:from>
      <xdr:col>0</xdr:col>
      <xdr:colOff>361950</xdr:colOff>
      <xdr:row>24</xdr:row>
      <xdr:rowOff>143307</xdr:rowOff>
    </xdr:from>
    <xdr:to>
      <xdr:col>10</xdr:col>
      <xdr:colOff>257175</xdr:colOff>
      <xdr:row>32</xdr:row>
      <xdr:rowOff>104775</xdr:rowOff>
    </xdr:to>
    <xdr:grpSp>
      <xdr:nvGrpSpPr>
        <xdr:cNvPr id="12" name="그룹 11"/>
        <xdr:cNvGrpSpPr/>
      </xdr:nvGrpSpPr>
      <xdr:grpSpPr>
        <a:xfrm>
          <a:off x="361950" y="3908483"/>
          <a:ext cx="5946401" cy="1216527"/>
          <a:chOff x="361950" y="3800907"/>
          <a:chExt cx="5991225" cy="1180668"/>
        </a:xfrm>
      </xdr:grpSpPr>
      <xdr:pic>
        <xdr:nvPicPr>
          <xdr:cNvPr id="9" name="그림 8"/>
          <xdr:cNvPicPr>
            <a:picLocks noChangeAspect="1" noChangeArrowheads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61950" y="4581525"/>
            <a:ext cx="5991225" cy="40005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0" name="사각형 설명선 9"/>
          <xdr:cNvSpPr/>
        </xdr:nvSpPr>
        <xdr:spPr>
          <a:xfrm>
            <a:off x="914400" y="3800907"/>
            <a:ext cx="2632900" cy="580159"/>
          </a:xfrm>
          <a:prstGeom prst="wedgeRectCallout">
            <a:avLst>
              <a:gd name="adj1" fmla="val -20833"/>
              <a:gd name="adj2" fmla="val 75635"/>
            </a:avLst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l"/>
            <a:r>
              <a:rPr lang="ko-KR" altLang="en-US" sz="1100">
                <a:solidFill>
                  <a:schemeClr val="tx1"/>
                </a:solidFill>
              </a:rPr>
              <a:t>사용자의 지정 휴일</a:t>
            </a:r>
          </a:p>
          <a:p>
            <a:pPr algn="l"/>
            <a:r>
              <a:rPr lang="ko-KR" altLang="en-US" sz="1100">
                <a:solidFill>
                  <a:schemeClr val="tx1"/>
                </a:solidFill>
              </a:rPr>
              <a:t>예</a:t>
            </a:r>
            <a:r>
              <a:rPr lang="en-US" altLang="ko-KR" sz="1100">
                <a:solidFill>
                  <a:schemeClr val="tx1"/>
                </a:solidFill>
              </a:rPr>
              <a:t>: </a:t>
            </a:r>
            <a:r>
              <a:rPr lang="ko-KR" altLang="en-US" sz="1100">
                <a:solidFill>
                  <a:schemeClr val="tx1"/>
                </a:solidFill>
              </a:rPr>
              <a:t>연차</a:t>
            </a:r>
            <a:r>
              <a:rPr lang="en-US" altLang="ko-KR" sz="1100">
                <a:solidFill>
                  <a:schemeClr val="tx1"/>
                </a:solidFill>
              </a:rPr>
              <a:t>,</a:t>
            </a:r>
            <a:r>
              <a:rPr lang="ko-KR" altLang="en-US" sz="1100">
                <a:solidFill>
                  <a:schemeClr val="tx1"/>
                </a:solidFill>
              </a:rPr>
              <a:t>휴가</a:t>
            </a:r>
            <a:r>
              <a:rPr lang="en-US" altLang="ko-KR" sz="1100">
                <a:solidFill>
                  <a:schemeClr val="tx1"/>
                </a:solidFill>
              </a:rPr>
              <a:t>,</a:t>
            </a:r>
            <a:r>
              <a:rPr lang="ko-KR" altLang="en-US" sz="1100">
                <a:solidFill>
                  <a:schemeClr val="tx1"/>
                </a:solidFill>
              </a:rPr>
              <a:t>예비군</a:t>
            </a:r>
            <a:r>
              <a:rPr lang="en-US" altLang="ko-KR" sz="1100">
                <a:solidFill>
                  <a:schemeClr val="tx1"/>
                </a:solidFill>
              </a:rPr>
              <a:t>,</a:t>
            </a:r>
            <a:r>
              <a:rPr lang="ko-KR" altLang="en-US" sz="1100">
                <a:solidFill>
                  <a:schemeClr val="tx1"/>
                </a:solidFill>
              </a:rPr>
              <a:t>공가</a:t>
            </a:r>
            <a:r>
              <a:rPr lang="en-US" altLang="ko-KR" sz="1100">
                <a:solidFill>
                  <a:schemeClr val="tx1"/>
                </a:solidFill>
              </a:rPr>
              <a:t>.... </a:t>
            </a:r>
            <a:r>
              <a:rPr lang="ko-KR" altLang="en-US" sz="1100">
                <a:solidFill>
                  <a:schemeClr val="tx1"/>
                </a:solidFill>
              </a:rPr>
              <a:t>등등</a:t>
            </a:r>
          </a:p>
        </xdr:txBody>
      </xdr:sp>
    </xdr:grpSp>
    <xdr:clientData/>
  </xdr:twoCellAnchor>
  <xdr:oneCellAnchor>
    <xdr:from>
      <xdr:col>0</xdr:col>
      <xdr:colOff>238125</xdr:colOff>
      <xdr:row>2</xdr:row>
      <xdr:rowOff>36663</xdr:rowOff>
    </xdr:from>
    <xdr:ext cx="2116157" cy="336246"/>
    <xdr:sp macro="" textlink="">
      <xdr:nvSpPr>
        <xdr:cNvPr id="11" name="사각형 설명선 10"/>
        <xdr:cNvSpPr/>
      </xdr:nvSpPr>
      <xdr:spPr>
        <a:xfrm>
          <a:off x="238125" y="341463"/>
          <a:ext cx="2116157" cy="336246"/>
        </a:xfrm>
        <a:prstGeom prst="wedgeRectCallout">
          <a:avLst>
            <a:gd name="adj1" fmla="val -38224"/>
            <a:gd name="adj2" fmla="val -85261"/>
          </a:avLst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>
          <a:spAutoFit/>
        </a:bodyPr>
        <a:lstStyle/>
        <a:p>
          <a:pPr algn="l"/>
          <a:r>
            <a:rPr lang="en-US" altLang="ko-KR" sz="1100">
              <a:solidFill>
                <a:schemeClr val="tx1"/>
              </a:solidFill>
            </a:rPr>
            <a:t>[</a:t>
          </a:r>
          <a:r>
            <a:rPr lang="ko-KR" altLang="en-US" sz="1100">
              <a:solidFill>
                <a:schemeClr val="tx1"/>
              </a:solidFill>
            </a:rPr>
            <a:t>표지</a:t>
          </a:r>
          <a:r>
            <a:rPr lang="en-US" altLang="ko-KR" sz="1100">
              <a:solidFill>
                <a:schemeClr val="tx1"/>
              </a:solidFill>
            </a:rPr>
            <a:t>]Sheet</a:t>
          </a:r>
          <a:r>
            <a:rPr lang="ko-KR" altLang="en-US" sz="1100">
              <a:solidFill>
                <a:schemeClr val="tx1"/>
              </a:solidFill>
            </a:rPr>
            <a:t>의 </a:t>
          </a:r>
          <a:r>
            <a:rPr lang="en-US" altLang="ko-KR" sz="1100">
              <a:solidFill>
                <a:schemeClr val="tx1"/>
              </a:solidFill>
            </a:rPr>
            <a:t>A2</a:t>
          </a:r>
          <a:r>
            <a:rPr lang="ko-KR" altLang="en-US" sz="1100">
              <a:solidFill>
                <a:schemeClr val="tx1"/>
              </a:solidFill>
            </a:rPr>
            <a:t>의 값을 참조함</a:t>
          </a:r>
          <a:endParaRPr lang="en-US" altLang="ko-KR" sz="1100">
            <a:solidFill>
              <a:schemeClr val="tx1"/>
            </a:solidFill>
          </a:endParaRPr>
        </a:p>
      </xdr:txBody>
    </xdr:sp>
    <xdr:clientData/>
  </xdr:oneCellAnchor>
  <xdr:twoCellAnchor>
    <xdr:from>
      <xdr:col>0</xdr:col>
      <xdr:colOff>257175</xdr:colOff>
      <xdr:row>35</xdr:row>
      <xdr:rowOff>99391</xdr:rowOff>
    </xdr:from>
    <xdr:to>
      <xdr:col>12</xdr:col>
      <xdr:colOff>161925</xdr:colOff>
      <xdr:row>55</xdr:row>
      <xdr:rowOff>57149</xdr:rowOff>
    </xdr:to>
    <xdr:grpSp>
      <xdr:nvGrpSpPr>
        <xdr:cNvPr id="17" name="그룹 16"/>
        <xdr:cNvGrpSpPr/>
      </xdr:nvGrpSpPr>
      <xdr:grpSpPr>
        <a:xfrm>
          <a:off x="257175" y="5590273"/>
          <a:ext cx="7166162" cy="3095405"/>
          <a:chOff x="314325" y="6253250"/>
          <a:chExt cx="7219950" cy="3005050"/>
        </a:xfrm>
      </xdr:grpSpPr>
      <xdr:sp macro="" textlink="">
        <xdr:nvSpPr>
          <xdr:cNvPr id="14" name="사각형 설명선 13"/>
          <xdr:cNvSpPr/>
        </xdr:nvSpPr>
        <xdr:spPr>
          <a:xfrm>
            <a:off x="314325" y="6422597"/>
            <a:ext cx="2913170" cy="541613"/>
          </a:xfrm>
          <a:prstGeom prst="wedgeRectCallout">
            <a:avLst>
              <a:gd name="adj1" fmla="val -27208"/>
              <a:gd name="adj2" fmla="val 124363"/>
            </a:avLst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l"/>
            <a:r>
              <a:rPr lang="en-US" altLang="ko-KR" sz="1100">
                <a:solidFill>
                  <a:schemeClr val="tx1"/>
                </a:solidFill>
              </a:rPr>
              <a:t>"Level"</a:t>
            </a:r>
            <a:r>
              <a:rPr lang="ko-KR" altLang="en-US" sz="1100" baseline="0">
                <a:solidFill>
                  <a:schemeClr val="tx1"/>
                </a:solidFill>
              </a:rPr>
              <a:t> </a:t>
            </a:r>
            <a:r>
              <a:rPr lang="en-US" altLang="ko-KR" sz="1100" baseline="0">
                <a:solidFill>
                  <a:schemeClr val="tx1"/>
                </a:solidFill>
              </a:rPr>
              <a:t>1~9 </a:t>
            </a:r>
            <a:r>
              <a:rPr lang="ko-KR" altLang="en-US" sz="1100" baseline="0">
                <a:solidFill>
                  <a:schemeClr val="tx1"/>
                </a:solidFill>
              </a:rPr>
              <a:t>숫자에 따라서 </a:t>
            </a:r>
            <a:r>
              <a:rPr lang="en-US" altLang="ko-KR" sz="1100" baseline="0">
                <a:solidFill>
                  <a:schemeClr val="tx1"/>
                </a:solidFill>
              </a:rPr>
              <a:t>"</a:t>
            </a:r>
            <a:r>
              <a:rPr lang="ko-KR" altLang="en-US" sz="1100" baseline="0">
                <a:solidFill>
                  <a:schemeClr val="tx1"/>
                </a:solidFill>
              </a:rPr>
              <a:t>조건부서식</a:t>
            </a:r>
            <a:r>
              <a:rPr lang="en-US" altLang="ko-KR" sz="1100" baseline="0">
                <a:solidFill>
                  <a:schemeClr val="tx1"/>
                </a:solidFill>
              </a:rPr>
              <a:t>" </a:t>
            </a:r>
            <a:r>
              <a:rPr lang="ko-KR" altLang="en-US" sz="1100" baseline="0">
                <a:solidFill>
                  <a:schemeClr val="tx1"/>
                </a:solidFill>
              </a:rPr>
              <a:t>적용</a:t>
            </a:r>
            <a:endParaRPr lang="en-US" altLang="ko-KR" sz="1100" baseline="0">
              <a:solidFill>
                <a:schemeClr val="tx1"/>
              </a:solidFill>
            </a:endParaRPr>
          </a:p>
        </xdr:txBody>
      </xdr:sp>
      <xdr:pic>
        <xdr:nvPicPr>
          <xdr:cNvPr id="15" name="그림 14"/>
          <xdr:cNvPicPr>
            <a:picLocks noChangeAspect="1" noChangeArrowheads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895350" y="7229475"/>
            <a:ext cx="6638925" cy="202882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6" name="사각형 설명선 15"/>
          <xdr:cNvSpPr/>
        </xdr:nvSpPr>
        <xdr:spPr>
          <a:xfrm>
            <a:off x="5124450" y="6253250"/>
            <a:ext cx="2086149" cy="699565"/>
          </a:xfrm>
          <a:prstGeom prst="wedgeRectCallout">
            <a:avLst>
              <a:gd name="adj1" fmla="val 18450"/>
              <a:gd name="adj2" fmla="val 83318"/>
            </a:avLst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l"/>
            <a:r>
              <a:rPr lang="en-US" altLang="ko-KR" sz="1100">
                <a:solidFill>
                  <a:schemeClr val="tx1"/>
                </a:solidFill>
              </a:rPr>
              <a:t>"</a:t>
            </a:r>
            <a:r>
              <a:rPr lang="ko-KR" altLang="en-US" sz="1100">
                <a:solidFill>
                  <a:schemeClr val="tx1"/>
                </a:solidFill>
              </a:rPr>
              <a:t>데이터유형성 검사</a:t>
            </a:r>
            <a:r>
              <a:rPr lang="en-US" altLang="ko-KR" sz="1100">
                <a:solidFill>
                  <a:schemeClr val="tx1"/>
                </a:solidFill>
              </a:rPr>
              <a:t>"</a:t>
            </a:r>
            <a:r>
              <a:rPr lang="en-US" altLang="ko-KR" sz="1100" baseline="0">
                <a:solidFill>
                  <a:schemeClr val="tx1"/>
                </a:solidFill>
              </a:rPr>
              <a:t> </a:t>
            </a:r>
            <a:r>
              <a:rPr lang="ko-KR" altLang="en-US" sz="1100" baseline="0">
                <a:solidFill>
                  <a:schemeClr val="tx1"/>
                </a:solidFill>
              </a:rPr>
              <a:t>기능 적용</a:t>
            </a:r>
            <a:endParaRPr lang="en-US" altLang="ko-KR" sz="1100" baseline="0">
              <a:solidFill>
                <a:schemeClr val="tx1"/>
              </a:solidFill>
            </a:endParaRPr>
          </a:p>
          <a:p>
            <a:pPr algn="l"/>
            <a:r>
              <a:rPr lang="ko-KR" altLang="en-US" sz="1100" baseline="0">
                <a:solidFill>
                  <a:schemeClr val="tx1"/>
                </a:solidFill>
              </a:rPr>
              <a:t>목록</a:t>
            </a:r>
            <a:r>
              <a:rPr lang="en-US" altLang="ko-KR" sz="1100" baseline="0">
                <a:solidFill>
                  <a:schemeClr val="tx1"/>
                </a:solidFill>
              </a:rPr>
              <a:t>: "</a:t>
            </a:r>
            <a:r>
              <a:rPr lang="ko-KR" altLang="en-US" sz="1100" baseline="0">
                <a:solidFill>
                  <a:schemeClr val="tx1"/>
                </a:solidFill>
              </a:rPr>
              <a:t>등록</a:t>
            </a:r>
            <a:r>
              <a:rPr lang="en-US" altLang="ko-KR" sz="1100" baseline="0">
                <a:solidFill>
                  <a:schemeClr val="tx1"/>
                </a:solidFill>
              </a:rPr>
              <a:t>,</a:t>
            </a:r>
            <a:r>
              <a:rPr lang="ko-KR" altLang="en-US" sz="1100" baseline="0">
                <a:solidFill>
                  <a:schemeClr val="tx1"/>
                </a:solidFill>
              </a:rPr>
              <a:t>수정</a:t>
            </a:r>
            <a:r>
              <a:rPr lang="en-US" altLang="ko-KR" sz="1100" baseline="0">
                <a:solidFill>
                  <a:schemeClr val="tx1"/>
                </a:solidFill>
              </a:rPr>
              <a:t>,</a:t>
            </a:r>
            <a:r>
              <a:rPr lang="ko-KR" altLang="en-US" sz="1100" baseline="0">
                <a:solidFill>
                  <a:schemeClr val="tx1"/>
                </a:solidFill>
              </a:rPr>
              <a:t>삭제</a:t>
            </a:r>
            <a:r>
              <a:rPr lang="en-US" altLang="ko-KR" sz="1100" baseline="0">
                <a:solidFill>
                  <a:schemeClr val="tx1"/>
                </a:solidFill>
              </a:rPr>
              <a:t>,</a:t>
            </a:r>
            <a:r>
              <a:rPr lang="ko-KR" altLang="en-US" sz="1100" baseline="0">
                <a:solidFill>
                  <a:schemeClr val="tx1"/>
                </a:solidFill>
              </a:rPr>
              <a:t>추가</a:t>
            </a:r>
            <a:r>
              <a:rPr lang="en-US" altLang="ko-KR" sz="1100" baseline="0">
                <a:solidFill>
                  <a:schemeClr val="tx1"/>
                </a:solidFill>
              </a:rPr>
              <a:t>"</a:t>
            </a:r>
            <a:endParaRPr lang="en-US" altLang="ko-KR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12</xdr:col>
      <xdr:colOff>409575</xdr:colOff>
      <xdr:row>34</xdr:row>
      <xdr:rowOff>57978</xdr:rowOff>
    </xdr:from>
    <xdr:to>
      <xdr:col>21</xdr:col>
      <xdr:colOff>323850</xdr:colOff>
      <xdr:row>62</xdr:row>
      <xdr:rowOff>99391</xdr:rowOff>
    </xdr:to>
    <xdr:grpSp>
      <xdr:nvGrpSpPr>
        <xdr:cNvPr id="22" name="그룹 21"/>
        <xdr:cNvGrpSpPr/>
      </xdr:nvGrpSpPr>
      <xdr:grpSpPr>
        <a:xfrm>
          <a:off x="7670987" y="5391978"/>
          <a:ext cx="5360334" cy="4434119"/>
          <a:chOff x="7724775" y="5237869"/>
          <a:chExt cx="5400675" cy="4310007"/>
        </a:xfrm>
      </xdr:grpSpPr>
      <xdr:pic>
        <xdr:nvPicPr>
          <xdr:cNvPr id="18" name="그림 17"/>
          <xdr:cNvPicPr>
            <a:picLocks noChangeAspect="1" noChangeArrowheads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800975" y="6124575"/>
            <a:ext cx="5324475" cy="237172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9" name="사각형 설명선 18"/>
          <xdr:cNvSpPr/>
        </xdr:nvSpPr>
        <xdr:spPr>
          <a:xfrm>
            <a:off x="7724775" y="5237869"/>
            <a:ext cx="2340321" cy="810071"/>
          </a:xfrm>
          <a:prstGeom prst="wedgeRectCallout">
            <a:avLst>
              <a:gd name="adj1" fmla="val -35375"/>
              <a:gd name="adj2" fmla="val 70709"/>
            </a:avLst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l"/>
            <a:r>
              <a:rPr lang="en-US" altLang="ko-KR" sz="1100">
                <a:solidFill>
                  <a:schemeClr val="tx1"/>
                </a:solidFill>
              </a:rPr>
              <a:t>"</a:t>
            </a:r>
            <a:r>
              <a:rPr lang="ko-KR" altLang="en-US" sz="1100">
                <a:solidFill>
                  <a:schemeClr val="tx1"/>
                </a:solidFill>
              </a:rPr>
              <a:t>진행상태</a:t>
            </a:r>
            <a:r>
              <a:rPr lang="en-US" altLang="ko-KR" sz="1100">
                <a:solidFill>
                  <a:schemeClr val="tx1"/>
                </a:solidFill>
              </a:rPr>
              <a:t>"</a:t>
            </a:r>
            <a:r>
              <a:rPr lang="ko-KR" altLang="en-US" sz="1100">
                <a:solidFill>
                  <a:schemeClr val="tx1"/>
                </a:solidFill>
              </a:rPr>
              <a:t>에 따라서 </a:t>
            </a:r>
            <a:r>
              <a:rPr lang="en-US" altLang="ko-KR" sz="1100">
                <a:solidFill>
                  <a:schemeClr val="tx1"/>
                </a:solidFill>
              </a:rPr>
              <a:t>"</a:t>
            </a:r>
            <a:r>
              <a:rPr lang="ko-KR" altLang="en-US" sz="1100">
                <a:solidFill>
                  <a:schemeClr val="tx1"/>
                </a:solidFill>
              </a:rPr>
              <a:t>아이콘</a:t>
            </a:r>
            <a:r>
              <a:rPr lang="en-US" altLang="ko-KR" sz="1100">
                <a:solidFill>
                  <a:schemeClr val="tx1"/>
                </a:solidFill>
              </a:rPr>
              <a:t>"</a:t>
            </a:r>
            <a:r>
              <a:rPr lang="ko-KR" altLang="en-US" sz="1100" baseline="0">
                <a:solidFill>
                  <a:schemeClr val="tx1"/>
                </a:solidFill>
              </a:rPr>
              <a:t> 표시</a:t>
            </a:r>
            <a:endParaRPr lang="en-US" altLang="ko-KR" sz="1100" baseline="0">
              <a:solidFill>
                <a:schemeClr val="tx1"/>
              </a:solidFill>
            </a:endParaRPr>
          </a:p>
          <a:p>
            <a:pPr algn="l"/>
            <a:r>
              <a:rPr lang="ko-KR" altLang="en-US" sz="1100" baseline="0">
                <a:solidFill>
                  <a:schemeClr val="tx1"/>
                </a:solidFill>
              </a:rPr>
              <a:t>목록</a:t>
            </a:r>
            <a:r>
              <a:rPr lang="en-US" altLang="ko-KR" sz="1100" baseline="0">
                <a:solidFill>
                  <a:schemeClr val="tx1"/>
                </a:solidFill>
              </a:rPr>
              <a:t>: </a:t>
            </a:r>
            <a:r>
              <a:rPr lang="ko-KR" altLang="en-US" sz="1100" baseline="0">
                <a:solidFill>
                  <a:schemeClr val="tx1"/>
                </a:solidFill>
              </a:rPr>
              <a:t>완료</a:t>
            </a:r>
            <a:r>
              <a:rPr lang="en-US" altLang="ko-KR" sz="1100" baseline="0">
                <a:solidFill>
                  <a:schemeClr val="tx1"/>
                </a:solidFill>
              </a:rPr>
              <a:t>, </a:t>
            </a:r>
            <a:r>
              <a:rPr lang="ko-KR" altLang="en-US" sz="1100" baseline="0">
                <a:solidFill>
                  <a:schemeClr val="tx1"/>
                </a:solidFill>
              </a:rPr>
              <a:t>진행중</a:t>
            </a:r>
            <a:r>
              <a:rPr lang="en-US" altLang="ko-KR" sz="1100" baseline="0">
                <a:solidFill>
                  <a:schemeClr val="tx1"/>
                </a:solidFill>
              </a:rPr>
              <a:t>, </a:t>
            </a:r>
            <a:r>
              <a:rPr lang="ko-KR" altLang="en-US" sz="1100" baseline="0">
                <a:solidFill>
                  <a:schemeClr val="tx1"/>
                </a:solidFill>
              </a:rPr>
              <a:t>미완료</a:t>
            </a:r>
            <a:endParaRPr lang="en-US" altLang="ko-KR" sz="1100">
              <a:solidFill>
                <a:schemeClr val="tx1"/>
              </a:solidFill>
            </a:endParaRPr>
          </a:p>
        </xdr:txBody>
      </xdr:sp>
      <xdr:sp macro="" textlink="">
        <xdr:nvSpPr>
          <xdr:cNvPr id="20" name="사각형 설명선 19"/>
          <xdr:cNvSpPr/>
        </xdr:nvSpPr>
        <xdr:spPr>
          <a:xfrm>
            <a:off x="7800975" y="8658268"/>
            <a:ext cx="5285614" cy="889608"/>
          </a:xfrm>
          <a:prstGeom prst="wedgeRectCallout">
            <a:avLst>
              <a:gd name="adj1" fmla="val -43845"/>
              <a:gd name="adj2" fmla="val -78676"/>
            </a:avLst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l"/>
            <a:r>
              <a:rPr lang="en-US" altLang="ko-KR" sz="1100">
                <a:solidFill>
                  <a:schemeClr val="tx1"/>
                </a:solidFill>
              </a:rPr>
              <a:t>=IF(ISBLANK($S14)=FALSE,1,IF($M14&lt;=$D$6,-1,0))</a:t>
            </a:r>
          </a:p>
          <a:p>
            <a:pPr algn="l"/>
            <a:r>
              <a:rPr lang="en-US" altLang="ko-KR" sz="1100">
                <a:solidFill>
                  <a:schemeClr val="tx1"/>
                </a:solidFill>
              </a:rPr>
              <a:t>D6</a:t>
            </a:r>
            <a:r>
              <a:rPr lang="ko-KR" altLang="en-US" sz="1100">
                <a:solidFill>
                  <a:schemeClr val="tx1"/>
                </a:solidFill>
              </a:rPr>
              <a:t>인 오늘날짜와 </a:t>
            </a:r>
            <a:r>
              <a:rPr lang="en-US" altLang="ko-KR" sz="1100">
                <a:solidFill>
                  <a:schemeClr val="tx1"/>
                </a:solidFill>
              </a:rPr>
              <a:t>"</a:t>
            </a:r>
            <a:r>
              <a:rPr lang="ko-KR" altLang="en-US" sz="1100">
                <a:solidFill>
                  <a:schemeClr val="tx1"/>
                </a:solidFill>
              </a:rPr>
              <a:t>계획일정</a:t>
            </a:r>
            <a:r>
              <a:rPr lang="en-US" altLang="ko-KR" sz="1100">
                <a:solidFill>
                  <a:schemeClr val="tx1"/>
                </a:solidFill>
              </a:rPr>
              <a:t>"</a:t>
            </a:r>
            <a:r>
              <a:rPr lang="ko-KR" altLang="en-US" sz="1100">
                <a:solidFill>
                  <a:schemeClr val="tx1"/>
                </a:solidFill>
              </a:rPr>
              <a:t>의 </a:t>
            </a:r>
            <a:r>
              <a:rPr lang="en-US" altLang="ko-KR" sz="1100">
                <a:solidFill>
                  <a:schemeClr val="tx1"/>
                </a:solidFill>
              </a:rPr>
              <a:t>"</a:t>
            </a:r>
            <a:r>
              <a:rPr lang="ko-KR" altLang="en-US" sz="1100">
                <a:solidFill>
                  <a:schemeClr val="tx1"/>
                </a:solidFill>
              </a:rPr>
              <a:t>완료일</a:t>
            </a:r>
            <a:r>
              <a:rPr lang="en-US" altLang="ko-KR" sz="1100">
                <a:solidFill>
                  <a:schemeClr val="tx1"/>
                </a:solidFill>
              </a:rPr>
              <a:t>", "</a:t>
            </a:r>
            <a:r>
              <a:rPr lang="ko-KR" altLang="en-US" sz="1100">
                <a:solidFill>
                  <a:schemeClr val="tx1"/>
                </a:solidFill>
              </a:rPr>
              <a:t>실제일정</a:t>
            </a:r>
            <a:r>
              <a:rPr lang="en-US" altLang="ko-KR" sz="1100">
                <a:solidFill>
                  <a:schemeClr val="tx1"/>
                </a:solidFill>
              </a:rPr>
              <a:t>"</a:t>
            </a:r>
            <a:r>
              <a:rPr lang="ko-KR" altLang="en-US" sz="1100">
                <a:solidFill>
                  <a:schemeClr val="tx1"/>
                </a:solidFill>
              </a:rPr>
              <a:t>의 </a:t>
            </a:r>
            <a:r>
              <a:rPr lang="en-US" altLang="ko-KR" sz="1100">
                <a:solidFill>
                  <a:schemeClr val="tx1"/>
                </a:solidFill>
              </a:rPr>
              <a:t>"</a:t>
            </a:r>
            <a:r>
              <a:rPr lang="ko-KR" altLang="en-US" sz="1100">
                <a:solidFill>
                  <a:schemeClr val="tx1"/>
                </a:solidFill>
              </a:rPr>
              <a:t>완료일</a:t>
            </a:r>
            <a:r>
              <a:rPr lang="en-US" altLang="ko-KR" sz="1100">
                <a:solidFill>
                  <a:schemeClr val="tx1"/>
                </a:solidFill>
              </a:rPr>
              <a:t>"</a:t>
            </a:r>
            <a:r>
              <a:rPr lang="ko-KR" altLang="en-US" sz="1100">
                <a:solidFill>
                  <a:schemeClr val="tx1"/>
                </a:solidFill>
              </a:rPr>
              <a:t>을 비교하여 상태를</a:t>
            </a:r>
            <a:endParaRPr lang="en-US" altLang="ko-KR" sz="1100">
              <a:solidFill>
                <a:schemeClr val="tx1"/>
              </a:solidFill>
            </a:endParaRPr>
          </a:p>
          <a:p>
            <a:pPr algn="l"/>
            <a:r>
              <a:rPr lang="ko-KR" altLang="en-US" sz="1100">
                <a:solidFill>
                  <a:schemeClr val="tx1"/>
                </a:solidFill>
              </a:rPr>
              <a:t>아이콘으로 표현함</a:t>
            </a:r>
            <a:endParaRPr lang="en-US" altLang="ko-KR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0</xdr:col>
      <xdr:colOff>335860</xdr:colOff>
      <xdr:row>64</xdr:row>
      <xdr:rowOff>104793</xdr:rowOff>
    </xdr:from>
    <xdr:to>
      <xdr:col>28</xdr:col>
      <xdr:colOff>514705</xdr:colOff>
      <xdr:row>88</xdr:row>
      <xdr:rowOff>34767</xdr:rowOff>
    </xdr:to>
    <xdr:grpSp>
      <xdr:nvGrpSpPr>
        <xdr:cNvPr id="30" name="그룹 29"/>
        <xdr:cNvGrpSpPr/>
      </xdr:nvGrpSpPr>
      <xdr:grpSpPr>
        <a:xfrm>
          <a:off x="335860" y="10145264"/>
          <a:ext cx="17122139" cy="3695150"/>
          <a:chOff x="161925" y="9878271"/>
          <a:chExt cx="17340410" cy="3508061"/>
        </a:xfrm>
      </xdr:grpSpPr>
      <xdr:pic>
        <xdr:nvPicPr>
          <xdr:cNvPr id="23" name="그림 22"/>
          <xdr:cNvPicPr>
            <a:picLocks noChangeAspect="1" noChangeArrowheads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61925" y="10455137"/>
            <a:ext cx="13963650" cy="2322029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24" name="사각형 설명선 23"/>
          <xdr:cNvSpPr/>
        </xdr:nvSpPr>
        <xdr:spPr>
          <a:xfrm>
            <a:off x="14420850" y="11034311"/>
            <a:ext cx="3081485" cy="336246"/>
          </a:xfrm>
          <a:prstGeom prst="wedgeRectCallout">
            <a:avLst>
              <a:gd name="adj1" fmla="val -59420"/>
              <a:gd name="adj2" fmla="val 14290"/>
            </a:avLst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none" rtlCol="0" anchor="ctr">
            <a:spAutoFit/>
          </a:bodyPr>
          <a:lstStyle/>
          <a:p>
            <a:pPr algn="l"/>
            <a:r>
              <a:rPr lang="en-US" altLang="ko-KR" sz="1100">
                <a:solidFill>
                  <a:schemeClr val="tx1"/>
                </a:solidFill>
              </a:rPr>
              <a:t>Level1</a:t>
            </a:r>
            <a:r>
              <a:rPr lang="ko-KR" altLang="en-US" sz="1100">
                <a:solidFill>
                  <a:schemeClr val="tx1"/>
                </a:solidFill>
              </a:rPr>
              <a:t>에 해당하는 </a:t>
            </a:r>
            <a:r>
              <a:rPr lang="en-US" altLang="ko-KR" sz="1100">
                <a:solidFill>
                  <a:schemeClr val="tx1"/>
                </a:solidFill>
              </a:rPr>
              <a:t>"</a:t>
            </a:r>
            <a:r>
              <a:rPr lang="ko-KR" altLang="en-US" sz="1100">
                <a:solidFill>
                  <a:schemeClr val="tx1"/>
                </a:solidFill>
              </a:rPr>
              <a:t>행</a:t>
            </a:r>
            <a:r>
              <a:rPr lang="en-US" altLang="ko-KR" sz="1100">
                <a:solidFill>
                  <a:schemeClr val="tx1"/>
                </a:solidFill>
              </a:rPr>
              <a:t>"</a:t>
            </a:r>
            <a:r>
              <a:rPr lang="ko-KR" altLang="en-US" sz="1100">
                <a:solidFill>
                  <a:schemeClr val="tx1"/>
                </a:solidFill>
              </a:rPr>
              <a:t>은 수식이 적용되어 있음</a:t>
            </a:r>
            <a:endParaRPr lang="en-US" altLang="ko-KR" sz="1100">
              <a:solidFill>
                <a:schemeClr val="tx1"/>
              </a:solidFill>
            </a:endParaRPr>
          </a:p>
        </xdr:txBody>
      </xdr:sp>
      <xdr:sp macro="" textlink="">
        <xdr:nvSpPr>
          <xdr:cNvPr id="25" name="사각형 설명선 24"/>
          <xdr:cNvSpPr/>
        </xdr:nvSpPr>
        <xdr:spPr>
          <a:xfrm>
            <a:off x="12382086" y="9878271"/>
            <a:ext cx="4019498" cy="580159"/>
          </a:xfrm>
          <a:prstGeom prst="wedgeRectCallout">
            <a:avLst>
              <a:gd name="adj1" fmla="val -34669"/>
              <a:gd name="adj2" fmla="val 107366"/>
            </a:avLst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none" rtlCol="0" anchor="ctr">
            <a:spAutoFit/>
          </a:bodyPr>
          <a:lstStyle/>
          <a:p>
            <a:pPr algn="l"/>
            <a:r>
              <a:rPr lang="ko-KR" altLang="en-US" sz="1100">
                <a:solidFill>
                  <a:schemeClr val="tx1"/>
                </a:solidFill>
              </a:rPr>
              <a:t>캘린더에</a:t>
            </a:r>
            <a:r>
              <a:rPr lang="ko-KR" altLang="en-US" sz="1100" baseline="0">
                <a:solidFill>
                  <a:schemeClr val="tx1"/>
                </a:solidFill>
              </a:rPr>
              <a:t> </a:t>
            </a:r>
            <a:r>
              <a:rPr lang="en-US" altLang="ko-KR" sz="1100" baseline="0">
                <a:solidFill>
                  <a:schemeClr val="tx1"/>
                </a:solidFill>
              </a:rPr>
              <a:t>"</a:t>
            </a:r>
            <a:r>
              <a:rPr lang="ko-KR" altLang="en-US" sz="1100" baseline="0">
                <a:solidFill>
                  <a:schemeClr val="tx1"/>
                </a:solidFill>
              </a:rPr>
              <a:t>실제인정</a:t>
            </a:r>
            <a:r>
              <a:rPr lang="en-US" altLang="ko-KR" sz="1100" baseline="0">
                <a:solidFill>
                  <a:schemeClr val="tx1"/>
                </a:solidFill>
              </a:rPr>
              <a:t>"</a:t>
            </a:r>
            <a:r>
              <a:rPr lang="ko-KR" altLang="en-US" sz="1100" baseline="0">
                <a:solidFill>
                  <a:schemeClr val="tx1"/>
                </a:solidFill>
              </a:rPr>
              <a:t>에 따른 </a:t>
            </a:r>
            <a:r>
              <a:rPr lang="en-US" altLang="ko-KR" sz="1100" baseline="0">
                <a:solidFill>
                  <a:schemeClr val="tx1"/>
                </a:solidFill>
              </a:rPr>
              <a:t>"</a:t>
            </a:r>
            <a:r>
              <a:rPr lang="ko-KR" altLang="en-US" sz="1100" baseline="0">
                <a:solidFill>
                  <a:schemeClr val="tx1"/>
                </a:solidFill>
              </a:rPr>
              <a:t>진행율</a:t>
            </a:r>
            <a:r>
              <a:rPr lang="en-US" altLang="ko-KR" sz="1100" baseline="0">
                <a:solidFill>
                  <a:schemeClr val="tx1"/>
                </a:solidFill>
              </a:rPr>
              <a:t>" </a:t>
            </a:r>
            <a:r>
              <a:rPr lang="ko-KR" altLang="en-US" sz="1100" baseline="0">
                <a:solidFill>
                  <a:schemeClr val="tx1"/>
                </a:solidFill>
              </a:rPr>
              <a:t>표시를 위해 필요한 항목</a:t>
            </a:r>
            <a:endParaRPr lang="en-US" altLang="ko-KR" sz="1100" baseline="0">
              <a:solidFill>
                <a:schemeClr val="tx1"/>
              </a:solidFill>
            </a:endParaRPr>
          </a:p>
          <a:p>
            <a:pPr algn="l"/>
            <a:r>
              <a:rPr lang="en-US" altLang="ko-KR" sz="1100" baseline="0">
                <a:solidFill>
                  <a:schemeClr val="tx1"/>
                </a:solidFill>
              </a:rPr>
              <a:t>"</a:t>
            </a:r>
            <a:r>
              <a:rPr lang="ko-KR" altLang="en-US" sz="1100" baseline="0">
                <a:solidFill>
                  <a:schemeClr val="tx1"/>
                </a:solidFill>
              </a:rPr>
              <a:t>계획총기간</a:t>
            </a:r>
            <a:r>
              <a:rPr lang="en-US" altLang="ko-KR" sz="1100" baseline="0">
                <a:solidFill>
                  <a:schemeClr val="tx1"/>
                </a:solidFill>
              </a:rPr>
              <a:t>", "</a:t>
            </a:r>
            <a:r>
              <a:rPr lang="ko-KR" altLang="en-US" sz="1100" baseline="0">
                <a:solidFill>
                  <a:schemeClr val="tx1"/>
                </a:solidFill>
              </a:rPr>
              <a:t>진척일</a:t>
            </a:r>
            <a:r>
              <a:rPr lang="en-US" altLang="ko-KR" sz="1100" baseline="0">
                <a:solidFill>
                  <a:schemeClr val="tx1"/>
                </a:solidFill>
              </a:rPr>
              <a:t>"</a:t>
            </a:r>
            <a:r>
              <a:rPr lang="ko-KR" altLang="en-US" sz="1100" baseline="0">
                <a:solidFill>
                  <a:schemeClr val="tx1"/>
                </a:solidFill>
              </a:rPr>
              <a:t>은 열 숨김표시로 사용해도 상관없음</a:t>
            </a:r>
            <a:endParaRPr lang="en-US" altLang="ko-KR" sz="1100">
              <a:solidFill>
                <a:schemeClr val="tx1"/>
              </a:solidFill>
            </a:endParaRPr>
          </a:p>
        </xdr:txBody>
      </xdr:sp>
      <xdr:sp macro="" textlink="">
        <xdr:nvSpPr>
          <xdr:cNvPr id="26" name="사각형 설명선 25"/>
          <xdr:cNvSpPr/>
        </xdr:nvSpPr>
        <xdr:spPr>
          <a:xfrm>
            <a:off x="12610686" y="12806173"/>
            <a:ext cx="4374916" cy="580159"/>
          </a:xfrm>
          <a:prstGeom prst="wedgeRectCallout">
            <a:avLst>
              <a:gd name="adj1" fmla="val -24872"/>
              <a:gd name="adj2" fmla="val -83082"/>
            </a:avLst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none" rtlCol="0" anchor="ctr">
            <a:spAutoFit/>
          </a:bodyPr>
          <a:lstStyle/>
          <a:p>
            <a:pPr algn="l"/>
            <a:r>
              <a:rPr lang="en-US" altLang="ko-KR" sz="1100">
                <a:solidFill>
                  <a:schemeClr val="tx1"/>
                </a:solidFill>
              </a:rPr>
              <a:t>"</a:t>
            </a:r>
            <a:r>
              <a:rPr lang="ko-KR" altLang="en-US" sz="1100">
                <a:solidFill>
                  <a:schemeClr val="tx1"/>
                </a:solidFill>
              </a:rPr>
              <a:t>실제진척율</a:t>
            </a:r>
            <a:r>
              <a:rPr lang="en-US" altLang="ko-KR" sz="1100">
                <a:solidFill>
                  <a:schemeClr val="tx1"/>
                </a:solidFill>
              </a:rPr>
              <a:t>"</a:t>
            </a:r>
            <a:r>
              <a:rPr lang="ko-KR" altLang="en-US" sz="1100">
                <a:solidFill>
                  <a:schemeClr val="tx1"/>
                </a:solidFill>
              </a:rPr>
              <a:t>의 </a:t>
            </a:r>
            <a:r>
              <a:rPr lang="en-US" altLang="ko-KR" sz="1100">
                <a:solidFill>
                  <a:schemeClr val="tx1"/>
                </a:solidFill>
              </a:rPr>
              <a:t>%</a:t>
            </a:r>
            <a:r>
              <a:rPr lang="ko-KR" altLang="en-US" sz="1100">
                <a:solidFill>
                  <a:schemeClr val="tx1"/>
                </a:solidFill>
              </a:rPr>
              <a:t>에 따라서 캘린더에 진행율이 표현됨 </a:t>
            </a:r>
            <a:r>
              <a:rPr lang="en-US" altLang="ko-KR" sz="1100">
                <a:solidFill>
                  <a:schemeClr val="tx1"/>
                </a:solidFill>
              </a:rPr>
              <a:t>(</a:t>
            </a:r>
            <a:r>
              <a:rPr lang="ko-KR" altLang="en-US" sz="1100">
                <a:solidFill>
                  <a:schemeClr val="tx1"/>
                </a:solidFill>
              </a:rPr>
              <a:t>조건부 서식</a:t>
            </a:r>
            <a:r>
              <a:rPr lang="en-US" altLang="ko-KR" sz="1100">
                <a:solidFill>
                  <a:schemeClr val="tx1"/>
                </a:solidFill>
              </a:rPr>
              <a:t>)</a:t>
            </a:r>
          </a:p>
          <a:p>
            <a:pPr algn="l"/>
            <a:r>
              <a:rPr lang="en-US" altLang="ko-KR" sz="1100">
                <a:solidFill>
                  <a:schemeClr val="tx1"/>
                </a:solidFill>
              </a:rPr>
              <a:t>Level1 </a:t>
            </a:r>
            <a:r>
              <a:rPr lang="ko-KR" altLang="en-US" sz="1100">
                <a:solidFill>
                  <a:schemeClr val="tx1"/>
                </a:solidFill>
              </a:rPr>
              <a:t>제외한 </a:t>
            </a:r>
            <a:r>
              <a:rPr lang="en-US" altLang="ko-KR" sz="1100">
                <a:solidFill>
                  <a:schemeClr val="tx1"/>
                </a:solidFill>
              </a:rPr>
              <a:t>"</a:t>
            </a:r>
            <a:r>
              <a:rPr lang="ko-KR" altLang="en-US" sz="1100">
                <a:solidFill>
                  <a:schemeClr val="tx1"/>
                </a:solidFill>
              </a:rPr>
              <a:t>실제진척율</a:t>
            </a:r>
            <a:r>
              <a:rPr lang="en-US" altLang="ko-KR" sz="1100">
                <a:solidFill>
                  <a:schemeClr val="tx1"/>
                </a:solidFill>
              </a:rPr>
              <a:t>"</a:t>
            </a:r>
            <a:r>
              <a:rPr lang="ko-KR" altLang="en-US" sz="1100">
                <a:solidFill>
                  <a:schemeClr val="tx1"/>
                </a:solidFill>
              </a:rPr>
              <a:t>은 직접입력</a:t>
            </a:r>
            <a:endParaRPr lang="en-US" altLang="ko-KR" sz="1100">
              <a:solidFill>
                <a:schemeClr val="tx1"/>
              </a:solidFill>
            </a:endParaRPr>
          </a:p>
        </xdr:txBody>
      </xdr:sp>
      <xdr:sp macro="" textlink="">
        <xdr:nvSpPr>
          <xdr:cNvPr id="27" name="사각형 설명선 26"/>
          <xdr:cNvSpPr/>
        </xdr:nvSpPr>
        <xdr:spPr>
          <a:xfrm>
            <a:off x="7265918" y="9924027"/>
            <a:ext cx="3281348" cy="336246"/>
          </a:xfrm>
          <a:prstGeom prst="wedgeRectCallout">
            <a:avLst>
              <a:gd name="adj1" fmla="val -6802"/>
              <a:gd name="adj2" fmla="val 263167"/>
            </a:avLst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none" rtlCol="0" anchor="ctr">
            <a:spAutoFit/>
          </a:bodyPr>
          <a:lstStyle/>
          <a:p>
            <a:pPr algn="l"/>
            <a:r>
              <a:rPr lang="en-US" altLang="ko-KR" sz="1100">
                <a:solidFill>
                  <a:schemeClr val="tx1"/>
                </a:solidFill>
              </a:rPr>
              <a:t>[Chart]Sheet</a:t>
            </a:r>
            <a:r>
              <a:rPr lang="ko-KR" altLang="en-US" sz="1100">
                <a:solidFill>
                  <a:schemeClr val="tx1"/>
                </a:solidFill>
              </a:rPr>
              <a:t>에서</a:t>
            </a:r>
            <a:r>
              <a:rPr lang="ko-KR" altLang="en-US" sz="1100" baseline="0">
                <a:solidFill>
                  <a:schemeClr val="tx1"/>
                </a:solidFill>
              </a:rPr>
              <a:t> 주 단위로 </a:t>
            </a:r>
            <a:r>
              <a:rPr lang="en-US" altLang="ko-KR" sz="1100" baseline="0">
                <a:solidFill>
                  <a:schemeClr val="tx1"/>
                </a:solidFill>
              </a:rPr>
              <a:t>Count </a:t>
            </a:r>
            <a:r>
              <a:rPr lang="ko-KR" altLang="en-US" sz="1100" baseline="0">
                <a:solidFill>
                  <a:schemeClr val="tx1"/>
                </a:solidFill>
              </a:rPr>
              <a:t>하여 차트로 표현</a:t>
            </a:r>
            <a:endParaRPr lang="en-US" altLang="ko-KR" sz="1100">
              <a:solidFill>
                <a:schemeClr val="tx1"/>
              </a:solidFill>
            </a:endParaRPr>
          </a:p>
        </xdr:txBody>
      </xdr:sp>
      <xdr:sp macro="" textlink="">
        <xdr:nvSpPr>
          <xdr:cNvPr id="28" name="사각형 설명선 27"/>
          <xdr:cNvSpPr/>
        </xdr:nvSpPr>
        <xdr:spPr>
          <a:xfrm>
            <a:off x="8472695" y="12848616"/>
            <a:ext cx="3281348" cy="336246"/>
          </a:xfrm>
          <a:prstGeom prst="wedgeRectCallout">
            <a:avLst>
              <a:gd name="adj1" fmla="val 29773"/>
              <a:gd name="adj2" fmla="val -124919"/>
            </a:avLst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none" rtlCol="0" anchor="ctr">
            <a:spAutoFit/>
          </a:bodyPr>
          <a:lstStyle/>
          <a:p>
            <a:pPr algn="l"/>
            <a:r>
              <a:rPr lang="en-US" altLang="ko-KR" sz="1100">
                <a:solidFill>
                  <a:schemeClr val="tx1"/>
                </a:solidFill>
              </a:rPr>
              <a:t>[Chart]Sheet</a:t>
            </a:r>
            <a:r>
              <a:rPr lang="ko-KR" altLang="en-US" sz="1100">
                <a:solidFill>
                  <a:schemeClr val="tx1"/>
                </a:solidFill>
              </a:rPr>
              <a:t>에서</a:t>
            </a:r>
            <a:r>
              <a:rPr lang="ko-KR" altLang="en-US" sz="1100" baseline="0">
                <a:solidFill>
                  <a:schemeClr val="tx1"/>
                </a:solidFill>
              </a:rPr>
              <a:t> 주 단위로 </a:t>
            </a:r>
            <a:r>
              <a:rPr lang="en-US" altLang="ko-KR" sz="1100" baseline="0">
                <a:solidFill>
                  <a:schemeClr val="tx1"/>
                </a:solidFill>
              </a:rPr>
              <a:t>Count </a:t>
            </a:r>
            <a:r>
              <a:rPr lang="ko-KR" altLang="en-US" sz="1100" baseline="0">
                <a:solidFill>
                  <a:schemeClr val="tx1"/>
                </a:solidFill>
              </a:rPr>
              <a:t>하여 차트로 표현</a:t>
            </a:r>
            <a:endParaRPr lang="en-US" altLang="ko-KR" sz="1100">
              <a:solidFill>
                <a:schemeClr val="tx1"/>
              </a:solidFill>
            </a:endParaRPr>
          </a:p>
        </xdr:txBody>
      </xdr:sp>
      <xdr:sp macro="" textlink="">
        <xdr:nvSpPr>
          <xdr:cNvPr id="29" name="직사각형 28"/>
          <xdr:cNvSpPr/>
        </xdr:nvSpPr>
        <xdr:spPr>
          <a:xfrm>
            <a:off x="195943" y="11137210"/>
            <a:ext cx="13922828" cy="215170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0</xdr:col>
      <xdr:colOff>150035</xdr:colOff>
      <xdr:row>94</xdr:row>
      <xdr:rowOff>91108</xdr:rowOff>
    </xdr:from>
    <xdr:to>
      <xdr:col>21</xdr:col>
      <xdr:colOff>169161</xdr:colOff>
      <xdr:row>119</xdr:row>
      <xdr:rowOff>44129</xdr:rowOff>
    </xdr:to>
    <xdr:grpSp>
      <xdr:nvGrpSpPr>
        <xdr:cNvPr id="48" name="그룹 47"/>
        <xdr:cNvGrpSpPr/>
      </xdr:nvGrpSpPr>
      <xdr:grpSpPr>
        <a:xfrm>
          <a:off x="150035" y="14838049"/>
          <a:ext cx="12726597" cy="3875080"/>
          <a:chOff x="150035" y="14640546"/>
          <a:chExt cx="12770720" cy="3822552"/>
        </a:xfrm>
      </xdr:grpSpPr>
      <xdr:sp macro="" textlink="">
        <xdr:nvSpPr>
          <xdr:cNvPr id="32" name="사각형 설명선 31"/>
          <xdr:cNvSpPr/>
        </xdr:nvSpPr>
        <xdr:spPr>
          <a:xfrm>
            <a:off x="1810786" y="14640546"/>
            <a:ext cx="2200026" cy="336246"/>
          </a:xfrm>
          <a:prstGeom prst="wedgeRectCallout">
            <a:avLst>
              <a:gd name="adj1" fmla="val -34270"/>
              <a:gd name="adj2" fmla="val 100890"/>
            </a:avLst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none" rtlCol="0" anchor="ctr">
            <a:spAutoFit/>
          </a:bodyPr>
          <a:lstStyle/>
          <a:p>
            <a:pPr algn="l"/>
            <a:r>
              <a:rPr lang="en-US" altLang="ko-KR" sz="1100">
                <a:solidFill>
                  <a:schemeClr val="tx1"/>
                </a:solidFill>
              </a:rPr>
              <a:t>1</a:t>
            </a:r>
            <a:r>
              <a:rPr lang="ko-KR" altLang="en-US" sz="1100">
                <a:solidFill>
                  <a:schemeClr val="tx1"/>
                </a:solidFill>
              </a:rPr>
              <a:t>년치 캘린더</a:t>
            </a:r>
            <a:r>
              <a:rPr lang="en-US" altLang="ko-KR" sz="1100">
                <a:solidFill>
                  <a:schemeClr val="tx1"/>
                </a:solidFill>
              </a:rPr>
              <a:t>, </a:t>
            </a:r>
            <a:r>
              <a:rPr lang="ko-KR" altLang="en-US" sz="1100">
                <a:solidFill>
                  <a:schemeClr val="tx1"/>
                </a:solidFill>
              </a:rPr>
              <a:t> 월 단위로 그룹핑</a:t>
            </a:r>
            <a:endParaRPr lang="en-US" altLang="ko-KR" sz="1100">
              <a:solidFill>
                <a:schemeClr val="tx1"/>
              </a:solidFill>
            </a:endParaRPr>
          </a:p>
        </xdr:txBody>
      </xdr:sp>
      <xdr:sp macro="" textlink="">
        <xdr:nvSpPr>
          <xdr:cNvPr id="33" name="사각형 설명선 32"/>
          <xdr:cNvSpPr/>
        </xdr:nvSpPr>
        <xdr:spPr>
          <a:xfrm>
            <a:off x="150035" y="15563791"/>
            <a:ext cx="1659044" cy="336246"/>
          </a:xfrm>
          <a:prstGeom prst="wedgeRectCallout">
            <a:avLst>
              <a:gd name="adj1" fmla="val 52997"/>
              <a:gd name="adj2" fmla="val 92797"/>
            </a:avLst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none" rtlCol="0" anchor="ctr">
            <a:spAutoFit/>
          </a:bodyPr>
          <a:lstStyle/>
          <a:p>
            <a:pPr algn="l"/>
            <a:r>
              <a:rPr lang="ko-KR" altLang="en-US" sz="1100">
                <a:solidFill>
                  <a:schemeClr val="tx1"/>
                </a:solidFill>
              </a:rPr>
              <a:t>캘린더 시작일 직접입력</a:t>
            </a:r>
            <a:endParaRPr lang="en-US" altLang="ko-KR" sz="1100">
              <a:solidFill>
                <a:schemeClr val="tx1"/>
              </a:solidFill>
            </a:endParaRPr>
          </a:p>
        </xdr:txBody>
      </xdr:sp>
      <xdr:sp macro="" textlink="">
        <xdr:nvSpPr>
          <xdr:cNvPr id="34" name="사각형 설명선 33"/>
          <xdr:cNvSpPr/>
        </xdr:nvSpPr>
        <xdr:spPr>
          <a:xfrm>
            <a:off x="5247269" y="14822542"/>
            <a:ext cx="2200026" cy="336246"/>
          </a:xfrm>
          <a:prstGeom prst="wedgeRectCallout">
            <a:avLst>
              <a:gd name="adj1" fmla="val -34270"/>
              <a:gd name="adj2" fmla="val 100890"/>
            </a:avLst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none" rtlCol="0" anchor="ctr">
            <a:spAutoFit/>
          </a:bodyPr>
          <a:lstStyle/>
          <a:p>
            <a:pPr algn="l"/>
            <a:r>
              <a:rPr lang="en-US" altLang="ko-KR" sz="1100">
                <a:solidFill>
                  <a:schemeClr val="tx1"/>
                </a:solidFill>
              </a:rPr>
              <a:t>1</a:t>
            </a:r>
            <a:r>
              <a:rPr lang="ko-KR" altLang="en-US" sz="1100">
                <a:solidFill>
                  <a:schemeClr val="tx1"/>
                </a:solidFill>
              </a:rPr>
              <a:t>년치 캘린더</a:t>
            </a:r>
            <a:r>
              <a:rPr lang="en-US" altLang="ko-KR" sz="1100">
                <a:solidFill>
                  <a:schemeClr val="tx1"/>
                </a:solidFill>
              </a:rPr>
              <a:t>, </a:t>
            </a:r>
            <a:r>
              <a:rPr lang="ko-KR" altLang="en-US" sz="1100">
                <a:solidFill>
                  <a:schemeClr val="tx1"/>
                </a:solidFill>
              </a:rPr>
              <a:t> 월 단위로 그룹핑</a:t>
            </a:r>
            <a:endParaRPr lang="en-US" altLang="ko-KR" sz="1100">
              <a:solidFill>
                <a:schemeClr val="tx1"/>
              </a:solidFill>
            </a:endParaRPr>
          </a:p>
        </xdr:txBody>
      </xdr:sp>
      <xdr:sp macro="" textlink="">
        <xdr:nvSpPr>
          <xdr:cNvPr id="35" name="사각형 설명선 34"/>
          <xdr:cNvSpPr/>
        </xdr:nvSpPr>
        <xdr:spPr>
          <a:xfrm>
            <a:off x="150035" y="14999095"/>
            <a:ext cx="1647118" cy="336246"/>
          </a:xfrm>
          <a:prstGeom prst="wedgeRectCallout">
            <a:avLst>
              <a:gd name="adj1" fmla="val 52997"/>
              <a:gd name="adj2" fmla="val 92797"/>
            </a:avLst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none" rtlCol="0" anchor="ctr">
            <a:spAutoFit/>
          </a:bodyPr>
          <a:lstStyle/>
          <a:p>
            <a:pPr algn="l"/>
            <a:r>
              <a:rPr lang="ko-KR" altLang="en-US" sz="1100">
                <a:solidFill>
                  <a:schemeClr val="tx1"/>
                </a:solidFill>
              </a:rPr>
              <a:t>해당요일의 </a:t>
            </a:r>
            <a:r>
              <a:rPr lang="en-US" altLang="ko-KR" sz="1100">
                <a:solidFill>
                  <a:schemeClr val="tx1"/>
                </a:solidFill>
              </a:rPr>
              <a:t>"Week"</a:t>
            </a:r>
            <a:r>
              <a:rPr lang="ko-KR" altLang="en-US" sz="1100">
                <a:solidFill>
                  <a:schemeClr val="tx1"/>
                </a:solidFill>
              </a:rPr>
              <a:t>표혐</a:t>
            </a:r>
            <a:endParaRPr lang="en-US" altLang="ko-KR" sz="1100">
              <a:solidFill>
                <a:schemeClr val="tx1"/>
              </a:solidFill>
            </a:endParaRPr>
          </a:p>
        </xdr:txBody>
      </xdr:sp>
      <xdr:pic>
        <xdr:nvPicPr>
          <xdr:cNvPr id="38" name="그림 37"/>
          <xdr:cNvPicPr>
            <a:picLocks noChangeAspect="1" noChangeArrowheads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870642" y="15201220"/>
            <a:ext cx="10770394" cy="2621756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39" name="사각형 설명선 38"/>
          <xdr:cNvSpPr/>
        </xdr:nvSpPr>
        <xdr:spPr>
          <a:xfrm>
            <a:off x="5070022" y="17954625"/>
            <a:ext cx="1203984" cy="508473"/>
          </a:xfrm>
          <a:prstGeom prst="wedgeRectCallout">
            <a:avLst>
              <a:gd name="adj1" fmla="val -8808"/>
              <a:gd name="adj2" fmla="val -87246"/>
            </a:avLst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none" rtlCol="0" anchor="ctr">
            <a:spAutoFit/>
          </a:bodyPr>
          <a:lstStyle/>
          <a:p>
            <a:pPr algn="l"/>
            <a:r>
              <a:rPr lang="ko-KR" altLang="en-US" sz="1100">
                <a:solidFill>
                  <a:schemeClr val="tx1"/>
                </a:solidFill>
              </a:rPr>
              <a:t>프로젝트 시작일</a:t>
            </a:r>
            <a:endParaRPr lang="en-US" altLang="ko-KR" sz="1100">
              <a:solidFill>
                <a:schemeClr val="tx1"/>
              </a:solidFill>
            </a:endParaRPr>
          </a:p>
          <a:p>
            <a:pPr algn="l"/>
            <a:r>
              <a:rPr lang="en-US" altLang="ko-KR" sz="1100">
                <a:solidFill>
                  <a:schemeClr val="tx1"/>
                </a:solidFill>
              </a:rPr>
              <a:t>Start Date</a:t>
            </a:r>
            <a:r>
              <a:rPr lang="en-US" altLang="ko-KR" sz="1100" baseline="0">
                <a:solidFill>
                  <a:schemeClr val="tx1"/>
                </a:solidFill>
              </a:rPr>
              <a:t> D4</a:t>
            </a:r>
            <a:endParaRPr lang="en-US" altLang="ko-KR" sz="1100">
              <a:solidFill>
                <a:schemeClr val="tx1"/>
              </a:solidFill>
            </a:endParaRPr>
          </a:p>
        </xdr:txBody>
      </xdr:sp>
      <xdr:sp macro="" textlink="">
        <xdr:nvSpPr>
          <xdr:cNvPr id="40" name="사각형 설명선 39"/>
          <xdr:cNvSpPr/>
        </xdr:nvSpPr>
        <xdr:spPr>
          <a:xfrm>
            <a:off x="11716771" y="17954625"/>
            <a:ext cx="1203984" cy="508473"/>
          </a:xfrm>
          <a:prstGeom prst="wedgeRectCallout">
            <a:avLst>
              <a:gd name="adj1" fmla="val -8808"/>
              <a:gd name="adj2" fmla="val -87246"/>
            </a:avLst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none" rtlCol="0" anchor="ctr">
            <a:spAutoFit/>
          </a:bodyPr>
          <a:lstStyle/>
          <a:p>
            <a:pPr algn="l"/>
            <a:r>
              <a:rPr lang="ko-KR" altLang="en-US" sz="1100">
                <a:solidFill>
                  <a:schemeClr val="tx1"/>
                </a:solidFill>
              </a:rPr>
              <a:t>프로젝트 종료일</a:t>
            </a:r>
            <a:endParaRPr lang="en-US" altLang="ko-KR" sz="1100">
              <a:solidFill>
                <a:schemeClr val="tx1"/>
              </a:solidFill>
            </a:endParaRPr>
          </a:p>
          <a:p>
            <a:pPr algn="l"/>
            <a:r>
              <a:rPr lang="en-US" altLang="ko-KR" sz="1100">
                <a:solidFill>
                  <a:schemeClr val="tx1"/>
                </a:solidFill>
              </a:rPr>
              <a:t>End Date</a:t>
            </a:r>
            <a:r>
              <a:rPr lang="en-US" altLang="ko-KR" sz="1100" baseline="0">
                <a:solidFill>
                  <a:schemeClr val="tx1"/>
                </a:solidFill>
              </a:rPr>
              <a:t> D8</a:t>
            </a:r>
            <a:endParaRPr lang="en-US" altLang="ko-KR" sz="1100">
              <a:solidFill>
                <a:schemeClr val="tx1"/>
              </a:solidFill>
            </a:endParaRPr>
          </a:p>
        </xdr:txBody>
      </xdr:sp>
      <xdr:sp macro="" textlink="">
        <xdr:nvSpPr>
          <xdr:cNvPr id="43" name="사각형 설명선 42"/>
          <xdr:cNvSpPr/>
        </xdr:nvSpPr>
        <xdr:spPr>
          <a:xfrm>
            <a:off x="7384599" y="17916356"/>
            <a:ext cx="742576" cy="264560"/>
          </a:xfrm>
          <a:prstGeom prst="wedgeRectCallout">
            <a:avLst>
              <a:gd name="adj1" fmla="val 2920"/>
              <a:gd name="adj2" fmla="val -142794"/>
            </a:avLst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none" rtlCol="0" anchor="ctr">
            <a:spAutoFit/>
          </a:bodyPr>
          <a:lstStyle/>
          <a:p>
            <a:pPr algn="l"/>
            <a:r>
              <a:rPr lang="en-US" altLang="ko-KR" sz="1100">
                <a:solidFill>
                  <a:schemeClr val="tx1"/>
                </a:solidFill>
              </a:rPr>
              <a:t>TOday</a:t>
            </a:r>
            <a:r>
              <a:rPr lang="en-US" altLang="ko-KR" sz="1100" baseline="0">
                <a:solidFill>
                  <a:schemeClr val="tx1"/>
                </a:solidFill>
              </a:rPr>
              <a:t> D6</a:t>
            </a:r>
            <a:endParaRPr lang="en-US" altLang="ko-KR" sz="1100">
              <a:solidFill>
                <a:schemeClr val="tx1"/>
              </a:solidFill>
            </a:endParaRPr>
          </a:p>
        </xdr:txBody>
      </xdr:sp>
      <xdr:sp macro="" textlink="">
        <xdr:nvSpPr>
          <xdr:cNvPr id="44" name="사각형 설명선 43"/>
          <xdr:cNvSpPr/>
        </xdr:nvSpPr>
        <xdr:spPr>
          <a:xfrm>
            <a:off x="5584713" y="17266830"/>
            <a:ext cx="1486112" cy="336246"/>
          </a:xfrm>
          <a:prstGeom prst="wedgeRectCallout">
            <a:avLst>
              <a:gd name="adj1" fmla="val 44672"/>
              <a:gd name="adj2" fmla="val -100708"/>
            </a:avLst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none" rtlCol="0" anchor="ctr">
            <a:spAutoFit/>
          </a:bodyPr>
          <a:lstStyle/>
          <a:p>
            <a:pPr algn="l"/>
            <a:r>
              <a:rPr lang="ko-KR" altLang="en-US" sz="1100">
                <a:solidFill>
                  <a:schemeClr val="tx1"/>
                </a:solidFill>
              </a:rPr>
              <a:t>계획일정 조건부서식</a:t>
            </a:r>
            <a:endParaRPr lang="en-US" altLang="ko-KR" sz="1100">
              <a:solidFill>
                <a:schemeClr val="tx1"/>
              </a:solidFill>
            </a:endParaRPr>
          </a:p>
        </xdr:txBody>
      </xdr:sp>
      <xdr:sp macro="" textlink="">
        <xdr:nvSpPr>
          <xdr:cNvPr id="46" name="사각형 설명선 45"/>
          <xdr:cNvSpPr/>
        </xdr:nvSpPr>
        <xdr:spPr>
          <a:xfrm>
            <a:off x="8247631" y="16460267"/>
            <a:ext cx="1486112" cy="336246"/>
          </a:xfrm>
          <a:prstGeom prst="wedgeRectCallout">
            <a:avLst>
              <a:gd name="adj1" fmla="val 30388"/>
              <a:gd name="adj2" fmla="val -95852"/>
            </a:avLst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none" rtlCol="0" anchor="ctr">
            <a:spAutoFit/>
          </a:bodyPr>
          <a:lstStyle/>
          <a:p>
            <a:pPr algn="l"/>
            <a:r>
              <a:rPr lang="ko-KR" altLang="en-US" sz="1100">
                <a:solidFill>
                  <a:schemeClr val="tx1"/>
                </a:solidFill>
              </a:rPr>
              <a:t>실제일정 조건부서식</a:t>
            </a:r>
            <a:endParaRPr lang="en-US" altLang="ko-KR" sz="1100">
              <a:solidFill>
                <a:schemeClr val="tx1"/>
              </a:solidFill>
            </a:endParaRPr>
          </a:p>
        </xdr:txBody>
      </xdr:sp>
      <xdr:sp macro="" textlink="">
        <xdr:nvSpPr>
          <xdr:cNvPr id="47" name="사각형 설명선 46"/>
          <xdr:cNvSpPr/>
        </xdr:nvSpPr>
        <xdr:spPr>
          <a:xfrm>
            <a:off x="10344492" y="16487481"/>
            <a:ext cx="1941172" cy="336246"/>
          </a:xfrm>
          <a:prstGeom prst="wedgeRectCallout">
            <a:avLst>
              <a:gd name="adj1" fmla="val 30388"/>
              <a:gd name="adj2" fmla="val -95852"/>
            </a:avLst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none" rtlCol="0" anchor="ctr">
            <a:spAutoFit/>
          </a:bodyPr>
          <a:lstStyle/>
          <a:p>
            <a:pPr algn="l"/>
            <a:r>
              <a:rPr lang="ko-KR" altLang="en-US" sz="1100">
                <a:solidFill>
                  <a:schemeClr val="tx1"/>
                </a:solidFill>
              </a:rPr>
              <a:t>실제일정 완료일 조건부서식</a:t>
            </a:r>
            <a:endParaRPr lang="en-US" altLang="ko-KR" sz="1100">
              <a:solidFill>
                <a:schemeClr val="tx1"/>
              </a:solidFill>
            </a:endParaRPr>
          </a:p>
        </xdr:txBody>
      </xdr:sp>
    </xdr:grpSp>
    <xdr:clientData/>
  </xdr:twoCellAnchor>
  <xdr:twoCellAnchor editAs="oneCell">
    <xdr:from>
      <xdr:col>0</xdr:col>
      <xdr:colOff>0</xdr:colOff>
      <xdr:row>123</xdr:row>
      <xdr:rowOff>1</xdr:rowOff>
    </xdr:from>
    <xdr:to>
      <xdr:col>16</xdr:col>
      <xdr:colOff>504265</xdr:colOff>
      <xdr:row>163</xdr:row>
      <xdr:rowOff>112762</xdr:rowOff>
    </xdr:to>
    <xdr:pic>
      <xdr:nvPicPr>
        <xdr:cNvPr id="49" name="그림 48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296530"/>
          <a:ext cx="10186147" cy="63880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437030</xdr:colOff>
      <xdr:row>138</xdr:row>
      <xdr:rowOff>123263</xdr:rowOff>
    </xdr:from>
    <xdr:to>
      <xdr:col>13</xdr:col>
      <xdr:colOff>67236</xdr:colOff>
      <xdr:row>149</xdr:row>
      <xdr:rowOff>56028</xdr:rowOff>
    </xdr:to>
    <xdr:sp macro="" textlink="">
      <xdr:nvSpPr>
        <xdr:cNvPr id="50" name="TextBox 49"/>
        <xdr:cNvSpPr txBox="1"/>
      </xdr:nvSpPr>
      <xdr:spPr>
        <a:xfrm>
          <a:off x="437030" y="21773028"/>
          <a:ext cx="7496735" cy="165847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altLang="ko-KR" sz="1100">
              <a:solidFill>
                <a:schemeClr val="tx1"/>
              </a:solidFill>
            </a:rPr>
            <a:t>[Chart]SHeet</a:t>
          </a:r>
          <a:r>
            <a:rPr lang="ko-KR" altLang="en-US" sz="1100">
              <a:solidFill>
                <a:schemeClr val="tx1"/>
              </a:solidFill>
            </a:rPr>
            <a:t>의 데이터는 </a:t>
          </a:r>
          <a:r>
            <a:rPr lang="en-US" altLang="ko-KR" sz="1100">
              <a:solidFill>
                <a:schemeClr val="tx1"/>
              </a:solidFill>
            </a:rPr>
            <a:t>1</a:t>
          </a:r>
          <a:r>
            <a:rPr lang="ko-KR" altLang="en-US" sz="1100">
              <a:solidFill>
                <a:schemeClr val="tx1"/>
              </a:solidFill>
            </a:rPr>
            <a:t>년치 </a:t>
          </a:r>
          <a:r>
            <a:rPr lang="en-US" altLang="ko-KR" sz="1100">
              <a:solidFill>
                <a:schemeClr val="tx1"/>
              </a:solidFill>
            </a:rPr>
            <a:t>"Week"</a:t>
          </a:r>
          <a:r>
            <a:rPr lang="ko-KR" altLang="en-US" sz="1100">
              <a:solidFill>
                <a:schemeClr val="tx1"/>
              </a:solidFill>
            </a:rPr>
            <a:t>를 차트로 표현해놨음</a:t>
          </a:r>
          <a:r>
            <a:rPr lang="en-US" altLang="ko-KR" sz="1100">
              <a:solidFill>
                <a:schemeClr val="tx1"/>
              </a:solidFill>
            </a:rPr>
            <a:t>.</a:t>
          </a:r>
        </a:p>
        <a:p>
          <a:pPr algn="l"/>
          <a:endParaRPr lang="en-US" altLang="ko-KR" sz="1100">
            <a:solidFill>
              <a:schemeClr val="tx1"/>
            </a:solidFill>
          </a:endParaRPr>
        </a:p>
        <a:p>
          <a:pPr algn="l"/>
          <a:r>
            <a:rPr lang="en-US" altLang="ko-KR" sz="1100">
              <a:solidFill>
                <a:schemeClr val="tx1"/>
              </a:solidFill>
            </a:rPr>
            <a:t>[REV0]Sheet</a:t>
          </a:r>
          <a:r>
            <a:rPr lang="ko-KR" altLang="en-US" sz="1100">
              <a:solidFill>
                <a:schemeClr val="tx1"/>
              </a:solidFill>
            </a:rPr>
            <a:t>에서 임의의 캘린더</a:t>
          </a:r>
          <a:r>
            <a:rPr lang="en-US" altLang="ko-KR" sz="1100">
              <a:solidFill>
                <a:schemeClr val="tx1"/>
              </a:solidFill>
            </a:rPr>
            <a:t>(</a:t>
          </a:r>
          <a:r>
            <a:rPr lang="ko-KR" altLang="en-US" sz="1100">
              <a:solidFill>
                <a:schemeClr val="tx1"/>
              </a:solidFill>
            </a:rPr>
            <a:t>열</a:t>
          </a:r>
          <a:r>
            <a:rPr lang="en-US" altLang="ko-KR" sz="1100">
              <a:solidFill>
                <a:schemeClr val="tx1"/>
              </a:solidFill>
            </a:rPr>
            <a:t>)</a:t>
          </a:r>
          <a:r>
            <a:rPr lang="ko-KR" altLang="en-US" sz="1100">
              <a:solidFill>
                <a:schemeClr val="tx1"/>
              </a:solidFill>
            </a:rPr>
            <a:t>을 삭제할 경우 차트에 표현되지 않음</a:t>
          </a:r>
          <a:r>
            <a:rPr lang="en-US" altLang="ko-KR" sz="1100">
              <a:solidFill>
                <a:schemeClr val="tx1"/>
              </a:solidFill>
            </a:rPr>
            <a:t>.</a:t>
          </a:r>
        </a:p>
        <a:p>
          <a:pPr algn="l"/>
          <a:r>
            <a:rPr lang="ko-KR" altLang="en-US" sz="1100">
              <a:solidFill>
                <a:schemeClr val="tx1"/>
              </a:solidFill>
            </a:rPr>
            <a:t>캘린더의 </a:t>
          </a:r>
          <a:r>
            <a:rPr lang="en-US" altLang="ko-KR" sz="1100">
              <a:solidFill>
                <a:schemeClr val="tx1"/>
              </a:solidFill>
            </a:rPr>
            <a:t>"</a:t>
          </a:r>
          <a:r>
            <a:rPr lang="ko-KR" altLang="en-US" sz="1100">
              <a:solidFill>
                <a:schemeClr val="tx1"/>
              </a:solidFill>
            </a:rPr>
            <a:t>열</a:t>
          </a:r>
          <a:r>
            <a:rPr lang="en-US" altLang="ko-KR" sz="1100">
              <a:solidFill>
                <a:schemeClr val="tx1"/>
              </a:solidFill>
            </a:rPr>
            <a:t>"</a:t>
          </a:r>
          <a:r>
            <a:rPr lang="ko-KR" altLang="en-US" sz="1100">
              <a:solidFill>
                <a:schemeClr val="tx1"/>
              </a:solidFill>
            </a:rPr>
            <a:t>을 조정할 경우 차트의 </a:t>
          </a:r>
          <a:r>
            <a:rPr lang="en-US" altLang="ko-KR" sz="1100">
              <a:solidFill>
                <a:schemeClr val="tx1"/>
              </a:solidFill>
            </a:rPr>
            <a:t>"</a:t>
          </a:r>
          <a:r>
            <a:rPr lang="ko-KR" altLang="en-US" sz="1100">
              <a:solidFill>
                <a:schemeClr val="tx1"/>
              </a:solidFill>
            </a:rPr>
            <a:t>가로축</a:t>
          </a:r>
          <a:r>
            <a:rPr lang="en-US" altLang="ko-KR" sz="1100">
              <a:solidFill>
                <a:schemeClr val="tx1"/>
              </a:solidFill>
            </a:rPr>
            <a:t>" </a:t>
          </a:r>
          <a:r>
            <a:rPr lang="ko-KR" altLang="en-US" sz="1100">
              <a:solidFill>
                <a:schemeClr val="tx1"/>
              </a:solidFill>
            </a:rPr>
            <a:t>값도 조정해줘야 함</a:t>
          </a:r>
          <a:endParaRPr lang="en-US" altLang="ko-KR" sz="1100">
            <a:solidFill>
              <a:schemeClr val="tx1"/>
            </a:solidFill>
          </a:endParaRPr>
        </a:p>
        <a:p>
          <a:pPr algn="l"/>
          <a:endParaRPr lang="en-US" altLang="ko-KR" sz="1100">
            <a:solidFill>
              <a:schemeClr val="tx1"/>
            </a:solidFill>
          </a:endParaRPr>
        </a:p>
        <a:p>
          <a:pPr algn="l"/>
          <a:r>
            <a:rPr lang="ko-KR" altLang="en-US" sz="1100">
              <a:solidFill>
                <a:schemeClr val="tx1"/>
              </a:solidFill>
            </a:rPr>
            <a:t>차트는 복잡하지 않고</a:t>
          </a:r>
          <a:r>
            <a:rPr lang="en-US" altLang="ko-KR" sz="1100">
              <a:solidFill>
                <a:schemeClr val="tx1"/>
              </a:solidFill>
            </a:rPr>
            <a:t>, </a:t>
          </a:r>
          <a:r>
            <a:rPr lang="ko-KR" altLang="en-US" sz="1100">
              <a:solidFill>
                <a:schemeClr val="tx1"/>
              </a:solidFill>
            </a:rPr>
            <a:t>심플하게 만들었으며 차트 개수도 최소화 했음</a:t>
          </a:r>
          <a:endParaRPr lang="en-US" altLang="ko-KR" sz="1100">
            <a:solidFill>
              <a:schemeClr val="tx1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noFill/>
        <a:ln w="12700">
          <a:solidFill>
            <a:schemeClr val="tx1"/>
          </a:solidFill>
        </a:ln>
      </a:spPr>
      <a:bodyPr vertOverflow="clip" horzOverflow="clip" rtlCol="0" anchor="ctr"/>
      <a:lstStyle>
        <a:defPPr algn="ctr">
          <a:defRPr sz="1100">
            <a:solidFill>
              <a:schemeClr val="tx1"/>
            </a:solidFill>
          </a:defRPr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2:I16"/>
  <sheetViews>
    <sheetView view="pageBreakPreview" zoomScale="145" zoomScaleNormal="100" zoomScaleSheetLayoutView="145" workbookViewId="0">
      <selection activeCell="F12" sqref="F12"/>
    </sheetView>
  </sheetViews>
  <sheetFormatPr defaultRowHeight="16.5" x14ac:dyDescent="0.25"/>
  <cols>
    <col min="1" max="2" width="7.5703125" style="29" customWidth="1"/>
    <col min="3" max="4" width="14.42578125" style="5" customWidth="1"/>
    <col min="5" max="7" width="19" style="5" customWidth="1"/>
    <col min="8" max="9" width="7.5703125" style="29" customWidth="1"/>
    <col min="10" max="10" width="3" style="29" customWidth="1"/>
    <col min="11" max="16384" width="9.140625" style="29"/>
  </cols>
  <sheetData>
    <row r="2" spans="1:9" ht="26.25" customHeight="1" x14ac:dyDescent="0.25">
      <c r="A2" s="187" t="s">
        <v>84</v>
      </c>
      <c r="B2" s="187"/>
      <c r="C2" s="187"/>
      <c r="D2" s="187"/>
      <c r="E2" s="187"/>
      <c r="F2" s="187"/>
      <c r="G2" s="187"/>
      <c r="H2" s="187"/>
      <c r="I2" s="187"/>
    </row>
    <row r="3" spans="1:9" ht="26.25" customHeight="1" x14ac:dyDescent="0.25">
      <c r="A3" s="57"/>
      <c r="B3" s="57"/>
      <c r="C3" s="57"/>
      <c r="D3" s="57"/>
      <c r="E3" s="57"/>
      <c r="F3" s="58"/>
      <c r="G3" s="58"/>
      <c r="H3" s="58"/>
      <c r="I3" s="59"/>
    </row>
    <row r="4" spans="1:9" ht="42" thickBot="1" x14ac:dyDescent="0.3">
      <c r="A4" s="6"/>
      <c r="B4" s="6"/>
      <c r="C4" s="7"/>
      <c r="D4" s="7"/>
      <c r="E4" s="7"/>
      <c r="F4" s="7"/>
      <c r="G4" s="7"/>
      <c r="H4" s="6"/>
      <c r="I4" s="8" t="s">
        <v>41</v>
      </c>
    </row>
    <row r="5" spans="1:9" ht="17.25" thickTop="1" x14ac:dyDescent="0.25"/>
    <row r="6" spans="1:9" ht="18" x14ac:dyDescent="0.25">
      <c r="G6" s="188" t="s">
        <v>83</v>
      </c>
      <c r="H6" s="188"/>
      <c r="I6" s="188"/>
    </row>
    <row r="7" spans="1:9" ht="18" x14ac:dyDescent="0.25">
      <c r="G7" s="189"/>
      <c r="H7" s="189"/>
      <c r="I7" s="189"/>
    </row>
    <row r="8" spans="1:9" ht="17.25" thickBot="1" x14ac:dyDescent="0.3"/>
    <row r="9" spans="1:9" x14ac:dyDescent="0.25">
      <c r="C9" s="190" t="s">
        <v>32</v>
      </c>
      <c r="D9" s="191"/>
      <c r="E9" s="60" t="s">
        <v>33</v>
      </c>
      <c r="F9" s="60" t="s">
        <v>34</v>
      </c>
      <c r="G9" s="61" t="s">
        <v>35</v>
      </c>
    </row>
    <row r="10" spans="1:9" ht="39.950000000000003" customHeight="1" x14ac:dyDescent="0.25">
      <c r="C10" s="192" t="s">
        <v>36</v>
      </c>
      <c r="D10" s="62" t="s">
        <v>37</v>
      </c>
      <c r="E10" s="63"/>
      <c r="F10" s="46"/>
      <c r="G10" s="64">
        <v>41950</v>
      </c>
    </row>
    <row r="11" spans="1:9" ht="39.950000000000003" customHeight="1" x14ac:dyDescent="0.25">
      <c r="C11" s="193"/>
      <c r="D11" s="43" t="s">
        <v>38</v>
      </c>
      <c r="E11" s="65"/>
      <c r="F11" s="46"/>
      <c r="G11" s="64"/>
    </row>
    <row r="12" spans="1:9" ht="39.950000000000003" customHeight="1" x14ac:dyDescent="0.25">
      <c r="C12" s="193"/>
      <c r="D12" s="43" t="s">
        <v>39</v>
      </c>
      <c r="E12" s="65"/>
      <c r="F12" s="46"/>
      <c r="G12" s="64"/>
    </row>
    <row r="13" spans="1:9" ht="39.950000000000003" customHeight="1" thickBot="1" x14ac:dyDescent="0.3">
      <c r="C13" s="194" t="s">
        <v>40</v>
      </c>
      <c r="D13" s="195"/>
      <c r="E13" s="66"/>
      <c r="F13" s="66"/>
      <c r="G13" s="67"/>
    </row>
    <row r="15" spans="1:9" x14ac:dyDescent="0.25">
      <c r="A15" s="68"/>
      <c r="B15" s="185" t="s">
        <v>81</v>
      </c>
      <c r="C15" s="185"/>
      <c r="D15" s="185"/>
      <c r="E15" s="185"/>
      <c r="F15" s="185"/>
      <c r="G15" s="185"/>
      <c r="H15" s="185"/>
      <c r="I15" s="68"/>
    </row>
    <row r="16" spans="1:9" x14ac:dyDescent="0.25">
      <c r="A16" s="69"/>
      <c r="B16" s="186" t="s">
        <v>82</v>
      </c>
      <c r="C16" s="186"/>
      <c r="D16" s="186"/>
      <c r="E16" s="186"/>
      <c r="F16" s="186"/>
      <c r="G16" s="186"/>
      <c r="H16" s="186"/>
      <c r="I16" s="69"/>
    </row>
  </sheetData>
  <dataConsolidate/>
  <mergeCells count="8">
    <mergeCell ref="B15:H15"/>
    <mergeCell ref="B16:H16"/>
    <mergeCell ref="A2:I2"/>
    <mergeCell ref="G6:I6"/>
    <mergeCell ref="G7:I7"/>
    <mergeCell ref="C9:D9"/>
    <mergeCell ref="C10:C12"/>
    <mergeCell ref="C13:D13"/>
  </mergeCells>
  <phoneticPr fontId="5" type="noConversion"/>
  <printOptions horizontalCentered="1" verticalCentered="1"/>
  <pageMargins left="0" right="0" top="0" bottom="0" header="0" footer="0"/>
  <pageSetup paperSize="9" fitToHeight="0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H53"/>
  <sheetViews>
    <sheetView showGridLines="0" view="pageBreakPreview" zoomScale="115" zoomScaleNormal="100" zoomScaleSheetLayoutView="115" workbookViewId="0">
      <selection activeCell="L18" sqref="L18"/>
    </sheetView>
  </sheetViews>
  <sheetFormatPr defaultRowHeight="12" x14ac:dyDescent="0.25"/>
  <cols>
    <col min="1" max="1" width="1.85546875" style="9" customWidth="1"/>
    <col min="2" max="2" width="4.42578125" style="10" customWidth="1"/>
    <col min="3" max="3" width="10" style="9" bestFit="1" customWidth="1"/>
    <col min="4" max="4" width="7.85546875" style="9" bestFit="1" customWidth="1"/>
    <col min="5" max="5" width="11.7109375" style="9" customWidth="1"/>
    <col min="6" max="6" width="58.140625" style="73" customWidth="1"/>
    <col min="7" max="7" width="10.28515625" style="10" customWidth="1"/>
    <col min="8" max="8" width="2.85546875" style="9" customWidth="1"/>
    <col min="9" max="16384" width="9.140625" style="9"/>
  </cols>
  <sheetData>
    <row r="1" spans="1:8" x14ac:dyDescent="0.25">
      <c r="A1" s="11"/>
      <c r="B1" s="12"/>
      <c r="C1" s="13"/>
      <c r="D1" s="13"/>
      <c r="E1" s="13"/>
      <c r="F1" s="74"/>
      <c r="G1" s="12"/>
      <c r="H1" s="14"/>
    </row>
    <row r="2" spans="1:8" ht="20.25" x14ac:dyDescent="0.25">
      <c r="A2" s="15"/>
      <c r="B2" s="196" t="str">
        <f>표지!A2</f>
        <v>하나/외환은행 전자금융 통합 프로젝트</v>
      </c>
      <c r="C2" s="196"/>
      <c r="D2" s="196"/>
      <c r="E2" s="196"/>
      <c r="F2" s="196"/>
      <c r="G2" s="196"/>
      <c r="H2" s="16"/>
    </row>
    <row r="3" spans="1:8" ht="12.75" thickBot="1" x14ac:dyDescent="0.3">
      <c r="A3" s="15"/>
      <c r="B3" s="17"/>
      <c r="C3" s="18"/>
      <c r="D3" s="18"/>
      <c r="E3" s="18"/>
      <c r="F3" s="75"/>
      <c r="G3" s="17"/>
      <c r="H3" s="16"/>
    </row>
    <row r="4" spans="1:8" ht="16.5" x14ac:dyDescent="0.25">
      <c r="A4" s="15"/>
      <c r="B4" s="197" t="s">
        <v>42</v>
      </c>
      <c r="C4" s="198"/>
      <c r="D4" s="198"/>
      <c r="E4" s="198"/>
      <c r="F4" s="198"/>
      <c r="G4" s="199"/>
      <c r="H4" s="16"/>
    </row>
    <row r="5" spans="1:8" ht="13.5" x14ac:dyDescent="0.25">
      <c r="A5" s="15"/>
      <c r="B5" s="70" t="s">
        <v>43</v>
      </c>
      <c r="C5" s="71" t="s">
        <v>44</v>
      </c>
      <c r="D5" s="71" t="s">
        <v>45</v>
      </c>
      <c r="E5" s="72" t="s">
        <v>46</v>
      </c>
      <c r="F5" s="72" t="s">
        <v>47</v>
      </c>
      <c r="G5" s="107" t="s">
        <v>61</v>
      </c>
      <c r="H5" s="16"/>
    </row>
    <row r="6" spans="1:8" ht="12" customHeight="1" x14ac:dyDescent="0.25">
      <c r="A6" s="15"/>
      <c r="B6" s="19">
        <v>1</v>
      </c>
      <c r="C6" s="20">
        <v>41950</v>
      </c>
      <c r="D6" s="50"/>
      <c r="E6" s="50"/>
      <c r="F6" s="56" t="s">
        <v>1</v>
      </c>
      <c r="G6" s="21">
        <v>0</v>
      </c>
      <c r="H6" s="16"/>
    </row>
    <row r="7" spans="1:8" x14ac:dyDescent="0.25">
      <c r="A7" s="15"/>
      <c r="B7" s="19">
        <f>B6+1</f>
        <v>2</v>
      </c>
      <c r="C7" s="20"/>
      <c r="D7" s="50"/>
      <c r="E7" s="50"/>
      <c r="F7" s="56"/>
      <c r="G7" s="21"/>
      <c r="H7" s="16"/>
    </row>
    <row r="8" spans="1:8" ht="12" customHeight="1" x14ac:dyDescent="0.25">
      <c r="A8" s="15"/>
      <c r="B8" s="19">
        <f t="shared" ref="B8:B45" si="0">B7+1</f>
        <v>3</v>
      </c>
      <c r="C8" s="20"/>
      <c r="D8" s="50"/>
      <c r="E8" s="50"/>
      <c r="F8" s="56"/>
      <c r="G8" s="21"/>
      <c r="H8" s="16"/>
    </row>
    <row r="9" spans="1:8" ht="12" customHeight="1" x14ac:dyDescent="0.25">
      <c r="A9" s="15"/>
      <c r="B9" s="19">
        <f t="shared" si="0"/>
        <v>4</v>
      </c>
      <c r="C9" s="20"/>
      <c r="D9" s="50"/>
      <c r="E9" s="50"/>
      <c r="F9" s="56"/>
      <c r="G9" s="21"/>
      <c r="H9" s="16"/>
    </row>
    <row r="10" spans="1:8" x14ac:dyDescent="0.25">
      <c r="A10" s="15"/>
      <c r="B10" s="19">
        <f t="shared" si="0"/>
        <v>5</v>
      </c>
      <c r="C10" s="20"/>
      <c r="D10" s="50"/>
      <c r="E10" s="50"/>
      <c r="F10" s="56"/>
      <c r="G10" s="21"/>
      <c r="H10" s="16"/>
    </row>
    <row r="11" spans="1:8" ht="12" customHeight="1" x14ac:dyDescent="0.25">
      <c r="A11" s="15"/>
      <c r="B11" s="19">
        <f t="shared" si="0"/>
        <v>6</v>
      </c>
      <c r="C11" s="20"/>
      <c r="D11" s="50"/>
      <c r="E11" s="50"/>
      <c r="F11" s="56"/>
      <c r="G11" s="21"/>
      <c r="H11" s="16"/>
    </row>
    <row r="12" spans="1:8" ht="12" customHeight="1" x14ac:dyDescent="0.25">
      <c r="A12" s="15"/>
      <c r="B12" s="19">
        <f t="shared" si="0"/>
        <v>7</v>
      </c>
      <c r="C12" s="20"/>
      <c r="D12" s="50"/>
      <c r="E12" s="50"/>
      <c r="F12" s="56"/>
      <c r="G12" s="21"/>
      <c r="H12" s="16"/>
    </row>
    <row r="13" spans="1:8" ht="12" customHeight="1" x14ac:dyDescent="0.25">
      <c r="A13" s="15"/>
      <c r="B13" s="19">
        <f t="shared" si="0"/>
        <v>8</v>
      </c>
      <c r="C13" s="50"/>
      <c r="D13" s="50"/>
      <c r="E13" s="50"/>
      <c r="F13" s="56"/>
      <c r="G13" s="21"/>
      <c r="H13" s="16"/>
    </row>
    <row r="14" spans="1:8" ht="12" customHeight="1" x14ac:dyDescent="0.25">
      <c r="A14" s="15"/>
      <c r="B14" s="19">
        <f t="shared" si="0"/>
        <v>9</v>
      </c>
      <c r="C14" s="50"/>
      <c r="D14" s="50"/>
      <c r="E14" s="50"/>
      <c r="F14" s="56"/>
      <c r="G14" s="21"/>
      <c r="H14" s="16"/>
    </row>
    <row r="15" spans="1:8" ht="12" customHeight="1" x14ac:dyDescent="0.25">
      <c r="A15" s="15"/>
      <c r="B15" s="19">
        <f t="shared" si="0"/>
        <v>10</v>
      </c>
      <c r="C15" s="50"/>
      <c r="D15" s="50"/>
      <c r="E15" s="50"/>
      <c r="F15" s="56"/>
      <c r="G15" s="21"/>
      <c r="H15" s="16"/>
    </row>
    <row r="16" spans="1:8" ht="12" customHeight="1" x14ac:dyDescent="0.25">
      <c r="A16" s="15"/>
      <c r="B16" s="19">
        <f t="shared" si="0"/>
        <v>11</v>
      </c>
      <c r="C16" s="50"/>
      <c r="D16" s="50"/>
      <c r="E16" s="50"/>
      <c r="F16" s="56"/>
      <c r="G16" s="21"/>
      <c r="H16" s="16"/>
    </row>
    <row r="17" spans="1:8" ht="12" customHeight="1" x14ac:dyDescent="0.25">
      <c r="A17" s="15"/>
      <c r="B17" s="19">
        <f t="shared" si="0"/>
        <v>12</v>
      </c>
      <c r="C17" s="50"/>
      <c r="D17" s="50"/>
      <c r="E17" s="50"/>
      <c r="F17" s="56"/>
      <c r="G17" s="21"/>
      <c r="H17" s="16"/>
    </row>
    <row r="18" spans="1:8" ht="12" customHeight="1" x14ac:dyDescent="0.25">
      <c r="A18" s="15"/>
      <c r="B18" s="19">
        <f t="shared" si="0"/>
        <v>13</v>
      </c>
      <c r="C18" s="50"/>
      <c r="D18" s="50"/>
      <c r="E18" s="50"/>
      <c r="F18" s="56"/>
      <c r="G18" s="21"/>
      <c r="H18" s="16"/>
    </row>
    <row r="19" spans="1:8" ht="12" customHeight="1" x14ac:dyDescent="0.25">
      <c r="A19" s="15"/>
      <c r="B19" s="19">
        <f t="shared" si="0"/>
        <v>14</v>
      </c>
      <c r="C19" s="50"/>
      <c r="D19" s="50"/>
      <c r="E19" s="50"/>
      <c r="F19" s="56"/>
      <c r="G19" s="21"/>
      <c r="H19" s="16"/>
    </row>
    <row r="20" spans="1:8" ht="12" customHeight="1" x14ac:dyDescent="0.25">
      <c r="A20" s="15"/>
      <c r="B20" s="19">
        <f t="shared" si="0"/>
        <v>15</v>
      </c>
      <c r="C20" s="50"/>
      <c r="D20" s="50"/>
      <c r="E20" s="50"/>
      <c r="F20" s="56"/>
      <c r="G20" s="21"/>
      <c r="H20" s="16"/>
    </row>
    <row r="21" spans="1:8" ht="12" customHeight="1" x14ac:dyDescent="0.25">
      <c r="A21" s="15"/>
      <c r="B21" s="19">
        <f t="shared" si="0"/>
        <v>16</v>
      </c>
      <c r="C21" s="50"/>
      <c r="D21" s="50"/>
      <c r="E21" s="50"/>
      <c r="F21" s="56"/>
      <c r="G21" s="21"/>
      <c r="H21" s="16"/>
    </row>
    <row r="22" spans="1:8" ht="12" customHeight="1" x14ac:dyDescent="0.25">
      <c r="A22" s="15"/>
      <c r="B22" s="19">
        <f t="shared" si="0"/>
        <v>17</v>
      </c>
      <c r="C22" s="50"/>
      <c r="D22" s="50"/>
      <c r="E22" s="50"/>
      <c r="F22" s="56"/>
      <c r="G22" s="21"/>
      <c r="H22" s="16"/>
    </row>
    <row r="23" spans="1:8" ht="12" customHeight="1" x14ac:dyDescent="0.25">
      <c r="A23" s="15"/>
      <c r="B23" s="19">
        <f t="shared" si="0"/>
        <v>18</v>
      </c>
      <c r="C23" s="50"/>
      <c r="D23" s="50"/>
      <c r="E23" s="50"/>
      <c r="F23" s="56"/>
      <c r="G23" s="21"/>
      <c r="H23" s="16"/>
    </row>
    <row r="24" spans="1:8" ht="12" customHeight="1" x14ac:dyDescent="0.25">
      <c r="A24" s="15"/>
      <c r="B24" s="19">
        <f t="shared" si="0"/>
        <v>19</v>
      </c>
      <c r="C24" s="50"/>
      <c r="D24" s="50"/>
      <c r="E24" s="50"/>
      <c r="F24" s="56"/>
      <c r="G24" s="21"/>
      <c r="H24" s="16"/>
    </row>
    <row r="25" spans="1:8" ht="12" customHeight="1" x14ac:dyDescent="0.25">
      <c r="A25" s="15"/>
      <c r="B25" s="19">
        <f t="shared" si="0"/>
        <v>20</v>
      </c>
      <c r="C25" s="50"/>
      <c r="D25" s="50"/>
      <c r="E25" s="50"/>
      <c r="F25" s="56"/>
      <c r="G25" s="21"/>
      <c r="H25" s="16"/>
    </row>
    <row r="26" spans="1:8" ht="12" customHeight="1" x14ac:dyDescent="0.25">
      <c r="A26" s="15"/>
      <c r="B26" s="19">
        <f t="shared" si="0"/>
        <v>21</v>
      </c>
      <c r="C26" s="50"/>
      <c r="D26" s="50"/>
      <c r="E26" s="50"/>
      <c r="F26" s="56"/>
      <c r="G26" s="21"/>
      <c r="H26" s="16"/>
    </row>
    <row r="27" spans="1:8" ht="12" customHeight="1" x14ac:dyDescent="0.25">
      <c r="A27" s="15"/>
      <c r="B27" s="19">
        <f t="shared" si="0"/>
        <v>22</v>
      </c>
      <c r="C27" s="50"/>
      <c r="D27" s="50"/>
      <c r="E27" s="50"/>
      <c r="F27" s="56"/>
      <c r="G27" s="21"/>
      <c r="H27" s="16"/>
    </row>
    <row r="28" spans="1:8" ht="12" customHeight="1" x14ac:dyDescent="0.25">
      <c r="A28" s="15"/>
      <c r="B28" s="19">
        <f t="shared" si="0"/>
        <v>23</v>
      </c>
      <c r="C28" s="50"/>
      <c r="D28" s="50"/>
      <c r="E28" s="50"/>
      <c r="F28" s="56"/>
      <c r="G28" s="21"/>
      <c r="H28" s="16"/>
    </row>
    <row r="29" spans="1:8" ht="12" customHeight="1" x14ac:dyDescent="0.25">
      <c r="A29" s="15"/>
      <c r="B29" s="19">
        <f t="shared" si="0"/>
        <v>24</v>
      </c>
      <c r="C29" s="50"/>
      <c r="D29" s="50"/>
      <c r="E29" s="50"/>
      <c r="F29" s="56"/>
      <c r="G29" s="21"/>
      <c r="H29" s="16"/>
    </row>
    <row r="30" spans="1:8" ht="12" customHeight="1" x14ac:dyDescent="0.25">
      <c r="A30" s="15"/>
      <c r="B30" s="19">
        <f t="shared" si="0"/>
        <v>25</v>
      </c>
      <c r="C30" s="50"/>
      <c r="D30" s="50"/>
      <c r="E30" s="50"/>
      <c r="F30" s="56"/>
      <c r="G30" s="21"/>
      <c r="H30" s="16"/>
    </row>
    <row r="31" spans="1:8" ht="12" customHeight="1" x14ac:dyDescent="0.25">
      <c r="A31" s="15"/>
      <c r="B31" s="19">
        <f t="shared" si="0"/>
        <v>26</v>
      </c>
      <c r="C31" s="50"/>
      <c r="D31" s="50"/>
      <c r="E31" s="50"/>
      <c r="F31" s="56"/>
      <c r="G31" s="21"/>
      <c r="H31" s="16"/>
    </row>
    <row r="32" spans="1:8" ht="12" customHeight="1" x14ac:dyDescent="0.25">
      <c r="A32" s="15"/>
      <c r="B32" s="19">
        <f t="shared" si="0"/>
        <v>27</v>
      </c>
      <c r="C32" s="50"/>
      <c r="D32" s="50"/>
      <c r="E32" s="50"/>
      <c r="F32" s="56"/>
      <c r="G32" s="21"/>
      <c r="H32" s="16"/>
    </row>
    <row r="33" spans="1:8" ht="12" customHeight="1" x14ac:dyDescent="0.25">
      <c r="A33" s="15"/>
      <c r="B33" s="19">
        <f t="shared" si="0"/>
        <v>28</v>
      </c>
      <c r="C33" s="50"/>
      <c r="D33" s="50"/>
      <c r="E33" s="50"/>
      <c r="F33" s="56"/>
      <c r="G33" s="21"/>
      <c r="H33" s="16"/>
    </row>
    <row r="34" spans="1:8" ht="12" customHeight="1" x14ac:dyDescent="0.25">
      <c r="A34" s="15"/>
      <c r="B34" s="19">
        <f t="shared" si="0"/>
        <v>29</v>
      </c>
      <c r="C34" s="50"/>
      <c r="D34" s="50"/>
      <c r="E34" s="50"/>
      <c r="F34" s="56"/>
      <c r="G34" s="21"/>
      <c r="H34" s="16"/>
    </row>
    <row r="35" spans="1:8" ht="12" customHeight="1" x14ac:dyDescent="0.25">
      <c r="A35" s="15"/>
      <c r="B35" s="19">
        <f t="shared" si="0"/>
        <v>30</v>
      </c>
      <c r="C35" s="50"/>
      <c r="D35" s="50"/>
      <c r="E35" s="50"/>
      <c r="F35" s="56"/>
      <c r="G35" s="21"/>
      <c r="H35" s="16"/>
    </row>
    <row r="36" spans="1:8" ht="12" customHeight="1" x14ac:dyDescent="0.25">
      <c r="A36" s="15"/>
      <c r="B36" s="19">
        <f t="shared" si="0"/>
        <v>31</v>
      </c>
      <c r="C36" s="50"/>
      <c r="D36" s="50"/>
      <c r="E36" s="50"/>
      <c r="F36" s="56"/>
      <c r="G36" s="21"/>
      <c r="H36" s="16"/>
    </row>
    <row r="37" spans="1:8" ht="12" customHeight="1" x14ac:dyDescent="0.25">
      <c r="A37" s="15"/>
      <c r="B37" s="19">
        <f t="shared" si="0"/>
        <v>32</v>
      </c>
      <c r="C37" s="50"/>
      <c r="D37" s="50"/>
      <c r="E37" s="50"/>
      <c r="F37" s="56"/>
      <c r="G37" s="21"/>
      <c r="H37" s="16"/>
    </row>
    <row r="38" spans="1:8" ht="12" customHeight="1" x14ac:dyDescent="0.25">
      <c r="A38" s="15"/>
      <c r="B38" s="19">
        <f t="shared" si="0"/>
        <v>33</v>
      </c>
      <c r="C38" s="50"/>
      <c r="D38" s="50"/>
      <c r="E38" s="50"/>
      <c r="F38" s="56"/>
      <c r="G38" s="21"/>
      <c r="H38" s="16"/>
    </row>
    <row r="39" spans="1:8" ht="12" customHeight="1" x14ac:dyDescent="0.25">
      <c r="A39" s="15"/>
      <c r="B39" s="19">
        <f t="shared" si="0"/>
        <v>34</v>
      </c>
      <c r="C39" s="50"/>
      <c r="D39" s="50"/>
      <c r="E39" s="50"/>
      <c r="F39" s="56"/>
      <c r="G39" s="21"/>
      <c r="H39" s="16"/>
    </row>
    <row r="40" spans="1:8" ht="12" customHeight="1" x14ac:dyDescent="0.25">
      <c r="A40" s="15"/>
      <c r="B40" s="19">
        <f t="shared" si="0"/>
        <v>35</v>
      </c>
      <c r="C40" s="50"/>
      <c r="D40" s="50"/>
      <c r="E40" s="50"/>
      <c r="F40" s="56"/>
      <c r="G40" s="21"/>
      <c r="H40" s="16"/>
    </row>
    <row r="41" spans="1:8" ht="12" customHeight="1" x14ac:dyDescent="0.25">
      <c r="A41" s="15"/>
      <c r="B41" s="19">
        <f t="shared" si="0"/>
        <v>36</v>
      </c>
      <c r="C41" s="50"/>
      <c r="D41" s="50"/>
      <c r="E41" s="50"/>
      <c r="F41" s="56"/>
      <c r="G41" s="21"/>
      <c r="H41" s="16"/>
    </row>
    <row r="42" spans="1:8" ht="12" customHeight="1" x14ac:dyDescent="0.25">
      <c r="A42" s="15"/>
      <c r="B42" s="19">
        <f t="shared" si="0"/>
        <v>37</v>
      </c>
      <c r="C42" s="50"/>
      <c r="D42" s="50"/>
      <c r="E42" s="50"/>
      <c r="F42" s="56"/>
      <c r="G42" s="21"/>
      <c r="H42" s="16"/>
    </row>
    <row r="43" spans="1:8" ht="12" customHeight="1" x14ac:dyDescent="0.25">
      <c r="A43" s="15"/>
      <c r="B43" s="19">
        <f t="shared" si="0"/>
        <v>38</v>
      </c>
      <c r="C43" s="50"/>
      <c r="D43" s="50"/>
      <c r="E43" s="50"/>
      <c r="F43" s="56"/>
      <c r="G43" s="21"/>
      <c r="H43" s="16"/>
    </row>
    <row r="44" spans="1:8" ht="12" customHeight="1" x14ac:dyDescent="0.25">
      <c r="A44" s="15"/>
      <c r="B44" s="19">
        <f t="shared" si="0"/>
        <v>39</v>
      </c>
      <c r="C44" s="50"/>
      <c r="D44" s="50"/>
      <c r="E44" s="50"/>
      <c r="F44" s="56"/>
      <c r="G44" s="21"/>
      <c r="H44" s="16"/>
    </row>
    <row r="45" spans="1:8" ht="12" customHeight="1" x14ac:dyDescent="0.25">
      <c r="A45" s="15"/>
      <c r="B45" s="19">
        <f t="shared" si="0"/>
        <v>40</v>
      </c>
      <c r="C45" s="50"/>
      <c r="D45" s="50"/>
      <c r="E45" s="50"/>
      <c r="F45" s="56"/>
      <c r="G45" s="21"/>
      <c r="H45" s="16"/>
    </row>
    <row r="46" spans="1:8" x14ac:dyDescent="0.25">
      <c r="A46" s="15"/>
      <c r="B46" s="17"/>
      <c r="C46" s="18"/>
      <c r="D46" s="18"/>
      <c r="E46" s="18"/>
      <c r="F46" s="75"/>
      <c r="G46" s="17"/>
      <c r="H46" s="16"/>
    </row>
    <row r="47" spans="1:8" x14ac:dyDescent="0.25">
      <c r="A47" s="22"/>
      <c r="B47" s="23"/>
      <c r="C47" s="24"/>
      <c r="D47" s="24"/>
      <c r="E47" s="24"/>
      <c r="F47" s="76"/>
      <c r="G47" s="23"/>
      <c r="H47" s="25"/>
    </row>
    <row r="48" spans="1:8" x14ac:dyDescent="0.25">
      <c r="B48" s="17"/>
      <c r="C48" s="18"/>
      <c r="D48" s="18"/>
      <c r="E48" s="18"/>
      <c r="F48" s="75"/>
      <c r="G48" s="17"/>
    </row>
    <row r="49" spans="2:7" x14ac:dyDescent="0.25">
      <c r="B49" s="17"/>
      <c r="C49" s="18"/>
      <c r="D49" s="18"/>
      <c r="E49" s="18"/>
      <c r="F49" s="75"/>
      <c r="G49" s="17"/>
    </row>
    <row r="50" spans="2:7" x14ac:dyDescent="0.25">
      <c r="B50" s="17"/>
      <c r="C50" s="18"/>
      <c r="D50" s="18"/>
      <c r="E50" s="18"/>
      <c r="F50" s="75"/>
      <c r="G50" s="17"/>
    </row>
    <row r="51" spans="2:7" x14ac:dyDescent="0.25">
      <c r="B51" s="17"/>
      <c r="C51" s="18"/>
      <c r="D51" s="18"/>
      <c r="E51" s="18"/>
      <c r="F51" s="75"/>
      <c r="G51" s="17"/>
    </row>
    <row r="52" spans="2:7" x14ac:dyDescent="0.25">
      <c r="B52" s="17"/>
      <c r="C52" s="18"/>
      <c r="D52" s="18"/>
      <c r="E52" s="18"/>
      <c r="F52" s="75"/>
      <c r="G52" s="17"/>
    </row>
    <row r="53" spans="2:7" x14ac:dyDescent="0.25">
      <c r="B53" s="17"/>
      <c r="C53" s="18"/>
      <c r="D53" s="18"/>
      <c r="E53" s="18"/>
      <c r="F53" s="75"/>
      <c r="G53" s="17"/>
    </row>
  </sheetData>
  <mergeCells count="2">
    <mergeCell ref="B2:G2"/>
    <mergeCell ref="B4:G4"/>
  </mergeCells>
  <phoneticPr fontId="54" type="noConversion"/>
  <printOptions horizontalCentered="1"/>
  <pageMargins left="0" right="0" top="0" bottom="0" header="0" footer="0"/>
  <pageSetup paperSize="9" scale="96" fitToHeight="0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</sheetPr>
  <dimension ref="A1:VMO3486"/>
  <sheetViews>
    <sheetView showGridLines="0" tabSelected="1" zoomScaleNormal="100" workbookViewId="0">
      <pane ySplit="13" topLeftCell="A3450" activePane="bottomLeft" state="frozen"/>
      <selection pane="bottomLeft" activeCell="N3461" sqref="N3461"/>
    </sheetView>
  </sheetViews>
  <sheetFormatPr defaultRowHeight="12" outlineLevelRow="1" x14ac:dyDescent="0.25"/>
  <cols>
    <col min="1" max="1" width="1.140625" style="1" customWidth="1"/>
    <col min="2" max="2" width="5.85546875" style="1" customWidth="1"/>
    <col min="3" max="3" width="6.42578125" style="4" customWidth="1"/>
    <col min="4" max="4" width="16.140625" style="4" customWidth="1"/>
    <col min="5" max="5" width="42.42578125" style="4" customWidth="1"/>
    <col min="6" max="6" width="27.7109375" style="4" customWidth="1"/>
    <col min="7" max="7" width="30.42578125" style="3" customWidth="1"/>
    <col min="8" max="8" width="6" style="3" customWidth="1"/>
    <col min="9" max="9" width="10.5703125" style="249" customWidth="1"/>
    <col min="10" max="10" width="10.7109375" style="249" customWidth="1"/>
    <col min="11" max="11" width="8.85546875" style="4" customWidth="1"/>
    <col min="12" max="12" width="7.140625" style="181" customWidth="1"/>
    <col min="13" max="14" width="5.85546875" style="249" customWidth="1"/>
    <col min="15" max="16" width="7" style="4" customWidth="1"/>
    <col min="17" max="17" width="6.85546875" style="4" customWidth="1"/>
    <col min="18" max="18" width="13" style="101" customWidth="1"/>
    <col min="19" max="19" width="9.42578125" style="4" customWidth="1"/>
    <col min="20" max="20" width="1" style="1" customWidth="1"/>
    <col min="21" max="16384" width="9.140625" style="1"/>
  </cols>
  <sheetData>
    <row r="1" spans="2:15225" ht="7.5" customHeight="1" x14ac:dyDescent="0.25"/>
    <row r="2" spans="2:15225" ht="18" customHeight="1" x14ac:dyDescent="0.25">
      <c r="B2" s="213" t="str">
        <f>표지!A2&amp;" WBS (Work Breakdown Structure)"</f>
        <v>하나/외환은행 전자금융 통합 프로젝트 WBS (Work Breakdown Structure)</v>
      </c>
      <c r="C2" s="214"/>
      <c r="D2" s="214"/>
      <c r="E2" s="214"/>
      <c r="F2" s="214"/>
      <c r="G2" s="214"/>
      <c r="H2" s="214"/>
      <c r="I2" s="214"/>
      <c r="J2" s="214"/>
      <c r="K2" s="214"/>
      <c r="L2" s="214"/>
      <c r="M2" s="214"/>
      <c r="N2" s="214"/>
      <c r="O2" s="214"/>
      <c r="P2" s="214"/>
      <c r="Q2" s="214"/>
      <c r="R2" s="214"/>
      <c r="S2" s="214"/>
      <c r="T2" s="104"/>
      <c r="U2" s="104"/>
      <c r="V2" s="104"/>
      <c r="W2" s="104"/>
      <c r="X2" s="104"/>
      <c r="Y2" s="104"/>
      <c r="Z2" s="104"/>
      <c r="AA2" s="104"/>
      <c r="AB2" s="104"/>
      <c r="AC2" s="104"/>
      <c r="AD2" s="104"/>
      <c r="AE2" s="104"/>
      <c r="AF2" s="104"/>
      <c r="AG2" s="104"/>
      <c r="AH2" s="104"/>
      <c r="AI2" s="104"/>
      <c r="AJ2" s="104"/>
      <c r="AK2" s="104"/>
      <c r="AL2" s="104"/>
      <c r="AM2" s="104"/>
      <c r="AN2" s="104"/>
      <c r="AO2" s="104"/>
      <c r="AP2" s="104"/>
      <c r="AQ2" s="104"/>
      <c r="AR2" s="104"/>
      <c r="AS2" s="104"/>
      <c r="AT2" s="104"/>
      <c r="AU2" s="104"/>
      <c r="AV2" s="104"/>
      <c r="AW2" s="104"/>
      <c r="AX2" s="104"/>
      <c r="AY2" s="104"/>
      <c r="AZ2" s="104"/>
      <c r="BA2" s="104"/>
      <c r="BB2" s="104"/>
      <c r="BC2" s="104"/>
      <c r="BD2" s="104"/>
      <c r="BE2" s="104"/>
      <c r="BF2" s="104"/>
      <c r="BG2" s="104"/>
      <c r="BH2" s="104"/>
      <c r="BI2" s="104"/>
      <c r="BJ2" s="104"/>
      <c r="BK2" s="104"/>
      <c r="BL2" s="104"/>
      <c r="BM2" s="104"/>
      <c r="BN2" s="104"/>
      <c r="BO2" s="104"/>
      <c r="BP2" s="104"/>
      <c r="BQ2" s="104"/>
      <c r="BR2" s="104"/>
      <c r="BS2" s="104"/>
      <c r="BT2" s="104"/>
      <c r="BU2" s="104"/>
      <c r="BV2" s="104"/>
      <c r="BW2" s="104"/>
      <c r="BX2" s="104"/>
      <c r="BY2" s="104"/>
      <c r="BZ2" s="104"/>
      <c r="CA2" s="104"/>
      <c r="CB2" s="104"/>
      <c r="CC2" s="104"/>
      <c r="CD2" s="104"/>
      <c r="CE2" s="104"/>
      <c r="CF2" s="104"/>
      <c r="CG2" s="104"/>
      <c r="CH2" s="104"/>
      <c r="CI2" s="104"/>
      <c r="CJ2" s="104"/>
      <c r="CK2" s="104"/>
      <c r="CL2" s="104"/>
      <c r="CM2" s="104"/>
      <c r="CN2" s="104"/>
      <c r="CO2" s="104"/>
      <c r="CP2" s="104"/>
      <c r="CQ2" s="104"/>
      <c r="CR2" s="104"/>
      <c r="CS2" s="104"/>
      <c r="CT2" s="104"/>
      <c r="CU2" s="104"/>
      <c r="CV2" s="104"/>
      <c r="CW2" s="104"/>
      <c r="CX2" s="104"/>
      <c r="CY2" s="104"/>
      <c r="CZ2" s="104"/>
      <c r="DA2" s="104"/>
      <c r="DB2" s="104"/>
      <c r="DC2" s="104"/>
      <c r="DD2" s="104"/>
      <c r="DE2" s="104"/>
      <c r="DF2" s="104"/>
      <c r="DG2" s="104"/>
      <c r="DH2" s="104"/>
      <c r="DI2" s="104"/>
      <c r="DJ2" s="104"/>
      <c r="DK2" s="104"/>
      <c r="DL2" s="104"/>
      <c r="DM2" s="104"/>
      <c r="DN2" s="104"/>
      <c r="DO2" s="104"/>
      <c r="DP2" s="104"/>
      <c r="DQ2" s="104"/>
      <c r="DR2" s="104"/>
      <c r="DS2" s="104"/>
      <c r="DT2" s="104"/>
      <c r="DU2" s="104"/>
      <c r="DV2" s="104"/>
      <c r="DW2" s="104"/>
      <c r="DX2" s="104"/>
      <c r="DY2" s="104"/>
      <c r="DZ2" s="104"/>
      <c r="EA2" s="104"/>
      <c r="EB2" s="104"/>
      <c r="EC2" s="104"/>
      <c r="ED2" s="104"/>
      <c r="EE2" s="104"/>
      <c r="EF2" s="104"/>
      <c r="EG2" s="104"/>
      <c r="EH2" s="104"/>
      <c r="EI2" s="104"/>
      <c r="EJ2" s="104"/>
      <c r="EK2" s="104"/>
      <c r="EL2" s="104"/>
      <c r="EM2" s="104"/>
      <c r="EN2" s="104"/>
      <c r="EO2" s="104"/>
      <c r="EP2" s="104"/>
      <c r="EQ2" s="104"/>
      <c r="ER2" s="104"/>
      <c r="ES2" s="104"/>
      <c r="ET2" s="104"/>
      <c r="EU2" s="104"/>
      <c r="EV2" s="104"/>
      <c r="EW2" s="104"/>
      <c r="EX2" s="104"/>
      <c r="EY2" s="104"/>
      <c r="EZ2" s="104"/>
      <c r="FA2" s="104"/>
      <c r="FB2" s="104"/>
      <c r="FC2" s="104"/>
      <c r="FD2" s="104"/>
      <c r="FE2" s="104"/>
      <c r="FF2" s="104"/>
      <c r="FG2" s="104"/>
      <c r="FH2" s="104"/>
      <c r="FI2" s="104"/>
      <c r="FJ2" s="104"/>
      <c r="FK2" s="104"/>
      <c r="FL2" s="104"/>
      <c r="FM2" s="104"/>
      <c r="FN2" s="104"/>
      <c r="FO2" s="104"/>
      <c r="FP2" s="104"/>
      <c r="FQ2" s="104"/>
      <c r="FR2" s="104"/>
      <c r="FS2" s="104"/>
      <c r="FT2" s="104"/>
      <c r="FU2" s="104"/>
      <c r="FV2" s="104"/>
      <c r="FW2" s="104"/>
      <c r="FX2" s="104"/>
      <c r="FY2" s="104"/>
      <c r="FZ2" s="104"/>
      <c r="GA2" s="104"/>
      <c r="GB2" s="104"/>
      <c r="GC2" s="104"/>
      <c r="GD2" s="104"/>
      <c r="GE2" s="104"/>
      <c r="GF2" s="104"/>
      <c r="GG2" s="104"/>
      <c r="GH2" s="104"/>
      <c r="GI2" s="104"/>
      <c r="GJ2" s="104"/>
      <c r="GK2" s="104"/>
      <c r="GL2" s="104"/>
      <c r="GM2" s="104"/>
      <c r="GN2" s="104"/>
      <c r="GO2" s="104"/>
      <c r="GP2" s="104"/>
      <c r="GQ2" s="104"/>
      <c r="GR2" s="104"/>
      <c r="GS2" s="104"/>
      <c r="GT2" s="104"/>
      <c r="GU2" s="104"/>
      <c r="GV2" s="104"/>
      <c r="GW2" s="104"/>
      <c r="GX2" s="104"/>
      <c r="GY2" s="104"/>
      <c r="GZ2" s="104"/>
      <c r="HA2" s="104"/>
      <c r="HB2" s="104"/>
      <c r="HC2" s="104"/>
      <c r="HD2" s="104"/>
      <c r="HE2" s="104"/>
      <c r="HF2" s="104"/>
      <c r="HG2" s="104"/>
      <c r="HH2" s="104"/>
      <c r="HI2" s="104"/>
      <c r="HJ2" s="104"/>
      <c r="HK2" s="104"/>
      <c r="HL2" s="104"/>
      <c r="HM2" s="104"/>
      <c r="HN2" s="104"/>
      <c r="HO2" s="104"/>
      <c r="HP2" s="104"/>
      <c r="HQ2" s="104"/>
      <c r="HR2" s="104"/>
      <c r="HS2" s="104"/>
      <c r="HT2" s="104"/>
      <c r="HU2" s="104"/>
      <c r="HV2" s="104"/>
      <c r="HW2" s="104"/>
      <c r="HX2" s="104"/>
      <c r="HY2" s="104"/>
      <c r="HZ2" s="104"/>
      <c r="IA2" s="104"/>
      <c r="IB2" s="104"/>
      <c r="IC2" s="104"/>
      <c r="ID2" s="104"/>
      <c r="IE2" s="104"/>
      <c r="IF2" s="104"/>
      <c r="IG2" s="104"/>
      <c r="IH2" s="104"/>
      <c r="II2" s="104"/>
      <c r="IJ2" s="104"/>
      <c r="IK2" s="104"/>
      <c r="IL2" s="104"/>
      <c r="IM2" s="104"/>
      <c r="IN2" s="104"/>
      <c r="IO2" s="104"/>
      <c r="IP2" s="104"/>
      <c r="IQ2" s="104"/>
      <c r="IR2" s="104"/>
      <c r="IS2" s="104"/>
      <c r="IT2" s="104"/>
      <c r="IU2" s="104"/>
      <c r="IV2" s="104"/>
      <c r="IW2" s="104"/>
      <c r="IX2" s="104"/>
      <c r="IY2" s="104"/>
      <c r="IZ2" s="104"/>
      <c r="JA2" s="104"/>
      <c r="JB2" s="104"/>
      <c r="JC2" s="104"/>
      <c r="JD2" s="104"/>
      <c r="JE2" s="104"/>
      <c r="JF2" s="104"/>
      <c r="JG2" s="104"/>
      <c r="JH2" s="104"/>
      <c r="JI2" s="104"/>
      <c r="JJ2" s="104"/>
      <c r="JK2" s="104"/>
      <c r="JL2" s="104"/>
      <c r="JM2" s="104"/>
      <c r="JN2" s="104"/>
      <c r="JO2" s="104"/>
      <c r="JP2" s="104"/>
      <c r="JQ2" s="104"/>
      <c r="JR2" s="104"/>
      <c r="JS2" s="104"/>
      <c r="JT2" s="104"/>
      <c r="JU2" s="104"/>
      <c r="JV2" s="104"/>
      <c r="JW2" s="104"/>
      <c r="JX2" s="104"/>
      <c r="JY2" s="104"/>
      <c r="JZ2" s="104"/>
      <c r="KA2" s="104"/>
      <c r="KB2" s="104"/>
      <c r="KC2" s="104"/>
      <c r="KD2" s="104"/>
      <c r="KE2" s="104"/>
      <c r="KF2" s="104"/>
      <c r="KG2" s="104"/>
      <c r="KH2" s="104"/>
      <c r="KI2" s="104"/>
      <c r="KJ2" s="104"/>
      <c r="KK2" s="104"/>
      <c r="KL2" s="104"/>
      <c r="KM2" s="104"/>
      <c r="KN2" s="104"/>
      <c r="KO2" s="104"/>
      <c r="KP2" s="104"/>
      <c r="KQ2" s="104"/>
      <c r="KR2" s="104"/>
      <c r="KS2" s="104"/>
      <c r="KT2" s="104"/>
      <c r="KU2" s="104"/>
      <c r="KV2" s="104"/>
      <c r="KW2" s="104"/>
      <c r="KX2" s="104"/>
      <c r="KY2" s="104"/>
      <c r="KZ2" s="104"/>
      <c r="LA2" s="104"/>
      <c r="LB2" s="104"/>
      <c r="LC2" s="104"/>
      <c r="LD2" s="104"/>
      <c r="LE2" s="104"/>
      <c r="LF2" s="104"/>
      <c r="LG2" s="104"/>
      <c r="LH2" s="104"/>
      <c r="LI2" s="104"/>
      <c r="LJ2" s="104"/>
      <c r="LK2" s="104"/>
      <c r="LL2" s="104"/>
      <c r="LM2" s="104"/>
      <c r="LN2" s="104"/>
      <c r="LO2" s="104"/>
      <c r="LP2" s="104"/>
      <c r="LQ2" s="104"/>
      <c r="LR2" s="104"/>
      <c r="LS2" s="104"/>
      <c r="LT2" s="104"/>
      <c r="LU2" s="104"/>
      <c r="LV2" s="104"/>
      <c r="LW2" s="104"/>
      <c r="LX2" s="104"/>
      <c r="LY2" s="104"/>
      <c r="LZ2" s="104"/>
      <c r="MA2" s="104"/>
      <c r="MB2" s="104"/>
      <c r="MC2" s="104"/>
      <c r="MD2" s="104"/>
      <c r="ME2" s="104"/>
      <c r="MF2" s="104"/>
      <c r="MG2" s="104"/>
      <c r="MH2" s="104"/>
      <c r="MI2" s="104"/>
      <c r="MJ2" s="104"/>
      <c r="MK2" s="104"/>
      <c r="ML2" s="104"/>
      <c r="MM2" s="104"/>
      <c r="MN2" s="104"/>
      <c r="MO2" s="104"/>
      <c r="MP2" s="104"/>
      <c r="MQ2" s="104"/>
      <c r="MR2" s="104"/>
      <c r="MS2" s="104"/>
      <c r="MT2" s="104"/>
      <c r="MU2" s="104"/>
      <c r="MV2" s="104"/>
      <c r="MW2" s="104"/>
      <c r="MX2" s="104"/>
      <c r="MY2" s="104"/>
      <c r="MZ2" s="104"/>
      <c r="NA2" s="104"/>
      <c r="NB2" s="104"/>
      <c r="NC2" s="104"/>
      <c r="ND2" s="104"/>
      <c r="NE2" s="104"/>
      <c r="NF2" s="104"/>
      <c r="NG2" s="104"/>
      <c r="NH2" s="104"/>
      <c r="NI2" s="104"/>
      <c r="NJ2" s="104"/>
      <c r="NK2" s="104"/>
      <c r="NL2" s="104"/>
      <c r="NM2" s="104"/>
      <c r="NN2" s="104"/>
      <c r="NO2" s="104"/>
      <c r="NP2" s="104"/>
      <c r="NQ2" s="104"/>
      <c r="NR2" s="104"/>
      <c r="NS2" s="104"/>
      <c r="NT2" s="104"/>
      <c r="NU2" s="104"/>
      <c r="NV2" s="104"/>
      <c r="NW2" s="104"/>
      <c r="NX2" s="104"/>
      <c r="NY2" s="104"/>
      <c r="NZ2" s="104"/>
      <c r="OA2" s="104"/>
      <c r="OB2" s="104"/>
      <c r="OC2" s="104"/>
      <c r="OD2" s="104"/>
      <c r="OE2" s="104"/>
      <c r="OF2" s="104"/>
      <c r="OG2" s="104"/>
      <c r="OH2" s="104"/>
      <c r="OI2" s="104"/>
      <c r="OJ2" s="104"/>
      <c r="OK2" s="104"/>
      <c r="OL2" s="104"/>
      <c r="OM2" s="104"/>
      <c r="ON2" s="104"/>
      <c r="OO2" s="104"/>
      <c r="OP2" s="104"/>
      <c r="OQ2" s="104"/>
      <c r="OR2" s="104"/>
      <c r="OS2" s="104"/>
      <c r="OT2" s="104"/>
      <c r="OU2" s="104"/>
      <c r="OV2" s="104"/>
      <c r="OW2" s="104"/>
      <c r="OX2" s="104"/>
      <c r="OY2" s="104"/>
      <c r="OZ2" s="104"/>
      <c r="PA2" s="104"/>
      <c r="PB2" s="104"/>
      <c r="PC2" s="104"/>
      <c r="PD2" s="104"/>
      <c r="PE2" s="104"/>
      <c r="PF2" s="104"/>
      <c r="PG2" s="104"/>
      <c r="PH2" s="104"/>
      <c r="PI2" s="104"/>
      <c r="PJ2" s="104"/>
      <c r="PK2" s="104"/>
      <c r="PL2" s="104"/>
      <c r="PM2" s="104"/>
      <c r="PN2" s="104"/>
      <c r="PO2" s="104"/>
      <c r="PP2" s="104"/>
      <c r="PQ2" s="104"/>
      <c r="PR2" s="104"/>
      <c r="PS2" s="104"/>
      <c r="PT2" s="104"/>
      <c r="PU2" s="104"/>
      <c r="PV2" s="104"/>
      <c r="PW2" s="104"/>
      <c r="PX2" s="104"/>
      <c r="PY2" s="104"/>
      <c r="PZ2" s="104"/>
      <c r="QA2" s="104"/>
      <c r="QB2" s="104"/>
      <c r="QC2" s="104"/>
      <c r="QD2" s="104"/>
      <c r="QE2" s="104"/>
      <c r="QF2" s="104"/>
      <c r="QG2" s="104"/>
      <c r="QH2" s="104"/>
      <c r="QI2" s="104"/>
      <c r="QJ2" s="104"/>
      <c r="QK2" s="104"/>
      <c r="QL2" s="104"/>
      <c r="QM2" s="104"/>
      <c r="QN2" s="104"/>
      <c r="QO2" s="104"/>
      <c r="QP2" s="104"/>
      <c r="QQ2" s="104"/>
      <c r="QR2" s="104"/>
      <c r="QS2" s="104"/>
      <c r="QT2" s="104"/>
      <c r="QU2" s="104"/>
      <c r="QV2" s="104"/>
      <c r="QW2" s="104"/>
      <c r="QX2" s="104"/>
      <c r="QY2" s="104"/>
      <c r="QZ2" s="104"/>
      <c r="RA2" s="104"/>
      <c r="RB2" s="104"/>
      <c r="RC2" s="104"/>
      <c r="RD2" s="104"/>
      <c r="RE2" s="104"/>
      <c r="RF2" s="104"/>
      <c r="RG2" s="104"/>
      <c r="RH2" s="104"/>
      <c r="RI2" s="104"/>
      <c r="RJ2" s="104"/>
      <c r="RK2" s="104"/>
      <c r="RL2" s="104"/>
      <c r="RM2" s="104"/>
      <c r="RN2" s="104"/>
      <c r="RO2" s="104"/>
      <c r="RP2" s="104"/>
      <c r="RQ2" s="104"/>
      <c r="RR2" s="104"/>
      <c r="RS2" s="104"/>
      <c r="RT2" s="104"/>
      <c r="RU2" s="104"/>
      <c r="RV2" s="104"/>
      <c r="RW2" s="104"/>
      <c r="RX2" s="104"/>
      <c r="RY2" s="104"/>
      <c r="RZ2" s="104"/>
      <c r="SA2" s="104"/>
      <c r="SB2" s="104"/>
      <c r="SC2" s="104"/>
      <c r="SD2" s="104"/>
      <c r="SE2" s="104"/>
      <c r="SF2" s="104"/>
      <c r="SG2" s="104"/>
      <c r="SH2" s="104"/>
      <c r="SI2" s="104"/>
      <c r="SJ2" s="104"/>
      <c r="SK2" s="104"/>
      <c r="SL2" s="104"/>
      <c r="SM2" s="104"/>
      <c r="SN2" s="104"/>
      <c r="SO2" s="104"/>
      <c r="SP2" s="104"/>
      <c r="SQ2" s="104"/>
      <c r="SR2" s="104"/>
      <c r="SS2" s="104"/>
      <c r="ST2" s="104"/>
      <c r="SU2" s="104"/>
      <c r="SV2" s="104"/>
      <c r="SW2" s="104"/>
      <c r="SX2" s="104"/>
      <c r="SY2" s="104"/>
      <c r="SZ2" s="104"/>
      <c r="TA2" s="104"/>
      <c r="TB2" s="104"/>
      <c r="TC2" s="104"/>
      <c r="TD2" s="104"/>
      <c r="TE2" s="104"/>
      <c r="TF2" s="104"/>
      <c r="TG2" s="104"/>
      <c r="TH2" s="104"/>
      <c r="TI2" s="104"/>
      <c r="TJ2" s="104"/>
      <c r="TK2" s="104"/>
      <c r="TL2" s="104"/>
      <c r="TM2" s="104"/>
      <c r="TN2" s="104"/>
      <c r="TO2" s="104"/>
      <c r="TP2" s="104"/>
      <c r="TQ2" s="104"/>
      <c r="TR2" s="104"/>
      <c r="TS2" s="104"/>
      <c r="TT2" s="104"/>
      <c r="TU2" s="104"/>
      <c r="TV2" s="104"/>
      <c r="TW2" s="104"/>
      <c r="TX2" s="104"/>
      <c r="TY2" s="104"/>
      <c r="TZ2" s="104"/>
      <c r="UA2" s="104"/>
      <c r="UB2" s="104"/>
      <c r="UC2" s="104"/>
      <c r="UD2" s="104"/>
      <c r="UE2" s="104"/>
      <c r="UF2" s="104"/>
      <c r="UG2" s="104"/>
      <c r="UH2" s="104"/>
      <c r="UI2" s="104"/>
      <c r="UJ2" s="104"/>
      <c r="UK2" s="104"/>
      <c r="UL2" s="104"/>
      <c r="UM2" s="104"/>
      <c r="UN2" s="104"/>
      <c r="UO2" s="104"/>
      <c r="UP2" s="104"/>
      <c r="UQ2" s="104"/>
      <c r="UR2" s="104"/>
      <c r="US2" s="104"/>
      <c r="UT2" s="104"/>
      <c r="UU2" s="104"/>
      <c r="UV2" s="104"/>
      <c r="UW2" s="104"/>
      <c r="UX2" s="104"/>
      <c r="UY2" s="104"/>
      <c r="UZ2" s="104"/>
      <c r="VA2" s="104"/>
      <c r="VB2" s="104"/>
      <c r="VC2" s="104"/>
      <c r="VD2" s="104"/>
      <c r="VE2" s="104"/>
      <c r="VF2" s="104"/>
      <c r="VG2" s="104"/>
      <c r="VH2" s="104"/>
      <c r="VI2" s="104"/>
      <c r="VJ2" s="104"/>
      <c r="VK2" s="104"/>
      <c r="VL2" s="104"/>
      <c r="VM2" s="104"/>
      <c r="VN2" s="104"/>
      <c r="VO2" s="104"/>
      <c r="VP2" s="104"/>
      <c r="VQ2" s="104"/>
      <c r="VR2" s="104"/>
      <c r="VS2" s="104"/>
      <c r="VT2" s="104"/>
      <c r="VU2" s="104"/>
      <c r="VV2" s="104"/>
      <c r="VW2" s="104"/>
      <c r="VX2" s="104"/>
      <c r="VY2" s="104"/>
      <c r="VZ2" s="104"/>
      <c r="WA2" s="104"/>
      <c r="WB2" s="104"/>
      <c r="WC2" s="104"/>
      <c r="WD2" s="104"/>
      <c r="WE2" s="104"/>
      <c r="WF2" s="104"/>
      <c r="WG2" s="104"/>
      <c r="WH2" s="104"/>
      <c r="WI2" s="104"/>
      <c r="WJ2" s="104"/>
      <c r="WK2" s="104"/>
      <c r="WL2" s="104"/>
      <c r="WM2" s="104"/>
      <c r="WN2" s="104"/>
      <c r="WO2" s="104"/>
      <c r="WP2" s="104"/>
      <c r="WQ2" s="104"/>
      <c r="WR2" s="104"/>
      <c r="WS2" s="104"/>
      <c r="WT2" s="104"/>
      <c r="WU2" s="104"/>
      <c r="WV2" s="104"/>
      <c r="WW2" s="104"/>
      <c r="WX2" s="104"/>
      <c r="WY2" s="104"/>
      <c r="WZ2" s="104"/>
      <c r="XA2" s="104"/>
      <c r="XB2" s="104"/>
      <c r="XC2" s="104"/>
      <c r="XD2" s="104"/>
      <c r="XE2" s="104"/>
      <c r="XF2" s="104"/>
      <c r="XG2" s="104"/>
      <c r="XH2" s="104"/>
      <c r="XI2" s="104"/>
      <c r="XJ2" s="104"/>
      <c r="XK2" s="104"/>
      <c r="XL2" s="104"/>
      <c r="XM2" s="104"/>
      <c r="XN2" s="104"/>
      <c r="XO2" s="104"/>
      <c r="XP2" s="104"/>
      <c r="XQ2" s="104"/>
      <c r="XR2" s="104"/>
      <c r="XS2" s="104"/>
      <c r="XT2" s="104"/>
      <c r="XU2" s="104"/>
      <c r="XV2" s="104"/>
      <c r="XW2" s="104"/>
      <c r="XX2" s="104"/>
      <c r="XY2" s="104"/>
      <c r="XZ2" s="104"/>
      <c r="YA2" s="104"/>
      <c r="YB2" s="104"/>
      <c r="YC2" s="104"/>
      <c r="YD2" s="104"/>
      <c r="YE2" s="104"/>
      <c r="YF2" s="104"/>
      <c r="YG2" s="104"/>
      <c r="YH2" s="104"/>
      <c r="YI2" s="104"/>
      <c r="YJ2" s="104"/>
      <c r="YK2" s="104"/>
      <c r="YL2" s="104"/>
      <c r="YM2" s="104"/>
      <c r="YN2" s="104"/>
      <c r="YO2" s="104"/>
      <c r="YP2" s="104"/>
      <c r="YQ2" s="104"/>
      <c r="YR2" s="104"/>
      <c r="YS2" s="104"/>
      <c r="YT2" s="104"/>
      <c r="YU2" s="104"/>
      <c r="YV2" s="104"/>
      <c r="YW2" s="104"/>
      <c r="YX2" s="104"/>
      <c r="YY2" s="104"/>
      <c r="YZ2" s="104"/>
      <c r="ZA2" s="104"/>
      <c r="ZB2" s="104"/>
      <c r="ZC2" s="104"/>
      <c r="ZD2" s="104"/>
      <c r="ZE2" s="104"/>
      <c r="ZF2" s="104"/>
      <c r="ZG2" s="104"/>
      <c r="ZH2" s="104"/>
      <c r="ZI2" s="104"/>
      <c r="ZJ2" s="104"/>
      <c r="ZK2" s="104"/>
      <c r="ZL2" s="104"/>
      <c r="ZM2" s="104"/>
      <c r="ZN2" s="104"/>
      <c r="ZO2" s="104"/>
      <c r="ZP2" s="104"/>
      <c r="ZQ2" s="104"/>
      <c r="ZR2" s="104"/>
      <c r="ZS2" s="104"/>
      <c r="ZT2" s="104"/>
      <c r="ZU2" s="104"/>
      <c r="ZV2" s="104"/>
      <c r="ZW2" s="104"/>
      <c r="ZX2" s="104"/>
      <c r="ZY2" s="104"/>
      <c r="ZZ2" s="104"/>
      <c r="AAA2" s="104"/>
      <c r="AAB2" s="104"/>
      <c r="AAC2" s="104"/>
      <c r="AAD2" s="104"/>
      <c r="AAE2" s="104"/>
      <c r="AAF2" s="104"/>
      <c r="AAG2" s="104"/>
      <c r="AAH2" s="104"/>
      <c r="AAI2" s="104"/>
      <c r="AAJ2" s="104"/>
      <c r="AAK2" s="104"/>
      <c r="AAL2" s="104"/>
      <c r="AAM2" s="104"/>
      <c r="AAN2" s="104"/>
      <c r="AAO2" s="104"/>
      <c r="AAP2" s="104"/>
      <c r="AAQ2" s="104"/>
      <c r="AAR2" s="104"/>
      <c r="AAS2" s="104"/>
      <c r="AAT2" s="104"/>
      <c r="AAU2" s="104"/>
      <c r="AAV2" s="104"/>
      <c r="AAW2" s="104"/>
      <c r="AAX2" s="104"/>
      <c r="AAY2" s="104"/>
      <c r="AAZ2" s="104"/>
      <c r="ABA2" s="104"/>
      <c r="ABB2" s="104"/>
      <c r="ABC2" s="104"/>
      <c r="ABD2" s="104"/>
      <c r="ABE2" s="104"/>
      <c r="ABF2" s="104"/>
      <c r="ABG2" s="104"/>
      <c r="ABH2" s="104"/>
      <c r="ABI2" s="104"/>
      <c r="ABJ2" s="104"/>
      <c r="ABK2" s="104"/>
      <c r="ABL2" s="104"/>
      <c r="ABM2" s="104"/>
      <c r="ABN2" s="104"/>
      <c r="ABO2" s="104"/>
      <c r="ABP2" s="104"/>
      <c r="ABQ2" s="104"/>
      <c r="ABR2" s="104"/>
      <c r="ABS2" s="104"/>
      <c r="ABT2" s="104"/>
      <c r="ABU2" s="104"/>
      <c r="ABV2" s="104"/>
      <c r="ABW2" s="104"/>
      <c r="ABX2" s="104"/>
      <c r="ABY2" s="104"/>
      <c r="ABZ2" s="104"/>
      <c r="ACA2" s="104"/>
      <c r="ACB2" s="104"/>
      <c r="ACC2" s="104"/>
      <c r="ACD2" s="104"/>
      <c r="ACE2" s="104"/>
      <c r="ACF2" s="104"/>
      <c r="ACG2" s="104"/>
      <c r="ACH2" s="104"/>
      <c r="ACI2" s="104"/>
      <c r="ACJ2" s="104"/>
      <c r="ACK2" s="104"/>
      <c r="ACL2" s="104"/>
      <c r="ACM2" s="104"/>
      <c r="ACN2" s="104"/>
      <c r="ACO2" s="104"/>
      <c r="ACP2" s="104"/>
      <c r="ACQ2" s="104"/>
      <c r="ACR2" s="104"/>
      <c r="ACS2" s="104"/>
      <c r="ACT2" s="104"/>
      <c r="ACU2" s="104"/>
      <c r="ACV2" s="104"/>
      <c r="ACW2" s="104"/>
      <c r="ACX2" s="104"/>
      <c r="ACY2" s="104"/>
      <c r="ACZ2" s="104"/>
      <c r="ADA2" s="104"/>
      <c r="ADB2" s="104"/>
      <c r="ADC2" s="104"/>
      <c r="ADD2" s="104"/>
      <c r="ADE2" s="104"/>
      <c r="ADF2" s="104"/>
      <c r="ADG2" s="104"/>
      <c r="ADH2" s="104"/>
      <c r="ADI2" s="104"/>
      <c r="ADJ2" s="104"/>
      <c r="ADK2" s="104"/>
      <c r="ADL2" s="104"/>
      <c r="ADM2" s="104"/>
      <c r="ADN2" s="104"/>
      <c r="ADO2" s="104"/>
      <c r="ADP2" s="104"/>
      <c r="ADQ2" s="104"/>
      <c r="ADR2" s="104"/>
      <c r="ADS2" s="104"/>
      <c r="ADT2" s="104"/>
      <c r="ADU2" s="104"/>
      <c r="ADV2" s="104"/>
      <c r="ADW2" s="104"/>
      <c r="ADX2" s="104"/>
      <c r="ADY2" s="104"/>
      <c r="ADZ2" s="104"/>
      <c r="AEA2" s="104"/>
      <c r="AEB2" s="104"/>
      <c r="AEC2" s="104"/>
      <c r="AED2" s="104"/>
      <c r="AEE2" s="104"/>
      <c r="AEF2" s="104"/>
      <c r="AEG2" s="104"/>
      <c r="AEH2" s="104"/>
      <c r="AEI2" s="104"/>
      <c r="AEJ2" s="104"/>
      <c r="AEK2" s="104"/>
      <c r="AEL2" s="104"/>
      <c r="AEM2" s="104"/>
      <c r="AEN2" s="104"/>
      <c r="AEO2" s="104"/>
      <c r="AEP2" s="104"/>
      <c r="AEQ2" s="104"/>
      <c r="AER2" s="104"/>
      <c r="AES2" s="104"/>
      <c r="AET2" s="104"/>
      <c r="AEU2" s="104"/>
      <c r="AEV2" s="104"/>
      <c r="AEW2" s="104"/>
      <c r="AEX2" s="104"/>
      <c r="AEY2" s="104"/>
      <c r="AEZ2" s="104"/>
      <c r="AFA2" s="104"/>
      <c r="AFB2" s="104"/>
      <c r="AFC2" s="104"/>
      <c r="AFD2" s="104"/>
      <c r="AFE2" s="104"/>
      <c r="AFF2" s="104"/>
      <c r="AFG2" s="104"/>
      <c r="AFH2" s="104"/>
      <c r="AFI2" s="104"/>
      <c r="AFJ2" s="104"/>
      <c r="AFK2" s="104"/>
      <c r="AFL2" s="104"/>
      <c r="AFM2" s="104"/>
      <c r="AFN2" s="104"/>
      <c r="AFO2" s="104"/>
      <c r="AFP2" s="104"/>
      <c r="AFQ2" s="104"/>
      <c r="AFR2" s="104"/>
      <c r="AFS2" s="104"/>
      <c r="AFT2" s="104"/>
      <c r="AFU2" s="104"/>
      <c r="AFV2" s="104"/>
      <c r="AFW2" s="104"/>
      <c r="AFX2" s="104"/>
      <c r="AFY2" s="104"/>
      <c r="AFZ2" s="104"/>
      <c r="AGA2" s="104"/>
      <c r="AGB2" s="104"/>
      <c r="AGC2" s="104"/>
      <c r="AGD2" s="104"/>
      <c r="AGE2" s="104"/>
      <c r="AGF2" s="104"/>
      <c r="AGG2" s="104"/>
      <c r="AGH2" s="104"/>
      <c r="AGI2" s="104"/>
      <c r="AGJ2" s="104"/>
      <c r="AGK2" s="104"/>
      <c r="AGL2" s="104"/>
      <c r="AGM2" s="104"/>
      <c r="AGN2" s="104"/>
      <c r="AGO2" s="104"/>
      <c r="AGP2" s="104"/>
      <c r="AGQ2" s="104"/>
      <c r="AGR2" s="104"/>
      <c r="AGS2" s="104"/>
      <c r="AGT2" s="104"/>
      <c r="AGU2" s="104"/>
      <c r="AGV2" s="104"/>
      <c r="AGW2" s="104"/>
      <c r="AGX2" s="104"/>
      <c r="AGY2" s="104"/>
      <c r="AGZ2" s="104"/>
      <c r="AHA2" s="104"/>
      <c r="AHB2" s="104"/>
      <c r="AHC2" s="104"/>
      <c r="AHD2" s="104"/>
      <c r="AHE2" s="104"/>
      <c r="AHF2" s="104"/>
      <c r="AHG2" s="104"/>
      <c r="AHH2" s="104"/>
      <c r="AHI2" s="104"/>
      <c r="AHJ2" s="104"/>
      <c r="AHK2" s="104"/>
      <c r="AHL2" s="104"/>
      <c r="AHM2" s="104"/>
      <c r="AHN2" s="104"/>
      <c r="AHO2" s="104"/>
      <c r="AHP2" s="104"/>
      <c r="AHQ2" s="104"/>
      <c r="AHR2" s="104"/>
      <c r="AHS2" s="104"/>
      <c r="AHT2" s="104"/>
      <c r="AHU2" s="104"/>
      <c r="AHV2" s="104"/>
      <c r="AHW2" s="104"/>
      <c r="AHX2" s="104"/>
      <c r="AHY2" s="104"/>
      <c r="AHZ2" s="104"/>
      <c r="AIA2" s="104"/>
      <c r="AIB2" s="104"/>
      <c r="AIC2" s="104"/>
      <c r="AID2" s="104"/>
      <c r="AIE2" s="104"/>
      <c r="AIF2" s="104"/>
      <c r="AIG2" s="104"/>
      <c r="AIH2" s="104"/>
      <c r="AII2" s="104"/>
      <c r="AIJ2" s="104"/>
      <c r="AIK2" s="104"/>
      <c r="AIL2" s="104"/>
      <c r="AIM2" s="104"/>
      <c r="AIN2" s="104"/>
      <c r="AIO2" s="104"/>
      <c r="AIP2" s="104"/>
      <c r="AIQ2" s="104"/>
      <c r="AIR2" s="104"/>
      <c r="AIS2" s="104"/>
      <c r="AIT2" s="104"/>
      <c r="AIU2" s="104"/>
      <c r="AIV2" s="104"/>
      <c r="AIW2" s="104"/>
      <c r="AIX2" s="104"/>
      <c r="AIY2" s="104"/>
      <c r="AIZ2" s="104"/>
      <c r="AJA2" s="104"/>
      <c r="AJB2" s="104"/>
      <c r="AJC2" s="104"/>
      <c r="AJD2" s="104"/>
      <c r="AJE2" s="104"/>
      <c r="AJF2" s="104"/>
      <c r="AJG2" s="104"/>
      <c r="AJH2" s="104"/>
      <c r="AJI2" s="104"/>
      <c r="AJJ2" s="104"/>
      <c r="AJK2" s="104"/>
      <c r="AJL2" s="104"/>
      <c r="AJM2" s="104"/>
      <c r="AJN2" s="104"/>
      <c r="AJO2" s="104"/>
      <c r="AJP2" s="104"/>
      <c r="AJQ2" s="104"/>
      <c r="AJR2" s="104"/>
      <c r="AJS2" s="104"/>
      <c r="AJT2" s="104"/>
      <c r="AJU2" s="104"/>
      <c r="AJV2" s="104"/>
      <c r="AJW2" s="104"/>
      <c r="AJX2" s="104"/>
      <c r="AJY2" s="104"/>
      <c r="AJZ2" s="104"/>
      <c r="AKA2" s="104"/>
      <c r="AKB2" s="104"/>
      <c r="AKC2" s="104"/>
      <c r="AKD2" s="104"/>
      <c r="AKE2" s="104"/>
      <c r="AKF2" s="104"/>
      <c r="AKG2" s="104"/>
      <c r="AKH2" s="104"/>
      <c r="AKI2" s="104"/>
      <c r="AKJ2" s="104"/>
      <c r="AKK2" s="104"/>
      <c r="AKL2" s="104"/>
      <c r="AKM2" s="104"/>
      <c r="AKN2" s="104"/>
      <c r="AKO2" s="104"/>
      <c r="AKP2" s="104"/>
      <c r="AKQ2" s="104"/>
      <c r="AKR2" s="104"/>
      <c r="AKS2" s="104"/>
      <c r="AKT2" s="104"/>
      <c r="AKU2" s="104"/>
      <c r="AKV2" s="104"/>
      <c r="AKW2" s="104"/>
      <c r="AKX2" s="104"/>
      <c r="AKY2" s="104"/>
      <c r="AKZ2" s="104"/>
      <c r="ALA2" s="104"/>
      <c r="ALB2" s="104"/>
      <c r="ALC2" s="104"/>
      <c r="ALD2" s="104"/>
      <c r="ALE2" s="104"/>
      <c r="ALF2" s="104"/>
      <c r="ALG2" s="104"/>
      <c r="ALH2" s="104"/>
      <c r="ALI2" s="104"/>
      <c r="ALJ2" s="104"/>
      <c r="ALK2" s="104"/>
      <c r="ALL2" s="104"/>
      <c r="ALM2" s="104"/>
      <c r="ALN2" s="104"/>
      <c r="ALO2" s="104"/>
      <c r="ALP2" s="104"/>
      <c r="ALQ2" s="104"/>
      <c r="ALR2" s="104"/>
      <c r="ALS2" s="104"/>
      <c r="ALT2" s="104"/>
      <c r="ALU2" s="104"/>
      <c r="ALV2" s="104"/>
      <c r="ALW2" s="104"/>
      <c r="ALX2" s="104"/>
      <c r="ALY2" s="104"/>
      <c r="ALZ2" s="104"/>
      <c r="AMA2" s="104"/>
      <c r="AMB2" s="104"/>
      <c r="AMC2" s="104"/>
      <c r="AMD2" s="104"/>
      <c r="AME2" s="104"/>
      <c r="AMF2" s="104"/>
      <c r="AMG2" s="104"/>
      <c r="AMH2" s="104"/>
      <c r="AMI2" s="104"/>
      <c r="AMJ2" s="104"/>
      <c r="AMK2" s="104"/>
      <c r="AML2" s="104"/>
      <c r="AMM2" s="104"/>
      <c r="AMN2" s="104"/>
      <c r="AMO2" s="104"/>
      <c r="AMP2" s="104"/>
      <c r="AMQ2" s="104"/>
      <c r="AMR2" s="104"/>
      <c r="AMS2" s="104"/>
      <c r="AMT2" s="104"/>
      <c r="AMU2" s="104"/>
      <c r="AMV2" s="104"/>
      <c r="AMW2" s="104"/>
      <c r="AMX2" s="104"/>
      <c r="AMY2" s="104"/>
      <c r="AMZ2" s="104"/>
      <c r="ANA2" s="104"/>
      <c r="ANB2" s="104"/>
      <c r="ANC2" s="104"/>
      <c r="AND2" s="104"/>
      <c r="ANE2" s="104"/>
      <c r="ANF2" s="104"/>
      <c r="ANG2" s="104"/>
      <c r="ANH2" s="104"/>
      <c r="ANI2" s="104"/>
      <c r="ANJ2" s="104"/>
      <c r="ANK2" s="104"/>
      <c r="ANL2" s="104"/>
      <c r="ANM2" s="104"/>
      <c r="ANN2" s="104"/>
      <c r="ANO2" s="104"/>
      <c r="ANP2" s="104"/>
      <c r="ANQ2" s="104"/>
      <c r="ANR2" s="104"/>
      <c r="ANS2" s="104"/>
      <c r="ANT2" s="104"/>
      <c r="ANU2" s="104"/>
      <c r="ANV2" s="104"/>
      <c r="ANW2" s="104"/>
      <c r="ANX2" s="104"/>
      <c r="ANY2" s="104"/>
      <c r="ANZ2" s="104"/>
      <c r="AOA2" s="104"/>
      <c r="AOB2" s="104"/>
      <c r="AOC2" s="104"/>
      <c r="AOD2" s="104"/>
      <c r="AOE2" s="104"/>
      <c r="AOF2" s="104"/>
      <c r="AOG2" s="104"/>
      <c r="AOH2" s="104"/>
      <c r="AOI2" s="104"/>
      <c r="AOJ2" s="104"/>
      <c r="AOK2" s="104"/>
      <c r="AOL2" s="104"/>
      <c r="AOM2" s="104"/>
      <c r="AON2" s="104"/>
      <c r="AOO2" s="104"/>
      <c r="AOP2" s="104"/>
      <c r="AOQ2" s="104"/>
      <c r="AOR2" s="104"/>
      <c r="AOS2" s="104"/>
      <c r="AOT2" s="104"/>
      <c r="AOU2" s="104"/>
      <c r="AOV2" s="104"/>
      <c r="AOW2" s="104"/>
      <c r="AOX2" s="104"/>
      <c r="AOY2" s="104"/>
      <c r="AOZ2" s="104"/>
      <c r="APA2" s="104"/>
      <c r="APB2" s="104"/>
      <c r="APC2" s="104"/>
      <c r="APD2" s="104"/>
      <c r="APE2" s="104"/>
      <c r="APF2" s="104"/>
      <c r="APG2" s="104"/>
      <c r="APH2" s="104"/>
      <c r="API2" s="104"/>
      <c r="APJ2" s="104"/>
      <c r="APK2" s="104"/>
      <c r="APL2" s="104"/>
      <c r="APM2" s="104"/>
      <c r="APN2" s="104"/>
      <c r="APO2" s="104"/>
      <c r="APP2" s="104"/>
      <c r="APQ2" s="104"/>
      <c r="APR2" s="104"/>
      <c r="APS2" s="104"/>
      <c r="APT2" s="104"/>
      <c r="APU2" s="104"/>
      <c r="APV2" s="104"/>
      <c r="APW2" s="104"/>
      <c r="APX2" s="104"/>
      <c r="APY2" s="104"/>
      <c r="APZ2" s="104"/>
      <c r="AQA2" s="104"/>
      <c r="AQB2" s="104"/>
      <c r="AQC2" s="104"/>
      <c r="AQD2" s="104"/>
      <c r="AQE2" s="104"/>
      <c r="AQF2" s="104"/>
      <c r="AQG2" s="104"/>
      <c r="AQH2" s="104"/>
      <c r="AQI2" s="104"/>
      <c r="AQJ2" s="104"/>
      <c r="AQK2" s="104"/>
      <c r="AQL2" s="104"/>
      <c r="AQM2" s="104"/>
      <c r="AQN2" s="104"/>
      <c r="AQO2" s="104"/>
      <c r="AQP2" s="104"/>
      <c r="AQQ2" s="104"/>
      <c r="AQR2" s="104"/>
      <c r="AQS2" s="104"/>
      <c r="AQT2" s="104"/>
      <c r="AQU2" s="104"/>
      <c r="AQV2" s="104"/>
      <c r="AQW2" s="104"/>
      <c r="AQX2" s="104"/>
      <c r="AQY2" s="104"/>
      <c r="AQZ2" s="104"/>
      <c r="ARA2" s="104"/>
      <c r="ARB2" s="104"/>
      <c r="ARC2" s="104"/>
      <c r="ARD2" s="104"/>
      <c r="ARE2" s="104"/>
      <c r="ARF2" s="104"/>
      <c r="ARG2" s="104"/>
      <c r="ARH2" s="104"/>
      <c r="ARI2" s="104"/>
      <c r="ARJ2" s="104"/>
      <c r="ARK2" s="104"/>
      <c r="ARL2" s="104"/>
      <c r="ARM2" s="104"/>
      <c r="ARN2" s="104"/>
      <c r="ARO2" s="104"/>
      <c r="ARP2" s="104"/>
      <c r="ARQ2" s="104"/>
      <c r="ARR2" s="104"/>
      <c r="ARS2" s="104"/>
      <c r="ART2" s="104"/>
      <c r="ARU2" s="104"/>
      <c r="ARV2" s="104"/>
      <c r="ARW2" s="104"/>
      <c r="ARX2" s="104"/>
      <c r="ARY2" s="104"/>
      <c r="ARZ2" s="104"/>
      <c r="ASA2" s="104"/>
      <c r="ASB2" s="104"/>
      <c r="ASC2" s="104"/>
      <c r="ASD2" s="104"/>
      <c r="ASE2" s="104"/>
      <c r="ASF2" s="104"/>
      <c r="ASG2" s="104"/>
      <c r="ASH2" s="104"/>
      <c r="ASI2" s="104"/>
      <c r="ASJ2" s="104"/>
      <c r="ASK2" s="104"/>
      <c r="ASL2" s="104"/>
      <c r="ASM2" s="104"/>
      <c r="ASN2" s="104"/>
      <c r="ASO2" s="104"/>
      <c r="ASP2" s="104"/>
      <c r="ASQ2" s="104"/>
      <c r="ASR2" s="104"/>
      <c r="ASS2" s="104"/>
      <c r="AST2" s="104"/>
      <c r="ASU2" s="104"/>
      <c r="ASV2" s="104"/>
      <c r="ASW2" s="104"/>
      <c r="ASX2" s="104"/>
      <c r="ASY2" s="104"/>
      <c r="ASZ2" s="104"/>
      <c r="ATA2" s="104"/>
      <c r="ATB2" s="104"/>
      <c r="ATC2" s="104"/>
      <c r="ATD2" s="104"/>
      <c r="ATE2" s="104"/>
      <c r="ATF2" s="104"/>
      <c r="ATG2" s="104"/>
      <c r="ATH2" s="104"/>
      <c r="ATI2" s="104"/>
      <c r="ATJ2" s="104"/>
      <c r="ATK2" s="104"/>
      <c r="ATL2" s="104"/>
      <c r="ATM2" s="104"/>
      <c r="ATN2" s="104"/>
      <c r="ATO2" s="104"/>
      <c r="ATP2" s="104"/>
      <c r="ATQ2" s="104"/>
      <c r="ATR2" s="104"/>
      <c r="ATS2" s="104"/>
      <c r="ATT2" s="104"/>
      <c r="ATU2" s="104"/>
      <c r="ATV2" s="104"/>
      <c r="ATW2" s="104"/>
      <c r="ATX2" s="104"/>
      <c r="ATY2" s="104"/>
      <c r="ATZ2" s="104"/>
      <c r="AUA2" s="104"/>
      <c r="AUB2" s="104"/>
      <c r="AUC2" s="104"/>
      <c r="AUD2" s="104"/>
      <c r="AUE2" s="104"/>
      <c r="AUF2" s="104"/>
      <c r="AUG2" s="104"/>
      <c r="AUH2" s="104"/>
      <c r="AUI2" s="104"/>
      <c r="AUJ2" s="104"/>
      <c r="AUK2" s="104"/>
      <c r="AUL2" s="104"/>
      <c r="AUM2" s="104"/>
      <c r="AUN2" s="104"/>
      <c r="AUO2" s="104"/>
      <c r="AUP2" s="104"/>
      <c r="AUQ2" s="104"/>
      <c r="AUR2" s="104"/>
      <c r="AUS2" s="104"/>
      <c r="AUT2" s="104"/>
      <c r="AUU2" s="104"/>
      <c r="AUV2" s="104"/>
      <c r="AUW2" s="104"/>
      <c r="AUX2" s="104"/>
      <c r="AUY2" s="104"/>
      <c r="AUZ2" s="104"/>
      <c r="AVA2" s="104"/>
      <c r="AVB2" s="104"/>
      <c r="AVC2" s="104"/>
      <c r="AVD2" s="104"/>
      <c r="AVE2" s="104"/>
      <c r="AVF2" s="104"/>
      <c r="AVG2" s="104"/>
      <c r="AVH2" s="104"/>
      <c r="AVI2" s="104"/>
      <c r="AVJ2" s="104"/>
      <c r="AVK2" s="104"/>
      <c r="AVL2" s="104"/>
      <c r="AVM2" s="104"/>
      <c r="AVN2" s="104"/>
      <c r="AVO2" s="104"/>
      <c r="AVP2" s="104"/>
      <c r="AVQ2" s="104"/>
      <c r="AVR2" s="104"/>
      <c r="AVS2" s="104"/>
      <c r="AVT2" s="104"/>
      <c r="AVU2" s="104"/>
      <c r="AVV2" s="104"/>
      <c r="AVW2" s="104"/>
      <c r="AVX2" s="104"/>
      <c r="AVY2" s="104"/>
      <c r="AVZ2" s="104"/>
      <c r="AWA2" s="104"/>
      <c r="AWB2" s="104"/>
      <c r="AWC2" s="104"/>
      <c r="AWD2" s="104"/>
      <c r="AWE2" s="104"/>
      <c r="AWF2" s="104"/>
      <c r="AWG2" s="104"/>
      <c r="AWH2" s="104"/>
      <c r="AWI2" s="104"/>
      <c r="AWJ2" s="104"/>
      <c r="AWK2" s="104"/>
      <c r="AWL2" s="104"/>
      <c r="AWM2" s="104"/>
      <c r="AWN2" s="104"/>
      <c r="AWO2" s="104"/>
      <c r="AWP2" s="104"/>
      <c r="AWQ2" s="104"/>
      <c r="AWR2" s="104"/>
      <c r="AWS2" s="104"/>
      <c r="AWT2" s="104"/>
      <c r="AWU2" s="104"/>
      <c r="AWV2" s="104"/>
      <c r="AWW2" s="104"/>
      <c r="AWX2" s="104"/>
      <c r="AWY2" s="104"/>
      <c r="AWZ2" s="104"/>
      <c r="AXA2" s="104"/>
      <c r="AXB2" s="104"/>
      <c r="AXC2" s="104"/>
      <c r="AXD2" s="104"/>
      <c r="AXE2" s="104"/>
      <c r="AXF2" s="104"/>
      <c r="AXG2" s="104"/>
      <c r="AXH2" s="104"/>
      <c r="AXI2" s="104"/>
      <c r="AXJ2" s="104"/>
      <c r="AXK2" s="104"/>
      <c r="AXL2" s="104"/>
      <c r="AXM2" s="104"/>
      <c r="AXN2" s="104"/>
      <c r="AXO2" s="104"/>
      <c r="AXP2" s="104"/>
      <c r="AXQ2" s="104"/>
      <c r="AXR2" s="104"/>
      <c r="AXS2" s="104"/>
      <c r="AXT2" s="104"/>
      <c r="AXU2" s="104"/>
      <c r="AXV2" s="104"/>
      <c r="AXW2" s="104"/>
      <c r="AXX2" s="104"/>
      <c r="AXY2" s="104"/>
      <c r="AXZ2" s="104"/>
      <c r="AYA2" s="104"/>
      <c r="AYB2" s="104"/>
      <c r="AYC2" s="104"/>
      <c r="AYD2" s="104"/>
      <c r="AYE2" s="104"/>
      <c r="AYF2" s="104"/>
      <c r="AYG2" s="104"/>
      <c r="AYH2" s="104"/>
      <c r="AYI2" s="104"/>
      <c r="AYJ2" s="104"/>
      <c r="AYK2" s="104"/>
      <c r="AYL2" s="104"/>
      <c r="AYM2" s="104"/>
      <c r="AYN2" s="104"/>
      <c r="AYO2" s="104"/>
      <c r="AYP2" s="104"/>
      <c r="AYQ2" s="104"/>
      <c r="AYR2" s="104"/>
      <c r="AYS2" s="104"/>
      <c r="AYT2" s="104"/>
      <c r="AYU2" s="104"/>
      <c r="AYV2" s="104"/>
      <c r="AYW2" s="104"/>
      <c r="AYX2" s="104"/>
      <c r="AYY2" s="104"/>
      <c r="AYZ2" s="104"/>
      <c r="AZA2" s="104"/>
      <c r="AZB2" s="104"/>
      <c r="AZC2" s="104"/>
      <c r="AZD2" s="104"/>
      <c r="AZE2" s="104"/>
      <c r="AZF2" s="104"/>
      <c r="AZG2" s="104"/>
      <c r="AZH2" s="104"/>
      <c r="AZI2" s="104"/>
      <c r="AZJ2" s="104"/>
      <c r="AZK2" s="104"/>
      <c r="AZL2" s="104"/>
      <c r="AZM2" s="104"/>
      <c r="AZN2" s="104"/>
      <c r="AZO2" s="104"/>
      <c r="AZP2" s="104"/>
      <c r="AZQ2" s="104"/>
      <c r="AZR2" s="104"/>
      <c r="AZS2" s="104"/>
      <c r="AZT2" s="104"/>
      <c r="AZU2" s="104"/>
      <c r="AZV2" s="104"/>
      <c r="AZW2" s="104"/>
      <c r="AZX2" s="104"/>
      <c r="AZY2" s="104"/>
      <c r="AZZ2" s="104"/>
      <c r="BAA2" s="104"/>
      <c r="BAB2" s="104"/>
      <c r="BAC2" s="104"/>
      <c r="BAD2" s="104"/>
      <c r="BAE2" s="104"/>
      <c r="BAF2" s="104"/>
      <c r="BAG2" s="104"/>
      <c r="BAH2" s="104"/>
      <c r="BAI2" s="104"/>
      <c r="BAJ2" s="104"/>
      <c r="BAK2" s="104"/>
      <c r="BAL2" s="104"/>
      <c r="BAM2" s="104"/>
      <c r="BAN2" s="104"/>
      <c r="BAO2" s="104"/>
      <c r="BAP2" s="104"/>
      <c r="BAQ2" s="104"/>
      <c r="BAR2" s="104"/>
      <c r="BAS2" s="104"/>
      <c r="BAT2" s="104"/>
      <c r="BAU2" s="104"/>
      <c r="BAV2" s="104"/>
      <c r="BAW2" s="104"/>
      <c r="BAX2" s="104"/>
      <c r="BAY2" s="104"/>
      <c r="BAZ2" s="104"/>
      <c r="BBA2" s="104"/>
      <c r="BBB2" s="104"/>
      <c r="BBC2" s="104"/>
      <c r="BBD2" s="104"/>
      <c r="BBE2" s="104"/>
      <c r="BBF2" s="104"/>
      <c r="BBG2" s="104"/>
      <c r="BBH2" s="104"/>
      <c r="BBI2" s="104"/>
      <c r="BBJ2" s="104"/>
      <c r="BBK2" s="104"/>
      <c r="BBL2" s="104"/>
      <c r="BBM2" s="104"/>
      <c r="BBN2" s="104"/>
      <c r="BBO2" s="104"/>
      <c r="BBP2" s="104"/>
      <c r="BBQ2" s="104"/>
      <c r="BBR2" s="104"/>
      <c r="BBS2" s="104"/>
      <c r="BBT2" s="104"/>
      <c r="BBU2" s="104"/>
      <c r="BBV2" s="104"/>
      <c r="BBW2" s="104"/>
      <c r="BBX2" s="104"/>
      <c r="BBY2" s="104"/>
      <c r="BBZ2" s="104"/>
      <c r="BCA2" s="104"/>
      <c r="BCB2" s="104"/>
      <c r="BCC2" s="104"/>
      <c r="BCD2" s="104"/>
      <c r="BCE2" s="104"/>
      <c r="BCF2" s="104"/>
      <c r="BCG2" s="104"/>
      <c r="BCH2" s="104"/>
      <c r="BCI2" s="104"/>
      <c r="BCJ2" s="104"/>
      <c r="BCK2" s="104"/>
      <c r="BCL2" s="104"/>
      <c r="BCM2" s="104"/>
      <c r="BCN2" s="104"/>
      <c r="BCO2" s="104"/>
      <c r="BCP2" s="104"/>
      <c r="BCQ2" s="104"/>
      <c r="BCR2" s="104"/>
      <c r="BCS2" s="104"/>
      <c r="BCT2" s="104"/>
      <c r="BCU2" s="104"/>
      <c r="BCV2" s="104"/>
      <c r="BCW2" s="104"/>
      <c r="BCX2" s="104"/>
      <c r="BCY2" s="104"/>
      <c r="BCZ2" s="104"/>
      <c r="BDA2" s="104"/>
      <c r="BDB2" s="104"/>
      <c r="BDC2" s="104"/>
      <c r="BDD2" s="104"/>
      <c r="BDE2" s="104"/>
      <c r="BDF2" s="104"/>
      <c r="BDG2" s="104"/>
      <c r="BDH2" s="104"/>
      <c r="BDI2" s="104"/>
      <c r="BDJ2" s="104"/>
      <c r="BDK2" s="104"/>
      <c r="BDL2" s="104"/>
      <c r="BDM2" s="104"/>
      <c r="BDN2" s="104"/>
      <c r="BDO2" s="104"/>
      <c r="BDP2" s="104"/>
      <c r="BDQ2" s="104"/>
      <c r="BDR2" s="104"/>
      <c r="BDS2" s="104"/>
      <c r="BDT2" s="104"/>
      <c r="BDU2" s="104"/>
      <c r="BDV2" s="104"/>
      <c r="BDW2" s="104"/>
      <c r="BDX2" s="104"/>
      <c r="BDY2" s="104"/>
      <c r="BDZ2" s="104"/>
      <c r="BEA2" s="104"/>
      <c r="BEB2" s="104"/>
      <c r="BEC2" s="104"/>
      <c r="BED2" s="104"/>
      <c r="BEE2" s="104"/>
      <c r="BEF2" s="104"/>
      <c r="BEG2" s="104"/>
      <c r="BEH2" s="104"/>
      <c r="BEI2" s="104"/>
      <c r="BEJ2" s="104"/>
      <c r="BEK2" s="104"/>
      <c r="BEL2" s="104"/>
      <c r="BEM2" s="104"/>
      <c r="BEN2" s="104"/>
      <c r="BEO2" s="104"/>
      <c r="BEP2" s="104"/>
      <c r="BEQ2" s="104"/>
      <c r="BER2" s="104"/>
      <c r="BES2" s="104"/>
      <c r="BET2" s="104"/>
      <c r="BEU2" s="104"/>
      <c r="BEV2" s="104"/>
      <c r="BEW2" s="104"/>
      <c r="BEX2" s="104"/>
      <c r="BEY2" s="104"/>
      <c r="BEZ2" s="104"/>
      <c r="BFA2" s="104"/>
      <c r="BFB2" s="104"/>
      <c r="BFC2" s="104"/>
      <c r="BFD2" s="104"/>
      <c r="BFE2" s="104"/>
      <c r="BFF2" s="104"/>
      <c r="BFG2" s="104"/>
      <c r="BFH2" s="104"/>
      <c r="BFI2" s="104"/>
      <c r="BFJ2" s="104"/>
      <c r="BFK2" s="104"/>
      <c r="BFL2" s="104"/>
      <c r="BFM2" s="104"/>
      <c r="BFN2" s="104"/>
      <c r="BFO2" s="104"/>
      <c r="BFP2" s="104"/>
      <c r="BFQ2" s="104"/>
      <c r="BFR2" s="104"/>
      <c r="BFS2" s="104"/>
      <c r="BFT2" s="104"/>
      <c r="BFU2" s="104"/>
      <c r="BFV2" s="104"/>
      <c r="BFW2" s="104"/>
      <c r="BFX2" s="104"/>
      <c r="BFY2" s="104"/>
      <c r="BFZ2" s="104"/>
      <c r="BGA2" s="104"/>
      <c r="BGB2" s="104"/>
      <c r="BGC2" s="104"/>
      <c r="BGD2" s="104"/>
      <c r="BGE2" s="104"/>
      <c r="BGF2" s="104"/>
      <c r="BGG2" s="104"/>
      <c r="BGH2" s="104"/>
      <c r="BGI2" s="104"/>
      <c r="BGJ2" s="104"/>
      <c r="BGK2" s="104"/>
      <c r="BGL2" s="104"/>
      <c r="BGM2" s="104"/>
      <c r="BGN2" s="104"/>
      <c r="BGO2" s="104"/>
      <c r="BGP2" s="104"/>
      <c r="BGQ2" s="104"/>
      <c r="BGR2" s="104"/>
      <c r="BGS2" s="104"/>
      <c r="BGT2" s="104"/>
      <c r="BGU2" s="104"/>
      <c r="BGV2" s="104"/>
      <c r="BGW2" s="104"/>
      <c r="BGX2" s="104"/>
      <c r="BGY2" s="104"/>
      <c r="BGZ2" s="104"/>
      <c r="BHA2" s="104"/>
      <c r="BHB2" s="104"/>
      <c r="BHC2" s="104"/>
      <c r="BHD2" s="104"/>
      <c r="BHE2" s="104"/>
      <c r="BHF2" s="104"/>
      <c r="BHG2" s="104"/>
      <c r="BHH2" s="104"/>
      <c r="BHI2" s="104"/>
      <c r="BHJ2" s="104"/>
      <c r="BHK2" s="104"/>
      <c r="BHL2" s="104"/>
      <c r="BHM2" s="104"/>
      <c r="BHN2" s="104"/>
      <c r="BHO2" s="104"/>
      <c r="BHP2" s="104"/>
      <c r="BHQ2" s="104"/>
      <c r="BHR2" s="104"/>
      <c r="BHS2" s="104"/>
      <c r="BHT2" s="104"/>
      <c r="BHU2" s="104"/>
      <c r="BHV2" s="104"/>
      <c r="BHW2" s="104"/>
      <c r="BHX2" s="104"/>
      <c r="BHY2" s="104"/>
      <c r="BHZ2" s="104"/>
      <c r="BIA2" s="104"/>
      <c r="BIB2" s="104"/>
      <c r="BIC2" s="104"/>
      <c r="BID2" s="104"/>
      <c r="BIE2" s="104"/>
      <c r="BIF2" s="104"/>
      <c r="BIG2" s="104"/>
      <c r="BIH2" s="104"/>
      <c r="BII2" s="104"/>
      <c r="BIJ2" s="104"/>
      <c r="BIK2" s="104"/>
      <c r="BIL2" s="104"/>
      <c r="BIM2" s="104"/>
      <c r="BIN2" s="104"/>
      <c r="BIO2" s="104"/>
      <c r="BIP2" s="104"/>
      <c r="BIQ2" s="104"/>
      <c r="BIR2" s="104"/>
      <c r="BIS2" s="104"/>
      <c r="BIT2" s="104"/>
      <c r="BIU2" s="104"/>
      <c r="BIV2" s="104"/>
      <c r="BIW2" s="104"/>
      <c r="BIX2" s="104"/>
      <c r="BIY2" s="104"/>
      <c r="BIZ2" s="104"/>
      <c r="BJA2" s="104"/>
      <c r="BJB2" s="104"/>
      <c r="BJC2" s="104"/>
      <c r="BJD2" s="104"/>
      <c r="BJE2" s="104"/>
      <c r="BJF2" s="104"/>
      <c r="BJG2" s="104"/>
      <c r="BJH2" s="104"/>
      <c r="BJI2" s="104"/>
      <c r="BJJ2" s="104"/>
      <c r="BJK2" s="104"/>
      <c r="BJL2" s="104"/>
      <c r="BJM2" s="104"/>
      <c r="BJN2" s="104"/>
      <c r="BJO2" s="104"/>
      <c r="BJP2" s="104"/>
      <c r="BJQ2" s="104"/>
      <c r="BJR2" s="104"/>
      <c r="BJS2" s="104"/>
      <c r="BJT2" s="104"/>
      <c r="BJU2" s="104"/>
      <c r="BJV2" s="104"/>
      <c r="BJW2" s="104"/>
      <c r="BJX2" s="104"/>
      <c r="BJY2" s="104"/>
      <c r="BJZ2" s="104"/>
      <c r="BKA2" s="104"/>
      <c r="BKB2" s="104"/>
      <c r="BKC2" s="104"/>
      <c r="BKD2" s="104"/>
      <c r="BKE2" s="104"/>
      <c r="BKF2" s="104"/>
      <c r="BKG2" s="104"/>
      <c r="BKH2" s="104"/>
      <c r="BKI2" s="104"/>
      <c r="BKJ2" s="104"/>
      <c r="BKK2" s="104"/>
      <c r="BKL2" s="104"/>
      <c r="BKM2" s="104"/>
      <c r="BKN2" s="104"/>
      <c r="BKO2" s="104"/>
      <c r="BKP2" s="104"/>
      <c r="BKQ2" s="104"/>
      <c r="BKR2" s="104"/>
      <c r="BKS2" s="104"/>
      <c r="BKT2" s="104"/>
      <c r="BKU2" s="104"/>
      <c r="BKV2" s="104"/>
      <c r="BKW2" s="104"/>
      <c r="BKX2" s="104"/>
      <c r="BKY2" s="104"/>
      <c r="BKZ2" s="104"/>
      <c r="BLA2" s="104"/>
      <c r="BLB2" s="104"/>
      <c r="BLC2" s="104"/>
      <c r="BLD2" s="104"/>
      <c r="BLE2" s="104"/>
      <c r="BLF2" s="104"/>
      <c r="BLG2" s="104"/>
      <c r="BLH2" s="104"/>
      <c r="BLI2" s="104"/>
      <c r="BLJ2" s="104"/>
      <c r="BLK2" s="104"/>
      <c r="BLL2" s="104"/>
      <c r="BLM2" s="104"/>
      <c r="BLN2" s="104"/>
      <c r="BLO2" s="104"/>
      <c r="BLP2" s="104"/>
      <c r="BLQ2" s="104"/>
      <c r="BLR2" s="104"/>
      <c r="BLS2" s="104"/>
      <c r="BLT2" s="104"/>
      <c r="BLU2" s="104"/>
      <c r="BLV2" s="104"/>
      <c r="BLW2" s="104"/>
      <c r="BLX2" s="104"/>
      <c r="BLY2" s="104"/>
      <c r="BLZ2" s="104"/>
      <c r="BMA2" s="104"/>
      <c r="BMB2" s="104"/>
      <c r="BMC2" s="104"/>
      <c r="BMD2" s="104"/>
      <c r="BME2" s="104"/>
      <c r="BMF2" s="104"/>
      <c r="BMG2" s="104"/>
      <c r="BMH2" s="104"/>
      <c r="BMI2" s="104"/>
      <c r="BMJ2" s="104"/>
      <c r="BMK2" s="104"/>
      <c r="BML2" s="104"/>
      <c r="BMM2" s="104"/>
      <c r="BMN2" s="104"/>
      <c r="BMO2" s="104"/>
      <c r="BMP2" s="104"/>
      <c r="BMQ2" s="104"/>
      <c r="BMR2" s="104"/>
      <c r="BMS2" s="104"/>
      <c r="BMT2" s="104"/>
      <c r="BMU2" s="104"/>
      <c r="BMV2" s="104"/>
      <c r="BMW2" s="104"/>
      <c r="BMX2" s="104"/>
      <c r="BMY2" s="104"/>
      <c r="BMZ2" s="104"/>
      <c r="BNA2" s="104"/>
      <c r="BNB2" s="104"/>
      <c r="BNC2" s="104"/>
      <c r="BND2" s="104"/>
      <c r="BNE2" s="104"/>
      <c r="BNF2" s="104"/>
      <c r="BNG2" s="104"/>
      <c r="BNH2" s="104"/>
      <c r="BNI2" s="104"/>
      <c r="BNJ2" s="104"/>
      <c r="BNK2" s="104"/>
      <c r="BNL2" s="104"/>
      <c r="BNM2" s="104"/>
      <c r="BNN2" s="104"/>
      <c r="BNO2" s="104"/>
      <c r="BNP2" s="104"/>
      <c r="BNQ2" s="104"/>
      <c r="BNR2" s="104"/>
      <c r="BNS2" s="104"/>
      <c r="BNT2" s="104"/>
      <c r="BNU2" s="104"/>
      <c r="BNV2" s="104"/>
      <c r="BNW2" s="104"/>
      <c r="BNX2" s="104"/>
      <c r="BNY2" s="104"/>
      <c r="BNZ2" s="104"/>
      <c r="BOA2" s="104"/>
      <c r="BOB2" s="104"/>
      <c r="BOC2" s="104"/>
      <c r="BOD2" s="104"/>
      <c r="BOE2" s="104"/>
      <c r="BOF2" s="104"/>
      <c r="BOG2" s="104"/>
      <c r="BOH2" s="104"/>
      <c r="BOI2" s="104"/>
      <c r="BOJ2" s="104"/>
      <c r="BOK2" s="104"/>
      <c r="BOL2" s="104"/>
      <c r="BOM2" s="104"/>
      <c r="BON2" s="104"/>
      <c r="BOO2" s="104"/>
      <c r="BOP2" s="104"/>
      <c r="BOQ2" s="104"/>
      <c r="BOR2" s="104"/>
      <c r="BOS2" s="104"/>
      <c r="BOT2" s="104"/>
      <c r="BOU2" s="104"/>
      <c r="BOV2" s="104"/>
      <c r="BOW2" s="104"/>
      <c r="BOX2" s="104"/>
      <c r="BOY2" s="104"/>
      <c r="BOZ2" s="104"/>
      <c r="BPA2" s="104"/>
      <c r="BPB2" s="104"/>
      <c r="BPC2" s="104"/>
      <c r="BPD2" s="104"/>
      <c r="BPE2" s="104"/>
      <c r="BPF2" s="104"/>
      <c r="BPG2" s="104"/>
      <c r="BPH2" s="104"/>
      <c r="BPI2" s="104"/>
      <c r="BPJ2" s="104"/>
      <c r="BPK2" s="104"/>
      <c r="BPL2" s="104"/>
      <c r="BPM2" s="104"/>
      <c r="BPN2" s="104"/>
      <c r="BPO2" s="104"/>
      <c r="BPP2" s="104"/>
      <c r="BPQ2" s="104"/>
      <c r="BPR2" s="104"/>
      <c r="BPS2" s="104"/>
      <c r="BPT2" s="104"/>
      <c r="BPU2" s="104"/>
      <c r="BPV2" s="104"/>
      <c r="BPW2" s="104"/>
      <c r="BPX2" s="104"/>
      <c r="BPY2" s="104"/>
      <c r="BPZ2" s="104"/>
      <c r="BQA2" s="104"/>
      <c r="BQB2" s="104"/>
      <c r="BQC2" s="104"/>
      <c r="BQD2" s="104"/>
      <c r="BQE2" s="104"/>
      <c r="BQF2" s="104"/>
      <c r="BQG2" s="104"/>
      <c r="BQH2" s="104"/>
      <c r="BQI2" s="104"/>
      <c r="BQJ2" s="104"/>
      <c r="BQK2" s="104"/>
      <c r="BQL2" s="104"/>
      <c r="BQM2" s="104"/>
      <c r="BQN2" s="104"/>
      <c r="BQO2" s="104"/>
      <c r="BQP2" s="104"/>
      <c r="BQQ2" s="104"/>
      <c r="BQR2" s="104"/>
      <c r="BQS2" s="104"/>
      <c r="BQT2" s="104"/>
      <c r="BQU2" s="104"/>
      <c r="BQV2" s="104"/>
      <c r="BQW2" s="104"/>
      <c r="BQX2" s="104"/>
      <c r="BQY2" s="104"/>
      <c r="BQZ2" s="104"/>
      <c r="BRA2" s="104"/>
      <c r="BRB2" s="104"/>
      <c r="BRC2" s="104"/>
      <c r="BRD2" s="104"/>
      <c r="BRE2" s="104"/>
      <c r="BRF2" s="104"/>
      <c r="BRG2" s="104"/>
      <c r="BRH2" s="104"/>
      <c r="BRI2" s="104"/>
      <c r="BRJ2" s="104"/>
      <c r="BRK2" s="104"/>
      <c r="BRL2" s="104"/>
      <c r="BRM2" s="104"/>
      <c r="BRN2" s="104"/>
      <c r="BRO2" s="104"/>
      <c r="BRP2" s="104"/>
      <c r="BRQ2" s="104"/>
      <c r="BRR2" s="104"/>
      <c r="BRS2" s="104"/>
      <c r="BRT2" s="104"/>
      <c r="BRU2" s="104"/>
      <c r="BRV2" s="104"/>
      <c r="BRW2" s="104"/>
      <c r="BRX2" s="104"/>
      <c r="BRY2" s="104"/>
      <c r="BRZ2" s="104"/>
      <c r="BSA2" s="104"/>
      <c r="BSB2" s="104"/>
      <c r="BSC2" s="104"/>
      <c r="BSD2" s="104"/>
      <c r="BSE2" s="104"/>
      <c r="BSF2" s="104"/>
      <c r="BSG2" s="104"/>
      <c r="BSH2" s="104"/>
      <c r="BSI2" s="104"/>
      <c r="BSJ2" s="104"/>
      <c r="BSK2" s="104"/>
      <c r="BSL2" s="104"/>
      <c r="BSM2" s="104"/>
      <c r="BSN2" s="104"/>
      <c r="BSO2" s="104"/>
      <c r="BSP2" s="104"/>
      <c r="BSQ2" s="104"/>
      <c r="BSR2" s="104"/>
      <c r="BSS2" s="104"/>
      <c r="BST2" s="104"/>
      <c r="BSU2" s="104"/>
      <c r="BSV2" s="104"/>
      <c r="BSW2" s="104"/>
      <c r="BSX2" s="104"/>
      <c r="BSY2" s="104"/>
      <c r="BSZ2" s="104"/>
      <c r="BTA2" s="104"/>
      <c r="BTB2" s="104"/>
      <c r="BTC2" s="104"/>
      <c r="BTD2" s="104"/>
      <c r="BTE2" s="104"/>
      <c r="BTF2" s="104"/>
      <c r="BTG2" s="104"/>
      <c r="BTH2" s="104"/>
      <c r="BTI2" s="104"/>
      <c r="BTJ2" s="104"/>
      <c r="BTK2" s="104"/>
      <c r="BTL2" s="104"/>
      <c r="BTM2" s="104"/>
      <c r="BTN2" s="104"/>
      <c r="BTO2" s="104"/>
      <c r="BTP2" s="104"/>
      <c r="BTQ2" s="104"/>
      <c r="BTR2" s="104"/>
      <c r="BTS2" s="104"/>
      <c r="BTT2" s="104"/>
      <c r="BTU2" s="104"/>
      <c r="BTV2" s="104"/>
      <c r="BTW2" s="104"/>
      <c r="BTX2" s="104"/>
      <c r="BTY2" s="104"/>
      <c r="BTZ2" s="104"/>
      <c r="BUA2" s="104"/>
      <c r="BUB2" s="104"/>
      <c r="BUC2" s="104"/>
      <c r="BUD2" s="104"/>
      <c r="BUE2" s="104"/>
      <c r="BUF2" s="104"/>
      <c r="BUG2" s="104"/>
      <c r="BUH2" s="104"/>
      <c r="BUI2" s="104"/>
      <c r="BUJ2" s="104"/>
      <c r="BUK2" s="104"/>
      <c r="BUL2" s="104"/>
      <c r="BUM2" s="104"/>
      <c r="BUN2" s="104"/>
      <c r="BUO2" s="104"/>
      <c r="BUP2" s="104"/>
      <c r="BUQ2" s="104"/>
      <c r="BUR2" s="104"/>
      <c r="BUS2" s="104"/>
      <c r="BUT2" s="104"/>
      <c r="BUU2" s="104"/>
      <c r="BUV2" s="104"/>
      <c r="BUW2" s="104"/>
      <c r="BUX2" s="104"/>
      <c r="BUY2" s="104"/>
      <c r="BUZ2" s="104"/>
      <c r="BVA2" s="104"/>
      <c r="BVB2" s="104"/>
      <c r="BVC2" s="104"/>
      <c r="BVD2" s="104"/>
      <c r="BVE2" s="104"/>
      <c r="BVF2" s="104"/>
      <c r="BVG2" s="104"/>
      <c r="BVH2" s="104"/>
      <c r="BVI2" s="104"/>
      <c r="BVJ2" s="104"/>
      <c r="BVK2" s="104"/>
      <c r="BVL2" s="104"/>
      <c r="BVM2" s="104"/>
      <c r="BVN2" s="104"/>
      <c r="BVO2" s="104"/>
      <c r="BVP2" s="104"/>
      <c r="BVQ2" s="104"/>
      <c r="BVR2" s="104"/>
      <c r="BVS2" s="104"/>
      <c r="BVT2" s="104"/>
      <c r="BVU2" s="104"/>
      <c r="BVV2" s="104"/>
      <c r="BVW2" s="104"/>
      <c r="BVX2" s="104"/>
      <c r="BVY2" s="104"/>
      <c r="BVZ2" s="104"/>
      <c r="BWA2" s="104"/>
      <c r="BWB2" s="104"/>
      <c r="BWC2" s="104"/>
      <c r="BWD2" s="104"/>
      <c r="BWE2" s="104"/>
      <c r="BWF2" s="104"/>
      <c r="BWG2" s="104"/>
      <c r="BWH2" s="104"/>
      <c r="BWI2" s="104"/>
      <c r="BWJ2" s="104"/>
      <c r="BWK2" s="104"/>
      <c r="BWL2" s="104"/>
      <c r="BWM2" s="104"/>
      <c r="BWN2" s="104"/>
      <c r="BWO2" s="104"/>
      <c r="BWP2" s="104"/>
      <c r="BWQ2" s="104"/>
      <c r="BWR2" s="104"/>
      <c r="BWS2" s="104"/>
      <c r="BWT2" s="104"/>
      <c r="BWU2" s="104"/>
      <c r="BWV2" s="104"/>
      <c r="BWW2" s="104"/>
      <c r="BWX2" s="104"/>
      <c r="BWY2" s="104"/>
      <c r="BWZ2" s="104"/>
      <c r="BXA2" s="104"/>
      <c r="BXB2" s="104"/>
      <c r="BXC2" s="104"/>
      <c r="BXD2" s="104"/>
      <c r="BXE2" s="104"/>
      <c r="BXF2" s="104"/>
      <c r="BXG2" s="104"/>
      <c r="BXH2" s="104"/>
      <c r="BXI2" s="104"/>
      <c r="BXJ2" s="104"/>
      <c r="BXK2" s="104"/>
      <c r="BXL2" s="104"/>
      <c r="BXM2" s="104"/>
      <c r="BXN2" s="104"/>
      <c r="BXO2" s="104"/>
      <c r="BXP2" s="104"/>
      <c r="BXQ2" s="104"/>
      <c r="BXR2" s="104"/>
      <c r="BXS2" s="104"/>
      <c r="BXT2" s="104"/>
      <c r="BXU2" s="104"/>
      <c r="BXV2" s="104"/>
      <c r="BXW2" s="104"/>
      <c r="BXX2" s="104"/>
      <c r="BXY2" s="104"/>
      <c r="BXZ2" s="104"/>
      <c r="BYA2" s="104"/>
      <c r="BYB2" s="104"/>
      <c r="BYC2" s="104"/>
      <c r="BYD2" s="104"/>
      <c r="BYE2" s="104"/>
      <c r="BYF2" s="104"/>
      <c r="BYG2" s="104"/>
      <c r="BYH2" s="104"/>
      <c r="BYI2" s="104"/>
      <c r="BYJ2" s="104"/>
      <c r="BYK2" s="104"/>
      <c r="BYL2" s="104"/>
      <c r="BYM2" s="104"/>
      <c r="BYN2" s="104"/>
      <c r="BYO2" s="104"/>
      <c r="BYP2" s="104"/>
      <c r="BYQ2" s="104"/>
      <c r="BYR2" s="104"/>
      <c r="BYS2" s="104"/>
      <c r="BYT2" s="104"/>
      <c r="BYU2" s="104"/>
      <c r="BYV2" s="104"/>
      <c r="BYW2" s="104"/>
      <c r="BYX2" s="104"/>
      <c r="BYY2" s="104"/>
      <c r="BYZ2" s="104"/>
      <c r="BZA2" s="104"/>
      <c r="BZB2" s="104"/>
      <c r="BZC2" s="104"/>
      <c r="BZD2" s="104"/>
      <c r="BZE2" s="104"/>
      <c r="BZF2" s="104"/>
      <c r="BZG2" s="104"/>
      <c r="BZH2" s="104"/>
      <c r="BZI2" s="104"/>
      <c r="BZJ2" s="104"/>
      <c r="BZK2" s="104"/>
      <c r="BZL2" s="104"/>
      <c r="BZM2" s="104"/>
      <c r="BZN2" s="104"/>
      <c r="BZO2" s="104"/>
      <c r="BZP2" s="104"/>
      <c r="BZQ2" s="104"/>
      <c r="BZR2" s="104"/>
      <c r="BZS2" s="104"/>
      <c r="BZT2" s="104"/>
      <c r="BZU2" s="104"/>
      <c r="BZV2" s="104"/>
      <c r="BZW2" s="104"/>
      <c r="BZX2" s="104"/>
      <c r="BZY2" s="104"/>
      <c r="BZZ2" s="104"/>
      <c r="CAA2" s="104"/>
      <c r="CAB2" s="104"/>
      <c r="CAC2" s="104"/>
      <c r="CAD2" s="104"/>
      <c r="CAE2" s="104"/>
      <c r="CAF2" s="104"/>
      <c r="CAG2" s="104"/>
      <c r="CAH2" s="104"/>
      <c r="CAI2" s="104"/>
      <c r="CAJ2" s="104"/>
      <c r="CAK2" s="104"/>
      <c r="CAL2" s="104"/>
      <c r="CAM2" s="104"/>
      <c r="CAN2" s="104"/>
      <c r="CAO2" s="104"/>
      <c r="CAP2" s="104"/>
      <c r="CAQ2" s="104"/>
      <c r="CAR2" s="104"/>
      <c r="CAS2" s="104"/>
      <c r="CAT2" s="104"/>
      <c r="CAU2" s="104"/>
      <c r="CAV2" s="104"/>
      <c r="CAW2" s="104"/>
      <c r="CAX2" s="104"/>
      <c r="CAY2" s="104"/>
      <c r="CAZ2" s="104"/>
      <c r="CBA2" s="104"/>
      <c r="CBB2" s="104"/>
      <c r="CBC2" s="104"/>
      <c r="CBD2" s="104"/>
      <c r="CBE2" s="104"/>
      <c r="CBF2" s="104"/>
      <c r="CBG2" s="104"/>
      <c r="CBH2" s="104"/>
      <c r="CBI2" s="104"/>
      <c r="CBJ2" s="104"/>
      <c r="CBK2" s="104"/>
      <c r="CBL2" s="104"/>
      <c r="CBM2" s="104"/>
      <c r="CBN2" s="104"/>
      <c r="CBO2" s="104"/>
      <c r="CBP2" s="104"/>
      <c r="CBQ2" s="104"/>
      <c r="CBR2" s="104"/>
      <c r="CBS2" s="104"/>
      <c r="CBT2" s="104"/>
      <c r="CBU2" s="104"/>
      <c r="CBV2" s="104"/>
      <c r="CBW2" s="104"/>
      <c r="CBX2" s="104"/>
      <c r="CBY2" s="104"/>
      <c r="CBZ2" s="104"/>
      <c r="CCA2" s="104"/>
      <c r="CCB2" s="104"/>
      <c r="CCC2" s="104"/>
      <c r="CCD2" s="104"/>
      <c r="CCE2" s="104"/>
      <c r="CCF2" s="104"/>
      <c r="CCG2" s="104"/>
      <c r="CCH2" s="104"/>
      <c r="CCI2" s="104"/>
      <c r="CCJ2" s="104"/>
      <c r="CCK2" s="104"/>
      <c r="CCL2" s="104"/>
      <c r="CCM2" s="104"/>
      <c r="CCN2" s="104"/>
      <c r="CCO2" s="104"/>
      <c r="CCP2" s="104"/>
      <c r="CCQ2" s="104"/>
      <c r="CCR2" s="104"/>
      <c r="CCS2" s="104"/>
      <c r="CCT2" s="104"/>
      <c r="CCU2" s="104"/>
      <c r="CCV2" s="104"/>
      <c r="CCW2" s="104"/>
      <c r="CCX2" s="104"/>
      <c r="CCY2" s="104"/>
      <c r="CCZ2" s="104"/>
      <c r="CDA2" s="104"/>
      <c r="CDB2" s="104"/>
      <c r="CDC2" s="104"/>
      <c r="CDD2" s="104"/>
      <c r="CDE2" s="104"/>
      <c r="CDF2" s="104"/>
      <c r="CDG2" s="104"/>
      <c r="CDH2" s="104"/>
      <c r="CDI2" s="104"/>
      <c r="CDJ2" s="104"/>
      <c r="CDK2" s="104"/>
      <c r="CDL2" s="104"/>
      <c r="CDM2" s="104"/>
      <c r="CDN2" s="104"/>
      <c r="CDO2" s="104"/>
      <c r="CDP2" s="104"/>
      <c r="CDQ2" s="104"/>
      <c r="CDR2" s="104"/>
      <c r="CDS2" s="104"/>
      <c r="CDT2" s="104"/>
      <c r="CDU2" s="104"/>
      <c r="CDV2" s="104"/>
      <c r="CDW2" s="104"/>
      <c r="CDX2" s="104"/>
      <c r="CDY2" s="104"/>
      <c r="CDZ2" s="104"/>
      <c r="CEA2" s="104"/>
      <c r="CEB2" s="104"/>
      <c r="CEC2" s="104"/>
      <c r="CED2" s="104"/>
      <c r="CEE2" s="104"/>
      <c r="CEF2" s="104"/>
      <c r="CEG2" s="104"/>
      <c r="CEH2" s="104"/>
      <c r="CEI2" s="104"/>
      <c r="CEJ2" s="104"/>
      <c r="CEK2" s="104"/>
      <c r="CEL2" s="104"/>
      <c r="CEM2" s="104"/>
      <c r="CEN2" s="104"/>
      <c r="CEO2" s="104"/>
      <c r="CEP2" s="104"/>
      <c r="CEQ2" s="104"/>
      <c r="CER2" s="104"/>
      <c r="CES2" s="104"/>
      <c r="CET2" s="104"/>
      <c r="CEU2" s="104"/>
      <c r="CEV2" s="104"/>
      <c r="CEW2" s="104"/>
      <c r="CEX2" s="104"/>
      <c r="CEY2" s="104"/>
      <c r="CEZ2" s="104"/>
      <c r="CFA2" s="104"/>
      <c r="CFB2" s="104"/>
      <c r="CFC2" s="104"/>
      <c r="CFD2" s="104"/>
      <c r="CFE2" s="104"/>
      <c r="CFF2" s="104"/>
      <c r="CFG2" s="104"/>
      <c r="CFH2" s="104"/>
      <c r="CFI2" s="104"/>
      <c r="CFJ2" s="104"/>
      <c r="CFK2" s="104"/>
      <c r="CFL2" s="104"/>
      <c r="CFM2" s="104"/>
      <c r="CFN2" s="104"/>
      <c r="CFO2" s="104"/>
      <c r="CFP2" s="104"/>
      <c r="CFQ2" s="104"/>
      <c r="CFR2" s="104"/>
      <c r="CFS2" s="104"/>
      <c r="CFT2" s="104"/>
      <c r="CFU2" s="104"/>
      <c r="CFV2" s="104"/>
      <c r="CFW2" s="104"/>
      <c r="CFX2" s="104"/>
      <c r="CFY2" s="104"/>
      <c r="CFZ2" s="104"/>
      <c r="CGA2" s="104"/>
      <c r="CGB2" s="104"/>
      <c r="CGC2" s="104"/>
      <c r="CGD2" s="104"/>
      <c r="CGE2" s="104"/>
      <c r="CGF2" s="104"/>
      <c r="CGG2" s="104"/>
      <c r="CGH2" s="104"/>
      <c r="CGI2" s="104"/>
      <c r="CGJ2" s="104"/>
      <c r="CGK2" s="104"/>
      <c r="CGL2" s="104"/>
      <c r="CGM2" s="104"/>
      <c r="CGN2" s="104"/>
      <c r="CGO2" s="104"/>
      <c r="CGP2" s="104"/>
      <c r="CGQ2" s="104"/>
      <c r="CGR2" s="104"/>
      <c r="CGS2" s="104"/>
      <c r="CGT2" s="104"/>
      <c r="CGU2" s="104"/>
      <c r="CGV2" s="104"/>
      <c r="CGW2" s="104"/>
      <c r="CGX2" s="104"/>
      <c r="CGY2" s="104"/>
      <c r="CGZ2" s="104"/>
      <c r="CHA2" s="104"/>
      <c r="CHB2" s="104"/>
      <c r="CHC2" s="104"/>
      <c r="CHD2" s="104"/>
      <c r="CHE2" s="104"/>
      <c r="CHF2" s="104"/>
      <c r="CHG2" s="104"/>
      <c r="CHH2" s="104"/>
      <c r="CHI2" s="104"/>
      <c r="CHJ2" s="104"/>
      <c r="CHK2" s="104"/>
      <c r="CHL2" s="104"/>
      <c r="CHM2" s="104"/>
      <c r="CHN2" s="104"/>
      <c r="CHO2" s="104"/>
      <c r="CHP2" s="104"/>
      <c r="CHQ2" s="104"/>
      <c r="CHR2" s="104"/>
      <c r="CHS2" s="104"/>
      <c r="CHT2" s="104"/>
      <c r="CHU2" s="104"/>
      <c r="CHV2" s="104"/>
      <c r="CHW2" s="104"/>
      <c r="CHX2" s="104"/>
      <c r="CHY2" s="104"/>
      <c r="CHZ2" s="104"/>
      <c r="CIA2" s="104"/>
      <c r="CIB2" s="104"/>
      <c r="CIC2" s="104"/>
      <c r="CID2" s="104"/>
      <c r="CIE2" s="104"/>
      <c r="CIF2" s="104"/>
      <c r="CIG2" s="104"/>
      <c r="CIH2" s="104"/>
      <c r="CII2" s="104"/>
      <c r="CIJ2" s="104"/>
      <c r="CIK2" s="104"/>
      <c r="CIL2" s="104"/>
      <c r="CIM2" s="104"/>
      <c r="CIN2" s="104"/>
      <c r="CIO2" s="104"/>
      <c r="CIP2" s="104"/>
      <c r="CIQ2" s="104"/>
      <c r="CIR2" s="104"/>
      <c r="CIS2" s="104"/>
      <c r="CIT2" s="104"/>
      <c r="CIU2" s="104"/>
      <c r="CIV2" s="104"/>
      <c r="CIW2" s="104"/>
      <c r="CIX2" s="104"/>
      <c r="CIY2" s="104"/>
      <c r="CIZ2" s="104"/>
      <c r="CJA2" s="104"/>
      <c r="CJB2" s="104"/>
      <c r="CJC2" s="104"/>
      <c r="CJD2" s="104"/>
      <c r="CJE2" s="104"/>
      <c r="CJF2" s="104"/>
      <c r="CJG2" s="104"/>
      <c r="CJH2" s="104"/>
      <c r="CJI2" s="104"/>
      <c r="CJJ2" s="104"/>
      <c r="CJK2" s="104"/>
      <c r="CJL2" s="104"/>
      <c r="CJM2" s="104"/>
      <c r="CJN2" s="104"/>
      <c r="CJO2" s="104"/>
      <c r="CJP2" s="104"/>
      <c r="CJQ2" s="104"/>
      <c r="CJR2" s="104"/>
      <c r="CJS2" s="104"/>
      <c r="CJT2" s="104"/>
      <c r="CJU2" s="104"/>
      <c r="CJV2" s="104"/>
      <c r="CJW2" s="104"/>
      <c r="CJX2" s="104"/>
      <c r="CJY2" s="104"/>
      <c r="CJZ2" s="104"/>
      <c r="CKA2" s="104"/>
      <c r="CKB2" s="104"/>
      <c r="CKC2" s="104"/>
      <c r="CKD2" s="104"/>
      <c r="CKE2" s="104"/>
      <c r="CKF2" s="104"/>
      <c r="CKG2" s="104"/>
      <c r="CKH2" s="104"/>
      <c r="CKI2" s="104"/>
      <c r="CKJ2" s="104"/>
      <c r="CKK2" s="104"/>
      <c r="CKL2" s="104"/>
      <c r="CKM2" s="104"/>
      <c r="CKN2" s="104"/>
      <c r="CKO2" s="104"/>
      <c r="CKP2" s="104"/>
      <c r="CKQ2" s="104"/>
      <c r="CKR2" s="104"/>
      <c r="CKS2" s="104"/>
      <c r="CKT2" s="104"/>
      <c r="CKU2" s="104"/>
      <c r="CKV2" s="104"/>
      <c r="CKW2" s="104"/>
      <c r="CKX2" s="104"/>
      <c r="CKY2" s="104"/>
      <c r="CKZ2" s="104"/>
      <c r="CLA2" s="104"/>
      <c r="CLB2" s="104"/>
      <c r="CLC2" s="104"/>
      <c r="CLD2" s="104"/>
      <c r="CLE2" s="104"/>
      <c r="CLF2" s="104"/>
      <c r="CLG2" s="104"/>
      <c r="CLH2" s="104"/>
      <c r="CLI2" s="104"/>
      <c r="CLJ2" s="104"/>
      <c r="CLK2" s="104"/>
      <c r="CLL2" s="104"/>
      <c r="CLM2" s="104"/>
      <c r="CLN2" s="104"/>
      <c r="CLO2" s="104"/>
      <c r="CLP2" s="104"/>
      <c r="CLQ2" s="104"/>
      <c r="CLR2" s="104"/>
      <c r="CLS2" s="104"/>
      <c r="CLT2" s="104"/>
      <c r="CLU2" s="104"/>
      <c r="CLV2" s="104"/>
      <c r="CLW2" s="104"/>
      <c r="CLX2" s="104"/>
      <c r="CLY2" s="104"/>
      <c r="CLZ2" s="104"/>
      <c r="CMA2" s="104"/>
      <c r="CMB2" s="104"/>
      <c r="CMC2" s="104"/>
      <c r="CMD2" s="104"/>
      <c r="CME2" s="104"/>
      <c r="CMF2" s="104"/>
      <c r="CMG2" s="104"/>
      <c r="CMH2" s="104"/>
      <c r="CMI2" s="104"/>
      <c r="CMJ2" s="104"/>
      <c r="CMK2" s="104"/>
      <c r="CML2" s="104"/>
      <c r="CMM2" s="104"/>
      <c r="CMN2" s="104"/>
      <c r="CMO2" s="104"/>
      <c r="CMP2" s="104"/>
      <c r="CMQ2" s="104"/>
      <c r="CMR2" s="104"/>
      <c r="CMS2" s="104"/>
      <c r="CMT2" s="104"/>
      <c r="CMU2" s="104"/>
      <c r="CMV2" s="104"/>
      <c r="CMW2" s="104"/>
      <c r="CMX2" s="104"/>
      <c r="CMY2" s="104"/>
      <c r="CMZ2" s="104"/>
      <c r="CNA2" s="104"/>
      <c r="CNB2" s="104"/>
      <c r="CNC2" s="104"/>
      <c r="CND2" s="104"/>
      <c r="CNE2" s="104"/>
      <c r="CNF2" s="104"/>
      <c r="CNG2" s="104"/>
      <c r="CNH2" s="104"/>
      <c r="CNI2" s="104"/>
      <c r="CNJ2" s="104"/>
      <c r="CNK2" s="104"/>
      <c r="CNL2" s="104"/>
      <c r="CNM2" s="104"/>
      <c r="CNN2" s="104"/>
      <c r="CNO2" s="104"/>
      <c r="CNP2" s="104"/>
      <c r="CNQ2" s="104"/>
      <c r="CNR2" s="104"/>
      <c r="CNS2" s="104"/>
      <c r="CNT2" s="104"/>
      <c r="CNU2" s="104"/>
      <c r="CNV2" s="104"/>
      <c r="CNW2" s="104"/>
      <c r="CNX2" s="104"/>
      <c r="CNY2" s="104"/>
      <c r="CNZ2" s="104"/>
      <c r="COA2" s="104"/>
      <c r="COB2" s="104"/>
      <c r="COC2" s="104"/>
      <c r="COD2" s="104"/>
      <c r="COE2" s="104"/>
      <c r="COF2" s="104"/>
      <c r="COG2" s="104"/>
      <c r="COH2" s="104"/>
      <c r="COI2" s="104"/>
      <c r="COJ2" s="104"/>
      <c r="COK2" s="104"/>
      <c r="COL2" s="104"/>
      <c r="COM2" s="104"/>
      <c r="CON2" s="104"/>
      <c r="COO2" s="104"/>
      <c r="COP2" s="104"/>
      <c r="COQ2" s="104"/>
      <c r="COR2" s="104"/>
      <c r="COS2" s="104"/>
      <c r="COT2" s="104"/>
      <c r="COU2" s="104"/>
      <c r="COV2" s="104"/>
      <c r="COW2" s="104"/>
      <c r="COX2" s="104"/>
      <c r="COY2" s="104"/>
      <c r="COZ2" s="104"/>
      <c r="CPA2" s="104"/>
      <c r="CPB2" s="104"/>
      <c r="CPC2" s="104"/>
      <c r="CPD2" s="104"/>
      <c r="CPE2" s="104"/>
      <c r="CPF2" s="104"/>
      <c r="CPG2" s="104"/>
      <c r="CPH2" s="104"/>
      <c r="CPI2" s="104"/>
      <c r="CPJ2" s="104"/>
      <c r="CPK2" s="104"/>
      <c r="CPL2" s="104"/>
      <c r="CPM2" s="104"/>
      <c r="CPN2" s="104"/>
      <c r="CPO2" s="104"/>
      <c r="CPP2" s="104"/>
      <c r="CPQ2" s="104"/>
      <c r="CPR2" s="104"/>
      <c r="CPS2" s="104"/>
      <c r="CPT2" s="104"/>
      <c r="CPU2" s="104"/>
      <c r="CPV2" s="104"/>
      <c r="CPW2" s="104"/>
      <c r="CPX2" s="104"/>
      <c r="CPY2" s="104"/>
      <c r="CPZ2" s="104"/>
      <c r="CQA2" s="104"/>
      <c r="CQB2" s="104"/>
      <c r="CQC2" s="104"/>
      <c r="CQD2" s="104"/>
      <c r="CQE2" s="104"/>
      <c r="CQF2" s="104"/>
      <c r="CQG2" s="104"/>
      <c r="CQH2" s="104"/>
      <c r="CQI2" s="104"/>
      <c r="CQJ2" s="104"/>
      <c r="CQK2" s="104"/>
      <c r="CQL2" s="104"/>
      <c r="CQM2" s="104"/>
      <c r="CQN2" s="104"/>
      <c r="CQO2" s="104"/>
      <c r="CQP2" s="104"/>
      <c r="CQQ2" s="104"/>
      <c r="CQR2" s="104"/>
      <c r="CQS2" s="104"/>
      <c r="CQT2" s="104"/>
      <c r="CQU2" s="104"/>
      <c r="CQV2" s="104"/>
      <c r="CQW2" s="104"/>
      <c r="CQX2" s="104"/>
      <c r="CQY2" s="104"/>
      <c r="CQZ2" s="104"/>
      <c r="CRA2" s="104"/>
      <c r="CRB2" s="104"/>
      <c r="CRC2" s="104"/>
      <c r="CRD2" s="104"/>
      <c r="CRE2" s="104"/>
      <c r="CRF2" s="104"/>
      <c r="CRG2" s="104"/>
      <c r="CRH2" s="104"/>
      <c r="CRI2" s="104"/>
      <c r="CRJ2" s="104"/>
      <c r="CRK2" s="104"/>
      <c r="CRL2" s="104"/>
      <c r="CRM2" s="104"/>
      <c r="CRN2" s="104"/>
      <c r="CRO2" s="104"/>
      <c r="CRP2" s="104"/>
      <c r="CRQ2" s="104"/>
      <c r="CRR2" s="104"/>
      <c r="CRS2" s="104"/>
      <c r="CRT2" s="104"/>
      <c r="CRU2" s="104"/>
      <c r="CRV2" s="104"/>
      <c r="CRW2" s="104"/>
      <c r="CRX2" s="104"/>
      <c r="CRY2" s="104"/>
      <c r="CRZ2" s="104"/>
      <c r="CSA2" s="104"/>
      <c r="CSB2" s="104"/>
      <c r="CSC2" s="104"/>
      <c r="CSD2" s="104"/>
      <c r="CSE2" s="104"/>
      <c r="CSF2" s="104"/>
      <c r="CSG2" s="104"/>
      <c r="CSH2" s="104"/>
      <c r="CSI2" s="104"/>
      <c r="CSJ2" s="104"/>
      <c r="CSK2" s="104"/>
      <c r="CSL2" s="104"/>
      <c r="CSM2" s="104"/>
      <c r="CSN2" s="104"/>
      <c r="CSO2" s="104"/>
      <c r="CSP2" s="104"/>
      <c r="CSQ2" s="104"/>
      <c r="CSR2" s="104"/>
      <c r="CSS2" s="104"/>
      <c r="CST2" s="104"/>
      <c r="CSU2" s="104"/>
      <c r="CSV2" s="104"/>
      <c r="CSW2" s="104"/>
      <c r="CSX2" s="104"/>
      <c r="CSY2" s="104"/>
      <c r="CSZ2" s="104"/>
      <c r="CTA2" s="104"/>
      <c r="CTB2" s="104"/>
      <c r="CTC2" s="104"/>
      <c r="CTD2" s="104"/>
      <c r="CTE2" s="104"/>
      <c r="CTF2" s="104"/>
      <c r="CTG2" s="104"/>
      <c r="CTH2" s="104"/>
      <c r="CTI2" s="104"/>
      <c r="CTJ2" s="104"/>
      <c r="CTK2" s="104"/>
      <c r="CTL2" s="104"/>
      <c r="CTM2" s="104"/>
      <c r="CTN2" s="104"/>
      <c r="CTO2" s="104"/>
      <c r="CTP2" s="104"/>
      <c r="CTQ2" s="104"/>
      <c r="CTR2" s="104"/>
      <c r="CTS2" s="104"/>
      <c r="CTT2" s="104"/>
      <c r="CTU2" s="104"/>
      <c r="CTV2" s="104"/>
      <c r="CTW2" s="104"/>
      <c r="CTX2" s="104"/>
      <c r="CTY2" s="104"/>
      <c r="CTZ2" s="104"/>
      <c r="CUA2" s="104"/>
      <c r="CUB2" s="104"/>
      <c r="CUC2" s="104"/>
      <c r="CUD2" s="104"/>
      <c r="CUE2" s="104"/>
      <c r="CUF2" s="104"/>
      <c r="CUG2" s="104"/>
      <c r="CUH2" s="104"/>
      <c r="CUI2" s="104"/>
      <c r="CUJ2" s="104"/>
      <c r="CUK2" s="104"/>
      <c r="CUL2" s="104"/>
      <c r="CUM2" s="104"/>
      <c r="CUN2" s="104"/>
      <c r="CUO2" s="104"/>
      <c r="CUP2" s="104"/>
      <c r="CUQ2" s="104"/>
      <c r="CUR2" s="104"/>
      <c r="CUS2" s="104"/>
      <c r="CUT2" s="104"/>
      <c r="CUU2" s="104"/>
      <c r="CUV2" s="104"/>
      <c r="CUW2" s="104"/>
      <c r="CUX2" s="104"/>
      <c r="CUY2" s="104"/>
      <c r="CUZ2" s="104"/>
      <c r="CVA2" s="104"/>
      <c r="CVB2" s="104"/>
      <c r="CVC2" s="104"/>
      <c r="CVD2" s="104"/>
      <c r="CVE2" s="104"/>
      <c r="CVF2" s="104"/>
      <c r="CVG2" s="104"/>
      <c r="CVH2" s="104"/>
      <c r="CVI2" s="104"/>
      <c r="CVJ2" s="104"/>
      <c r="CVK2" s="104"/>
      <c r="CVL2" s="104"/>
      <c r="CVM2" s="104"/>
      <c r="CVN2" s="104"/>
      <c r="CVO2" s="104"/>
      <c r="CVP2" s="104"/>
      <c r="CVQ2" s="104"/>
      <c r="CVR2" s="104"/>
      <c r="CVS2" s="104"/>
      <c r="CVT2" s="104"/>
      <c r="CVU2" s="104"/>
      <c r="CVV2" s="104"/>
      <c r="CVW2" s="104"/>
      <c r="CVX2" s="104"/>
      <c r="CVY2" s="104"/>
      <c r="CVZ2" s="104"/>
      <c r="CWA2" s="104"/>
      <c r="CWB2" s="104"/>
      <c r="CWC2" s="104"/>
      <c r="CWD2" s="104"/>
      <c r="CWE2" s="104"/>
      <c r="CWF2" s="104"/>
      <c r="CWG2" s="104"/>
      <c r="CWH2" s="104"/>
      <c r="CWI2" s="104"/>
      <c r="CWJ2" s="104"/>
      <c r="CWK2" s="104"/>
      <c r="CWL2" s="104"/>
      <c r="CWM2" s="104"/>
      <c r="CWN2" s="104"/>
      <c r="CWO2" s="104"/>
      <c r="CWP2" s="104"/>
      <c r="CWQ2" s="104"/>
      <c r="CWR2" s="104"/>
      <c r="CWS2" s="104"/>
      <c r="CWT2" s="104"/>
      <c r="CWU2" s="104"/>
      <c r="CWV2" s="104"/>
      <c r="CWW2" s="104"/>
      <c r="CWX2" s="104"/>
      <c r="CWY2" s="104"/>
      <c r="CWZ2" s="104"/>
      <c r="CXA2" s="104"/>
      <c r="CXB2" s="104"/>
      <c r="CXC2" s="104"/>
      <c r="CXD2" s="104"/>
      <c r="CXE2" s="104"/>
      <c r="CXF2" s="104"/>
      <c r="CXG2" s="104"/>
      <c r="CXH2" s="104"/>
      <c r="CXI2" s="104"/>
      <c r="CXJ2" s="104"/>
      <c r="CXK2" s="104"/>
      <c r="CXL2" s="104"/>
      <c r="CXM2" s="104"/>
      <c r="CXN2" s="104"/>
      <c r="CXO2" s="104"/>
      <c r="CXP2" s="104"/>
      <c r="CXQ2" s="104"/>
      <c r="CXR2" s="104"/>
      <c r="CXS2" s="104"/>
      <c r="CXT2" s="104"/>
      <c r="CXU2" s="104"/>
      <c r="CXV2" s="104"/>
      <c r="CXW2" s="104"/>
      <c r="CXX2" s="104"/>
      <c r="CXY2" s="104"/>
      <c r="CXZ2" s="104"/>
      <c r="CYA2" s="104"/>
      <c r="CYB2" s="104"/>
      <c r="CYC2" s="104"/>
      <c r="CYD2" s="104"/>
      <c r="CYE2" s="104"/>
      <c r="CYF2" s="104"/>
      <c r="CYG2" s="104"/>
      <c r="CYH2" s="104"/>
      <c r="CYI2" s="104"/>
      <c r="CYJ2" s="104"/>
      <c r="CYK2" s="104"/>
      <c r="CYL2" s="104"/>
      <c r="CYM2" s="104"/>
      <c r="CYN2" s="104"/>
      <c r="CYO2" s="104"/>
      <c r="CYP2" s="104"/>
      <c r="CYQ2" s="104"/>
      <c r="CYR2" s="104"/>
      <c r="CYS2" s="104"/>
      <c r="CYT2" s="104"/>
      <c r="CYU2" s="104"/>
      <c r="CYV2" s="104"/>
      <c r="CYW2" s="104"/>
      <c r="CYX2" s="104"/>
      <c r="CYY2" s="104"/>
      <c r="CYZ2" s="104"/>
      <c r="CZA2" s="104"/>
      <c r="CZB2" s="104"/>
      <c r="CZC2" s="104"/>
      <c r="CZD2" s="104"/>
      <c r="CZE2" s="104"/>
      <c r="CZF2" s="104"/>
      <c r="CZG2" s="104"/>
      <c r="CZH2" s="104"/>
      <c r="CZI2" s="104"/>
      <c r="CZJ2" s="104"/>
      <c r="CZK2" s="104"/>
      <c r="CZL2" s="104"/>
      <c r="CZM2" s="104"/>
      <c r="CZN2" s="104"/>
      <c r="CZO2" s="104"/>
      <c r="CZP2" s="104"/>
      <c r="CZQ2" s="104"/>
      <c r="CZR2" s="104"/>
      <c r="CZS2" s="104"/>
      <c r="CZT2" s="104"/>
      <c r="CZU2" s="104"/>
      <c r="CZV2" s="104"/>
      <c r="CZW2" s="104"/>
      <c r="CZX2" s="104"/>
      <c r="CZY2" s="104"/>
      <c r="CZZ2" s="104"/>
      <c r="DAA2" s="104"/>
      <c r="DAB2" s="104"/>
      <c r="DAC2" s="104"/>
      <c r="DAD2" s="104"/>
      <c r="DAE2" s="104"/>
      <c r="DAF2" s="104"/>
      <c r="DAG2" s="104"/>
      <c r="DAH2" s="104"/>
      <c r="DAI2" s="104"/>
      <c r="DAJ2" s="104"/>
      <c r="DAK2" s="104"/>
      <c r="DAL2" s="104"/>
      <c r="DAM2" s="104"/>
      <c r="DAN2" s="104"/>
      <c r="DAO2" s="104"/>
      <c r="DAP2" s="104"/>
      <c r="DAQ2" s="104"/>
      <c r="DAR2" s="104"/>
      <c r="DAS2" s="104"/>
      <c r="DAT2" s="104"/>
      <c r="DAU2" s="104"/>
      <c r="DAV2" s="104"/>
      <c r="DAW2" s="104"/>
      <c r="DAX2" s="104"/>
      <c r="DAY2" s="104"/>
      <c r="DAZ2" s="104"/>
      <c r="DBA2" s="104"/>
      <c r="DBB2" s="104"/>
      <c r="DBC2" s="104"/>
      <c r="DBD2" s="104"/>
      <c r="DBE2" s="104"/>
      <c r="DBF2" s="104"/>
      <c r="DBG2" s="104"/>
      <c r="DBH2" s="104"/>
      <c r="DBI2" s="104"/>
      <c r="DBJ2" s="104"/>
      <c r="DBK2" s="104"/>
      <c r="DBL2" s="104"/>
      <c r="DBM2" s="104"/>
      <c r="DBN2" s="104"/>
      <c r="DBO2" s="104"/>
      <c r="DBP2" s="104"/>
      <c r="DBQ2" s="104"/>
      <c r="DBR2" s="104"/>
      <c r="DBS2" s="104"/>
      <c r="DBT2" s="104"/>
      <c r="DBU2" s="104"/>
      <c r="DBV2" s="104"/>
      <c r="DBW2" s="104"/>
      <c r="DBX2" s="104"/>
      <c r="DBY2" s="104"/>
      <c r="DBZ2" s="104"/>
      <c r="DCA2" s="104"/>
      <c r="DCB2" s="104"/>
      <c r="DCC2" s="104"/>
      <c r="DCD2" s="104"/>
      <c r="DCE2" s="104"/>
      <c r="DCF2" s="104"/>
      <c r="DCG2" s="104"/>
      <c r="DCH2" s="104"/>
      <c r="DCI2" s="104"/>
      <c r="DCJ2" s="104"/>
      <c r="DCK2" s="104"/>
      <c r="DCL2" s="104"/>
      <c r="DCM2" s="104"/>
      <c r="DCN2" s="104"/>
      <c r="DCO2" s="104"/>
      <c r="DCP2" s="104"/>
      <c r="DCQ2" s="104"/>
      <c r="DCR2" s="104"/>
      <c r="DCS2" s="104"/>
      <c r="DCT2" s="104"/>
      <c r="DCU2" s="104"/>
      <c r="DCV2" s="104"/>
      <c r="DCW2" s="104"/>
      <c r="DCX2" s="104"/>
      <c r="DCY2" s="104"/>
      <c r="DCZ2" s="104"/>
      <c r="DDA2" s="104"/>
      <c r="DDB2" s="104"/>
      <c r="DDC2" s="104"/>
      <c r="DDD2" s="104"/>
      <c r="DDE2" s="104"/>
      <c r="DDF2" s="104"/>
      <c r="DDG2" s="104"/>
      <c r="DDH2" s="104"/>
      <c r="DDI2" s="104"/>
      <c r="DDJ2" s="104"/>
      <c r="DDK2" s="104"/>
      <c r="DDL2" s="104"/>
      <c r="DDM2" s="104"/>
      <c r="DDN2" s="104"/>
      <c r="DDO2" s="104"/>
      <c r="DDP2" s="104"/>
      <c r="DDQ2" s="104"/>
      <c r="DDR2" s="104"/>
      <c r="DDS2" s="104"/>
      <c r="DDT2" s="104"/>
      <c r="DDU2" s="104"/>
      <c r="DDV2" s="104"/>
      <c r="DDW2" s="104"/>
      <c r="DDX2" s="104"/>
      <c r="DDY2" s="104"/>
      <c r="DDZ2" s="104"/>
      <c r="DEA2" s="104"/>
      <c r="DEB2" s="104"/>
      <c r="DEC2" s="104"/>
      <c r="DED2" s="104"/>
      <c r="DEE2" s="104"/>
      <c r="DEF2" s="104"/>
      <c r="DEG2" s="104"/>
      <c r="DEH2" s="104"/>
      <c r="DEI2" s="104"/>
      <c r="DEJ2" s="104"/>
      <c r="DEK2" s="104"/>
      <c r="DEL2" s="104"/>
      <c r="DEM2" s="104"/>
      <c r="DEN2" s="104"/>
      <c r="DEO2" s="104"/>
      <c r="DEP2" s="104"/>
      <c r="DEQ2" s="104"/>
      <c r="DER2" s="104"/>
      <c r="DES2" s="104"/>
      <c r="DET2" s="104"/>
      <c r="DEU2" s="104"/>
      <c r="DEV2" s="104"/>
      <c r="DEW2" s="104"/>
      <c r="DEX2" s="104"/>
      <c r="DEY2" s="104"/>
      <c r="DEZ2" s="104"/>
      <c r="DFA2" s="104"/>
      <c r="DFB2" s="104"/>
      <c r="DFC2" s="104"/>
      <c r="DFD2" s="104"/>
      <c r="DFE2" s="104"/>
      <c r="DFF2" s="104"/>
      <c r="DFG2" s="104"/>
      <c r="DFH2" s="104"/>
      <c r="DFI2" s="104"/>
      <c r="DFJ2" s="104"/>
      <c r="DFK2" s="104"/>
      <c r="DFL2" s="104"/>
      <c r="DFM2" s="104"/>
      <c r="DFN2" s="104"/>
      <c r="DFO2" s="104"/>
      <c r="DFP2" s="104"/>
      <c r="DFQ2" s="104"/>
      <c r="DFR2" s="104"/>
      <c r="DFS2" s="104"/>
      <c r="DFT2" s="104"/>
      <c r="DFU2" s="104"/>
      <c r="DFV2" s="104"/>
      <c r="DFW2" s="104"/>
      <c r="DFX2" s="104"/>
      <c r="DFY2" s="104"/>
      <c r="DFZ2" s="104"/>
      <c r="DGA2" s="104"/>
      <c r="DGB2" s="104"/>
      <c r="DGC2" s="104"/>
      <c r="DGD2" s="104"/>
      <c r="DGE2" s="104"/>
      <c r="DGF2" s="104"/>
      <c r="DGG2" s="104"/>
      <c r="DGH2" s="104"/>
      <c r="DGI2" s="104"/>
      <c r="DGJ2" s="104"/>
      <c r="DGK2" s="104"/>
      <c r="DGL2" s="104"/>
      <c r="DGM2" s="104"/>
      <c r="DGN2" s="104"/>
      <c r="DGO2" s="104"/>
      <c r="DGP2" s="104"/>
      <c r="DGQ2" s="104"/>
      <c r="DGR2" s="104"/>
      <c r="DGS2" s="104"/>
      <c r="DGT2" s="104"/>
      <c r="DGU2" s="104"/>
      <c r="DGV2" s="104"/>
      <c r="DGW2" s="104"/>
      <c r="DGX2" s="104"/>
      <c r="DGY2" s="104"/>
      <c r="DGZ2" s="104"/>
      <c r="DHA2" s="104"/>
      <c r="DHB2" s="104"/>
      <c r="DHC2" s="104"/>
      <c r="DHD2" s="104"/>
      <c r="DHE2" s="104"/>
      <c r="DHF2" s="104"/>
      <c r="DHG2" s="104"/>
      <c r="DHH2" s="104"/>
      <c r="DHI2" s="104"/>
      <c r="DHJ2" s="104"/>
      <c r="DHK2" s="104"/>
      <c r="DHL2" s="104"/>
      <c r="DHM2" s="104"/>
      <c r="DHN2" s="104"/>
      <c r="DHO2" s="104"/>
      <c r="DHP2" s="104"/>
      <c r="DHQ2" s="104"/>
      <c r="DHR2" s="104"/>
      <c r="DHS2" s="104"/>
      <c r="DHT2" s="104"/>
      <c r="DHU2" s="104"/>
      <c r="DHV2" s="104"/>
      <c r="DHW2" s="104"/>
      <c r="DHX2" s="104"/>
      <c r="DHY2" s="104"/>
      <c r="DHZ2" s="104"/>
      <c r="DIA2" s="104"/>
      <c r="DIB2" s="104"/>
      <c r="DIC2" s="104"/>
      <c r="DID2" s="104"/>
      <c r="DIE2" s="104"/>
      <c r="DIF2" s="104"/>
      <c r="DIG2" s="104"/>
      <c r="DIH2" s="104"/>
      <c r="DII2" s="104"/>
      <c r="DIJ2" s="104"/>
      <c r="DIK2" s="104"/>
      <c r="DIL2" s="104"/>
      <c r="DIM2" s="104"/>
      <c r="DIN2" s="104"/>
      <c r="DIO2" s="104"/>
      <c r="DIP2" s="104"/>
      <c r="DIQ2" s="104"/>
      <c r="DIR2" s="104"/>
      <c r="DIS2" s="104"/>
      <c r="DIT2" s="104"/>
      <c r="DIU2" s="104"/>
      <c r="DIV2" s="104"/>
      <c r="DIW2" s="104"/>
      <c r="DIX2" s="104"/>
      <c r="DIY2" s="104"/>
      <c r="DIZ2" s="104"/>
      <c r="DJA2" s="104"/>
      <c r="DJB2" s="104"/>
      <c r="DJC2" s="104"/>
      <c r="DJD2" s="104"/>
      <c r="DJE2" s="104"/>
      <c r="DJF2" s="104"/>
      <c r="DJG2" s="104"/>
      <c r="DJH2" s="104"/>
      <c r="DJI2" s="104"/>
      <c r="DJJ2" s="104"/>
      <c r="DJK2" s="104"/>
      <c r="DJL2" s="104"/>
      <c r="DJM2" s="104"/>
      <c r="DJN2" s="104"/>
      <c r="DJO2" s="104"/>
      <c r="DJP2" s="104"/>
      <c r="DJQ2" s="104"/>
      <c r="DJR2" s="104"/>
      <c r="DJS2" s="104"/>
      <c r="DJT2" s="104"/>
      <c r="DJU2" s="104"/>
      <c r="DJV2" s="104"/>
      <c r="DJW2" s="104"/>
      <c r="DJX2" s="104"/>
      <c r="DJY2" s="104"/>
      <c r="DJZ2" s="104"/>
      <c r="DKA2" s="104"/>
      <c r="DKB2" s="104"/>
      <c r="DKC2" s="104"/>
      <c r="DKD2" s="104"/>
      <c r="DKE2" s="104"/>
      <c r="DKF2" s="104"/>
      <c r="DKG2" s="104"/>
      <c r="DKH2" s="104"/>
      <c r="DKI2" s="104"/>
      <c r="DKJ2" s="104"/>
      <c r="DKK2" s="104"/>
      <c r="DKL2" s="104"/>
      <c r="DKM2" s="104"/>
      <c r="DKN2" s="104"/>
      <c r="DKO2" s="104"/>
      <c r="DKP2" s="104"/>
      <c r="DKQ2" s="104"/>
      <c r="DKR2" s="104"/>
      <c r="DKS2" s="104"/>
      <c r="DKT2" s="104"/>
      <c r="DKU2" s="104"/>
      <c r="DKV2" s="104"/>
      <c r="DKW2" s="104"/>
      <c r="DKX2" s="104"/>
      <c r="DKY2" s="104"/>
      <c r="DKZ2" s="104"/>
      <c r="DLA2" s="104"/>
      <c r="DLB2" s="104"/>
      <c r="DLC2" s="104"/>
      <c r="DLD2" s="104"/>
      <c r="DLE2" s="104"/>
      <c r="DLF2" s="104"/>
      <c r="DLG2" s="104"/>
      <c r="DLH2" s="104"/>
      <c r="DLI2" s="104"/>
      <c r="DLJ2" s="104"/>
      <c r="DLK2" s="104"/>
      <c r="DLL2" s="104"/>
      <c r="DLM2" s="104"/>
      <c r="DLN2" s="104"/>
      <c r="DLO2" s="104"/>
      <c r="DLP2" s="104"/>
      <c r="DLQ2" s="104"/>
      <c r="DLR2" s="104"/>
      <c r="DLS2" s="104"/>
      <c r="DLT2" s="104"/>
      <c r="DLU2" s="104"/>
      <c r="DLV2" s="104"/>
      <c r="DLW2" s="104"/>
      <c r="DLX2" s="104"/>
      <c r="DLY2" s="104"/>
      <c r="DLZ2" s="104"/>
      <c r="DMA2" s="104"/>
      <c r="DMB2" s="104"/>
      <c r="DMC2" s="104"/>
      <c r="DMD2" s="104"/>
      <c r="DME2" s="104"/>
      <c r="DMF2" s="104"/>
      <c r="DMG2" s="104"/>
      <c r="DMH2" s="104"/>
      <c r="DMI2" s="104"/>
      <c r="DMJ2" s="104"/>
      <c r="DMK2" s="104"/>
      <c r="DML2" s="104"/>
      <c r="DMM2" s="104"/>
      <c r="DMN2" s="104"/>
      <c r="DMO2" s="104"/>
      <c r="DMP2" s="104"/>
      <c r="DMQ2" s="104"/>
      <c r="DMR2" s="104"/>
      <c r="DMS2" s="104"/>
      <c r="DMT2" s="104"/>
      <c r="DMU2" s="104"/>
      <c r="DMV2" s="104"/>
      <c r="DMW2" s="104"/>
      <c r="DMX2" s="104"/>
      <c r="DMY2" s="104"/>
      <c r="DMZ2" s="104"/>
      <c r="DNA2" s="104"/>
      <c r="DNB2" s="104"/>
      <c r="DNC2" s="104"/>
      <c r="DND2" s="104"/>
      <c r="DNE2" s="104"/>
      <c r="DNF2" s="104"/>
      <c r="DNG2" s="104"/>
      <c r="DNH2" s="104"/>
      <c r="DNI2" s="104"/>
      <c r="DNJ2" s="104"/>
      <c r="DNK2" s="104"/>
      <c r="DNL2" s="104"/>
      <c r="DNM2" s="104"/>
      <c r="DNN2" s="104"/>
      <c r="DNO2" s="104"/>
      <c r="DNP2" s="104"/>
      <c r="DNQ2" s="104"/>
      <c r="DNR2" s="104"/>
      <c r="DNS2" s="104"/>
      <c r="DNT2" s="104"/>
      <c r="DNU2" s="104"/>
      <c r="DNV2" s="104"/>
      <c r="DNW2" s="104"/>
      <c r="DNX2" s="104"/>
      <c r="DNY2" s="104"/>
      <c r="DNZ2" s="104"/>
      <c r="DOA2" s="104"/>
      <c r="DOB2" s="104"/>
      <c r="DOC2" s="104"/>
      <c r="DOD2" s="104"/>
      <c r="DOE2" s="104"/>
      <c r="DOF2" s="104"/>
      <c r="DOG2" s="104"/>
      <c r="DOH2" s="104"/>
      <c r="DOI2" s="104"/>
      <c r="DOJ2" s="104"/>
      <c r="DOK2" s="104"/>
      <c r="DOL2" s="104"/>
      <c r="DOM2" s="104"/>
      <c r="DON2" s="104"/>
      <c r="DOO2" s="104"/>
      <c r="DOP2" s="104"/>
      <c r="DOQ2" s="104"/>
      <c r="DOR2" s="104"/>
      <c r="DOS2" s="104"/>
      <c r="DOT2" s="104"/>
      <c r="DOU2" s="104"/>
      <c r="DOV2" s="104"/>
      <c r="DOW2" s="104"/>
      <c r="DOX2" s="104"/>
      <c r="DOY2" s="104"/>
      <c r="DOZ2" s="104"/>
      <c r="DPA2" s="104"/>
      <c r="DPB2" s="104"/>
      <c r="DPC2" s="104"/>
      <c r="DPD2" s="104"/>
      <c r="DPE2" s="104"/>
      <c r="DPF2" s="104"/>
      <c r="DPG2" s="104"/>
      <c r="DPH2" s="104"/>
      <c r="DPI2" s="104"/>
      <c r="DPJ2" s="104"/>
      <c r="DPK2" s="104"/>
      <c r="DPL2" s="104"/>
      <c r="DPM2" s="104"/>
      <c r="DPN2" s="104"/>
      <c r="DPO2" s="104"/>
      <c r="DPP2" s="104"/>
      <c r="DPQ2" s="104"/>
      <c r="DPR2" s="104"/>
      <c r="DPS2" s="104"/>
      <c r="DPT2" s="104"/>
      <c r="DPU2" s="104"/>
      <c r="DPV2" s="104"/>
      <c r="DPW2" s="104"/>
      <c r="DPX2" s="104"/>
      <c r="DPY2" s="104"/>
      <c r="DPZ2" s="104"/>
      <c r="DQA2" s="104"/>
      <c r="DQB2" s="104"/>
      <c r="DQC2" s="104"/>
      <c r="DQD2" s="104"/>
      <c r="DQE2" s="104"/>
      <c r="DQF2" s="104"/>
      <c r="DQG2" s="104"/>
      <c r="DQH2" s="104"/>
      <c r="DQI2" s="104"/>
      <c r="DQJ2" s="104"/>
      <c r="DQK2" s="104"/>
      <c r="DQL2" s="104"/>
      <c r="DQM2" s="104"/>
      <c r="DQN2" s="104"/>
      <c r="DQO2" s="104"/>
      <c r="DQP2" s="104"/>
      <c r="DQQ2" s="104"/>
      <c r="DQR2" s="104"/>
      <c r="DQS2" s="104"/>
      <c r="DQT2" s="104"/>
      <c r="DQU2" s="104"/>
      <c r="DQV2" s="104"/>
      <c r="DQW2" s="104"/>
      <c r="DQX2" s="104"/>
      <c r="DQY2" s="104"/>
      <c r="DQZ2" s="104"/>
      <c r="DRA2" s="104"/>
      <c r="DRB2" s="104"/>
      <c r="DRC2" s="104"/>
      <c r="DRD2" s="104"/>
      <c r="DRE2" s="104"/>
      <c r="DRF2" s="104"/>
      <c r="DRG2" s="104"/>
      <c r="DRH2" s="104"/>
      <c r="DRI2" s="104"/>
      <c r="DRJ2" s="104"/>
      <c r="DRK2" s="104"/>
      <c r="DRL2" s="104"/>
      <c r="DRM2" s="104"/>
      <c r="DRN2" s="104"/>
      <c r="DRO2" s="104"/>
      <c r="DRP2" s="104"/>
      <c r="DRQ2" s="104"/>
      <c r="DRR2" s="104"/>
      <c r="DRS2" s="104"/>
      <c r="DRT2" s="104"/>
      <c r="DRU2" s="104"/>
      <c r="DRV2" s="104"/>
      <c r="DRW2" s="104"/>
      <c r="DRX2" s="104"/>
      <c r="DRY2" s="104"/>
      <c r="DRZ2" s="104"/>
      <c r="DSA2" s="104"/>
      <c r="DSB2" s="104"/>
      <c r="DSC2" s="104"/>
      <c r="DSD2" s="104"/>
      <c r="DSE2" s="104"/>
      <c r="DSF2" s="104"/>
      <c r="DSG2" s="104"/>
      <c r="DSH2" s="104"/>
      <c r="DSI2" s="104"/>
      <c r="DSJ2" s="104"/>
      <c r="DSK2" s="104"/>
      <c r="DSL2" s="104"/>
      <c r="DSM2" s="104"/>
      <c r="DSN2" s="104"/>
      <c r="DSO2" s="104"/>
      <c r="DSP2" s="104"/>
      <c r="DSQ2" s="104"/>
      <c r="DSR2" s="104"/>
      <c r="DSS2" s="104"/>
      <c r="DST2" s="104"/>
      <c r="DSU2" s="104"/>
      <c r="DSV2" s="104"/>
      <c r="DSW2" s="104"/>
      <c r="DSX2" s="104"/>
      <c r="DSY2" s="104"/>
      <c r="DSZ2" s="104"/>
      <c r="DTA2" s="104"/>
      <c r="DTB2" s="104"/>
      <c r="DTC2" s="104"/>
      <c r="DTD2" s="104"/>
      <c r="DTE2" s="104"/>
      <c r="DTF2" s="104"/>
      <c r="DTG2" s="104"/>
      <c r="DTH2" s="104"/>
      <c r="DTI2" s="104"/>
      <c r="DTJ2" s="104"/>
      <c r="DTK2" s="104"/>
      <c r="DTL2" s="104"/>
      <c r="DTM2" s="104"/>
      <c r="DTN2" s="104"/>
      <c r="DTO2" s="104"/>
      <c r="DTP2" s="104"/>
      <c r="DTQ2" s="104"/>
      <c r="DTR2" s="104"/>
      <c r="DTS2" s="104"/>
      <c r="DTT2" s="104"/>
      <c r="DTU2" s="104"/>
      <c r="DTV2" s="104"/>
      <c r="DTW2" s="104"/>
      <c r="DTX2" s="104"/>
      <c r="DTY2" s="104"/>
      <c r="DTZ2" s="104"/>
      <c r="DUA2" s="104"/>
      <c r="DUB2" s="104"/>
      <c r="DUC2" s="104"/>
      <c r="DUD2" s="104"/>
      <c r="DUE2" s="104"/>
      <c r="DUF2" s="104"/>
      <c r="DUG2" s="104"/>
      <c r="DUH2" s="104"/>
      <c r="DUI2" s="104"/>
      <c r="DUJ2" s="104"/>
      <c r="DUK2" s="104"/>
      <c r="DUL2" s="104"/>
      <c r="DUM2" s="104"/>
      <c r="DUN2" s="104"/>
      <c r="DUO2" s="104"/>
      <c r="DUP2" s="104"/>
      <c r="DUQ2" s="104"/>
      <c r="DUR2" s="104"/>
      <c r="DUS2" s="104"/>
      <c r="DUT2" s="104"/>
      <c r="DUU2" s="104"/>
      <c r="DUV2" s="104"/>
      <c r="DUW2" s="104"/>
      <c r="DUX2" s="104"/>
      <c r="DUY2" s="104"/>
      <c r="DUZ2" s="104"/>
      <c r="DVA2" s="104"/>
      <c r="DVB2" s="104"/>
      <c r="DVC2" s="104"/>
      <c r="DVD2" s="104"/>
      <c r="DVE2" s="104"/>
      <c r="DVF2" s="104"/>
      <c r="DVG2" s="104"/>
      <c r="DVH2" s="104"/>
      <c r="DVI2" s="104"/>
      <c r="DVJ2" s="104"/>
      <c r="DVK2" s="104"/>
      <c r="DVL2" s="104"/>
      <c r="DVM2" s="104"/>
      <c r="DVN2" s="104"/>
      <c r="DVO2" s="104"/>
      <c r="DVP2" s="104"/>
      <c r="DVQ2" s="104"/>
      <c r="DVR2" s="104"/>
      <c r="DVS2" s="104"/>
      <c r="DVT2" s="104"/>
      <c r="DVU2" s="104"/>
      <c r="DVV2" s="104"/>
      <c r="DVW2" s="104"/>
      <c r="DVX2" s="104"/>
      <c r="DVY2" s="104"/>
      <c r="DVZ2" s="104"/>
      <c r="DWA2" s="104"/>
      <c r="DWB2" s="104"/>
      <c r="DWC2" s="104"/>
      <c r="DWD2" s="104"/>
      <c r="DWE2" s="104"/>
      <c r="DWF2" s="104"/>
      <c r="DWG2" s="104"/>
      <c r="DWH2" s="104"/>
      <c r="DWI2" s="104"/>
      <c r="DWJ2" s="104"/>
      <c r="DWK2" s="104"/>
      <c r="DWL2" s="104"/>
      <c r="DWM2" s="104"/>
      <c r="DWN2" s="104"/>
      <c r="DWO2" s="104"/>
      <c r="DWP2" s="104"/>
      <c r="DWQ2" s="104"/>
      <c r="DWR2" s="104"/>
      <c r="DWS2" s="104"/>
      <c r="DWT2" s="104"/>
      <c r="DWU2" s="104"/>
      <c r="DWV2" s="104"/>
      <c r="DWW2" s="104"/>
      <c r="DWX2" s="104"/>
      <c r="DWY2" s="104"/>
      <c r="DWZ2" s="104"/>
      <c r="DXA2" s="104"/>
      <c r="DXB2" s="104"/>
      <c r="DXC2" s="104"/>
      <c r="DXD2" s="104"/>
      <c r="DXE2" s="104"/>
      <c r="DXF2" s="104"/>
      <c r="DXG2" s="104"/>
      <c r="DXH2" s="104"/>
      <c r="DXI2" s="104"/>
      <c r="DXJ2" s="104"/>
      <c r="DXK2" s="104"/>
      <c r="DXL2" s="104"/>
      <c r="DXM2" s="104"/>
      <c r="DXN2" s="104"/>
      <c r="DXO2" s="104"/>
      <c r="DXP2" s="104"/>
      <c r="DXQ2" s="104"/>
      <c r="DXR2" s="104"/>
      <c r="DXS2" s="104"/>
      <c r="DXT2" s="104"/>
      <c r="DXU2" s="104"/>
      <c r="DXV2" s="104"/>
      <c r="DXW2" s="104"/>
      <c r="DXX2" s="104"/>
      <c r="DXY2" s="104"/>
      <c r="DXZ2" s="104"/>
      <c r="DYA2" s="104"/>
      <c r="DYB2" s="104"/>
      <c r="DYC2" s="104"/>
      <c r="DYD2" s="104"/>
      <c r="DYE2" s="104"/>
      <c r="DYF2" s="104"/>
      <c r="DYG2" s="104"/>
      <c r="DYH2" s="104"/>
      <c r="DYI2" s="104"/>
      <c r="DYJ2" s="104"/>
      <c r="DYK2" s="104"/>
      <c r="DYL2" s="104"/>
      <c r="DYM2" s="104"/>
      <c r="DYN2" s="104"/>
      <c r="DYO2" s="104"/>
      <c r="DYP2" s="104"/>
      <c r="DYQ2" s="104"/>
      <c r="DYR2" s="104"/>
      <c r="DYS2" s="104"/>
      <c r="DYT2" s="104"/>
      <c r="DYU2" s="104"/>
      <c r="DYV2" s="104"/>
      <c r="DYW2" s="104"/>
      <c r="DYX2" s="104"/>
      <c r="DYY2" s="104"/>
      <c r="DYZ2" s="104"/>
      <c r="DZA2" s="104"/>
      <c r="DZB2" s="104"/>
      <c r="DZC2" s="104"/>
      <c r="DZD2" s="104"/>
      <c r="DZE2" s="104"/>
      <c r="DZF2" s="104"/>
      <c r="DZG2" s="104"/>
      <c r="DZH2" s="104"/>
      <c r="DZI2" s="104"/>
      <c r="DZJ2" s="104"/>
      <c r="DZK2" s="104"/>
      <c r="DZL2" s="104"/>
      <c r="DZM2" s="104"/>
      <c r="DZN2" s="104"/>
      <c r="DZO2" s="104"/>
      <c r="DZP2" s="104"/>
      <c r="DZQ2" s="104"/>
      <c r="DZR2" s="104"/>
      <c r="DZS2" s="104"/>
      <c r="DZT2" s="104"/>
      <c r="DZU2" s="104"/>
      <c r="DZV2" s="104"/>
      <c r="DZW2" s="104"/>
      <c r="DZX2" s="104"/>
      <c r="DZY2" s="104"/>
      <c r="DZZ2" s="104"/>
      <c r="EAA2" s="104"/>
      <c r="EAB2" s="104"/>
      <c r="EAC2" s="104"/>
      <c r="EAD2" s="104"/>
      <c r="EAE2" s="104"/>
      <c r="EAF2" s="104"/>
      <c r="EAG2" s="104"/>
      <c r="EAH2" s="104"/>
      <c r="EAI2" s="104"/>
      <c r="EAJ2" s="104"/>
      <c r="EAK2" s="104"/>
      <c r="EAL2" s="104"/>
      <c r="EAM2" s="104"/>
      <c r="EAN2" s="104"/>
      <c r="EAO2" s="104"/>
      <c r="EAP2" s="104"/>
      <c r="EAQ2" s="104"/>
      <c r="EAR2" s="104"/>
      <c r="EAS2" s="104"/>
      <c r="EAT2" s="104"/>
      <c r="EAU2" s="104"/>
      <c r="EAV2" s="104"/>
      <c r="EAW2" s="104"/>
      <c r="EAX2" s="104"/>
      <c r="EAY2" s="104"/>
      <c r="EAZ2" s="104"/>
      <c r="EBA2" s="104"/>
      <c r="EBB2" s="104"/>
      <c r="EBC2" s="104"/>
      <c r="EBD2" s="104"/>
      <c r="EBE2" s="104"/>
      <c r="EBF2" s="104"/>
      <c r="EBG2" s="104"/>
      <c r="EBH2" s="104"/>
      <c r="EBI2" s="104"/>
      <c r="EBJ2" s="104"/>
      <c r="EBK2" s="104"/>
      <c r="EBL2" s="104"/>
      <c r="EBM2" s="104"/>
      <c r="EBN2" s="104"/>
      <c r="EBO2" s="104"/>
      <c r="EBP2" s="104"/>
      <c r="EBQ2" s="104"/>
      <c r="EBR2" s="104"/>
      <c r="EBS2" s="104"/>
      <c r="EBT2" s="104"/>
      <c r="EBU2" s="104"/>
      <c r="EBV2" s="104"/>
      <c r="EBW2" s="104"/>
      <c r="EBX2" s="104"/>
      <c r="EBY2" s="104"/>
      <c r="EBZ2" s="104"/>
      <c r="ECA2" s="104"/>
      <c r="ECB2" s="104"/>
      <c r="ECC2" s="104"/>
      <c r="ECD2" s="104"/>
      <c r="ECE2" s="104"/>
      <c r="ECF2" s="104"/>
      <c r="ECG2" s="104"/>
      <c r="ECH2" s="104"/>
      <c r="ECI2" s="104"/>
      <c r="ECJ2" s="104"/>
      <c r="ECK2" s="104"/>
      <c r="ECL2" s="104"/>
      <c r="ECM2" s="104"/>
      <c r="ECN2" s="104"/>
      <c r="ECO2" s="104"/>
      <c r="ECP2" s="104"/>
      <c r="ECQ2" s="104"/>
      <c r="ECR2" s="104"/>
      <c r="ECS2" s="104"/>
      <c r="ECT2" s="104"/>
      <c r="ECU2" s="104"/>
      <c r="ECV2" s="104"/>
      <c r="ECW2" s="104"/>
      <c r="ECX2" s="104"/>
      <c r="ECY2" s="104"/>
      <c r="ECZ2" s="104"/>
      <c r="EDA2" s="104"/>
      <c r="EDB2" s="104"/>
      <c r="EDC2" s="104"/>
      <c r="EDD2" s="104"/>
      <c r="EDE2" s="104"/>
      <c r="EDF2" s="104"/>
      <c r="EDG2" s="104"/>
      <c r="EDH2" s="104"/>
      <c r="EDI2" s="104"/>
      <c r="EDJ2" s="104"/>
      <c r="EDK2" s="104"/>
      <c r="EDL2" s="104"/>
      <c r="EDM2" s="104"/>
      <c r="EDN2" s="104"/>
      <c r="EDO2" s="104"/>
      <c r="EDP2" s="104"/>
      <c r="EDQ2" s="104"/>
      <c r="EDR2" s="104"/>
      <c r="EDS2" s="104"/>
      <c r="EDT2" s="104"/>
      <c r="EDU2" s="104"/>
      <c r="EDV2" s="104"/>
      <c r="EDW2" s="104"/>
      <c r="EDX2" s="104"/>
      <c r="EDY2" s="104"/>
      <c r="EDZ2" s="104"/>
      <c r="EEA2" s="104"/>
      <c r="EEB2" s="104"/>
      <c r="EEC2" s="104"/>
      <c r="EED2" s="104"/>
      <c r="EEE2" s="104"/>
      <c r="EEF2" s="104"/>
      <c r="EEG2" s="104"/>
      <c r="EEH2" s="104"/>
      <c r="EEI2" s="104"/>
      <c r="EEJ2" s="104"/>
      <c r="EEK2" s="104"/>
      <c r="EEL2" s="104"/>
      <c r="EEM2" s="104"/>
      <c r="EEN2" s="104"/>
      <c r="EEO2" s="104"/>
      <c r="EEP2" s="104"/>
      <c r="EEQ2" s="104"/>
      <c r="EER2" s="104"/>
      <c r="EES2" s="104"/>
      <c r="EET2" s="104"/>
      <c r="EEU2" s="104"/>
      <c r="EEV2" s="104"/>
      <c r="EEW2" s="104"/>
      <c r="EEX2" s="104"/>
      <c r="EEY2" s="104"/>
      <c r="EEZ2" s="104"/>
      <c r="EFA2" s="104"/>
      <c r="EFB2" s="104"/>
      <c r="EFC2" s="104"/>
      <c r="EFD2" s="104"/>
      <c r="EFE2" s="104"/>
      <c r="EFF2" s="104"/>
      <c r="EFG2" s="104"/>
      <c r="EFH2" s="104"/>
      <c r="EFI2" s="104"/>
      <c r="EFJ2" s="104"/>
      <c r="EFK2" s="104"/>
      <c r="EFL2" s="104"/>
      <c r="EFM2" s="104"/>
      <c r="EFN2" s="104"/>
      <c r="EFO2" s="104"/>
      <c r="EFP2" s="104"/>
      <c r="EFQ2" s="104"/>
      <c r="EFR2" s="104"/>
      <c r="EFS2" s="104"/>
      <c r="EFT2" s="104"/>
      <c r="EFU2" s="104"/>
      <c r="EFV2" s="104"/>
      <c r="EFW2" s="104"/>
      <c r="EFX2" s="104"/>
      <c r="EFY2" s="104"/>
      <c r="EFZ2" s="104"/>
      <c r="EGA2" s="104"/>
      <c r="EGB2" s="104"/>
      <c r="EGC2" s="104"/>
      <c r="EGD2" s="104"/>
      <c r="EGE2" s="104"/>
      <c r="EGF2" s="104"/>
      <c r="EGG2" s="104"/>
      <c r="EGH2" s="104"/>
      <c r="EGI2" s="104"/>
      <c r="EGJ2" s="104"/>
      <c r="EGK2" s="104"/>
      <c r="EGL2" s="104"/>
      <c r="EGM2" s="104"/>
      <c r="EGN2" s="104"/>
      <c r="EGO2" s="104"/>
      <c r="EGP2" s="104"/>
      <c r="EGQ2" s="104"/>
      <c r="EGR2" s="104"/>
      <c r="EGS2" s="104"/>
      <c r="EGT2" s="104"/>
      <c r="EGU2" s="104"/>
      <c r="EGV2" s="104"/>
      <c r="EGW2" s="104"/>
      <c r="EGX2" s="104"/>
      <c r="EGY2" s="104"/>
      <c r="EGZ2" s="104"/>
      <c r="EHA2" s="104"/>
      <c r="EHB2" s="104"/>
      <c r="EHC2" s="104"/>
      <c r="EHD2" s="104"/>
      <c r="EHE2" s="104"/>
      <c r="EHF2" s="104"/>
      <c r="EHG2" s="104"/>
      <c r="EHH2" s="104"/>
      <c r="EHI2" s="104"/>
      <c r="EHJ2" s="104"/>
      <c r="EHK2" s="104"/>
      <c r="EHL2" s="104"/>
      <c r="EHM2" s="104"/>
      <c r="EHN2" s="104"/>
      <c r="EHO2" s="104"/>
      <c r="EHP2" s="104"/>
      <c r="EHQ2" s="104"/>
      <c r="EHR2" s="104"/>
      <c r="EHS2" s="104"/>
      <c r="EHT2" s="104"/>
      <c r="EHU2" s="104"/>
      <c r="EHV2" s="104"/>
      <c r="EHW2" s="104"/>
      <c r="EHX2" s="104"/>
      <c r="EHY2" s="104"/>
      <c r="EHZ2" s="104"/>
      <c r="EIA2" s="104"/>
      <c r="EIB2" s="104"/>
      <c r="EIC2" s="104"/>
      <c r="EID2" s="104"/>
      <c r="EIE2" s="104"/>
      <c r="EIF2" s="104"/>
      <c r="EIG2" s="104"/>
      <c r="EIH2" s="104"/>
      <c r="EII2" s="104"/>
      <c r="EIJ2" s="104"/>
      <c r="EIK2" s="104"/>
      <c r="EIL2" s="104"/>
      <c r="EIM2" s="104"/>
      <c r="EIN2" s="104"/>
      <c r="EIO2" s="104"/>
      <c r="EIP2" s="104"/>
      <c r="EIQ2" s="104"/>
      <c r="EIR2" s="104"/>
      <c r="EIS2" s="104"/>
      <c r="EIT2" s="104"/>
      <c r="EIU2" s="104"/>
      <c r="EIV2" s="104"/>
      <c r="EIW2" s="104"/>
      <c r="EIX2" s="104"/>
      <c r="EIY2" s="104"/>
      <c r="EIZ2" s="104"/>
      <c r="EJA2" s="104"/>
      <c r="EJB2" s="104"/>
      <c r="EJC2" s="104"/>
      <c r="EJD2" s="104"/>
      <c r="EJE2" s="104"/>
      <c r="EJF2" s="104"/>
      <c r="EJG2" s="104"/>
      <c r="EJH2" s="104"/>
      <c r="EJI2" s="104"/>
      <c r="EJJ2" s="104"/>
      <c r="EJK2" s="104"/>
      <c r="EJL2" s="104"/>
      <c r="EJM2" s="104"/>
      <c r="EJN2" s="104"/>
      <c r="EJO2" s="104"/>
      <c r="EJP2" s="104"/>
      <c r="EJQ2" s="104"/>
      <c r="EJR2" s="104"/>
      <c r="EJS2" s="104"/>
      <c r="EJT2" s="104"/>
      <c r="EJU2" s="104"/>
      <c r="EJV2" s="104"/>
      <c r="EJW2" s="104"/>
      <c r="EJX2" s="104"/>
      <c r="EJY2" s="104"/>
      <c r="EJZ2" s="104"/>
      <c r="EKA2" s="104"/>
      <c r="EKB2" s="104"/>
      <c r="EKC2" s="104"/>
      <c r="EKD2" s="104"/>
      <c r="EKE2" s="104"/>
      <c r="EKF2" s="104"/>
      <c r="EKG2" s="104"/>
      <c r="EKH2" s="104"/>
      <c r="EKI2" s="104"/>
      <c r="EKJ2" s="104"/>
      <c r="EKK2" s="104"/>
      <c r="EKL2" s="104"/>
      <c r="EKM2" s="104"/>
      <c r="EKN2" s="104"/>
      <c r="EKO2" s="104"/>
      <c r="EKP2" s="104"/>
      <c r="EKQ2" s="104"/>
      <c r="EKR2" s="104"/>
      <c r="EKS2" s="104"/>
      <c r="EKT2" s="104"/>
      <c r="EKU2" s="104"/>
      <c r="EKV2" s="104"/>
      <c r="EKW2" s="104"/>
      <c r="EKX2" s="104"/>
      <c r="EKY2" s="104"/>
      <c r="EKZ2" s="104"/>
      <c r="ELA2" s="104"/>
      <c r="ELB2" s="104"/>
      <c r="ELC2" s="104"/>
      <c r="ELD2" s="104"/>
      <c r="ELE2" s="104"/>
      <c r="ELF2" s="104"/>
      <c r="ELG2" s="104"/>
      <c r="ELH2" s="104"/>
      <c r="ELI2" s="104"/>
      <c r="ELJ2" s="104"/>
      <c r="ELK2" s="104"/>
      <c r="ELL2" s="104"/>
      <c r="ELM2" s="104"/>
      <c r="ELN2" s="104"/>
      <c r="ELO2" s="104"/>
      <c r="ELP2" s="104"/>
      <c r="ELQ2" s="104"/>
      <c r="ELR2" s="104"/>
      <c r="ELS2" s="104"/>
      <c r="ELT2" s="104"/>
      <c r="ELU2" s="104"/>
      <c r="ELV2" s="104"/>
      <c r="ELW2" s="104"/>
      <c r="ELX2" s="104"/>
      <c r="ELY2" s="104"/>
      <c r="ELZ2" s="104"/>
      <c r="EMA2" s="104"/>
      <c r="EMB2" s="104"/>
      <c r="EMC2" s="104"/>
      <c r="EMD2" s="104"/>
      <c r="EME2" s="104"/>
      <c r="EMF2" s="104"/>
      <c r="EMG2" s="104"/>
      <c r="EMH2" s="104"/>
      <c r="EMI2" s="104"/>
      <c r="EMJ2" s="104"/>
      <c r="EMK2" s="104"/>
      <c r="EML2" s="104"/>
      <c r="EMM2" s="104"/>
      <c r="EMN2" s="104"/>
      <c r="EMO2" s="104"/>
      <c r="EMP2" s="104"/>
      <c r="EMQ2" s="104"/>
      <c r="EMR2" s="104"/>
      <c r="EMS2" s="104"/>
      <c r="EMT2" s="104"/>
      <c r="EMU2" s="104"/>
      <c r="EMV2" s="104"/>
      <c r="EMW2" s="104"/>
      <c r="EMX2" s="104"/>
      <c r="EMY2" s="104"/>
      <c r="EMZ2" s="104"/>
      <c r="ENA2" s="104"/>
      <c r="ENB2" s="104"/>
      <c r="ENC2" s="104"/>
      <c r="END2" s="104"/>
      <c r="ENE2" s="104"/>
      <c r="ENF2" s="104"/>
      <c r="ENG2" s="104"/>
      <c r="ENH2" s="104"/>
      <c r="ENI2" s="104"/>
      <c r="ENJ2" s="104"/>
      <c r="ENK2" s="104"/>
      <c r="ENL2" s="104"/>
      <c r="ENM2" s="104"/>
      <c r="ENN2" s="104"/>
      <c r="ENO2" s="104"/>
      <c r="ENP2" s="104"/>
      <c r="ENQ2" s="104"/>
      <c r="ENR2" s="104"/>
      <c r="ENS2" s="104"/>
      <c r="ENT2" s="104"/>
      <c r="ENU2" s="104"/>
      <c r="ENV2" s="104"/>
      <c r="ENW2" s="104"/>
      <c r="ENX2" s="104"/>
      <c r="ENY2" s="104"/>
      <c r="ENZ2" s="104"/>
      <c r="EOA2" s="104"/>
      <c r="EOB2" s="104"/>
      <c r="EOC2" s="104"/>
      <c r="EOD2" s="104"/>
      <c r="EOE2" s="104"/>
      <c r="EOF2" s="104"/>
      <c r="EOG2" s="104"/>
      <c r="EOH2" s="104"/>
      <c r="EOI2" s="104"/>
      <c r="EOJ2" s="104"/>
      <c r="EOK2" s="104"/>
      <c r="EOL2" s="104"/>
      <c r="EOM2" s="104"/>
      <c r="EON2" s="104"/>
      <c r="EOO2" s="104"/>
      <c r="EOP2" s="104"/>
      <c r="EOQ2" s="104"/>
      <c r="EOR2" s="104"/>
      <c r="EOS2" s="104"/>
      <c r="EOT2" s="104"/>
      <c r="EOU2" s="104"/>
      <c r="EOV2" s="104"/>
      <c r="EOW2" s="104"/>
      <c r="EOX2" s="104"/>
      <c r="EOY2" s="104"/>
      <c r="EOZ2" s="104"/>
      <c r="EPA2" s="104"/>
      <c r="EPB2" s="104"/>
      <c r="EPC2" s="104"/>
      <c r="EPD2" s="104"/>
      <c r="EPE2" s="104"/>
      <c r="EPF2" s="104"/>
      <c r="EPG2" s="104"/>
      <c r="EPH2" s="104"/>
      <c r="EPI2" s="104"/>
      <c r="EPJ2" s="104"/>
      <c r="EPK2" s="104"/>
      <c r="EPL2" s="104"/>
      <c r="EPM2" s="104"/>
      <c r="EPN2" s="104"/>
      <c r="EPO2" s="104"/>
      <c r="EPP2" s="104"/>
      <c r="EPQ2" s="104"/>
      <c r="EPR2" s="104"/>
      <c r="EPS2" s="104"/>
      <c r="EPT2" s="104"/>
      <c r="EPU2" s="104"/>
      <c r="EPV2" s="104"/>
      <c r="EPW2" s="104"/>
      <c r="EPX2" s="104"/>
      <c r="EPY2" s="104"/>
      <c r="EPZ2" s="104"/>
      <c r="EQA2" s="104"/>
      <c r="EQB2" s="104"/>
      <c r="EQC2" s="104"/>
      <c r="EQD2" s="104"/>
      <c r="EQE2" s="104"/>
      <c r="EQF2" s="104"/>
      <c r="EQG2" s="104"/>
      <c r="EQH2" s="104"/>
      <c r="EQI2" s="104"/>
      <c r="EQJ2" s="104"/>
      <c r="EQK2" s="104"/>
      <c r="EQL2" s="104"/>
      <c r="EQM2" s="104"/>
      <c r="EQN2" s="104"/>
      <c r="EQO2" s="104"/>
      <c r="EQP2" s="104"/>
      <c r="EQQ2" s="104"/>
      <c r="EQR2" s="104"/>
      <c r="EQS2" s="104"/>
      <c r="EQT2" s="104"/>
      <c r="EQU2" s="104"/>
      <c r="EQV2" s="104"/>
      <c r="EQW2" s="104"/>
      <c r="EQX2" s="104"/>
      <c r="EQY2" s="104"/>
      <c r="EQZ2" s="104"/>
      <c r="ERA2" s="104"/>
      <c r="ERB2" s="104"/>
      <c r="ERC2" s="104"/>
      <c r="ERD2" s="104"/>
      <c r="ERE2" s="104"/>
      <c r="ERF2" s="104"/>
      <c r="ERG2" s="104"/>
      <c r="ERH2" s="104"/>
      <c r="ERI2" s="104"/>
      <c r="ERJ2" s="104"/>
      <c r="ERK2" s="104"/>
      <c r="ERL2" s="104"/>
      <c r="ERM2" s="104"/>
      <c r="ERN2" s="104"/>
      <c r="ERO2" s="104"/>
      <c r="ERP2" s="104"/>
      <c r="ERQ2" s="104"/>
      <c r="ERR2" s="104"/>
      <c r="ERS2" s="104"/>
      <c r="ERT2" s="104"/>
      <c r="ERU2" s="104"/>
      <c r="ERV2" s="104"/>
      <c r="ERW2" s="104"/>
      <c r="ERX2" s="104"/>
      <c r="ERY2" s="104"/>
      <c r="ERZ2" s="104"/>
      <c r="ESA2" s="104"/>
      <c r="ESB2" s="104"/>
      <c r="ESC2" s="104"/>
      <c r="ESD2" s="104"/>
      <c r="ESE2" s="104"/>
      <c r="ESF2" s="104"/>
      <c r="ESG2" s="104"/>
      <c r="ESH2" s="104"/>
      <c r="ESI2" s="104"/>
      <c r="ESJ2" s="104"/>
      <c r="ESK2" s="104"/>
      <c r="ESL2" s="104"/>
      <c r="ESM2" s="104"/>
      <c r="ESN2" s="104"/>
      <c r="ESO2" s="104"/>
      <c r="ESP2" s="104"/>
      <c r="ESQ2" s="104"/>
      <c r="ESR2" s="104"/>
      <c r="ESS2" s="104"/>
      <c r="EST2" s="104"/>
      <c r="ESU2" s="104"/>
      <c r="ESV2" s="104"/>
      <c r="ESW2" s="104"/>
      <c r="ESX2" s="104"/>
      <c r="ESY2" s="104"/>
      <c r="ESZ2" s="104"/>
      <c r="ETA2" s="104"/>
      <c r="ETB2" s="104"/>
      <c r="ETC2" s="104"/>
      <c r="ETD2" s="104"/>
      <c r="ETE2" s="104"/>
      <c r="ETF2" s="104"/>
      <c r="ETG2" s="104"/>
      <c r="ETH2" s="104"/>
      <c r="ETI2" s="104"/>
      <c r="ETJ2" s="104"/>
      <c r="ETK2" s="104"/>
      <c r="ETL2" s="104"/>
      <c r="ETM2" s="104"/>
      <c r="ETN2" s="104"/>
      <c r="ETO2" s="104"/>
      <c r="ETP2" s="104"/>
      <c r="ETQ2" s="104"/>
      <c r="ETR2" s="104"/>
      <c r="ETS2" s="104"/>
      <c r="ETT2" s="104"/>
      <c r="ETU2" s="104"/>
      <c r="ETV2" s="104"/>
      <c r="ETW2" s="104"/>
      <c r="ETX2" s="104"/>
      <c r="ETY2" s="104"/>
      <c r="ETZ2" s="104"/>
      <c r="EUA2" s="104"/>
      <c r="EUB2" s="104"/>
      <c r="EUC2" s="104"/>
      <c r="EUD2" s="104"/>
      <c r="EUE2" s="104"/>
      <c r="EUF2" s="104"/>
      <c r="EUG2" s="104"/>
      <c r="EUH2" s="104"/>
      <c r="EUI2" s="104"/>
      <c r="EUJ2" s="104"/>
      <c r="EUK2" s="104"/>
      <c r="EUL2" s="104"/>
      <c r="EUM2" s="104"/>
      <c r="EUN2" s="104"/>
      <c r="EUO2" s="104"/>
      <c r="EUP2" s="104"/>
      <c r="EUQ2" s="104"/>
      <c r="EUR2" s="104"/>
      <c r="EUS2" s="104"/>
      <c r="EUT2" s="104"/>
      <c r="EUU2" s="104"/>
      <c r="EUV2" s="104"/>
      <c r="EUW2" s="104"/>
      <c r="EUX2" s="104"/>
      <c r="EUY2" s="104"/>
      <c r="EUZ2" s="104"/>
      <c r="EVA2" s="104"/>
      <c r="EVB2" s="104"/>
      <c r="EVC2" s="104"/>
      <c r="EVD2" s="104"/>
      <c r="EVE2" s="104"/>
      <c r="EVF2" s="104"/>
      <c r="EVG2" s="104"/>
      <c r="EVH2" s="104"/>
      <c r="EVI2" s="104"/>
      <c r="EVJ2" s="104"/>
      <c r="EVK2" s="104"/>
      <c r="EVL2" s="104"/>
      <c r="EVM2" s="104"/>
      <c r="EVN2" s="104"/>
      <c r="EVO2" s="104"/>
      <c r="EVP2" s="104"/>
      <c r="EVQ2" s="104"/>
      <c r="EVR2" s="104"/>
      <c r="EVS2" s="104"/>
      <c r="EVT2" s="104"/>
      <c r="EVU2" s="104"/>
      <c r="EVV2" s="104"/>
      <c r="EVW2" s="104"/>
      <c r="EVX2" s="104"/>
      <c r="EVY2" s="104"/>
      <c r="EVZ2" s="104"/>
      <c r="EWA2" s="104"/>
      <c r="EWB2" s="104"/>
      <c r="EWC2" s="104"/>
      <c r="EWD2" s="104"/>
      <c r="EWE2" s="104"/>
      <c r="EWF2" s="104"/>
      <c r="EWG2" s="104"/>
      <c r="EWH2" s="104"/>
      <c r="EWI2" s="104"/>
      <c r="EWJ2" s="104"/>
      <c r="EWK2" s="104"/>
      <c r="EWL2" s="104"/>
      <c r="EWM2" s="104"/>
      <c r="EWN2" s="104"/>
      <c r="EWO2" s="104"/>
      <c r="EWP2" s="104"/>
      <c r="EWQ2" s="104"/>
      <c r="EWR2" s="104"/>
      <c r="EWS2" s="104"/>
      <c r="EWT2" s="104"/>
      <c r="EWU2" s="104"/>
      <c r="EWV2" s="104"/>
      <c r="EWW2" s="104"/>
      <c r="EWX2" s="104"/>
      <c r="EWY2" s="104"/>
      <c r="EWZ2" s="104"/>
      <c r="EXA2" s="104"/>
      <c r="EXB2" s="104"/>
      <c r="EXC2" s="104"/>
      <c r="EXD2" s="104"/>
      <c r="EXE2" s="104"/>
      <c r="EXF2" s="104"/>
      <c r="EXG2" s="104"/>
      <c r="EXH2" s="104"/>
      <c r="EXI2" s="104"/>
      <c r="EXJ2" s="104"/>
      <c r="EXK2" s="104"/>
      <c r="EXL2" s="104"/>
      <c r="EXM2" s="104"/>
      <c r="EXN2" s="104"/>
      <c r="EXO2" s="104"/>
      <c r="EXP2" s="104"/>
      <c r="EXQ2" s="104"/>
      <c r="EXR2" s="104"/>
      <c r="EXS2" s="104"/>
      <c r="EXT2" s="104"/>
      <c r="EXU2" s="104"/>
      <c r="EXV2" s="104"/>
      <c r="EXW2" s="104"/>
      <c r="EXX2" s="104"/>
      <c r="EXY2" s="104"/>
      <c r="EXZ2" s="104"/>
      <c r="EYA2" s="104"/>
      <c r="EYB2" s="104"/>
      <c r="EYC2" s="104"/>
      <c r="EYD2" s="104"/>
      <c r="EYE2" s="104"/>
      <c r="EYF2" s="104"/>
      <c r="EYG2" s="104"/>
      <c r="EYH2" s="104"/>
      <c r="EYI2" s="104"/>
      <c r="EYJ2" s="104"/>
      <c r="EYK2" s="104"/>
      <c r="EYL2" s="104"/>
      <c r="EYM2" s="104"/>
      <c r="EYN2" s="104"/>
      <c r="EYO2" s="104"/>
      <c r="EYP2" s="104"/>
      <c r="EYQ2" s="104"/>
      <c r="EYR2" s="104"/>
      <c r="EYS2" s="104"/>
      <c r="EYT2" s="104"/>
      <c r="EYU2" s="104"/>
      <c r="EYV2" s="104"/>
      <c r="EYW2" s="104"/>
      <c r="EYX2" s="104"/>
      <c r="EYY2" s="104"/>
      <c r="EYZ2" s="104"/>
      <c r="EZA2" s="104"/>
      <c r="EZB2" s="104"/>
      <c r="EZC2" s="104"/>
      <c r="EZD2" s="104"/>
      <c r="EZE2" s="104"/>
      <c r="EZF2" s="104"/>
      <c r="EZG2" s="104"/>
      <c r="EZH2" s="104"/>
      <c r="EZI2" s="104"/>
      <c r="EZJ2" s="104"/>
      <c r="EZK2" s="104"/>
      <c r="EZL2" s="104"/>
      <c r="EZM2" s="104"/>
      <c r="EZN2" s="104"/>
      <c r="EZO2" s="104"/>
      <c r="EZP2" s="104"/>
      <c r="EZQ2" s="104"/>
      <c r="EZR2" s="104"/>
      <c r="EZS2" s="104"/>
      <c r="EZT2" s="104"/>
      <c r="EZU2" s="104"/>
      <c r="EZV2" s="104"/>
      <c r="EZW2" s="104"/>
      <c r="EZX2" s="104"/>
      <c r="EZY2" s="104"/>
      <c r="EZZ2" s="104"/>
      <c r="FAA2" s="104"/>
      <c r="FAB2" s="104"/>
      <c r="FAC2" s="104"/>
      <c r="FAD2" s="104"/>
      <c r="FAE2" s="104"/>
      <c r="FAF2" s="104"/>
      <c r="FAG2" s="104"/>
      <c r="FAH2" s="104"/>
      <c r="FAI2" s="104"/>
      <c r="FAJ2" s="104"/>
      <c r="FAK2" s="104"/>
      <c r="FAL2" s="104"/>
      <c r="FAM2" s="104"/>
      <c r="FAN2" s="104"/>
      <c r="FAO2" s="104"/>
      <c r="FAP2" s="104"/>
      <c r="FAQ2" s="104"/>
      <c r="FAR2" s="104"/>
      <c r="FAS2" s="104"/>
      <c r="FAT2" s="104"/>
      <c r="FAU2" s="104"/>
      <c r="FAV2" s="104"/>
      <c r="FAW2" s="104"/>
      <c r="FAX2" s="104"/>
      <c r="FAY2" s="104"/>
      <c r="FAZ2" s="104"/>
      <c r="FBA2" s="104"/>
      <c r="FBB2" s="104"/>
      <c r="FBC2" s="104"/>
      <c r="FBD2" s="104"/>
      <c r="FBE2" s="104"/>
      <c r="FBF2" s="104"/>
      <c r="FBG2" s="104"/>
      <c r="FBH2" s="104"/>
      <c r="FBI2" s="104"/>
      <c r="FBJ2" s="104"/>
      <c r="FBK2" s="104"/>
      <c r="FBL2" s="104"/>
      <c r="FBM2" s="104"/>
      <c r="FBN2" s="104"/>
      <c r="FBO2" s="104"/>
      <c r="FBP2" s="104"/>
      <c r="FBQ2" s="104"/>
      <c r="FBR2" s="104"/>
      <c r="FBS2" s="104"/>
      <c r="FBT2" s="104"/>
      <c r="FBU2" s="104"/>
      <c r="FBV2" s="104"/>
      <c r="FBW2" s="104"/>
      <c r="FBX2" s="104"/>
      <c r="FBY2" s="104"/>
      <c r="FBZ2" s="104"/>
      <c r="FCA2" s="104"/>
      <c r="FCB2" s="104"/>
      <c r="FCC2" s="104"/>
      <c r="FCD2" s="104"/>
      <c r="FCE2" s="104"/>
      <c r="FCF2" s="104"/>
      <c r="FCG2" s="104"/>
      <c r="FCH2" s="104"/>
      <c r="FCI2" s="104"/>
      <c r="FCJ2" s="104"/>
      <c r="FCK2" s="104"/>
      <c r="FCL2" s="104"/>
      <c r="FCM2" s="104"/>
      <c r="FCN2" s="104"/>
      <c r="FCO2" s="104"/>
      <c r="FCP2" s="104"/>
      <c r="FCQ2" s="104"/>
      <c r="FCR2" s="104"/>
      <c r="FCS2" s="104"/>
      <c r="FCT2" s="104"/>
      <c r="FCU2" s="104"/>
      <c r="FCV2" s="104"/>
      <c r="FCW2" s="104"/>
      <c r="FCX2" s="104"/>
      <c r="FCY2" s="104"/>
      <c r="FCZ2" s="104"/>
      <c r="FDA2" s="104"/>
      <c r="FDB2" s="104"/>
      <c r="FDC2" s="104"/>
      <c r="FDD2" s="104"/>
      <c r="FDE2" s="104"/>
      <c r="FDF2" s="104"/>
      <c r="FDG2" s="104"/>
      <c r="FDH2" s="104"/>
      <c r="FDI2" s="104"/>
      <c r="FDJ2" s="104"/>
      <c r="FDK2" s="104"/>
      <c r="FDL2" s="104"/>
      <c r="FDM2" s="104"/>
      <c r="FDN2" s="104"/>
      <c r="FDO2" s="104"/>
      <c r="FDP2" s="104"/>
      <c r="FDQ2" s="104"/>
      <c r="FDR2" s="104"/>
      <c r="FDS2" s="104"/>
      <c r="FDT2" s="104"/>
      <c r="FDU2" s="104"/>
      <c r="FDV2" s="104"/>
      <c r="FDW2" s="104"/>
      <c r="FDX2" s="104"/>
      <c r="FDY2" s="104"/>
      <c r="FDZ2" s="104"/>
      <c r="FEA2" s="104"/>
      <c r="FEB2" s="104"/>
      <c r="FEC2" s="104"/>
      <c r="FED2" s="104"/>
      <c r="FEE2" s="104"/>
      <c r="FEF2" s="104"/>
      <c r="FEG2" s="104"/>
      <c r="FEH2" s="104"/>
      <c r="FEI2" s="104"/>
      <c r="FEJ2" s="104"/>
      <c r="FEK2" s="104"/>
      <c r="FEL2" s="104"/>
      <c r="FEM2" s="104"/>
      <c r="FEN2" s="104"/>
      <c r="FEO2" s="104"/>
      <c r="FEP2" s="104"/>
      <c r="FEQ2" s="104"/>
      <c r="FER2" s="104"/>
      <c r="FES2" s="104"/>
      <c r="FET2" s="104"/>
      <c r="FEU2" s="104"/>
      <c r="FEV2" s="104"/>
      <c r="FEW2" s="104"/>
      <c r="FEX2" s="104"/>
      <c r="FEY2" s="104"/>
      <c r="FEZ2" s="104"/>
      <c r="FFA2" s="104"/>
      <c r="FFB2" s="104"/>
      <c r="FFC2" s="104"/>
      <c r="FFD2" s="104"/>
      <c r="FFE2" s="104"/>
      <c r="FFF2" s="104"/>
      <c r="FFG2" s="104"/>
      <c r="FFH2" s="104"/>
      <c r="FFI2" s="104"/>
      <c r="FFJ2" s="104"/>
      <c r="FFK2" s="104"/>
      <c r="FFL2" s="104"/>
      <c r="FFM2" s="104"/>
      <c r="FFN2" s="104"/>
      <c r="FFO2" s="104"/>
      <c r="FFP2" s="104"/>
      <c r="FFQ2" s="104"/>
      <c r="FFR2" s="104"/>
      <c r="FFS2" s="104"/>
      <c r="FFT2" s="104"/>
      <c r="FFU2" s="104"/>
      <c r="FFV2" s="104"/>
      <c r="FFW2" s="104"/>
      <c r="FFX2" s="104"/>
      <c r="FFY2" s="104"/>
      <c r="FFZ2" s="104"/>
      <c r="FGA2" s="104"/>
      <c r="FGB2" s="104"/>
      <c r="FGC2" s="104"/>
      <c r="FGD2" s="104"/>
      <c r="FGE2" s="104"/>
      <c r="FGF2" s="104"/>
      <c r="FGG2" s="104"/>
      <c r="FGH2" s="104"/>
      <c r="FGI2" s="104"/>
      <c r="FGJ2" s="104"/>
      <c r="FGK2" s="104"/>
      <c r="FGL2" s="104"/>
      <c r="FGM2" s="104"/>
      <c r="FGN2" s="104"/>
      <c r="FGO2" s="104"/>
      <c r="FGP2" s="104"/>
      <c r="FGQ2" s="104"/>
      <c r="FGR2" s="104"/>
      <c r="FGS2" s="104"/>
      <c r="FGT2" s="104"/>
      <c r="FGU2" s="104"/>
      <c r="FGV2" s="104"/>
      <c r="FGW2" s="104"/>
      <c r="FGX2" s="104"/>
      <c r="FGY2" s="104"/>
      <c r="FGZ2" s="104"/>
      <c r="FHA2" s="104"/>
      <c r="FHB2" s="104"/>
      <c r="FHC2" s="104"/>
      <c r="FHD2" s="104"/>
      <c r="FHE2" s="104"/>
      <c r="FHF2" s="104"/>
      <c r="FHG2" s="104"/>
      <c r="FHH2" s="104"/>
      <c r="FHI2" s="104"/>
      <c r="FHJ2" s="104"/>
      <c r="FHK2" s="104"/>
      <c r="FHL2" s="104"/>
      <c r="FHM2" s="104"/>
      <c r="FHN2" s="104"/>
      <c r="FHO2" s="104"/>
      <c r="FHP2" s="104"/>
      <c r="FHQ2" s="104"/>
      <c r="FHR2" s="104"/>
      <c r="FHS2" s="104"/>
      <c r="FHT2" s="104"/>
      <c r="FHU2" s="104"/>
      <c r="FHV2" s="104"/>
      <c r="FHW2" s="104"/>
      <c r="FHX2" s="104"/>
      <c r="FHY2" s="104"/>
      <c r="FHZ2" s="104"/>
      <c r="FIA2" s="104"/>
      <c r="FIB2" s="104"/>
      <c r="FIC2" s="104"/>
      <c r="FID2" s="104"/>
      <c r="FIE2" s="104"/>
      <c r="FIF2" s="104"/>
      <c r="FIG2" s="104"/>
      <c r="FIH2" s="104"/>
      <c r="FII2" s="104"/>
      <c r="FIJ2" s="104"/>
      <c r="FIK2" s="104"/>
      <c r="FIL2" s="104"/>
      <c r="FIM2" s="104"/>
      <c r="FIN2" s="104"/>
      <c r="FIO2" s="104"/>
      <c r="FIP2" s="104"/>
      <c r="FIQ2" s="104"/>
      <c r="FIR2" s="104"/>
      <c r="FIS2" s="104"/>
      <c r="FIT2" s="104"/>
      <c r="FIU2" s="104"/>
      <c r="FIV2" s="104"/>
      <c r="FIW2" s="104"/>
      <c r="FIX2" s="104"/>
      <c r="FIY2" s="104"/>
      <c r="FIZ2" s="104"/>
      <c r="FJA2" s="104"/>
      <c r="FJB2" s="104"/>
      <c r="FJC2" s="104"/>
      <c r="FJD2" s="104"/>
      <c r="FJE2" s="104"/>
      <c r="FJF2" s="104"/>
      <c r="FJG2" s="104"/>
      <c r="FJH2" s="104"/>
      <c r="FJI2" s="104"/>
      <c r="FJJ2" s="104"/>
      <c r="FJK2" s="104"/>
      <c r="FJL2" s="104"/>
      <c r="FJM2" s="104"/>
      <c r="FJN2" s="104"/>
      <c r="FJO2" s="104"/>
      <c r="FJP2" s="104"/>
      <c r="FJQ2" s="104"/>
      <c r="FJR2" s="104"/>
      <c r="FJS2" s="104"/>
      <c r="FJT2" s="104"/>
      <c r="FJU2" s="104"/>
      <c r="FJV2" s="104"/>
      <c r="FJW2" s="104"/>
      <c r="FJX2" s="104"/>
      <c r="FJY2" s="104"/>
      <c r="FJZ2" s="104"/>
      <c r="FKA2" s="104"/>
      <c r="FKB2" s="104"/>
      <c r="FKC2" s="104"/>
      <c r="FKD2" s="104"/>
      <c r="FKE2" s="104"/>
      <c r="FKF2" s="104"/>
      <c r="FKG2" s="104"/>
      <c r="FKH2" s="104"/>
      <c r="FKI2" s="104"/>
      <c r="FKJ2" s="104"/>
      <c r="FKK2" s="104"/>
      <c r="FKL2" s="104"/>
      <c r="FKM2" s="104"/>
      <c r="FKN2" s="104"/>
      <c r="FKO2" s="104"/>
      <c r="FKP2" s="104"/>
      <c r="FKQ2" s="104"/>
      <c r="FKR2" s="104"/>
      <c r="FKS2" s="104"/>
      <c r="FKT2" s="104"/>
      <c r="FKU2" s="104"/>
      <c r="FKV2" s="104"/>
      <c r="FKW2" s="104"/>
      <c r="FKX2" s="104"/>
      <c r="FKY2" s="104"/>
      <c r="FKZ2" s="104"/>
      <c r="FLA2" s="104"/>
      <c r="FLB2" s="104"/>
      <c r="FLC2" s="104"/>
      <c r="FLD2" s="104"/>
      <c r="FLE2" s="104"/>
      <c r="FLF2" s="104"/>
      <c r="FLG2" s="104"/>
      <c r="FLH2" s="104"/>
      <c r="FLI2" s="104"/>
      <c r="FLJ2" s="104"/>
      <c r="FLK2" s="104"/>
      <c r="FLL2" s="104"/>
      <c r="FLM2" s="104"/>
      <c r="FLN2" s="104"/>
      <c r="FLO2" s="104"/>
      <c r="FLP2" s="104"/>
      <c r="FLQ2" s="104"/>
      <c r="FLR2" s="104"/>
      <c r="FLS2" s="104"/>
      <c r="FLT2" s="104"/>
      <c r="FLU2" s="104"/>
      <c r="FLV2" s="104"/>
      <c r="FLW2" s="104"/>
      <c r="FLX2" s="104"/>
      <c r="FLY2" s="104"/>
      <c r="FLZ2" s="104"/>
      <c r="FMA2" s="104"/>
      <c r="FMB2" s="104"/>
      <c r="FMC2" s="104"/>
      <c r="FMD2" s="104"/>
      <c r="FME2" s="104"/>
      <c r="FMF2" s="104"/>
      <c r="FMG2" s="104"/>
      <c r="FMH2" s="104"/>
      <c r="FMI2" s="104"/>
      <c r="FMJ2" s="104"/>
      <c r="FMK2" s="104"/>
      <c r="FML2" s="104"/>
      <c r="FMM2" s="104"/>
      <c r="FMN2" s="104"/>
      <c r="FMO2" s="104"/>
      <c r="FMP2" s="104"/>
      <c r="FMQ2" s="104"/>
      <c r="FMR2" s="104"/>
      <c r="FMS2" s="104"/>
      <c r="FMT2" s="104"/>
      <c r="FMU2" s="104"/>
      <c r="FMV2" s="104"/>
      <c r="FMW2" s="104"/>
      <c r="FMX2" s="104"/>
      <c r="FMY2" s="104"/>
      <c r="FMZ2" s="104"/>
      <c r="FNA2" s="104"/>
      <c r="FNB2" s="104"/>
      <c r="FNC2" s="104"/>
      <c r="FND2" s="104"/>
      <c r="FNE2" s="104"/>
      <c r="FNF2" s="104"/>
      <c r="FNG2" s="104"/>
      <c r="FNH2" s="104"/>
      <c r="FNI2" s="104"/>
      <c r="FNJ2" s="104"/>
      <c r="FNK2" s="104"/>
      <c r="FNL2" s="104"/>
      <c r="FNM2" s="104"/>
      <c r="FNN2" s="104"/>
      <c r="FNO2" s="104"/>
      <c r="FNP2" s="104"/>
      <c r="FNQ2" s="104"/>
      <c r="FNR2" s="104"/>
      <c r="FNS2" s="104"/>
      <c r="FNT2" s="104"/>
      <c r="FNU2" s="104"/>
      <c r="FNV2" s="104"/>
      <c r="FNW2" s="104"/>
      <c r="FNX2" s="104"/>
      <c r="FNY2" s="104"/>
      <c r="FNZ2" s="104"/>
      <c r="FOA2" s="104"/>
      <c r="FOB2" s="104"/>
      <c r="FOC2" s="104"/>
      <c r="FOD2" s="104"/>
      <c r="FOE2" s="104"/>
      <c r="FOF2" s="104"/>
      <c r="FOG2" s="104"/>
      <c r="FOH2" s="104"/>
      <c r="FOI2" s="104"/>
      <c r="FOJ2" s="104"/>
      <c r="FOK2" s="104"/>
      <c r="FOL2" s="104"/>
      <c r="FOM2" s="104"/>
      <c r="FON2" s="104"/>
      <c r="FOO2" s="104"/>
      <c r="FOP2" s="104"/>
      <c r="FOQ2" s="104"/>
      <c r="FOR2" s="104"/>
      <c r="FOS2" s="104"/>
      <c r="FOT2" s="104"/>
      <c r="FOU2" s="104"/>
      <c r="FOV2" s="104"/>
      <c r="FOW2" s="104"/>
      <c r="FOX2" s="104"/>
      <c r="FOY2" s="104"/>
      <c r="FOZ2" s="104"/>
      <c r="FPA2" s="104"/>
      <c r="FPB2" s="104"/>
      <c r="FPC2" s="104"/>
      <c r="FPD2" s="104"/>
      <c r="FPE2" s="104"/>
      <c r="FPF2" s="104"/>
      <c r="FPG2" s="104"/>
      <c r="FPH2" s="104"/>
      <c r="FPI2" s="104"/>
      <c r="FPJ2" s="104"/>
      <c r="FPK2" s="104"/>
      <c r="FPL2" s="104"/>
      <c r="FPM2" s="104"/>
      <c r="FPN2" s="104"/>
      <c r="FPO2" s="104"/>
      <c r="FPP2" s="104"/>
      <c r="FPQ2" s="104"/>
      <c r="FPR2" s="104"/>
      <c r="FPS2" s="104"/>
      <c r="FPT2" s="104"/>
      <c r="FPU2" s="104"/>
      <c r="FPV2" s="104"/>
      <c r="FPW2" s="104"/>
      <c r="FPX2" s="104"/>
      <c r="FPY2" s="104"/>
      <c r="FPZ2" s="104"/>
      <c r="FQA2" s="104"/>
      <c r="FQB2" s="104"/>
      <c r="FQC2" s="104"/>
      <c r="FQD2" s="104"/>
      <c r="FQE2" s="104"/>
      <c r="FQF2" s="104"/>
      <c r="FQG2" s="104"/>
      <c r="FQH2" s="104"/>
      <c r="FQI2" s="104"/>
      <c r="FQJ2" s="104"/>
      <c r="FQK2" s="104"/>
      <c r="FQL2" s="104"/>
      <c r="FQM2" s="104"/>
      <c r="FQN2" s="104"/>
      <c r="FQO2" s="104"/>
      <c r="FQP2" s="104"/>
      <c r="FQQ2" s="104"/>
      <c r="FQR2" s="104"/>
      <c r="FQS2" s="104"/>
      <c r="FQT2" s="104"/>
      <c r="FQU2" s="104"/>
      <c r="FQV2" s="104"/>
      <c r="FQW2" s="104"/>
      <c r="FQX2" s="104"/>
      <c r="FQY2" s="104"/>
      <c r="FQZ2" s="104"/>
      <c r="FRA2" s="104"/>
      <c r="FRB2" s="104"/>
      <c r="FRC2" s="104"/>
      <c r="FRD2" s="104"/>
      <c r="FRE2" s="104"/>
      <c r="FRF2" s="104"/>
      <c r="FRG2" s="104"/>
      <c r="FRH2" s="104"/>
      <c r="FRI2" s="104"/>
      <c r="FRJ2" s="104"/>
      <c r="FRK2" s="104"/>
      <c r="FRL2" s="104"/>
      <c r="FRM2" s="104"/>
      <c r="FRN2" s="104"/>
      <c r="FRO2" s="104"/>
      <c r="FRP2" s="104"/>
      <c r="FRQ2" s="104"/>
      <c r="FRR2" s="104"/>
      <c r="FRS2" s="104"/>
      <c r="FRT2" s="104"/>
      <c r="FRU2" s="104"/>
      <c r="FRV2" s="104"/>
      <c r="FRW2" s="104"/>
      <c r="FRX2" s="104"/>
      <c r="FRY2" s="104"/>
      <c r="FRZ2" s="104"/>
      <c r="FSA2" s="104"/>
      <c r="FSB2" s="104"/>
      <c r="FSC2" s="104"/>
      <c r="FSD2" s="104"/>
      <c r="FSE2" s="104"/>
      <c r="FSF2" s="104"/>
      <c r="FSG2" s="104"/>
      <c r="FSH2" s="104"/>
      <c r="FSI2" s="104"/>
      <c r="FSJ2" s="104"/>
      <c r="FSK2" s="104"/>
      <c r="FSL2" s="104"/>
      <c r="FSM2" s="104"/>
      <c r="FSN2" s="104"/>
      <c r="FSO2" s="104"/>
      <c r="FSP2" s="104"/>
      <c r="FSQ2" s="104"/>
      <c r="FSR2" s="104"/>
      <c r="FSS2" s="104"/>
      <c r="FST2" s="104"/>
      <c r="FSU2" s="104"/>
      <c r="FSV2" s="104"/>
      <c r="FSW2" s="104"/>
      <c r="FSX2" s="104"/>
      <c r="FSY2" s="104"/>
      <c r="FSZ2" s="104"/>
      <c r="FTA2" s="104"/>
      <c r="FTB2" s="104"/>
      <c r="FTC2" s="104"/>
      <c r="FTD2" s="104"/>
      <c r="FTE2" s="104"/>
      <c r="FTF2" s="104"/>
      <c r="FTG2" s="104"/>
      <c r="FTH2" s="104"/>
      <c r="FTI2" s="104"/>
      <c r="FTJ2" s="104"/>
      <c r="FTK2" s="104"/>
      <c r="FTL2" s="104"/>
      <c r="FTM2" s="104"/>
      <c r="FTN2" s="104"/>
      <c r="FTO2" s="104"/>
      <c r="FTP2" s="104"/>
      <c r="FTQ2" s="104"/>
      <c r="FTR2" s="104"/>
      <c r="FTS2" s="104"/>
      <c r="FTT2" s="104"/>
      <c r="FTU2" s="104"/>
      <c r="FTV2" s="104"/>
      <c r="FTW2" s="104"/>
      <c r="FTX2" s="104"/>
      <c r="FTY2" s="104"/>
      <c r="FTZ2" s="104"/>
      <c r="FUA2" s="104"/>
      <c r="FUB2" s="104"/>
      <c r="FUC2" s="104"/>
      <c r="FUD2" s="104"/>
      <c r="FUE2" s="104"/>
      <c r="FUF2" s="104"/>
      <c r="FUG2" s="104"/>
      <c r="FUH2" s="104"/>
      <c r="FUI2" s="104"/>
      <c r="FUJ2" s="104"/>
      <c r="FUK2" s="104"/>
      <c r="FUL2" s="104"/>
      <c r="FUM2" s="104"/>
      <c r="FUN2" s="104"/>
      <c r="FUO2" s="104"/>
      <c r="FUP2" s="104"/>
      <c r="FUQ2" s="104"/>
      <c r="FUR2" s="104"/>
      <c r="FUS2" s="104"/>
      <c r="FUT2" s="104"/>
      <c r="FUU2" s="104"/>
      <c r="FUV2" s="104"/>
      <c r="FUW2" s="104"/>
      <c r="FUX2" s="104"/>
      <c r="FUY2" s="104"/>
      <c r="FUZ2" s="104"/>
      <c r="FVA2" s="104"/>
      <c r="FVB2" s="104"/>
      <c r="FVC2" s="104"/>
      <c r="FVD2" s="104"/>
      <c r="FVE2" s="104"/>
      <c r="FVF2" s="104"/>
      <c r="FVG2" s="104"/>
      <c r="FVH2" s="104"/>
      <c r="FVI2" s="104"/>
      <c r="FVJ2" s="104"/>
      <c r="FVK2" s="104"/>
      <c r="FVL2" s="104"/>
      <c r="FVM2" s="104"/>
      <c r="FVN2" s="104"/>
      <c r="FVO2" s="104"/>
      <c r="FVP2" s="104"/>
      <c r="FVQ2" s="104"/>
      <c r="FVR2" s="104"/>
      <c r="FVS2" s="104"/>
      <c r="FVT2" s="104"/>
      <c r="FVU2" s="104"/>
      <c r="FVV2" s="104"/>
      <c r="FVW2" s="104"/>
      <c r="FVX2" s="104"/>
      <c r="FVY2" s="104"/>
      <c r="FVZ2" s="104"/>
      <c r="FWA2" s="104"/>
      <c r="FWB2" s="104"/>
      <c r="FWC2" s="104"/>
      <c r="FWD2" s="104"/>
      <c r="FWE2" s="104"/>
      <c r="FWF2" s="104"/>
      <c r="FWG2" s="104"/>
      <c r="FWH2" s="104"/>
      <c r="FWI2" s="104"/>
      <c r="FWJ2" s="104"/>
      <c r="FWK2" s="104"/>
      <c r="FWL2" s="104"/>
      <c r="FWM2" s="104"/>
      <c r="FWN2" s="104"/>
      <c r="FWO2" s="104"/>
      <c r="FWP2" s="104"/>
      <c r="FWQ2" s="104"/>
      <c r="FWR2" s="104"/>
      <c r="FWS2" s="104"/>
      <c r="FWT2" s="104"/>
      <c r="FWU2" s="104"/>
      <c r="FWV2" s="104"/>
      <c r="FWW2" s="104"/>
      <c r="FWX2" s="104"/>
      <c r="FWY2" s="104"/>
      <c r="FWZ2" s="104"/>
      <c r="FXA2" s="104"/>
      <c r="FXB2" s="104"/>
      <c r="FXC2" s="104"/>
      <c r="FXD2" s="104"/>
      <c r="FXE2" s="104"/>
      <c r="FXF2" s="104"/>
      <c r="FXG2" s="104"/>
      <c r="FXH2" s="104"/>
      <c r="FXI2" s="104"/>
      <c r="FXJ2" s="104"/>
      <c r="FXK2" s="104"/>
      <c r="FXL2" s="104"/>
      <c r="FXM2" s="104"/>
      <c r="FXN2" s="104"/>
      <c r="FXO2" s="104"/>
      <c r="FXP2" s="104"/>
      <c r="FXQ2" s="104"/>
      <c r="FXR2" s="104"/>
      <c r="FXS2" s="104"/>
      <c r="FXT2" s="104"/>
      <c r="FXU2" s="104"/>
      <c r="FXV2" s="104"/>
      <c r="FXW2" s="104"/>
      <c r="FXX2" s="104"/>
      <c r="FXY2" s="104"/>
      <c r="FXZ2" s="104"/>
      <c r="FYA2" s="104"/>
      <c r="FYB2" s="104"/>
      <c r="FYC2" s="104"/>
      <c r="FYD2" s="104"/>
      <c r="FYE2" s="104"/>
      <c r="FYF2" s="104"/>
      <c r="FYG2" s="104"/>
      <c r="FYH2" s="104"/>
      <c r="FYI2" s="104"/>
      <c r="FYJ2" s="104"/>
      <c r="FYK2" s="104"/>
      <c r="FYL2" s="104"/>
      <c r="FYM2" s="104"/>
      <c r="FYN2" s="104"/>
      <c r="FYO2" s="104"/>
      <c r="FYP2" s="104"/>
      <c r="FYQ2" s="104"/>
      <c r="FYR2" s="104"/>
      <c r="FYS2" s="104"/>
      <c r="FYT2" s="104"/>
      <c r="FYU2" s="104"/>
      <c r="FYV2" s="104"/>
      <c r="FYW2" s="104"/>
      <c r="FYX2" s="104"/>
      <c r="FYY2" s="104"/>
      <c r="FYZ2" s="104"/>
      <c r="FZA2" s="104"/>
      <c r="FZB2" s="104"/>
      <c r="FZC2" s="104"/>
      <c r="FZD2" s="104"/>
      <c r="FZE2" s="104"/>
      <c r="FZF2" s="104"/>
      <c r="FZG2" s="104"/>
      <c r="FZH2" s="104"/>
      <c r="FZI2" s="104"/>
      <c r="FZJ2" s="104"/>
      <c r="FZK2" s="104"/>
      <c r="FZL2" s="104"/>
      <c r="FZM2" s="104"/>
      <c r="FZN2" s="104"/>
      <c r="FZO2" s="104"/>
      <c r="FZP2" s="104"/>
      <c r="FZQ2" s="104"/>
      <c r="FZR2" s="104"/>
      <c r="FZS2" s="104"/>
      <c r="FZT2" s="104"/>
      <c r="FZU2" s="104"/>
      <c r="FZV2" s="104"/>
      <c r="FZW2" s="104"/>
      <c r="FZX2" s="104"/>
      <c r="FZY2" s="104"/>
      <c r="FZZ2" s="104"/>
      <c r="GAA2" s="104"/>
      <c r="GAB2" s="104"/>
      <c r="GAC2" s="104"/>
      <c r="GAD2" s="104"/>
      <c r="GAE2" s="104"/>
      <c r="GAF2" s="104"/>
      <c r="GAG2" s="104"/>
      <c r="GAH2" s="104"/>
      <c r="GAI2" s="104"/>
      <c r="GAJ2" s="104"/>
      <c r="GAK2" s="104"/>
      <c r="GAL2" s="104"/>
      <c r="GAM2" s="104"/>
      <c r="GAN2" s="104"/>
      <c r="GAO2" s="104"/>
      <c r="GAP2" s="104"/>
      <c r="GAQ2" s="104"/>
      <c r="GAR2" s="104"/>
      <c r="GAS2" s="104"/>
      <c r="GAT2" s="104"/>
      <c r="GAU2" s="104"/>
      <c r="GAV2" s="104"/>
      <c r="GAW2" s="104"/>
      <c r="GAX2" s="104"/>
      <c r="GAY2" s="104"/>
      <c r="GAZ2" s="104"/>
      <c r="GBA2" s="104"/>
      <c r="GBB2" s="104"/>
      <c r="GBC2" s="104"/>
      <c r="GBD2" s="104"/>
      <c r="GBE2" s="104"/>
      <c r="GBF2" s="104"/>
      <c r="GBG2" s="104"/>
      <c r="GBH2" s="104"/>
      <c r="GBI2" s="104"/>
      <c r="GBJ2" s="104"/>
      <c r="GBK2" s="104"/>
      <c r="GBL2" s="104"/>
      <c r="GBM2" s="104"/>
      <c r="GBN2" s="104"/>
      <c r="GBO2" s="104"/>
      <c r="GBP2" s="104"/>
      <c r="GBQ2" s="104"/>
      <c r="GBR2" s="104"/>
      <c r="GBS2" s="104"/>
      <c r="GBT2" s="104"/>
      <c r="GBU2" s="104"/>
      <c r="GBV2" s="104"/>
      <c r="GBW2" s="104"/>
      <c r="GBX2" s="104"/>
      <c r="GBY2" s="104"/>
      <c r="GBZ2" s="104"/>
      <c r="GCA2" s="104"/>
      <c r="GCB2" s="104"/>
      <c r="GCC2" s="104"/>
      <c r="GCD2" s="104"/>
      <c r="GCE2" s="104"/>
      <c r="GCF2" s="104"/>
      <c r="GCG2" s="104"/>
      <c r="GCH2" s="104"/>
      <c r="GCI2" s="104"/>
      <c r="GCJ2" s="104"/>
      <c r="GCK2" s="104"/>
      <c r="GCL2" s="104"/>
      <c r="GCM2" s="104"/>
      <c r="GCN2" s="104"/>
      <c r="GCO2" s="104"/>
      <c r="GCP2" s="104"/>
      <c r="GCQ2" s="104"/>
      <c r="GCR2" s="104"/>
      <c r="GCS2" s="104"/>
      <c r="GCT2" s="104"/>
      <c r="GCU2" s="104"/>
      <c r="GCV2" s="104"/>
      <c r="GCW2" s="104"/>
      <c r="GCX2" s="104"/>
      <c r="GCY2" s="104"/>
      <c r="GCZ2" s="104"/>
      <c r="GDA2" s="104"/>
      <c r="GDB2" s="104"/>
      <c r="GDC2" s="104"/>
      <c r="GDD2" s="104"/>
      <c r="GDE2" s="104"/>
      <c r="GDF2" s="104"/>
      <c r="GDG2" s="104"/>
      <c r="GDH2" s="104"/>
      <c r="GDI2" s="104"/>
      <c r="GDJ2" s="104"/>
      <c r="GDK2" s="104"/>
      <c r="GDL2" s="104"/>
      <c r="GDM2" s="104"/>
      <c r="GDN2" s="104"/>
      <c r="GDO2" s="104"/>
      <c r="GDP2" s="104"/>
      <c r="GDQ2" s="104"/>
      <c r="GDR2" s="104"/>
      <c r="GDS2" s="104"/>
      <c r="GDT2" s="104"/>
      <c r="GDU2" s="104"/>
      <c r="GDV2" s="104"/>
      <c r="GDW2" s="104"/>
      <c r="GDX2" s="104"/>
      <c r="GDY2" s="104"/>
      <c r="GDZ2" s="104"/>
      <c r="GEA2" s="104"/>
      <c r="GEB2" s="104"/>
      <c r="GEC2" s="104"/>
      <c r="GED2" s="104"/>
      <c r="GEE2" s="104"/>
      <c r="GEF2" s="104"/>
      <c r="GEG2" s="104"/>
      <c r="GEH2" s="104"/>
      <c r="GEI2" s="104"/>
      <c r="GEJ2" s="104"/>
      <c r="GEK2" s="104"/>
      <c r="GEL2" s="104"/>
      <c r="GEM2" s="104"/>
      <c r="GEN2" s="104"/>
      <c r="GEO2" s="104"/>
      <c r="GEP2" s="104"/>
      <c r="GEQ2" s="104"/>
      <c r="GER2" s="104"/>
      <c r="GES2" s="104"/>
      <c r="GET2" s="104"/>
      <c r="GEU2" s="104"/>
      <c r="GEV2" s="104"/>
      <c r="GEW2" s="104"/>
      <c r="GEX2" s="104"/>
      <c r="GEY2" s="104"/>
      <c r="GEZ2" s="104"/>
      <c r="GFA2" s="104"/>
      <c r="GFB2" s="104"/>
      <c r="GFC2" s="104"/>
      <c r="GFD2" s="104"/>
      <c r="GFE2" s="104"/>
      <c r="GFF2" s="104"/>
      <c r="GFG2" s="104"/>
      <c r="GFH2" s="104"/>
      <c r="GFI2" s="104"/>
      <c r="GFJ2" s="104"/>
      <c r="GFK2" s="104"/>
      <c r="GFL2" s="104"/>
      <c r="GFM2" s="104"/>
      <c r="GFN2" s="104"/>
      <c r="GFO2" s="104"/>
      <c r="GFP2" s="104"/>
      <c r="GFQ2" s="104"/>
      <c r="GFR2" s="104"/>
      <c r="GFS2" s="104"/>
      <c r="GFT2" s="104"/>
      <c r="GFU2" s="104"/>
      <c r="GFV2" s="104"/>
      <c r="GFW2" s="104"/>
      <c r="GFX2" s="104"/>
      <c r="GFY2" s="104"/>
      <c r="GFZ2" s="104"/>
      <c r="GGA2" s="104"/>
      <c r="GGB2" s="104"/>
      <c r="GGC2" s="104"/>
      <c r="GGD2" s="104"/>
      <c r="GGE2" s="104"/>
      <c r="GGF2" s="104"/>
      <c r="GGG2" s="104"/>
      <c r="GGH2" s="104"/>
      <c r="GGI2" s="104"/>
      <c r="GGJ2" s="104"/>
      <c r="GGK2" s="104"/>
      <c r="GGL2" s="104"/>
      <c r="GGM2" s="104"/>
      <c r="GGN2" s="104"/>
      <c r="GGO2" s="104"/>
      <c r="GGP2" s="104"/>
      <c r="GGQ2" s="104"/>
      <c r="GGR2" s="104"/>
      <c r="GGS2" s="104"/>
      <c r="GGT2" s="104"/>
      <c r="GGU2" s="104"/>
      <c r="GGV2" s="104"/>
      <c r="GGW2" s="104"/>
      <c r="GGX2" s="104"/>
      <c r="GGY2" s="104"/>
      <c r="GGZ2" s="104"/>
      <c r="GHA2" s="104"/>
      <c r="GHB2" s="104"/>
      <c r="GHC2" s="104"/>
      <c r="GHD2" s="104"/>
      <c r="GHE2" s="104"/>
      <c r="GHF2" s="104"/>
      <c r="GHG2" s="104"/>
      <c r="GHH2" s="104"/>
      <c r="GHI2" s="104"/>
      <c r="GHJ2" s="104"/>
      <c r="GHK2" s="104"/>
      <c r="GHL2" s="104"/>
      <c r="GHM2" s="104"/>
      <c r="GHN2" s="104"/>
      <c r="GHO2" s="104"/>
      <c r="GHP2" s="104"/>
      <c r="GHQ2" s="104"/>
      <c r="GHR2" s="104"/>
      <c r="GHS2" s="104"/>
      <c r="GHT2" s="104"/>
      <c r="GHU2" s="104"/>
      <c r="GHV2" s="104"/>
      <c r="GHW2" s="104"/>
      <c r="GHX2" s="104"/>
      <c r="GHY2" s="104"/>
      <c r="GHZ2" s="104"/>
      <c r="GIA2" s="104"/>
      <c r="GIB2" s="104"/>
      <c r="GIC2" s="104"/>
      <c r="GID2" s="104"/>
      <c r="GIE2" s="104"/>
      <c r="GIF2" s="104"/>
      <c r="GIG2" s="104"/>
      <c r="GIH2" s="104"/>
      <c r="GII2" s="104"/>
      <c r="GIJ2" s="104"/>
      <c r="GIK2" s="104"/>
      <c r="GIL2" s="104"/>
      <c r="GIM2" s="104"/>
      <c r="GIN2" s="104"/>
      <c r="GIO2" s="104"/>
      <c r="GIP2" s="104"/>
      <c r="GIQ2" s="104"/>
      <c r="GIR2" s="104"/>
      <c r="GIS2" s="104"/>
      <c r="GIT2" s="104"/>
      <c r="GIU2" s="104"/>
      <c r="GIV2" s="104"/>
      <c r="GIW2" s="104"/>
      <c r="GIX2" s="104"/>
      <c r="GIY2" s="104"/>
      <c r="GIZ2" s="104"/>
      <c r="GJA2" s="104"/>
      <c r="GJB2" s="104"/>
      <c r="GJC2" s="104"/>
      <c r="GJD2" s="104"/>
      <c r="GJE2" s="104"/>
      <c r="GJF2" s="104"/>
      <c r="GJG2" s="104"/>
      <c r="GJH2" s="104"/>
      <c r="GJI2" s="104"/>
      <c r="GJJ2" s="104"/>
      <c r="GJK2" s="104"/>
      <c r="GJL2" s="104"/>
      <c r="GJM2" s="104"/>
      <c r="GJN2" s="104"/>
      <c r="GJO2" s="104"/>
      <c r="GJP2" s="104"/>
      <c r="GJQ2" s="104"/>
      <c r="GJR2" s="104"/>
      <c r="GJS2" s="104"/>
      <c r="GJT2" s="104"/>
      <c r="GJU2" s="104"/>
      <c r="GJV2" s="104"/>
      <c r="GJW2" s="104"/>
      <c r="GJX2" s="104"/>
      <c r="GJY2" s="104"/>
      <c r="GJZ2" s="104"/>
      <c r="GKA2" s="104"/>
      <c r="GKB2" s="104"/>
      <c r="GKC2" s="104"/>
      <c r="GKD2" s="104"/>
      <c r="GKE2" s="104"/>
      <c r="GKF2" s="104"/>
      <c r="GKG2" s="104"/>
      <c r="GKH2" s="104"/>
      <c r="GKI2" s="104"/>
      <c r="GKJ2" s="104"/>
      <c r="GKK2" s="104"/>
      <c r="GKL2" s="104"/>
      <c r="GKM2" s="104"/>
      <c r="GKN2" s="104"/>
      <c r="GKO2" s="104"/>
      <c r="GKP2" s="104"/>
      <c r="GKQ2" s="104"/>
      <c r="GKR2" s="104"/>
      <c r="GKS2" s="104"/>
      <c r="GKT2" s="104"/>
      <c r="GKU2" s="104"/>
      <c r="GKV2" s="104"/>
      <c r="GKW2" s="104"/>
      <c r="GKX2" s="104"/>
      <c r="GKY2" s="104"/>
      <c r="GKZ2" s="104"/>
      <c r="GLA2" s="104"/>
      <c r="GLB2" s="104"/>
      <c r="GLC2" s="104"/>
      <c r="GLD2" s="104"/>
      <c r="GLE2" s="104"/>
      <c r="GLF2" s="104"/>
      <c r="GLG2" s="104"/>
      <c r="GLH2" s="104"/>
      <c r="GLI2" s="104"/>
      <c r="GLJ2" s="104"/>
      <c r="GLK2" s="104"/>
      <c r="GLL2" s="104"/>
      <c r="GLM2" s="104"/>
      <c r="GLN2" s="104"/>
      <c r="GLO2" s="104"/>
      <c r="GLP2" s="104"/>
      <c r="GLQ2" s="104"/>
      <c r="GLR2" s="104"/>
      <c r="GLS2" s="104"/>
      <c r="GLT2" s="104"/>
      <c r="GLU2" s="104"/>
      <c r="GLV2" s="104"/>
      <c r="GLW2" s="104"/>
      <c r="GLX2" s="104"/>
      <c r="GLY2" s="104"/>
      <c r="GLZ2" s="104"/>
      <c r="GMA2" s="104"/>
      <c r="GMB2" s="104"/>
      <c r="GMC2" s="104"/>
      <c r="GMD2" s="104"/>
      <c r="GME2" s="104"/>
      <c r="GMF2" s="104"/>
      <c r="GMG2" s="104"/>
      <c r="GMH2" s="104"/>
      <c r="GMI2" s="104"/>
      <c r="GMJ2" s="104"/>
      <c r="GMK2" s="104"/>
      <c r="GML2" s="104"/>
      <c r="GMM2" s="104"/>
      <c r="GMN2" s="104"/>
      <c r="GMO2" s="104"/>
      <c r="GMP2" s="104"/>
      <c r="GMQ2" s="104"/>
      <c r="GMR2" s="104"/>
      <c r="GMS2" s="104"/>
      <c r="GMT2" s="104"/>
      <c r="GMU2" s="104"/>
      <c r="GMV2" s="104"/>
      <c r="GMW2" s="104"/>
      <c r="GMX2" s="104"/>
      <c r="GMY2" s="104"/>
      <c r="GMZ2" s="104"/>
      <c r="GNA2" s="104"/>
      <c r="GNB2" s="104"/>
      <c r="GNC2" s="104"/>
      <c r="GND2" s="104"/>
      <c r="GNE2" s="104"/>
      <c r="GNF2" s="104"/>
      <c r="GNG2" s="104"/>
      <c r="GNH2" s="104"/>
      <c r="GNI2" s="104"/>
      <c r="GNJ2" s="104"/>
      <c r="GNK2" s="104"/>
      <c r="GNL2" s="104"/>
      <c r="GNM2" s="104"/>
      <c r="GNN2" s="104"/>
      <c r="GNO2" s="104"/>
      <c r="GNP2" s="104"/>
      <c r="GNQ2" s="104"/>
      <c r="GNR2" s="104"/>
      <c r="GNS2" s="104"/>
      <c r="GNT2" s="104"/>
      <c r="GNU2" s="104"/>
      <c r="GNV2" s="104"/>
      <c r="GNW2" s="104"/>
      <c r="GNX2" s="104"/>
      <c r="GNY2" s="104"/>
      <c r="GNZ2" s="104"/>
      <c r="GOA2" s="104"/>
      <c r="GOB2" s="104"/>
      <c r="GOC2" s="104"/>
      <c r="GOD2" s="104"/>
      <c r="GOE2" s="104"/>
      <c r="GOF2" s="104"/>
      <c r="GOG2" s="104"/>
      <c r="GOH2" s="104"/>
      <c r="GOI2" s="104"/>
      <c r="GOJ2" s="104"/>
      <c r="GOK2" s="104"/>
      <c r="GOL2" s="104"/>
      <c r="GOM2" s="104"/>
      <c r="GON2" s="104"/>
      <c r="GOO2" s="104"/>
      <c r="GOP2" s="104"/>
      <c r="GOQ2" s="104"/>
      <c r="GOR2" s="104"/>
      <c r="GOS2" s="104"/>
      <c r="GOT2" s="104"/>
      <c r="GOU2" s="104"/>
      <c r="GOV2" s="104"/>
      <c r="GOW2" s="104"/>
      <c r="GOX2" s="104"/>
      <c r="GOY2" s="104"/>
      <c r="GOZ2" s="104"/>
      <c r="GPA2" s="104"/>
      <c r="GPB2" s="104"/>
      <c r="GPC2" s="104"/>
      <c r="GPD2" s="104"/>
      <c r="GPE2" s="104"/>
      <c r="GPF2" s="104"/>
      <c r="GPG2" s="104"/>
      <c r="GPH2" s="104"/>
      <c r="GPI2" s="104"/>
      <c r="GPJ2" s="104"/>
      <c r="GPK2" s="104"/>
      <c r="GPL2" s="104"/>
      <c r="GPM2" s="104"/>
      <c r="GPN2" s="104"/>
      <c r="GPO2" s="104"/>
      <c r="GPP2" s="104"/>
      <c r="GPQ2" s="104"/>
      <c r="GPR2" s="104"/>
      <c r="GPS2" s="104"/>
      <c r="GPT2" s="104"/>
      <c r="GPU2" s="104"/>
      <c r="GPV2" s="104"/>
      <c r="GPW2" s="104"/>
      <c r="GPX2" s="104"/>
      <c r="GPY2" s="104"/>
      <c r="GPZ2" s="104"/>
      <c r="GQA2" s="104"/>
      <c r="GQB2" s="104"/>
      <c r="GQC2" s="104"/>
      <c r="GQD2" s="104"/>
      <c r="GQE2" s="104"/>
      <c r="GQF2" s="104"/>
      <c r="GQG2" s="104"/>
      <c r="GQH2" s="104"/>
      <c r="GQI2" s="104"/>
      <c r="GQJ2" s="104"/>
      <c r="GQK2" s="104"/>
      <c r="GQL2" s="104"/>
      <c r="GQM2" s="104"/>
      <c r="GQN2" s="104"/>
      <c r="GQO2" s="104"/>
      <c r="GQP2" s="104"/>
      <c r="GQQ2" s="104"/>
      <c r="GQR2" s="104"/>
      <c r="GQS2" s="104"/>
      <c r="GQT2" s="104"/>
      <c r="GQU2" s="104"/>
      <c r="GQV2" s="104"/>
      <c r="GQW2" s="104"/>
      <c r="GQX2" s="104"/>
      <c r="GQY2" s="104"/>
      <c r="GQZ2" s="104"/>
      <c r="GRA2" s="104"/>
      <c r="GRB2" s="104"/>
      <c r="GRC2" s="104"/>
      <c r="GRD2" s="104"/>
      <c r="GRE2" s="104"/>
      <c r="GRF2" s="104"/>
      <c r="GRG2" s="104"/>
      <c r="GRH2" s="104"/>
      <c r="GRI2" s="104"/>
      <c r="GRJ2" s="104"/>
      <c r="GRK2" s="104"/>
      <c r="GRL2" s="104"/>
      <c r="GRM2" s="104"/>
      <c r="GRN2" s="104"/>
      <c r="GRO2" s="104"/>
      <c r="GRP2" s="104"/>
      <c r="GRQ2" s="104"/>
      <c r="GRR2" s="104"/>
      <c r="GRS2" s="104"/>
      <c r="GRT2" s="104"/>
      <c r="GRU2" s="104"/>
      <c r="GRV2" s="104"/>
      <c r="GRW2" s="104"/>
      <c r="GRX2" s="104"/>
      <c r="GRY2" s="104"/>
      <c r="GRZ2" s="104"/>
      <c r="GSA2" s="104"/>
      <c r="GSB2" s="104"/>
      <c r="GSC2" s="104"/>
      <c r="GSD2" s="104"/>
      <c r="GSE2" s="104"/>
      <c r="GSF2" s="104"/>
      <c r="GSG2" s="104"/>
      <c r="GSH2" s="104"/>
      <c r="GSI2" s="104"/>
      <c r="GSJ2" s="104"/>
      <c r="GSK2" s="104"/>
      <c r="GSL2" s="104"/>
      <c r="GSM2" s="104"/>
      <c r="GSN2" s="104"/>
      <c r="GSO2" s="104"/>
      <c r="GSP2" s="104"/>
      <c r="GSQ2" s="104"/>
      <c r="GSR2" s="104"/>
      <c r="GSS2" s="104"/>
      <c r="GST2" s="104"/>
      <c r="GSU2" s="104"/>
      <c r="GSV2" s="104"/>
      <c r="GSW2" s="104"/>
      <c r="GSX2" s="104"/>
      <c r="GSY2" s="104"/>
      <c r="GSZ2" s="104"/>
      <c r="GTA2" s="104"/>
      <c r="GTB2" s="104"/>
      <c r="GTC2" s="104"/>
      <c r="GTD2" s="104"/>
      <c r="GTE2" s="104"/>
      <c r="GTF2" s="104"/>
      <c r="GTG2" s="104"/>
      <c r="GTH2" s="104"/>
      <c r="GTI2" s="104"/>
      <c r="GTJ2" s="104"/>
      <c r="GTK2" s="104"/>
      <c r="GTL2" s="104"/>
      <c r="GTM2" s="104"/>
      <c r="GTN2" s="104"/>
      <c r="GTO2" s="104"/>
      <c r="GTP2" s="104"/>
      <c r="GTQ2" s="104"/>
      <c r="GTR2" s="104"/>
      <c r="GTS2" s="104"/>
      <c r="GTT2" s="104"/>
      <c r="GTU2" s="104"/>
      <c r="GTV2" s="104"/>
      <c r="GTW2" s="104"/>
      <c r="GTX2" s="104"/>
      <c r="GTY2" s="104"/>
      <c r="GTZ2" s="104"/>
      <c r="GUA2" s="104"/>
      <c r="GUB2" s="104"/>
      <c r="GUC2" s="104"/>
      <c r="GUD2" s="104"/>
      <c r="GUE2" s="104"/>
      <c r="GUF2" s="104"/>
      <c r="GUG2" s="104"/>
      <c r="GUH2" s="104"/>
      <c r="GUI2" s="104"/>
      <c r="GUJ2" s="104"/>
      <c r="GUK2" s="104"/>
      <c r="GUL2" s="104"/>
      <c r="GUM2" s="104"/>
      <c r="GUN2" s="104"/>
      <c r="GUO2" s="104"/>
      <c r="GUP2" s="104"/>
      <c r="GUQ2" s="104"/>
      <c r="GUR2" s="104"/>
      <c r="GUS2" s="104"/>
      <c r="GUT2" s="104"/>
      <c r="GUU2" s="104"/>
      <c r="GUV2" s="104"/>
      <c r="GUW2" s="104"/>
      <c r="GUX2" s="104"/>
      <c r="GUY2" s="104"/>
      <c r="GUZ2" s="104"/>
      <c r="GVA2" s="104"/>
      <c r="GVB2" s="104"/>
      <c r="GVC2" s="104"/>
      <c r="GVD2" s="104"/>
      <c r="GVE2" s="104"/>
      <c r="GVF2" s="104"/>
      <c r="GVG2" s="104"/>
      <c r="GVH2" s="104"/>
      <c r="GVI2" s="104"/>
      <c r="GVJ2" s="104"/>
      <c r="GVK2" s="104"/>
      <c r="GVL2" s="104"/>
      <c r="GVM2" s="104"/>
      <c r="GVN2" s="104"/>
      <c r="GVO2" s="104"/>
      <c r="GVP2" s="104"/>
      <c r="GVQ2" s="104"/>
      <c r="GVR2" s="104"/>
      <c r="GVS2" s="104"/>
      <c r="GVT2" s="104"/>
      <c r="GVU2" s="104"/>
      <c r="GVV2" s="104"/>
      <c r="GVW2" s="104"/>
      <c r="GVX2" s="104"/>
      <c r="GVY2" s="104"/>
      <c r="GVZ2" s="104"/>
      <c r="GWA2" s="104"/>
      <c r="GWB2" s="104"/>
      <c r="GWC2" s="104"/>
      <c r="GWD2" s="104"/>
      <c r="GWE2" s="104"/>
      <c r="GWF2" s="104"/>
      <c r="GWG2" s="104"/>
      <c r="GWH2" s="104"/>
      <c r="GWI2" s="104"/>
      <c r="GWJ2" s="104"/>
      <c r="GWK2" s="104"/>
      <c r="GWL2" s="104"/>
      <c r="GWM2" s="104"/>
      <c r="GWN2" s="104"/>
      <c r="GWO2" s="104"/>
      <c r="GWP2" s="104"/>
      <c r="GWQ2" s="104"/>
      <c r="GWR2" s="104"/>
      <c r="GWS2" s="104"/>
      <c r="GWT2" s="104"/>
      <c r="GWU2" s="104"/>
      <c r="GWV2" s="104"/>
      <c r="GWW2" s="104"/>
      <c r="GWX2" s="104"/>
      <c r="GWY2" s="104"/>
      <c r="GWZ2" s="104"/>
      <c r="GXA2" s="104"/>
      <c r="GXB2" s="104"/>
      <c r="GXC2" s="104"/>
      <c r="GXD2" s="104"/>
      <c r="GXE2" s="104"/>
      <c r="GXF2" s="104"/>
      <c r="GXG2" s="104"/>
      <c r="GXH2" s="104"/>
      <c r="GXI2" s="104"/>
      <c r="GXJ2" s="104"/>
      <c r="GXK2" s="104"/>
      <c r="GXL2" s="104"/>
      <c r="GXM2" s="104"/>
      <c r="GXN2" s="104"/>
      <c r="GXO2" s="104"/>
      <c r="GXP2" s="104"/>
      <c r="GXQ2" s="104"/>
      <c r="GXR2" s="104"/>
      <c r="GXS2" s="104"/>
      <c r="GXT2" s="104"/>
      <c r="GXU2" s="104"/>
      <c r="GXV2" s="104"/>
      <c r="GXW2" s="104"/>
      <c r="GXX2" s="104"/>
      <c r="GXY2" s="104"/>
      <c r="GXZ2" s="104"/>
      <c r="GYA2" s="104"/>
      <c r="GYB2" s="104"/>
      <c r="GYC2" s="104"/>
      <c r="GYD2" s="104"/>
      <c r="GYE2" s="104"/>
      <c r="GYF2" s="104"/>
      <c r="GYG2" s="104"/>
      <c r="GYH2" s="104"/>
      <c r="GYI2" s="104"/>
      <c r="GYJ2" s="104"/>
      <c r="GYK2" s="104"/>
      <c r="GYL2" s="104"/>
      <c r="GYM2" s="104"/>
      <c r="GYN2" s="104"/>
      <c r="GYO2" s="104"/>
      <c r="GYP2" s="104"/>
      <c r="GYQ2" s="104"/>
      <c r="GYR2" s="104"/>
      <c r="GYS2" s="104"/>
      <c r="GYT2" s="104"/>
      <c r="GYU2" s="104"/>
      <c r="GYV2" s="104"/>
      <c r="GYW2" s="104"/>
      <c r="GYX2" s="104"/>
      <c r="GYY2" s="104"/>
      <c r="GYZ2" s="104"/>
      <c r="GZA2" s="104"/>
      <c r="GZB2" s="104"/>
      <c r="GZC2" s="104"/>
      <c r="GZD2" s="104"/>
      <c r="GZE2" s="104"/>
      <c r="GZF2" s="104"/>
      <c r="GZG2" s="104"/>
      <c r="GZH2" s="104"/>
      <c r="GZI2" s="104"/>
      <c r="GZJ2" s="104"/>
      <c r="GZK2" s="104"/>
      <c r="GZL2" s="104"/>
      <c r="GZM2" s="104"/>
      <c r="GZN2" s="104"/>
      <c r="GZO2" s="104"/>
      <c r="GZP2" s="104"/>
      <c r="GZQ2" s="104"/>
      <c r="GZR2" s="104"/>
      <c r="GZS2" s="104"/>
      <c r="GZT2" s="104"/>
      <c r="GZU2" s="104"/>
      <c r="GZV2" s="104"/>
      <c r="GZW2" s="104"/>
      <c r="GZX2" s="104"/>
      <c r="GZY2" s="104"/>
      <c r="GZZ2" s="104"/>
      <c r="HAA2" s="104"/>
      <c r="HAB2" s="104"/>
      <c r="HAC2" s="104"/>
      <c r="HAD2" s="104"/>
      <c r="HAE2" s="104"/>
      <c r="HAF2" s="104"/>
      <c r="HAG2" s="104"/>
      <c r="HAH2" s="104"/>
      <c r="HAI2" s="104"/>
      <c r="HAJ2" s="104"/>
      <c r="HAK2" s="104"/>
      <c r="HAL2" s="104"/>
      <c r="HAM2" s="104"/>
      <c r="HAN2" s="104"/>
      <c r="HAO2" s="104"/>
      <c r="HAP2" s="104"/>
      <c r="HAQ2" s="104"/>
      <c r="HAR2" s="104"/>
      <c r="HAS2" s="104"/>
      <c r="HAT2" s="104"/>
      <c r="HAU2" s="104"/>
      <c r="HAV2" s="104"/>
      <c r="HAW2" s="104"/>
      <c r="HAX2" s="104"/>
      <c r="HAY2" s="104"/>
      <c r="HAZ2" s="104"/>
      <c r="HBA2" s="104"/>
      <c r="HBB2" s="104"/>
      <c r="HBC2" s="104"/>
      <c r="HBD2" s="104"/>
      <c r="HBE2" s="104"/>
      <c r="HBF2" s="104"/>
      <c r="HBG2" s="104"/>
      <c r="HBH2" s="104"/>
      <c r="HBI2" s="104"/>
      <c r="HBJ2" s="104"/>
      <c r="HBK2" s="104"/>
      <c r="HBL2" s="104"/>
      <c r="HBM2" s="104"/>
      <c r="HBN2" s="104"/>
      <c r="HBO2" s="104"/>
      <c r="HBP2" s="104"/>
      <c r="HBQ2" s="104"/>
      <c r="HBR2" s="104"/>
      <c r="HBS2" s="104"/>
      <c r="HBT2" s="104"/>
      <c r="HBU2" s="104"/>
      <c r="HBV2" s="104"/>
      <c r="HBW2" s="104"/>
      <c r="HBX2" s="104"/>
      <c r="HBY2" s="104"/>
      <c r="HBZ2" s="104"/>
      <c r="HCA2" s="104"/>
      <c r="HCB2" s="104"/>
      <c r="HCC2" s="104"/>
      <c r="HCD2" s="104"/>
      <c r="HCE2" s="104"/>
      <c r="HCF2" s="104"/>
      <c r="HCG2" s="104"/>
      <c r="HCH2" s="104"/>
      <c r="HCI2" s="104"/>
      <c r="HCJ2" s="104"/>
      <c r="HCK2" s="104"/>
      <c r="HCL2" s="104"/>
      <c r="HCM2" s="104"/>
      <c r="HCN2" s="104"/>
      <c r="HCO2" s="104"/>
      <c r="HCP2" s="104"/>
      <c r="HCQ2" s="104"/>
      <c r="HCR2" s="104"/>
      <c r="HCS2" s="104"/>
      <c r="HCT2" s="104"/>
      <c r="HCU2" s="104"/>
      <c r="HCV2" s="104"/>
      <c r="HCW2" s="104"/>
      <c r="HCX2" s="104"/>
      <c r="HCY2" s="104"/>
      <c r="HCZ2" s="104"/>
      <c r="HDA2" s="104"/>
      <c r="HDB2" s="104"/>
      <c r="HDC2" s="104"/>
      <c r="HDD2" s="104"/>
      <c r="HDE2" s="104"/>
      <c r="HDF2" s="104"/>
      <c r="HDG2" s="104"/>
      <c r="HDH2" s="104"/>
      <c r="HDI2" s="104"/>
      <c r="HDJ2" s="104"/>
      <c r="HDK2" s="104"/>
      <c r="HDL2" s="104"/>
      <c r="HDM2" s="104"/>
      <c r="HDN2" s="104"/>
      <c r="HDO2" s="104"/>
      <c r="HDP2" s="104"/>
      <c r="HDQ2" s="104"/>
      <c r="HDR2" s="104"/>
      <c r="HDS2" s="104"/>
      <c r="HDT2" s="104"/>
      <c r="HDU2" s="104"/>
      <c r="HDV2" s="104"/>
      <c r="HDW2" s="104"/>
      <c r="HDX2" s="104"/>
      <c r="HDY2" s="104"/>
      <c r="HDZ2" s="104"/>
      <c r="HEA2" s="104"/>
      <c r="HEB2" s="104"/>
      <c r="HEC2" s="104"/>
      <c r="HED2" s="104"/>
      <c r="HEE2" s="104"/>
      <c r="HEF2" s="104"/>
      <c r="HEG2" s="104"/>
      <c r="HEH2" s="104"/>
      <c r="HEI2" s="104"/>
      <c r="HEJ2" s="104"/>
      <c r="HEK2" s="104"/>
      <c r="HEL2" s="104"/>
      <c r="HEM2" s="104"/>
      <c r="HEN2" s="104"/>
      <c r="HEO2" s="104"/>
      <c r="HEP2" s="104"/>
      <c r="HEQ2" s="104"/>
      <c r="HER2" s="104"/>
      <c r="HES2" s="104"/>
      <c r="HET2" s="104"/>
      <c r="HEU2" s="104"/>
      <c r="HEV2" s="104"/>
      <c r="HEW2" s="104"/>
      <c r="HEX2" s="104"/>
      <c r="HEY2" s="104"/>
      <c r="HEZ2" s="104"/>
      <c r="HFA2" s="104"/>
      <c r="HFB2" s="104"/>
      <c r="HFC2" s="104"/>
      <c r="HFD2" s="104"/>
      <c r="HFE2" s="104"/>
      <c r="HFF2" s="104"/>
      <c r="HFG2" s="104"/>
      <c r="HFH2" s="104"/>
      <c r="HFI2" s="104"/>
      <c r="HFJ2" s="104"/>
      <c r="HFK2" s="104"/>
      <c r="HFL2" s="104"/>
      <c r="HFM2" s="104"/>
      <c r="HFN2" s="104"/>
      <c r="HFO2" s="104"/>
      <c r="HFP2" s="104"/>
      <c r="HFQ2" s="104"/>
      <c r="HFR2" s="104"/>
      <c r="HFS2" s="104"/>
      <c r="HFT2" s="104"/>
      <c r="HFU2" s="104"/>
      <c r="HFV2" s="104"/>
      <c r="HFW2" s="104"/>
      <c r="HFX2" s="104"/>
      <c r="HFY2" s="104"/>
      <c r="HFZ2" s="104"/>
      <c r="HGA2" s="104"/>
      <c r="HGB2" s="104"/>
      <c r="HGC2" s="104"/>
      <c r="HGD2" s="104"/>
      <c r="HGE2" s="104"/>
      <c r="HGF2" s="104"/>
      <c r="HGG2" s="104"/>
      <c r="HGH2" s="104"/>
      <c r="HGI2" s="104"/>
      <c r="HGJ2" s="104"/>
      <c r="HGK2" s="104"/>
      <c r="HGL2" s="104"/>
      <c r="HGM2" s="104"/>
      <c r="HGN2" s="104"/>
      <c r="HGO2" s="104"/>
      <c r="HGP2" s="104"/>
      <c r="HGQ2" s="104"/>
      <c r="HGR2" s="104"/>
      <c r="HGS2" s="104"/>
      <c r="HGT2" s="104"/>
      <c r="HGU2" s="104"/>
      <c r="HGV2" s="104"/>
      <c r="HGW2" s="104"/>
      <c r="HGX2" s="104"/>
      <c r="HGY2" s="104"/>
      <c r="HGZ2" s="104"/>
      <c r="HHA2" s="104"/>
      <c r="HHB2" s="104"/>
      <c r="HHC2" s="104"/>
      <c r="HHD2" s="104"/>
      <c r="HHE2" s="104"/>
      <c r="HHF2" s="104"/>
      <c r="HHG2" s="104"/>
      <c r="HHH2" s="104"/>
      <c r="HHI2" s="104"/>
      <c r="HHJ2" s="104"/>
      <c r="HHK2" s="104"/>
      <c r="HHL2" s="104"/>
      <c r="HHM2" s="104"/>
      <c r="HHN2" s="104"/>
      <c r="HHO2" s="104"/>
      <c r="HHP2" s="104"/>
      <c r="HHQ2" s="104"/>
      <c r="HHR2" s="104"/>
      <c r="HHS2" s="104"/>
      <c r="HHT2" s="104"/>
      <c r="HHU2" s="104"/>
      <c r="HHV2" s="104"/>
      <c r="HHW2" s="104"/>
      <c r="HHX2" s="104"/>
      <c r="HHY2" s="104"/>
      <c r="HHZ2" s="104"/>
      <c r="HIA2" s="104"/>
      <c r="HIB2" s="104"/>
      <c r="HIC2" s="104"/>
      <c r="HID2" s="104"/>
      <c r="HIE2" s="104"/>
      <c r="HIF2" s="104"/>
      <c r="HIG2" s="104"/>
      <c r="HIH2" s="104"/>
      <c r="HII2" s="104"/>
      <c r="HIJ2" s="104"/>
      <c r="HIK2" s="104"/>
      <c r="HIL2" s="104"/>
      <c r="HIM2" s="104"/>
      <c r="HIN2" s="104"/>
      <c r="HIO2" s="104"/>
      <c r="HIP2" s="104"/>
      <c r="HIQ2" s="104"/>
      <c r="HIR2" s="104"/>
      <c r="HIS2" s="104"/>
      <c r="HIT2" s="104"/>
      <c r="HIU2" s="104"/>
      <c r="HIV2" s="104"/>
      <c r="HIW2" s="104"/>
      <c r="HIX2" s="104"/>
      <c r="HIY2" s="104"/>
      <c r="HIZ2" s="104"/>
      <c r="HJA2" s="104"/>
      <c r="HJB2" s="104"/>
      <c r="HJC2" s="104"/>
      <c r="HJD2" s="104"/>
      <c r="HJE2" s="104"/>
      <c r="HJF2" s="104"/>
      <c r="HJG2" s="104"/>
      <c r="HJH2" s="104"/>
      <c r="HJI2" s="104"/>
      <c r="HJJ2" s="104"/>
      <c r="HJK2" s="104"/>
      <c r="HJL2" s="104"/>
      <c r="HJM2" s="104"/>
      <c r="HJN2" s="104"/>
      <c r="HJO2" s="104"/>
      <c r="HJP2" s="104"/>
      <c r="HJQ2" s="104"/>
      <c r="HJR2" s="104"/>
      <c r="HJS2" s="104"/>
      <c r="HJT2" s="104"/>
      <c r="HJU2" s="104"/>
      <c r="HJV2" s="104"/>
      <c r="HJW2" s="104"/>
      <c r="HJX2" s="104"/>
      <c r="HJY2" s="104"/>
      <c r="HJZ2" s="104"/>
      <c r="HKA2" s="104"/>
      <c r="HKB2" s="104"/>
      <c r="HKC2" s="104"/>
      <c r="HKD2" s="104"/>
      <c r="HKE2" s="104"/>
      <c r="HKF2" s="104"/>
      <c r="HKG2" s="104"/>
      <c r="HKH2" s="104"/>
      <c r="HKI2" s="104"/>
      <c r="HKJ2" s="104"/>
      <c r="HKK2" s="104"/>
      <c r="HKL2" s="104"/>
      <c r="HKM2" s="104"/>
      <c r="HKN2" s="104"/>
      <c r="HKO2" s="104"/>
      <c r="HKP2" s="104"/>
      <c r="HKQ2" s="104"/>
      <c r="HKR2" s="104"/>
      <c r="HKS2" s="104"/>
      <c r="HKT2" s="104"/>
      <c r="HKU2" s="104"/>
      <c r="HKV2" s="104"/>
      <c r="HKW2" s="104"/>
      <c r="HKX2" s="104"/>
      <c r="HKY2" s="104"/>
      <c r="HKZ2" s="104"/>
      <c r="HLA2" s="104"/>
      <c r="HLB2" s="104"/>
      <c r="HLC2" s="104"/>
      <c r="HLD2" s="104"/>
      <c r="HLE2" s="104"/>
      <c r="HLF2" s="104"/>
      <c r="HLG2" s="104"/>
      <c r="HLH2" s="104"/>
      <c r="HLI2" s="104"/>
      <c r="HLJ2" s="104"/>
      <c r="HLK2" s="104"/>
      <c r="HLL2" s="104"/>
      <c r="HLM2" s="104"/>
      <c r="HLN2" s="104"/>
      <c r="HLO2" s="104"/>
      <c r="HLP2" s="104"/>
      <c r="HLQ2" s="104"/>
      <c r="HLR2" s="104"/>
      <c r="HLS2" s="104"/>
      <c r="HLT2" s="104"/>
      <c r="HLU2" s="104"/>
      <c r="HLV2" s="104"/>
      <c r="HLW2" s="104"/>
      <c r="HLX2" s="104"/>
      <c r="HLY2" s="104"/>
      <c r="HLZ2" s="104"/>
      <c r="HMA2" s="104"/>
      <c r="HMB2" s="104"/>
      <c r="HMC2" s="104"/>
      <c r="HMD2" s="104"/>
      <c r="HME2" s="104"/>
      <c r="HMF2" s="104"/>
      <c r="HMG2" s="104"/>
      <c r="HMH2" s="104"/>
      <c r="HMI2" s="104"/>
      <c r="HMJ2" s="104"/>
      <c r="HMK2" s="104"/>
      <c r="HML2" s="104"/>
      <c r="HMM2" s="104"/>
      <c r="HMN2" s="104"/>
      <c r="HMO2" s="104"/>
      <c r="HMP2" s="104"/>
      <c r="HMQ2" s="104"/>
      <c r="HMR2" s="104"/>
      <c r="HMS2" s="104"/>
      <c r="HMT2" s="104"/>
      <c r="HMU2" s="104"/>
      <c r="HMV2" s="104"/>
      <c r="HMW2" s="104"/>
      <c r="HMX2" s="104"/>
      <c r="HMY2" s="104"/>
      <c r="HMZ2" s="104"/>
      <c r="HNA2" s="104"/>
      <c r="HNB2" s="104"/>
      <c r="HNC2" s="104"/>
      <c r="HND2" s="104"/>
      <c r="HNE2" s="104"/>
      <c r="HNF2" s="104"/>
      <c r="HNG2" s="104"/>
      <c r="HNH2" s="104"/>
      <c r="HNI2" s="104"/>
      <c r="HNJ2" s="104"/>
      <c r="HNK2" s="104"/>
      <c r="HNL2" s="104"/>
      <c r="HNM2" s="104"/>
      <c r="HNN2" s="104"/>
      <c r="HNO2" s="104"/>
      <c r="HNP2" s="104"/>
      <c r="HNQ2" s="104"/>
      <c r="HNR2" s="104"/>
      <c r="HNS2" s="104"/>
      <c r="HNT2" s="104"/>
      <c r="HNU2" s="104"/>
      <c r="HNV2" s="104"/>
      <c r="HNW2" s="104"/>
      <c r="HNX2" s="104"/>
      <c r="HNY2" s="104"/>
      <c r="HNZ2" s="104"/>
      <c r="HOA2" s="104"/>
      <c r="HOB2" s="104"/>
      <c r="HOC2" s="104"/>
      <c r="HOD2" s="104"/>
      <c r="HOE2" s="104"/>
      <c r="HOF2" s="104"/>
      <c r="HOG2" s="104"/>
      <c r="HOH2" s="104"/>
      <c r="HOI2" s="104"/>
      <c r="HOJ2" s="104"/>
      <c r="HOK2" s="104"/>
      <c r="HOL2" s="104"/>
      <c r="HOM2" s="104"/>
      <c r="HON2" s="104"/>
      <c r="HOO2" s="104"/>
      <c r="HOP2" s="104"/>
      <c r="HOQ2" s="104"/>
      <c r="HOR2" s="104"/>
      <c r="HOS2" s="104"/>
      <c r="HOT2" s="104"/>
      <c r="HOU2" s="104"/>
      <c r="HOV2" s="104"/>
      <c r="HOW2" s="104"/>
      <c r="HOX2" s="104"/>
      <c r="HOY2" s="104"/>
      <c r="HOZ2" s="104"/>
      <c r="HPA2" s="104"/>
      <c r="HPB2" s="104"/>
      <c r="HPC2" s="104"/>
      <c r="HPD2" s="104"/>
      <c r="HPE2" s="104"/>
      <c r="HPF2" s="104"/>
      <c r="HPG2" s="104"/>
      <c r="HPH2" s="104"/>
      <c r="HPI2" s="104"/>
      <c r="HPJ2" s="104"/>
      <c r="HPK2" s="104"/>
      <c r="HPL2" s="104"/>
      <c r="HPM2" s="104"/>
      <c r="HPN2" s="104"/>
      <c r="HPO2" s="104"/>
      <c r="HPP2" s="104"/>
      <c r="HPQ2" s="104"/>
      <c r="HPR2" s="104"/>
      <c r="HPS2" s="104"/>
      <c r="HPT2" s="104"/>
      <c r="HPU2" s="104"/>
      <c r="HPV2" s="104"/>
      <c r="HPW2" s="104"/>
      <c r="HPX2" s="104"/>
      <c r="HPY2" s="104"/>
      <c r="HPZ2" s="104"/>
      <c r="HQA2" s="104"/>
      <c r="HQB2" s="104"/>
      <c r="HQC2" s="104"/>
      <c r="HQD2" s="104"/>
      <c r="HQE2" s="104"/>
      <c r="HQF2" s="104"/>
      <c r="HQG2" s="104"/>
      <c r="HQH2" s="104"/>
      <c r="HQI2" s="104"/>
      <c r="HQJ2" s="104"/>
      <c r="HQK2" s="104"/>
      <c r="HQL2" s="104"/>
      <c r="HQM2" s="104"/>
      <c r="HQN2" s="104"/>
      <c r="HQO2" s="104"/>
      <c r="HQP2" s="104"/>
      <c r="HQQ2" s="104"/>
      <c r="HQR2" s="104"/>
      <c r="HQS2" s="104"/>
      <c r="HQT2" s="104"/>
      <c r="HQU2" s="104"/>
      <c r="HQV2" s="104"/>
      <c r="HQW2" s="104"/>
      <c r="HQX2" s="104"/>
      <c r="HQY2" s="104"/>
      <c r="HQZ2" s="104"/>
      <c r="HRA2" s="104"/>
      <c r="HRB2" s="104"/>
      <c r="HRC2" s="104"/>
      <c r="HRD2" s="104"/>
      <c r="HRE2" s="104"/>
      <c r="HRF2" s="104"/>
      <c r="HRG2" s="104"/>
      <c r="HRH2" s="104"/>
      <c r="HRI2" s="104"/>
      <c r="HRJ2" s="104"/>
      <c r="HRK2" s="104"/>
      <c r="HRL2" s="104"/>
      <c r="HRM2" s="104"/>
      <c r="HRN2" s="104"/>
      <c r="HRO2" s="104"/>
      <c r="HRP2" s="104"/>
      <c r="HRQ2" s="104"/>
      <c r="HRR2" s="104"/>
      <c r="HRS2" s="104"/>
      <c r="HRT2" s="104"/>
      <c r="HRU2" s="104"/>
      <c r="HRV2" s="104"/>
      <c r="HRW2" s="104"/>
      <c r="HRX2" s="104"/>
      <c r="HRY2" s="104"/>
      <c r="HRZ2" s="104"/>
      <c r="HSA2" s="104"/>
      <c r="HSB2" s="104"/>
      <c r="HSC2" s="104"/>
      <c r="HSD2" s="104"/>
      <c r="HSE2" s="104"/>
      <c r="HSF2" s="104"/>
      <c r="HSG2" s="104"/>
      <c r="HSH2" s="104"/>
      <c r="HSI2" s="104"/>
      <c r="HSJ2" s="104"/>
      <c r="HSK2" s="104"/>
      <c r="HSL2" s="104"/>
      <c r="HSM2" s="104"/>
      <c r="HSN2" s="104"/>
      <c r="HSO2" s="104"/>
      <c r="HSP2" s="104"/>
      <c r="HSQ2" s="104"/>
      <c r="HSR2" s="104"/>
      <c r="HSS2" s="104"/>
      <c r="HST2" s="104"/>
      <c r="HSU2" s="104"/>
      <c r="HSV2" s="104"/>
      <c r="HSW2" s="104"/>
      <c r="HSX2" s="104"/>
      <c r="HSY2" s="104"/>
      <c r="HSZ2" s="104"/>
      <c r="HTA2" s="104"/>
      <c r="HTB2" s="104"/>
      <c r="HTC2" s="104"/>
      <c r="HTD2" s="104"/>
      <c r="HTE2" s="104"/>
      <c r="HTF2" s="104"/>
      <c r="HTG2" s="104"/>
      <c r="HTH2" s="104"/>
      <c r="HTI2" s="104"/>
      <c r="HTJ2" s="104"/>
      <c r="HTK2" s="104"/>
      <c r="HTL2" s="104"/>
      <c r="HTM2" s="104"/>
      <c r="HTN2" s="104"/>
      <c r="HTO2" s="104"/>
      <c r="HTP2" s="104"/>
      <c r="HTQ2" s="104"/>
      <c r="HTR2" s="104"/>
      <c r="HTS2" s="104"/>
      <c r="HTT2" s="104"/>
      <c r="HTU2" s="104"/>
      <c r="HTV2" s="104"/>
      <c r="HTW2" s="104"/>
      <c r="HTX2" s="104"/>
      <c r="HTY2" s="104"/>
      <c r="HTZ2" s="104"/>
      <c r="HUA2" s="104"/>
      <c r="HUB2" s="104"/>
      <c r="HUC2" s="104"/>
      <c r="HUD2" s="104"/>
      <c r="HUE2" s="104"/>
      <c r="HUF2" s="104"/>
      <c r="HUG2" s="104"/>
      <c r="HUH2" s="104"/>
      <c r="HUI2" s="104"/>
      <c r="HUJ2" s="104"/>
      <c r="HUK2" s="104"/>
      <c r="HUL2" s="104"/>
      <c r="HUM2" s="104"/>
      <c r="HUN2" s="104"/>
      <c r="HUO2" s="104"/>
      <c r="HUP2" s="104"/>
      <c r="HUQ2" s="104"/>
      <c r="HUR2" s="104"/>
      <c r="HUS2" s="104"/>
      <c r="HUT2" s="104"/>
      <c r="HUU2" s="104"/>
      <c r="HUV2" s="104"/>
      <c r="HUW2" s="104"/>
      <c r="HUX2" s="104"/>
      <c r="HUY2" s="104"/>
      <c r="HUZ2" s="104"/>
      <c r="HVA2" s="104"/>
      <c r="HVB2" s="104"/>
      <c r="HVC2" s="104"/>
      <c r="HVD2" s="104"/>
      <c r="HVE2" s="104"/>
      <c r="HVF2" s="104"/>
      <c r="HVG2" s="104"/>
      <c r="HVH2" s="104"/>
      <c r="HVI2" s="104"/>
      <c r="HVJ2" s="104"/>
      <c r="HVK2" s="104"/>
      <c r="HVL2" s="104"/>
      <c r="HVM2" s="104"/>
      <c r="HVN2" s="104"/>
      <c r="HVO2" s="104"/>
      <c r="HVP2" s="104"/>
      <c r="HVQ2" s="104"/>
      <c r="HVR2" s="104"/>
      <c r="HVS2" s="104"/>
      <c r="HVT2" s="104"/>
      <c r="HVU2" s="104"/>
      <c r="HVV2" s="104"/>
      <c r="HVW2" s="104"/>
      <c r="HVX2" s="104"/>
      <c r="HVY2" s="104"/>
      <c r="HVZ2" s="104"/>
      <c r="HWA2" s="104"/>
      <c r="HWB2" s="104"/>
      <c r="HWC2" s="104"/>
      <c r="HWD2" s="104"/>
      <c r="HWE2" s="104"/>
      <c r="HWF2" s="104"/>
      <c r="HWG2" s="104"/>
      <c r="HWH2" s="104"/>
      <c r="HWI2" s="104"/>
      <c r="HWJ2" s="104"/>
      <c r="HWK2" s="104"/>
      <c r="HWL2" s="104"/>
      <c r="HWM2" s="104"/>
      <c r="HWN2" s="104"/>
      <c r="HWO2" s="104"/>
      <c r="HWP2" s="104"/>
      <c r="HWQ2" s="104"/>
      <c r="HWR2" s="104"/>
      <c r="HWS2" s="104"/>
      <c r="HWT2" s="104"/>
      <c r="HWU2" s="104"/>
      <c r="HWV2" s="104"/>
      <c r="HWW2" s="104"/>
      <c r="HWX2" s="104"/>
      <c r="HWY2" s="104"/>
      <c r="HWZ2" s="104"/>
      <c r="HXA2" s="104"/>
      <c r="HXB2" s="104"/>
      <c r="HXC2" s="104"/>
      <c r="HXD2" s="104"/>
      <c r="HXE2" s="104"/>
      <c r="HXF2" s="104"/>
      <c r="HXG2" s="104"/>
      <c r="HXH2" s="104"/>
      <c r="HXI2" s="104"/>
      <c r="HXJ2" s="104"/>
      <c r="HXK2" s="104"/>
      <c r="HXL2" s="104"/>
      <c r="HXM2" s="104"/>
      <c r="HXN2" s="104"/>
      <c r="HXO2" s="104"/>
      <c r="HXP2" s="104"/>
      <c r="HXQ2" s="104"/>
      <c r="HXR2" s="104"/>
      <c r="HXS2" s="104"/>
      <c r="HXT2" s="104"/>
      <c r="HXU2" s="104"/>
      <c r="HXV2" s="104"/>
      <c r="HXW2" s="104"/>
      <c r="HXX2" s="104"/>
      <c r="HXY2" s="104"/>
      <c r="HXZ2" s="104"/>
      <c r="HYA2" s="104"/>
      <c r="HYB2" s="104"/>
      <c r="HYC2" s="104"/>
      <c r="HYD2" s="104"/>
      <c r="HYE2" s="104"/>
      <c r="HYF2" s="104"/>
      <c r="HYG2" s="104"/>
      <c r="HYH2" s="104"/>
      <c r="HYI2" s="104"/>
      <c r="HYJ2" s="104"/>
      <c r="HYK2" s="104"/>
      <c r="HYL2" s="104"/>
      <c r="HYM2" s="104"/>
      <c r="HYN2" s="104"/>
      <c r="HYO2" s="104"/>
      <c r="HYP2" s="104"/>
      <c r="HYQ2" s="104"/>
      <c r="HYR2" s="104"/>
      <c r="HYS2" s="104"/>
      <c r="HYT2" s="104"/>
      <c r="HYU2" s="104"/>
      <c r="HYV2" s="104"/>
      <c r="HYW2" s="104"/>
      <c r="HYX2" s="104"/>
      <c r="HYY2" s="104"/>
      <c r="HYZ2" s="104"/>
      <c r="HZA2" s="104"/>
      <c r="HZB2" s="104"/>
      <c r="HZC2" s="104"/>
      <c r="HZD2" s="104"/>
      <c r="HZE2" s="104"/>
      <c r="HZF2" s="104"/>
      <c r="HZG2" s="104"/>
      <c r="HZH2" s="104"/>
      <c r="HZI2" s="104"/>
      <c r="HZJ2" s="104"/>
      <c r="HZK2" s="104"/>
      <c r="HZL2" s="104"/>
      <c r="HZM2" s="104"/>
      <c r="HZN2" s="104"/>
      <c r="HZO2" s="104"/>
      <c r="HZP2" s="104"/>
      <c r="HZQ2" s="104"/>
      <c r="HZR2" s="104"/>
      <c r="HZS2" s="104"/>
      <c r="HZT2" s="104"/>
      <c r="HZU2" s="104"/>
      <c r="HZV2" s="104"/>
      <c r="HZW2" s="104"/>
      <c r="HZX2" s="104"/>
      <c r="HZY2" s="104"/>
      <c r="HZZ2" s="104"/>
      <c r="IAA2" s="104"/>
      <c r="IAB2" s="104"/>
      <c r="IAC2" s="104"/>
      <c r="IAD2" s="104"/>
      <c r="IAE2" s="104"/>
      <c r="IAF2" s="104"/>
      <c r="IAG2" s="104"/>
      <c r="IAH2" s="104"/>
      <c r="IAI2" s="104"/>
      <c r="IAJ2" s="104"/>
      <c r="IAK2" s="104"/>
      <c r="IAL2" s="104"/>
      <c r="IAM2" s="104"/>
      <c r="IAN2" s="104"/>
      <c r="IAO2" s="104"/>
      <c r="IAP2" s="104"/>
      <c r="IAQ2" s="104"/>
      <c r="IAR2" s="104"/>
      <c r="IAS2" s="104"/>
      <c r="IAT2" s="104"/>
      <c r="IAU2" s="104"/>
      <c r="IAV2" s="104"/>
      <c r="IAW2" s="104"/>
      <c r="IAX2" s="104"/>
      <c r="IAY2" s="104"/>
      <c r="IAZ2" s="104"/>
      <c r="IBA2" s="104"/>
      <c r="IBB2" s="104"/>
      <c r="IBC2" s="104"/>
      <c r="IBD2" s="104"/>
      <c r="IBE2" s="104"/>
      <c r="IBF2" s="104"/>
      <c r="IBG2" s="104"/>
      <c r="IBH2" s="104"/>
      <c r="IBI2" s="104"/>
      <c r="IBJ2" s="104"/>
      <c r="IBK2" s="104"/>
      <c r="IBL2" s="104"/>
      <c r="IBM2" s="104"/>
      <c r="IBN2" s="104"/>
      <c r="IBO2" s="104"/>
      <c r="IBP2" s="104"/>
      <c r="IBQ2" s="104"/>
      <c r="IBR2" s="104"/>
      <c r="IBS2" s="104"/>
      <c r="IBT2" s="104"/>
      <c r="IBU2" s="104"/>
      <c r="IBV2" s="104"/>
      <c r="IBW2" s="104"/>
      <c r="IBX2" s="104"/>
      <c r="IBY2" s="104"/>
      <c r="IBZ2" s="104"/>
      <c r="ICA2" s="104"/>
      <c r="ICB2" s="104"/>
      <c r="ICC2" s="104"/>
      <c r="ICD2" s="104"/>
      <c r="ICE2" s="104"/>
      <c r="ICF2" s="104"/>
      <c r="ICG2" s="104"/>
      <c r="ICH2" s="104"/>
      <c r="ICI2" s="104"/>
      <c r="ICJ2" s="104"/>
      <c r="ICK2" s="104"/>
      <c r="ICL2" s="104"/>
      <c r="ICM2" s="104"/>
      <c r="ICN2" s="104"/>
      <c r="ICO2" s="104"/>
      <c r="ICP2" s="104"/>
      <c r="ICQ2" s="104"/>
      <c r="ICR2" s="104"/>
      <c r="ICS2" s="104"/>
      <c r="ICT2" s="104"/>
      <c r="ICU2" s="104"/>
      <c r="ICV2" s="104"/>
      <c r="ICW2" s="104"/>
      <c r="ICX2" s="104"/>
      <c r="ICY2" s="104"/>
      <c r="ICZ2" s="104"/>
      <c r="IDA2" s="104"/>
      <c r="IDB2" s="104"/>
      <c r="IDC2" s="104"/>
      <c r="IDD2" s="104"/>
      <c r="IDE2" s="104"/>
      <c r="IDF2" s="104"/>
      <c r="IDG2" s="104"/>
      <c r="IDH2" s="104"/>
      <c r="IDI2" s="104"/>
      <c r="IDJ2" s="104"/>
      <c r="IDK2" s="104"/>
      <c r="IDL2" s="104"/>
      <c r="IDM2" s="104"/>
      <c r="IDN2" s="104"/>
      <c r="IDO2" s="104"/>
      <c r="IDP2" s="104"/>
      <c r="IDQ2" s="104"/>
      <c r="IDR2" s="104"/>
      <c r="IDS2" s="104"/>
      <c r="IDT2" s="104"/>
      <c r="IDU2" s="104"/>
      <c r="IDV2" s="104"/>
      <c r="IDW2" s="104"/>
      <c r="IDX2" s="104"/>
      <c r="IDY2" s="104"/>
      <c r="IDZ2" s="104"/>
      <c r="IEA2" s="104"/>
      <c r="IEB2" s="104"/>
      <c r="IEC2" s="104"/>
      <c r="IED2" s="104"/>
      <c r="IEE2" s="104"/>
      <c r="IEF2" s="104"/>
      <c r="IEG2" s="104"/>
      <c r="IEH2" s="104"/>
      <c r="IEI2" s="104"/>
      <c r="IEJ2" s="104"/>
      <c r="IEK2" s="104"/>
      <c r="IEL2" s="104"/>
      <c r="IEM2" s="104"/>
      <c r="IEN2" s="104"/>
      <c r="IEO2" s="104"/>
      <c r="IEP2" s="104"/>
      <c r="IEQ2" s="104"/>
      <c r="IER2" s="104"/>
      <c r="IES2" s="104"/>
      <c r="IET2" s="104"/>
      <c r="IEU2" s="104"/>
      <c r="IEV2" s="104"/>
      <c r="IEW2" s="104"/>
      <c r="IEX2" s="104"/>
      <c r="IEY2" s="104"/>
      <c r="IEZ2" s="104"/>
      <c r="IFA2" s="104"/>
      <c r="IFB2" s="104"/>
      <c r="IFC2" s="104"/>
      <c r="IFD2" s="104"/>
      <c r="IFE2" s="104"/>
      <c r="IFF2" s="104"/>
      <c r="IFG2" s="104"/>
      <c r="IFH2" s="104"/>
      <c r="IFI2" s="104"/>
      <c r="IFJ2" s="104"/>
      <c r="IFK2" s="104"/>
      <c r="IFL2" s="104"/>
      <c r="IFM2" s="104"/>
      <c r="IFN2" s="104"/>
      <c r="IFO2" s="104"/>
      <c r="IFP2" s="104"/>
      <c r="IFQ2" s="104"/>
      <c r="IFR2" s="104"/>
      <c r="IFS2" s="104"/>
      <c r="IFT2" s="104"/>
      <c r="IFU2" s="104"/>
      <c r="IFV2" s="104"/>
      <c r="IFW2" s="104"/>
      <c r="IFX2" s="104"/>
      <c r="IFY2" s="104"/>
      <c r="IFZ2" s="104"/>
      <c r="IGA2" s="104"/>
      <c r="IGB2" s="104"/>
      <c r="IGC2" s="104"/>
      <c r="IGD2" s="104"/>
      <c r="IGE2" s="104"/>
      <c r="IGF2" s="104"/>
      <c r="IGG2" s="104"/>
      <c r="IGH2" s="104"/>
      <c r="IGI2" s="104"/>
      <c r="IGJ2" s="104"/>
      <c r="IGK2" s="104"/>
      <c r="IGL2" s="104"/>
      <c r="IGM2" s="104"/>
      <c r="IGN2" s="104"/>
      <c r="IGO2" s="104"/>
      <c r="IGP2" s="104"/>
      <c r="IGQ2" s="104"/>
      <c r="IGR2" s="104"/>
      <c r="IGS2" s="104"/>
      <c r="IGT2" s="104"/>
      <c r="IGU2" s="104"/>
      <c r="IGV2" s="104"/>
      <c r="IGW2" s="104"/>
      <c r="IGX2" s="104"/>
      <c r="IGY2" s="104"/>
      <c r="IGZ2" s="104"/>
      <c r="IHA2" s="104"/>
      <c r="IHB2" s="104"/>
      <c r="IHC2" s="104"/>
      <c r="IHD2" s="104"/>
      <c r="IHE2" s="104"/>
      <c r="IHF2" s="104"/>
      <c r="IHG2" s="104"/>
      <c r="IHH2" s="104"/>
      <c r="IHI2" s="104"/>
      <c r="IHJ2" s="104"/>
      <c r="IHK2" s="104"/>
      <c r="IHL2" s="104"/>
      <c r="IHM2" s="104"/>
      <c r="IHN2" s="104"/>
      <c r="IHO2" s="104"/>
      <c r="IHP2" s="104"/>
      <c r="IHQ2" s="104"/>
      <c r="IHR2" s="104"/>
      <c r="IHS2" s="104"/>
      <c r="IHT2" s="104"/>
      <c r="IHU2" s="104"/>
      <c r="IHV2" s="104"/>
      <c r="IHW2" s="104"/>
      <c r="IHX2" s="104"/>
      <c r="IHY2" s="104"/>
      <c r="IHZ2" s="104"/>
      <c r="IIA2" s="104"/>
      <c r="IIB2" s="104"/>
      <c r="IIC2" s="104"/>
      <c r="IID2" s="104"/>
      <c r="IIE2" s="104"/>
      <c r="IIF2" s="104"/>
      <c r="IIG2" s="104"/>
      <c r="IIH2" s="104"/>
      <c r="III2" s="104"/>
      <c r="IIJ2" s="104"/>
      <c r="IIK2" s="104"/>
      <c r="IIL2" s="104"/>
      <c r="IIM2" s="104"/>
      <c r="IIN2" s="104"/>
      <c r="IIO2" s="104"/>
      <c r="IIP2" s="104"/>
      <c r="IIQ2" s="104"/>
      <c r="IIR2" s="104"/>
      <c r="IIS2" s="104"/>
      <c r="IIT2" s="104"/>
      <c r="IIU2" s="104"/>
      <c r="IIV2" s="104"/>
      <c r="IIW2" s="104"/>
      <c r="IIX2" s="104"/>
      <c r="IIY2" s="104"/>
      <c r="IIZ2" s="104"/>
      <c r="IJA2" s="104"/>
      <c r="IJB2" s="104"/>
      <c r="IJC2" s="104"/>
      <c r="IJD2" s="104"/>
      <c r="IJE2" s="104"/>
      <c r="IJF2" s="104"/>
      <c r="IJG2" s="104"/>
      <c r="IJH2" s="104"/>
      <c r="IJI2" s="104"/>
      <c r="IJJ2" s="104"/>
      <c r="IJK2" s="104"/>
      <c r="IJL2" s="104"/>
      <c r="IJM2" s="104"/>
      <c r="IJN2" s="104"/>
      <c r="IJO2" s="104"/>
      <c r="IJP2" s="104"/>
      <c r="IJQ2" s="104"/>
      <c r="IJR2" s="104"/>
      <c r="IJS2" s="104"/>
      <c r="IJT2" s="104"/>
      <c r="IJU2" s="104"/>
      <c r="IJV2" s="104"/>
      <c r="IJW2" s="104"/>
      <c r="IJX2" s="104"/>
      <c r="IJY2" s="104"/>
      <c r="IJZ2" s="104"/>
      <c r="IKA2" s="104"/>
      <c r="IKB2" s="104"/>
      <c r="IKC2" s="104"/>
      <c r="IKD2" s="104"/>
      <c r="IKE2" s="104"/>
      <c r="IKF2" s="104"/>
      <c r="IKG2" s="104"/>
      <c r="IKH2" s="104"/>
      <c r="IKI2" s="104"/>
      <c r="IKJ2" s="104"/>
      <c r="IKK2" s="104"/>
      <c r="IKL2" s="104"/>
      <c r="IKM2" s="104"/>
      <c r="IKN2" s="104"/>
      <c r="IKO2" s="104"/>
      <c r="IKP2" s="104"/>
      <c r="IKQ2" s="104"/>
      <c r="IKR2" s="104"/>
      <c r="IKS2" s="104"/>
      <c r="IKT2" s="104"/>
      <c r="IKU2" s="104"/>
      <c r="IKV2" s="104"/>
      <c r="IKW2" s="104"/>
      <c r="IKX2" s="104"/>
      <c r="IKY2" s="104"/>
      <c r="IKZ2" s="104"/>
      <c r="ILA2" s="104"/>
      <c r="ILB2" s="104"/>
      <c r="ILC2" s="104"/>
      <c r="ILD2" s="104"/>
      <c r="ILE2" s="104"/>
      <c r="ILF2" s="104"/>
      <c r="ILG2" s="104"/>
      <c r="ILH2" s="104"/>
      <c r="ILI2" s="104"/>
      <c r="ILJ2" s="104"/>
      <c r="ILK2" s="104"/>
      <c r="ILL2" s="104"/>
      <c r="ILM2" s="104"/>
      <c r="ILN2" s="104"/>
      <c r="ILO2" s="104"/>
      <c r="ILP2" s="104"/>
      <c r="ILQ2" s="104"/>
      <c r="ILR2" s="104"/>
      <c r="ILS2" s="104"/>
      <c r="ILT2" s="104"/>
      <c r="ILU2" s="104"/>
      <c r="ILV2" s="104"/>
      <c r="ILW2" s="104"/>
      <c r="ILX2" s="104"/>
      <c r="ILY2" s="104"/>
      <c r="ILZ2" s="104"/>
      <c r="IMA2" s="104"/>
      <c r="IMB2" s="104"/>
      <c r="IMC2" s="104"/>
      <c r="IMD2" s="104"/>
      <c r="IME2" s="104"/>
      <c r="IMF2" s="104"/>
      <c r="IMG2" s="104"/>
      <c r="IMH2" s="104"/>
      <c r="IMI2" s="104"/>
      <c r="IMJ2" s="104"/>
      <c r="IMK2" s="104"/>
      <c r="IML2" s="104"/>
      <c r="IMM2" s="104"/>
      <c r="IMN2" s="104"/>
      <c r="IMO2" s="104"/>
      <c r="IMP2" s="104"/>
      <c r="IMQ2" s="104"/>
      <c r="IMR2" s="104"/>
      <c r="IMS2" s="104"/>
      <c r="IMT2" s="104"/>
      <c r="IMU2" s="104"/>
      <c r="IMV2" s="104"/>
      <c r="IMW2" s="104"/>
      <c r="IMX2" s="104"/>
      <c r="IMY2" s="104"/>
      <c r="IMZ2" s="104"/>
      <c r="INA2" s="104"/>
      <c r="INB2" s="104"/>
      <c r="INC2" s="104"/>
      <c r="IND2" s="104"/>
      <c r="INE2" s="104"/>
      <c r="INF2" s="104"/>
      <c r="ING2" s="104"/>
      <c r="INH2" s="104"/>
      <c r="INI2" s="104"/>
      <c r="INJ2" s="104"/>
      <c r="INK2" s="104"/>
      <c r="INL2" s="104"/>
      <c r="INM2" s="104"/>
      <c r="INN2" s="104"/>
      <c r="INO2" s="104"/>
      <c r="INP2" s="104"/>
      <c r="INQ2" s="104"/>
      <c r="INR2" s="104"/>
      <c r="INS2" s="104"/>
      <c r="INT2" s="104"/>
      <c r="INU2" s="104"/>
      <c r="INV2" s="104"/>
      <c r="INW2" s="104"/>
      <c r="INX2" s="104"/>
      <c r="INY2" s="104"/>
      <c r="INZ2" s="104"/>
      <c r="IOA2" s="104"/>
      <c r="IOB2" s="104"/>
      <c r="IOC2" s="104"/>
      <c r="IOD2" s="104"/>
      <c r="IOE2" s="104"/>
      <c r="IOF2" s="104"/>
      <c r="IOG2" s="104"/>
      <c r="IOH2" s="104"/>
      <c r="IOI2" s="104"/>
      <c r="IOJ2" s="104"/>
      <c r="IOK2" s="104"/>
      <c r="IOL2" s="104"/>
      <c r="IOM2" s="104"/>
      <c r="ION2" s="104"/>
      <c r="IOO2" s="104"/>
      <c r="IOP2" s="104"/>
      <c r="IOQ2" s="104"/>
      <c r="IOR2" s="104"/>
      <c r="IOS2" s="104"/>
      <c r="IOT2" s="104"/>
      <c r="IOU2" s="104"/>
      <c r="IOV2" s="104"/>
      <c r="IOW2" s="104"/>
      <c r="IOX2" s="104"/>
      <c r="IOY2" s="104"/>
      <c r="IOZ2" s="104"/>
      <c r="IPA2" s="104"/>
      <c r="IPB2" s="104"/>
      <c r="IPC2" s="104"/>
      <c r="IPD2" s="104"/>
      <c r="IPE2" s="104"/>
      <c r="IPF2" s="104"/>
      <c r="IPG2" s="104"/>
      <c r="IPH2" s="104"/>
      <c r="IPI2" s="104"/>
      <c r="IPJ2" s="104"/>
      <c r="IPK2" s="104"/>
      <c r="IPL2" s="104"/>
      <c r="IPM2" s="104"/>
      <c r="IPN2" s="104"/>
      <c r="IPO2" s="104"/>
      <c r="IPP2" s="104"/>
      <c r="IPQ2" s="104"/>
      <c r="IPR2" s="104"/>
      <c r="IPS2" s="104"/>
      <c r="IPT2" s="104"/>
      <c r="IPU2" s="104"/>
      <c r="IPV2" s="104"/>
      <c r="IPW2" s="104"/>
      <c r="IPX2" s="104"/>
      <c r="IPY2" s="104"/>
      <c r="IPZ2" s="104"/>
      <c r="IQA2" s="104"/>
      <c r="IQB2" s="104"/>
      <c r="IQC2" s="104"/>
      <c r="IQD2" s="104"/>
      <c r="IQE2" s="104"/>
      <c r="IQF2" s="104"/>
      <c r="IQG2" s="104"/>
      <c r="IQH2" s="104"/>
      <c r="IQI2" s="104"/>
      <c r="IQJ2" s="104"/>
      <c r="IQK2" s="104"/>
      <c r="IQL2" s="104"/>
      <c r="IQM2" s="104"/>
      <c r="IQN2" s="104"/>
      <c r="IQO2" s="104"/>
      <c r="IQP2" s="104"/>
      <c r="IQQ2" s="104"/>
      <c r="IQR2" s="104"/>
      <c r="IQS2" s="104"/>
      <c r="IQT2" s="104"/>
      <c r="IQU2" s="104"/>
      <c r="IQV2" s="104"/>
      <c r="IQW2" s="104"/>
      <c r="IQX2" s="104"/>
      <c r="IQY2" s="104"/>
      <c r="IQZ2" s="104"/>
      <c r="IRA2" s="104"/>
      <c r="IRB2" s="104"/>
      <c r="IRC2" s="104"/>
      <c r="IRD2" s="104"/>
      <c r="IRE2" s="104"/>
      <c r="IRF2" s="104"/>
      <c r="IRG2" s="104"/>
      <c r="IRH2" s="104"/>
      <c r="IRI2" s="104"/>
      <c r="IRJ2" s="104"/>
      <c r="IRK2" s="104"/>
      <c r="IRL2" s="104"/>
      <c r="IRM2" s="104"/>
      <c r="IRN2" s="104"/>
      <c r="IRO2" s="104"/>
      <c r="IRP2" s="104"/>
      <c r="IRQ2" s="104"/>
      <c r="IRR2" s="104"/>
      <c r="IRS2" s="104"/>
      <c r="IRT2" s="104"/>
      <c r="IRU2" s="104"/>
      <c r="IRV2" s="104"/>
      <c r="IRW2" s="104"/>
      <c r="IRX2" s="104"/>
      <c r="IRY2" s="104"/>
      <c r="IRZ2" s="104"/>
      <c r="ISA2" s="104"/>
      <c r="ISB2" s="104"/>
      <c r="ISC2" s="104"/>
      <c r="ISD2" s="104"/>
      <c r="ISE2" s="104"/>
      <c r="ISF2" s="104"/>
      <c r="ISG2" s="104"/>
      <c r="ISH2" s="104"/>
      <c r="ISI2" s="104"/>
      <c r="ISJ2" s="104"/>
      <c r="ISK2" s="104"/>
      <c r="ISL2" s="104"/>
      <c r="ISM2" s="104"/>
      <c r="ISN2" s="104"/>
      <c r="ISO2" s="104"/>
      <c r="ISP2" s="104"/>
      <c r="ISQ2" s="104"/>
      <c r="ISR2" s="104"/>
      <c r="ISS2" s="104"/>
      <c r="IST2" s="104"/>
      <c r="ISU2" s="104"/>
      <c r="ISV2" s="104"/>
      <c r="ISW2" s="104"/>
      <c r="ISX2" s="104"/>
      <c r="ISY2" s="104"/>
      <c r="ISZ2" s="104"/>
      <c r="ITA2" s="104"/>
      <c r="ITB2" s="104"/>
      <c r="ITC2" s="104"/>
      <c r="ITD2" s="104"/>
      <c r="ITE2" s="104"/>
      <c r="ITF2" s="104"/>
      <c r="ITG2" s="104"/>
      <c r="ITH2" s="104"/>
      <c r="ITI2" s="104"/>
      <c r="ITJ2" s="104"/>
      <c r="ITK2" s="104"/>
      <c r="ITL2" s="104"/>
      <c r="ITM2" s="104"/>
      <c r="ITN2" s="104"/>
      <c r="ITO2" s="104"/>
      <c r="ITP2" s="104"/>
      <c r="ITQ2" s="104"/>
      <c r="ITR2" s="104"/>
      <c r="ITS2" s="104"/>
      <c r="ITT2" s="104"/>
      <c r="ITU2" s="104"/>
      <c r="ITV2" s="104"/>
      <c r="ITW2" s="104"/>
      <c r="ITX2" s="104"/>
      <c r="ITY2" s="104"/>
      <c r="ITZ2" s="104"/>
      <c r="IUA2" s="104"/>
      <c r="IUB2" s="104"/>
      <c r="IUC2" s="104"/>
      <c r="IUD2" s="104"/>
      <c r="IUE2" s="104"/>
      <c r="IUF2" s="104"/>
      <c r="IUG2" s="104"/>
      <c r="IUH2" s="104"/>
      <c r="IUI2" s="104"/>
      <c r="IUJ2" s="104"/>
      <c r="IUK2" s="104"/>
      <c r="IUL2" s="104"/>
      <c r="IUM2" s="104"/>
      <c r="IUN2" s="104"/>
      <c r="IUO2" s="104"/>
      <c r="IUP2" s="104"/>
      <c r="IUQ2" s="104"/>
      <c r="IUR2" s="104"/>
      <c r="IUS2" s="104"/>
      <c r="IUT2" s="104"/>
      <c r="IUU2" s="104"/>
      <c r="IUV2" s="104"/>
      <c r="IUW2" s="104"/>
      <c r="IUX2" s="104"/>
      <c r="IUY2" s="104"/>
      <c r="IUZ2" s="104"/>
      <c r="IVA2" s="104"/>
      <c r="IVB2" s="104"/>
      <c r="IVC2" s="104"/>
      <c r="IVD2" s="104"/>
      <c r="IVE2" s="104"/>
      <c r="IVF2" s="104"/>
      <c r="IVG2" s="104"/>
      <c r="IVH2" s="104"/>
      <c r="IVI2" s="104"/>
      <c r="IVJ2" s="104"/>
      <c r="IVK2" s="104"/>
      <c r="IVL2" s="104"/>
      <c r="IVM2" s="104"/>
      <c r="IVN2" s="104"/>
      <c r="IVO2" s="104"/>
      <c r="IVP2" s="104"/>
      <c r="IVQ2" s="104"/>
      <c r="IVR2" s="104"/>
      <c r="IVS2" s="104"/>
      <c r="IVT2" s="104"/>
      <c r="IVU2" s="104"/>
      <c r="IVV2" s="104"/>
      <c r="IVW2" s="104"/>
      <c r="IVX2" s="104"/>
      <c r="IVY2" s="104"/>
      <c r="IVZ2" s="104"/>
      <c r="IWA2" s="104"/>
      <c r="IWB2" s="104"/>
      <c r="IWC2" s="104"/>
      <c r="IWD2" s="104"/>
      <c r="IWE2" s="104"/>
      <c r="IWF2" s="104"/>
      <c r="IWG2" s="104"/>
      <c r="IWH2" s="104"/>
      <c r="IWI2" s="104"/>
      <c r="IWJ2" s="104"/>
      <c r="IWK2" s="104"/>
      <c r="IWL2" s="104"/>
      <c r="IWM2" s="104"/>
      <c r="IWN2" s="104"/>
      <c r="IWO2" s="104"/>
      <c r="IWP2" s="104"/>
      <c r="IWQ2" s="104"/>
      <c r="IWR2" s="104"/>
      <c r="IWS2" s="104"/>
      <c r="IWT2" s="104"/>
      <c r="IWU2" s="104"/>
      <c r="IWV2" s="104"/>
      <c r="IWW2" s="104"/>
      <c r="IWX2" s="104"/>
      <c r="IWY2" s="104"/>
      <c r="IWZ2" s="104"/>
      <c r="IXA2" s="104"/>
      <c r="IXB2" s="104"/>
      <c r="IXC2" s="104"/>
      <c r="IXD2" s="104"/>
      <c r="IXE2" s="104"/>
      <c r="IXF2" s="104"/>
      <c r="IXG2" s="104"/>
      <c r="IXH2" s="104"/>
      <c r="IXI2" s="104"/>
      <c r="IXJ2" s="104"/>
      <c r="IXK2" s="104"/>
      <c r="IXL2" s="104"/>
      <c r="IXM2" s="104"/>
      <c r="IXN2" s="104"/>
      <c r="IXO2" s="104"/>
      <c r="IXP2" s="104"/>
      <c r="IXQ2" s="104"/>
      <c r="IXR2" s="104"/>
      <c r="IXS2" s="104"/>
      <c r="IXT2" s="104"/>
      <c r="IXU2" s="104"/>
      <c r="IXV2" s="104"/>
      <c r="IXW2" s="104"/>
      <c r="IXX2" s="104"/>
      <c r="IXY2" s="104"/>
      <c r="IXZ2" s="104"/>
      <c r="IYA2" s="104"/>
      <c r="IYB2" s="104"/>
      <c r="IYC2" s="104"/>
      <c r="IYD2" s="104"/>
      <c r="IYE2" s="104"/>
      <c r="IYF2" s="104"/>
      <c r="IYG2" s="104"/>
      <c r="IYH2" s="104"/>
      <c r="IYI2" s="104"/>
      <c r="IYJ2" s="104"/>
      <c r="IYK2" s="104"/>
      <c r="IYL2" s="104"/>
      <c r="IYM2" s="104"/>
      <c r="IYN2" s="104"/>
      <c r="IYO2" s="104"/>
      <c r="IYP2" s="104"/>
      <c r="IYQ2" s="104"/>
      <c r="IYR2" s="104"/>
      <c r="IYS2" s="104"/>
      <c r="IYT2" s="104"/>
      <c r="IYU2" s="104"/>
      <c r="IYV2" s="104"/>
      <c r="IYW2" s="104"/>
      <c r="IYX2" s="104"/>
      <c r="IYY2" s="104"/>
      <c r="IYZ2" s="104"/>
      <c r="IZA2" s="104"/>
      <c r="IZB2" s="104"/>
      <c r="IZC2" s="104"/>
      <c r="IZD2" s="104"/>
      <c r="IZE2" s="104"/>
      <c r="IZF2" s="104"/>
      <c r="IZG2" s="104"/>
      <c r="IZH2" s="104"/>
      <c r="IZI2" s="104"/>
      <c r="IZJ2" s="104"/>
      <c r="IZK2" s="104"/>
      <c r="IZL2" s="104"/>
      <c r="IZM2" s="104"/>
      <c r="IZN2" s="104"/>
      <c r="IZO2" s="104"/>
      <c r="IZP2" s="104"/>
      <c r="IZQ2" s="104"/>
      <c r="IZR2" s="104"/>
      <c r="IZS2" s="104"/>
      <c r="IZT2" s="104"/>
      <c r="IZU2" s="104"/>
      <c r="IZV2" s="104"/>
      <c r="IZW2" s="104"/>
      <c r="IZX2" s="104"/>
      <c r="IZY2" s="104"/>
      <c r="IZZ2" s="104"/>
      <c r="JAA2" s="104"/>
      <c r="JAB2" s="104"/>
      <c r="JAC2" s="104"/>
      <c r="JAD2" s="104"/>
      <c r="JAE2" s="104"/>
      <c r="JAF2" s="104"/>
      <c r="JAG2" s="104"/>
      <c r="JAH2" s="104"/>
      <c r="JAI2" s="104"/>
      <c r="JAJ2" s="104"/>
      <c r="JAK2" s="104"/>
      <c r="JAL2" s="104"/>
      <c r="JAM2" s="104"/>
      <c r="JAN2" s="104"/>
      <c r="JAO2" s="104"/>
      <c r="JAP2" s="104"/>
      <c r="JAQ2" s="104"/>
      <c r="JAR2" s="104"/>
      <c r="JAS2" s="104"/>
      <c r="JAT2" s="104"/>
      <c r="JAU2" s="104"/>
      <c r="JAV2" s="104"/>
      <c r="JAW2" s="104"/>
      <c r="JAX2" s="104"/>
      <c r="JAY2" s="104"/>
      <c r="JAZ2" s="104"/>
      <c r="JBA2" s="104"/>
      <c r="JBB2" s="104"/>
      <c r="JBC2" s="104"/>
      <c r="JBD2" s="104"/>
      <c r="JBE2" s="104"/>
      <c r="JBF2" s="104"/>
      <c r="JBG2" s="104"/>
      <c r="JBH2" s="104"/>
      <c r="JBI2" s="104"/>
      <c r="JBJ2" s="104"/>
      <c r="JBK2" s="104"/>
      <c r="JBL2" s="104"/>
      <c r="JBM2" s="104"/>
      <c r="JBN2" s="104"/>
      <c r="JBO2" s="104"/>
      <c r="JBP2" s="104"/>
      <c r="JBQ2" s="104"/>
      <c r="JBR2" s="104"/>
      <c r="JBS2" s="104"/>
      <c r="JBT2" s="104"/>
      <c r="JBU2" s="104"/>
      <c r="JBV2" s="104"/>
      <c r="JBW2" s="104"/>
      <c r="JBX2" s="104"/>
      <c r="JBY2" s="104"/>
      <c r="JBZ2" s="104"/>
      <c r="JCA2" s="104"/>
      <c r="JCB2" s="104"/>
      <c r="JCC2" s="104"/>
      <c r="JCD2" s="104"/>
      <c r="JCE2" s="104"/>
      <c r="JCF2" s="104"/>
      <c r="JCG2" s="104"/>
      <c r="JCH2" s="104"/>
      <c r="JCI2" s="104"/>
      <c r="JCJ2" s="104"/>
      <c r="JCK2" s="104"/>
      <c r="JCL2" s="104"/>
      <c r="JCM2" s="104"/>
      <c r="JCN2" s="104"/>
      <c r="JCO2" s="104"/>
      <c r="JCP2" s="104"/>
      <c r="JCQ2" s="104"/>
      <c r="JCR2" s="104"/>
      <c r="JCS2" s="104"/>
      <c r="JCT2" s="104"/>
      <c r="JCU2" s="104"/>
      <c r="JCV2" s="104"/>
      <c r="JCW2" s="104"/>
      <c r="JCX2" s="104"/>
      <c r="JCY2" s="104"/>
      <c r="JCZ2" s="104"/>
      <c r="JDA2" s="104"/>
      <c r="JDB2" s="104"/>
      <c r="JDC2" s="104"/>
      <c r="JDD2" s="104"/>
      <c r="JDE2" s="104"/>
      <c r="JDF2" s="104"/>
      <c r="JDG2" s="104"/>
      <c r="JDH2" s="104"/>
      <c r="JDI2" s="104"/>
      <c r="JDJ2" s="104"/>
      <c r="JDK2" s="104"/>
      <c r="JDL2" s="104"/>
      <c r="JDM2" s="104"/>
      <c r="JDN2" s="104"/>
      <c r="JDO2" s="104"/>
      <c r="JDP2" s="104"/>
      <c r="JDQ2" s="104"/>
      <c r="JDR2" s="104"/>
      <c r="JDS2" s="104"/>
      <c r="JDT2" s="104"/>
      <c r="JDU2" s="104"/>
      <c r="JDV2" s="104"/>
      <c r="JDW2" s="104"/>
      <c r="JDX2" s="104"/>
      <c r="JDY2" s="104"/>
      <c r="JDZ2" s="104"/>
      <c r="JEA2" s="104"/>
      <c r="JEB2" s="104"/>
      <c r="JEC2" s="104"/>
      <c r="JED2" s="104"/>
      <c r="JEE2" s="104"/>
      <c r="JEF2" s="104"/>
      <c r="JEG2" s="104"/>
      <c r="JEH2" s="104"/>
      <c r="JEI2" s="104"/>
      <c r="JEJ2" s="104"/>
      <c r="JEK2" s="104"/>
      <c r="JEL2" s="104"/>
      <c r="JEM2" s="104"/>
      <c r="JEN2" s="104"/>
      <c r="JEO2" s="104"/>
      <c r="JEP2" s="104"/>
      <c r="JEQ2" s="104"/>
      <c r="JER2" s="104"/>
      <c r="JES2" s="104"/>
      <c r="JET2" s="104"/>
      <c r="JEU2" s="104"/>
      <c r="JEV2" s="104"/>
      <c r="JEW2" s="104"/>
      <c r="JEX2" s="104"/>
      <c r="JEY2" s="104"/>
      <c r="JEZ2" s="104"/>
      <c r="JFA2" s="104"/>
      <c r="JFB2" s="104"/>
      <c r="JFC2" s="104"/>
      <c r="JFD2" s="104"/>
      <c r="JFE2" s="104"/>
      <c r="JFF2" s="104"/>
      <c r="JFG2" s="104"/>
      <c r="JFH2" s="104"/>
      <c r="JFI2" s="104"/>
      <c r="JFJ2" s="104"/>
      <c r="JFK2" s="104"/>
      <c r="JFL2" s="104"/>
      <c r="JFM2" s="104"/>
      <c r="JFN2" s="104"/>
      <c r="JFO2" s="104"/>
      <c r="JFP2" s="104"/>
      <c r="JFQ2" s="104"/>
      <c r="JFR2" s="104"/>
      <c r="JFS2" s="104"/>
      <c r="JFT2" s="104"/>
      <c r="JFU2" s="104"/>
      <c r="JFV2" s="104"/>
      <c r="JFW2" s="104"/>
      <c r="JFX2" s="104"/>
      <c r="JFY2" s="104"/>
      <c r="JFZ2" s="104"/>
      <c r="JGA2" s="104"/>
      <c r="JGB2" s="104"/>
      <c r="JGC2" s="104"/>
      <c r="JGD2" s="104"/>
      <c r="JGE2" s="104"/>
      <c r="JGF2" s="104"/>
      <c r="JGG2" s="104"/>
      <c r="JGH2" s="104"/>
      <c r="JGI2" s="104"/>
      <c r="JGJ2" s="104"/>
      <c r="JGK2" s="104"/>
      <c r="JGL2" s="104"/>
      <c r="JGM2" s="104"/>
      <c r="JGN2" s="104"/>
      <c r="JGO2" s="104"/>
      <c r="JGP2" s="104"/>
      <c r="JGQ2" s="104"/>
      <c r="JGR2" s="104"/>
      <c r="JGS2" s="104"/>
      <c r="JGT2" s="104"/>
      <c r="JGU2" s="104"/>
      <c r="JGV2" s="104"/>
      <c r="JGW2" s="104"/>
      <c r="JGX2" s="104"/>
      <c r="JGY2" s="104"/>
      <c r="JGZ2" s="104"/>
      <c r="JHA2" s="104"/>
      <c r="JHB2" s="104"/>
      <c r="JHC2" s="104"/>
      <c r="JHD2" s="104"/>
      <c r="JHE2" s="104"/>
      <c r="JHF2" s="104"/>
      <c r="JHG2" s="104"/>
      <c r="JHH2" s="104"/>
      <c r="JHI2" s="104"/>
      <c r="JHJ2" s="104"/>
      <c r="JHK2" s="104"/>
      <c r="JHL2" s="104"/>
      <c r="JHM2" s="104"/>
      <c r="JHN2" s="104"/>
      <c r="JHO2" s="104"/>
      <c r="JHP2" s="104"/>
      <c r="JHQ2" s="104"/>
      <c r="JHR2" s="104"/>
      <c r="JHS2" s="104"/>
      <c r="JHT2" s="104"/>
      <c r="JHU2" s="104"/>
      <c r="JHV2" s="104"/>
      <c r="JHW2" s="104"/>
      <c r="JHX2" s="104"/>
      <c r="JHY2" s="104"/>
      <c r="JHZ2" s="104"/>
      <c r="JIA2" s="104"/>
      <c r="JIB2" s="104"/>
      <c r="JIC2" s="104"/>
      <c r="JID2" s="104"/>
      <c r="JIE2" s="104"/>
      <c r="JIF2" s="104"/>
      <c r="JIG2" s="104"/>
      <c r="JIH2" s="104"/>
      <c r="JII2" s="104"/>
      <c r="JIJ2" s="104"/>
      <c r="JIK2" s="104"/>
      <c r="JIL2" s="104"/>
      <c r="JIM2" s="104"/>
      <c r="JIN2" s="104"/>
      <c r="JIO2" s="104"/>
      <c r="JIP2" s="104"/>
      <c r="JIQ2" s="104"/>
      <c r="JIR2" s="104"/>
      <c r="JIS2" s="104"/>
      <c r="JIT2" s="104"/>
      <c r="JIU2" s="104"/>
      <c r="JIV2" s="104"/>
      <c r="JIW2" s="104"/>
      <c r="JIX2" s="104"/>
      <c r="JIY2" s="104"/>
      <c r="JIZ2" s="104"/>
      <c r="JJA2" s="104"/>
      <c r="JJB2" s="104"/>
      <c r="JJC2" s="104"/>
      <c r="JJD2" s="104"/>
      <c r="JJE2" s="104"/>
      <c r="JJF2" s="104"/>
      <c r="JJG2" s="104"/>
      <c r="JJH2" s="104"/>
      <c r="JJI2" s="104"/>
      <c r="JJJ2" s="104"/>
      <c r="JJK2" s="104"/>
      <c r="JJL2" s="104"/>
      <c r="JJM2" s="104"/>
      <c r="JJN2" s="104"/>
      <c r="JJO2" s="104"/>
      <c r="JJP2" s="104"/>
      <c r="JJQ2" s="104"/>
      <c r="JJR2" s="104"/>
      <c r="JJS2" s="104"/>
      <c r="JJT2" s="104"/>
      <c r="JJU2" s="104"/>
      <c r="JJV2" s="104"/>
      <c r="JJW2" s="104"/>
      <c r="JJX2" s="104"/>
      <c r="JJY2" s="104"/>
      <c r="JJZ2" s="104"/>
      <c r="JKA2" s="104"/>
      <c r="JKB2" s="104"/>
      <c r="JKC2" s="104"/>
      <c r="JKD2" s="104"/>
      <c r="JKE2" s="104"/>
      <c r="JKF2" s="104"/>
      <c r="JKG2" s="104"/>
      <c r="JKH2" s="104"/>
      <c r="JKI2" s="104"/>
      <c r="JKJ2" s="104"/>
      <c r="JKK2" s="104"/>
      <c r="JKL2" s="104"/>
      <c r="JKM2" s="104"/>
      <c r="JKN2" s="104"/>
      <c r="JKO2" s="104"/>
      <c r="JKP2" s="104"/>
      <c r="JKQ2" s="104"/>
      <c r="JKR2" s="104"/>
      <c r="JKS2" s="104"/>
      <c r="JKT2" s="104"/>
      <c r="JKU2" s="104"/>
      <c r="JKV2" s="104"/>
      <c r="JKW2" s="104"/>
      <c r="JKX2" s="104"/>
      <c r="JKY2" s="104"/>
      <c r="JKZ2" s="104"/>
      <c r="JLA2" s="104"/>
      <c r="JLB2" s="104"/>
      <c r="JLC2" s="104"/>
      <c r="JLD2" s="104"/>
      <c r="JLE2" s="104"/>
      <c r="JLF2" s="104"/>
      <c r="JLG2" s="104"/>
      <c r="JLH2" s="104"/>
      <c r="JLI2" s="104"/>
      <c r="JLJ2" s="104"/>
      <c r="JLK2" s="104"/>
      <c r="JLL2" s="104"/>
      <c r="JLM2" s="104"/>
      <c r="JLN2" s="104"/>
      <c r="JLO2" s="104"/>
      <c r="JLP2" s="104"/>
      <c r="JLQ2" s="104"/>
      <c r="JLR2" s="104"/>
      <c r="JLS2" s="104"/>
      <c r="JLT2" s="104"/>
      <c r="JLU2" s="104"/>
      <c r="JLV2" s="104"/>
      <c r="JLW2" s="104"/>
      <c r="JLX2" s="104"/>
      <c r="JLY2" s="104"/>
      <c r="JLZ2" s="104"/>
      <c r="JMA2" s="104"/>
      <c r="JMB2" s="104"/>
      <c r="JMC2" s="104"/>
      <c r="JMD2" s="104"/>
      <c r="JME2" s="104"/>
      <c r="JMF2" s="104"/>
      <c r="JMG2" s="104"/>
      <c r="JMH2" s="104"/>
      <c r="JMI2" s="104"/>
      <c r="JMJ2" s="104"/>
      <c r="JMK2" s="104"/>
      <c r="JML2" s="104"/>
      <c r="JMM2" s="104"/>
      <c r="JMN2" s="104"/>
      <c r="JMO2" s="104"/>
      <c r="JMP2" s="104"/>
      <c r="JMQ2" s="104"/>
      <c r="JMR2" s="104"/>
      <c r="JMS2" s="104"/>
      <c r="JMT2" s="104"/>
      <c r="JMU2" s="104"/>
      <c r="JMV2" s="104"/>
      <c r="JMW2" s="104"/>
      <c r="JMX2" s="104"/>
      <c r="JMY2" s="104"/>
      <c r="JMZ2" s="104"/>
      <c r="JNA2" s="104"/>
      <c r="JNB2" s="104"/>
      <c r="JNC2" s="104"/>
      <c r="JND2" s="104"/>
      <c r="JNE2" s="104"/>
      <c r="JNF2" s="104"/>
      <c r="JNG2" s="104"/>
      <c r="JNH2" s="104"/>
      <c r="JNI2" s="104"/>
      <c r="JNJ2" s="104"/>
      <c r="JNK2" s="104"/>
      <c r="JNL2" s="104"/>
      <c r="JNM2" s="104"/>
      <c r="JNN2" s="104"/>
      <c r="JNO2" s="104"/>
      <c r="JNP2" s="104"/>
      <c r="JNQ2" s="104"/>
      <c r="JNR2" s="104"/>
      <c r="JNS2" s="104"/>
      <c r="JNT2" s="104"/>
      <c r="JNU2" s="104"/>
      <c r="JNV2" s="104"/>
      <c r="JNW2" s="104"/>
      <c r="JNX2" s="104"/>
      <c r="JNY2" s="104"/>
      <c r="JNZ2" s="104"/>
      <c r="JOA2" s="104"/>
      <c r="JOB2" s="104"/>
      <c r="JOC2" s="104"/>
      <c r="JOD2" s="104"/>
      <c r="JOE2" s="104"/>
      <c r="JOF2" s="104"/>
      <c r="JOG2" s="104"/>
      <c r="JOH2" s="104"/>
      <c r="JOI2" s="104"/>
      <c r="JOJ2" s="104"/>
      <c r="JOK2" s="104"/>
      <c r="JOL2" s="104"/>
      <c r="JOM2" s="104"/>
      <c r="JON2" s="104"/>
      <c r="JOO2" s="104"/>
      <c r="JOP2" s="104"/>
      <c r="JOQ2" s="104"/>
      <c r="JOR2" s="104"/>
      <c r="JOS2" s="104"/>
      <c r="JOT2" s="104"/>
      <c r="JOU2" s="104"/>
      <c r="JOV2" s="104"/>
      <c r="JOW2" s="104"/>
      <c r="JOX2" s="104"/>
      <c r="JOY2" s="104"/>
      <c r="JOZ2" s="104"/>
      <c r="JPA2" s="104"/>
      <c r="JPB2" s="104"/>
      <c r="JPC2" s="104"/>
      <c r="JPD2" s="104"/>
      <c r="JPE2" s="104"/>
      <c r="JPF2" s="104"/>
      <c r="JPG2" s="104"/>
      <c r="JPH2" s="104"/>
      <c r="JPI2" s="104"/>
      <c r="JPJ2" s="104"/>
      <c r="JPK2" s="104"/>
      <c r="JPL2" s="104"/>
      <c r="JPM2" s="104"/>
      <c r="JPN2" s="104"/>
      <c r="JPO2" s="104"/>
      <c r="JPP2" s="104"/>
      <c r="JPQ2" s="104"/>
      <c r="JPR2" s="104"/>
      <c r="JPS2" s="104"/>
      <c r="JPT2" s="104"/>
      <c r="JPU2" s="104"/>
      <c r="JPV2" s="104"/>
      <c r="JPW2" s="104"/>
      <c r="JPX2" s="104"/>
      <c r="JPY2" s="104"/>
      <c r="JPZ2" s="104"/>
      <c r="JQA2" s="104"/>
      <c r="JQB2" s="104"/>
      <c r="JQC2" s="104"/>
      <c r="JQD2" s="104"/>
      <c r="JQE2" s="104"/>
      <c r="JQF2" s="104"/>
      <c r="JQG2" s="104"/>
      <c r="JQH2" s="104"/>
      <c r="JQI2" s="104"/>
      <c r="JQJ2" s="104"/>
      <c r="JQK2" s="104"/>
      <c r="JQL2" s="104"/>
      <c r="JQM2" s="104"/>
      <c r="JQN2" s="104"/>
      <c r="JQO2" s="104"/>
      <c r="JQP2" s="104"/>
      <c r="JQQ2" s="104"/>
      <c r="JQR2" s="104"/>
      <c r="JQS2" s="104"/>
      <c r="JQT2" s="104"/>
      <c r="JQU2" s="104"/>
      <c r="JQV2" s="104"/>
      <c r="JQW2" s="104"/>
      <c r="JQX2" s="104"/>
      <c r="JQY2" s="104"/>
      <c r="JQZ2" s="104"/>
      <c r="JRA2" s="104"/>
      <c r="JRB2" s="104"/>
      <c r="JRC2" s="104"/>
      <c r="JRD2" s="104"/>
      <c r="JRE2" s="104"/>
      <c r="JRF2" s="104"/>
      <c r="JRG2" s="104"/>
      <c r="JRH2" s="104"/>
      <c r="JRI2" s="104"/>
      <c r="JRJ2" s="104"/>
      <c r="JRK2" s="104"/>
      <c r="JRL2" s="104"/>
      <c r="JRM2" s="104"/>
      <c r="JRN2" s="104"/>
      <c r="JRO2" s="104"/>
      <c r="JRP2" s="104"/>
      <c r="JRQ2" s="104"/>
      <c r="JRR2" s="104"/>
      <c r="JRS2" s="104"/>
      <c r="JRT2" s="104"/>
      <c r="JRU2" s="104"/>
      <c r="JRV2" s="104"/>
      <c r="JRW2" s="104"/>
      <c r="JRX2" s="104"/>
      <c r="JRY2" s="104"/>
      <c r="JRZ2" s="104"/>
      <c r="JSA2" s="104"/>
      <c r="JSB2" s="104"/>
      <c r="JSC2" s="104"/>
      <c r="JSD2" s="104"/>
      <c r="JSE2" s="104"/>
      <c r="JSF2" s="104"/>
      <c r="JSG2" s="104"/>
      <c r="JSH2" s="104"/>
      <c r="JSI2" s="104"/>
      <c r="JSJ2" s="104"/>
      <c r="JSK2" s="104"/>
      <c r="JSL2" s="104"/>
      <c r="JSM2" s="104"/>
      <c r="JSN2" s="104"/>
      <c r="JSO2" s="104"/>
      <c r="JSP2" s="104"/>
      <c r="JSQ2" s="104"/>
      <c r="JSR2" s="104"/>
      <c r="JSS2" s="104"/>
      <c r="JST2" s="104"/>
      <c r="JSU2" s="104"/>
      <c r="JSV2" s="104"/>
      <c r="JSW2" s="104"/>
      <c r="JSX2" s="104"/>
      <c r="JSY2" s="104"/>
      <c r="JSZ2" s="104"/>
      <c r="JTA2" s="104"/>
      <c r="JTB2" s="104"/>
      <c r="JTC2" s="104"/>
      <c r="JTD2" s="104"/>
      <c r="JTE2" s="104"/>
      <c r="JTF2" s="104"/>
      <c r="JTG2" s="104"/>
      <c r="JTH2" s="104"/>
      <c r="JTI2" s="104"/>
      <c r="JTJ2" s="104"/>
      <c r="JTK2" s="104"/>
      <c r="JTL2" s="104"/>
      <c r="JTM2" s="104"/>
      <c r="JTN2" s="104"/>
      <c r="JTO2" s="104"/>
      <c r="JTP2" s="104"/>
      <c r="JTQ2" s="104"/>
      <c r="JTR2" s="104"/>
      <c r="JTS2" s="104"/>
      <c r="JTT2" s="104"/>
      <c r="JTU2" s="104"/>
      <c r="JTV2" s="104"/>
      <c r="JTW2" s="104"/>
      <c r="JTX2" s="104"/>
      <c r="JTY2" s="104"/>
      <c r="JTZ2" s="104"/>
      <c r="JUA2" s="104"/>
      <c r="JUB2" s="104"/>
      <c r="JUC2" s="104"/>
      <c r="JUD2" s="104"/>
      <c r="JUE2" s="104"/>
      <c r="JUF2" s="104"/>
      <c r="JUG2" s="104"/>
      <c r="JUH2" s="104"/>
      <c r="JUI2" s="104"/>
      <c r="JUJ2" s="104"/>
      <c r="JUK2" s="104"/>
      <c r="JUL2" s="104"/>
      <c r="JUM2" s="104"/>
      <c r="JUN2" s="104"/>
      <c r="JUO2" s="104"/>
      <c r="JUP2" s="104"/>
      <c r="JUQ2" s="104"/>
      <c r="JUR2" s="104"/>
      <c r="JUS2" s="104"/>
      <c r="JUT2" s="104"/>
      <c r="JUU2" s="104"/>
      <c r="JUV2" s="104"/>
      <c r="JUW2" s="104"/>
      <c r="JUX2" s="104"/>
      <c r="JUY2" s="104"/>
      <c r="JUZ2" s="104"/>
      <c r="JVA2" s="104"/>
      <c r="JVB2" s="104"/>
      <c r="JVC2" s="104"/>
      <c r="JVD2" s="104"/>
      <c r="JVE2" s="104"/>
      <c r="JVF2" s="104"/>
      <c r="JVG2" s="104"/>
      <c r="JVH2" s="104"/>
      <c r="JVI2" s="104"/>
      <c r="JVJ2" s="104"/>
      <c r="JVK2" s="104"/>
      <c r="JVL2" s="104"/>
      <c r="JVM2" s="104"/>
      <c r="JVN2" s="104"/>
      <c r="JVO2" s="104"/>
      <c r="JVP2" s="104"/>
      <c r="JVQ2" s="104"/>
      <c r="JVR2" s="104"/>
      <c r="JVS2" s="104"/>
      <c r="JVT2" s="104"/>
      <c r="JVU2" s="104"/>
      <c r="JVV2" s="104"/>
      <c r="JVW2" s="104"/>
      <c r="JVX2" s="104"/>
      <c r="JVY2" s="104"/>
      <c r="JVZ2" s="104"/>
      <c r="JWA2" s="104"/>
      <c r="JWB2" s="104"/>
      <c r="JWC2" s="104"/>
      <c r="JWD2" s="104"/>
      <c r="JWE2" s="104"/>
      <c r="JWF2" s="104"/>
      <c r="JWG2" s="104"/>
      <c r="JWH2" s="104"/>
      <c r="JWI2" s="104"/>
      <c r="JWJ2" s="104"/>
      <c r="JWK2" s="104"/>
      <c r="JWL2" s="104"/>
      <c r="JWM2" s="104"/>
      <c r="JWN2" s="104"/>
      <c r="JWO2" s="104"/>
      <c r="JWP2" s="104"/>
      <c r="JWQ2" s="104"/>
      <c r="JWR2" s="104"/>
      <c r="JWS2" s="104"/>
      <c r="JWT2" s="104"/>
      <c r="JWU2" s="104"/>
      <c r="JWV2" s="104"/>
      <c r="JWW2" s="104"/>
      <c r="JWX2" s="104"/>
      <c r="JWY2" s="104"/>
      <c r="JWZ2" s="104"/>
      <c r="JXA2" s="104"/>
      <c r="JXB2" s="104"/>
      <c r="JXC2" s="104"/>
      <c r="JXD2" s="104"/>
      <c r="JXE2" s="104"/>
      <c r="JXF2" s="104"/>
      <c r="JXG2" s="104"/>
      <c r="JXH2" s="104"/>
      <c r="JXI2" s="104"/>
      <c r="JXJ2" s="104"/>
      <c r="JXK2" s="104"/>
      <c r="JXL2" s="104"/>
      <c r="JXM2" s="104"/>
      <c r="JXN2" s="104"/>
      <c r="JXO2" s="104"/>
      <c r="JXP2" s="104"/>
      <c r="JXQ2" s="104"/>
      <c r="JXR2" s="104"/>
      <c r="JXS2" s="104"/>
      <c r="JXT2" s="104"/>
      <c r="JXU2" s="104"/>
      <c r="JXV2" s="104"/>
      <c r="JXW2" s="104"/>
      <c r="JXX2" s="104"/>
      <c r="JXY2" s="104"/>
      <c r="JXZ2" s="104"/>
      <c r="JYA2" s="104"/>
      <c r="JYB2" s="104"/>
      <c r="JYC2" s="104"/>
      <c r="JYD2" s="104"/>
      <c r="JYE2" s="104"/>
      <c r="JYF2" s="104"/>
      <c r="JYG2" s="104"/>
      <c r="JYH2" s="104"/>
      <c r="JYI2" s="104"/>
      <c r="JYJ2" s="104"/>
      <c r="JYK2" s="104"/>
      <c r="JYL2" s="104"/>
      <c r="JYM2" s="104"/>
      <c r="JYN2" s="104"/>
      <c r="JYO2" s="104"/>
      <c r="JYP2" s="104"/>
      <c r="JYQ2" s="104"/>
      <c r="JYR2" s="104"/>
      <c r="JYS2" s="104"/>
      <c r="JYT2" s="104"/>
      <c r="JYU2" s="104"/>
      <c r="JYV2" s="104"/>
      <c r="JYW2" s="104"/>
      <c r="JYX2" s="104"/>
      <c r="JYY2" s="104"/>
      <c r="JYZ2" s="104"/>
      <c r="JZA2" s="104"/>
      <c r="JZB2" s="104"/>
      <c r="JZC2" s="104"/>
      <c r="JZD2" s="104"/>
      <c r="JZE2" s="104"/>
      <c r="JZF2" s="104"/>
      <c r="JZG2" s="104"/>
      <c r="JZH2" s="104"/>
      <c r="JZI2" s="104"/>
      <c r="JZJ2" s="104"/>
      <c r="JZK2" s="104"/>
      <c r="JZL2" s="104"/>
      <c r="JZM2" s="104"/>
      <c r="JZN2" s="104"/>
      <c r="JZO2" s="104"/>
      <c r="JZP2" s="104"/>
      <c r="JZQ2" s="104"/>
      <c r="JZR2" s="104"/>
      <c r="JZS2" s="104"/>
      <c r="JZT2" s="104"/>
      <c r="JZU2" s="104"/>
      <c r="JZV2" s="104"/>
      <c r="JZW2" s="104"/>
      <c r="JZX2" s="104"/>
      <c r="JZY2" s="104"/>
      <c r="JZZ2" s="104"/>
      <c r="KAA2" s="104"/>
      <c r="KAB2" s="104"/>
      <c r="KAC2" s="104"/>
      <c r="KAD2" s="104"/>
      <c r="KAE2" s="104"/>
      <c r="KAF2" s="104"/>
      <c r="KAG2" s="104"/>
      <c r="KAH2" s="104"/>
      <c r="KAI2" s="104"/>
      <c r="KAJ2" s="104"/>
      <c r="KAK2" s="104"/>
      <c r="KAL2" s="104"/>
      <c r="KAM2" s="104"/>
      <c r="KAN2" s="104"/>
      <c r="KAO2" s="104"/>
      <c r="KAP2" s="104"/>
      <c r="KAQ2" s="104"/>
      <c r="KAR2" s="104"/>
      <c r="KAS2" s="104"/>
      <c r="KAT2" s="104"/>
      <c r="KAU2" s="104"/>
      <c r="KAV2" s="104"/>
      <c r="KAW2" s="104"/>
      <c r="KAX2" s="104"/>
      <c r="KAY2" s="104"/>
      <c r="KAZ2" s="104"/>
      <c r="KBA2" s="104"/>
      <c r="KBB2" s="104"/>
      <c r="KBC2" s="104"/>
      <c r="KBD2" s="104"/>
      <c r="KBE2" s="104"/>
      <c r="KBF2" s="104"/>
      <c r="KBG2" s="104"/>
      <c r="KBH2" s="104"/>
      <c r="KBI2" s="104"/>
      <c r="KBJ2" s="104"/>
      <c r="KBK2" s="104"/>
      <c r="KBL2" s="104"/>
      <c r="KBM2" s="104"/>
      <c r="KBN2" s="104"/>
      <c r="KBO2" s="104"/>
      <c r="KBP2" s="104"/>
      <c r="KBQ2" s="104"/>
      <c r="KBR2" s="104"/>
      <c r="KBS2" s="104"/>
      <c r="KBT2" s="104"/>
      <c r="KBU2" s="104"/>
      <c r="KBV2" s="104"/>
      <c r="KBW2" s="104"/>
      <c r="KBX2" s="104"/>
      <c r="KBY2" s="104"/>
      <c r="KBZ2" s="104"/>
      <c r="KCA2" s="104"/>
      <c r="KCB2" s="104"/>
      <c r="KCC2" s="104"/>
      <c r="KCD2" s="104"/>
      <c r="KCE2" s="104"/>
      <c r="KCF2" s="104"/>
      <c r="KCG2" s="104"/>
      <c r="KCH2" s="104"/>
      <c r="KCI2" s="104"/>
      <c r="KCJ2" s="104"/>
      <c r="KCK2" s="104"/>
      <c r="KCL2" s="104"/>
      <c r="KCM2" s="104"/>
      <c r="KCN2" s="104"/>
      <c r="KCO2" s="104"/>
      <c r="KCP2" s="104"/>
      <c r="KCQ2" s="104"/>
      <c r="KCR2" s="104"/>
      <c r="KCS2" s="104"/>
      <c r="KCT2" s="104"/>
      <c r="KCU2" s="104"/>
      <c r="KCV2" s="104"/>
      <c r="KCW2" s="104"/>
      <c r="KCX2" s="104"/>
      <c r="KCY2" s="104"/>
      <c r="KCZ2" s="104"/>
      <c r="KDA2" s="104"/>
      <c r="KDB2" s="104"/>
      <c r="KDC2" s="104"/>
      <c r="KDD2" s="104"/>
      <c r="KDE2" s="104"/>
      <c r="KDF2" s="104"/>
      <c r="KDG2" s="104"/>
      <c r="KDH2" s="104"/>
      <c r="KDI2" s="104"/>
      <c r="KDJ2" s="104"/>
      <c r="KDK2" s="104"/>
      <c r="KDL2" s="104"/>
      <c r="KDM2" s="104"/>
      <c r="KDN2" s="104"/>
      <c r="KDO2" s="104"/>
      <c r="KDP2" s="104"/>
      <c r="KDQ2" s="104"/>
      <c r="KDR2" s="104"/>
      <c r="KDS2" s="104"/>
      <c r="KDT2" s="104"/>
      <c r="KDU2" s="104"/>
      <c r="KDV2" s="104"/>
      <c r="KDW2" s="104"/>
      <c r="KDX2" s="104"/>
      <c r="KDY2" s="104"/>
      <c r="KDZ2" s="104"/>
      <c r="KEA2" s="104"/>
      <c r="KEB2" s="104"/>
      <c r="KEC2" s="104"/>
      <c r="KED2" s="104"/>
      <c r="KEE2" s="104"/>
      <c r="KEF2" s="104"/>
      <c r="KEG2" s="104"/>
      <c r="KEH2" s="104"/>
      <c r="KEI2" s="104"/>
      <c r="KEJ2" s="104"/>
      <c r="KEK2" s="104"/>
      <c r="KEL2" s="104"/>
      <c r="KEM2" s="104"/>
      <c r="KEN2" s="104"/>
      <c r="KEO2" s="104"/>
      <c r="KEP2" s="104"/>
      <c r="KEQ2" s="104"/>
      <c r="KER2" s="104"/>
      <c r="KES2" s="104"/>
      <c r="KET2" s="104"/>
      <c r="KEU2" s="104"/>
      <c r="KEV2" s="104"/>
      <c r="KEW2" s="104"/>
      <c r="KEX2" s="104"/>
      <c r="KEY2" s="104"/>
      <c r="KEZ2" s="104"/>
      <c r="KFA2" s="104"/>
      <c r="KFB2" s="104"/>
      <c r="KFC2" s="104"/>
      <c r="KFD2" s="104"/>
      <c r="KFE2" s="104"/>
      <c r="KFF2" s="104"/>
      <c r="KFG2" s="104"/>
      <c r="KFH2" s="104"/>
      <c r="KFI2" s="104"/>
      <c r="KFJ2" s="104"/>
      <c r="KFK2" s="104"/>
      <c r="KFL2" s="104"/>
      <c r="KFM2" s="104"/>
      <c r="KFN2" s="104"/>
      <c r="KFO2" s="104"/>
      <c r="KFP2" s="104"/>
      <c r="KFQ2" s="104"/>
      <c r="KFR2" s="104"/>
      <c r="KFS2" s="104"/>
      <c r="KFT2" s="104"/>
      <c r="KFU2" s="104"/>
      <c r="KFV2" s="104"/>
      <c r="KFW2" s="104"/>
      <c r="KFX2" s="104"/>
      <c r="KFY2" s="104"/>
      <c r="KFZ2" s="104"/>
      <c r="KGA2" s="104"/>
      <c r="KGB2" s="104"/>
      <c r="KGC2" s="104"/>
      <c r="KGD2" s="104"/>
      <c r="KGE2" s="104"/>
      <c r="KGF2" s="104"/>
      <c r="KGG2" s="104"/>
      <c r="KGH2" s="104"/>
      <c r="KGI2" s="104"/>
      <c r="KGJ2" s="104"/>
      <c r="KGK2" s="104"/>
      <c r="KGL2" s="104"/>
      <c r="KGM2" s="104"/>
      <c r="KGN2" s="104"/>
      <c r="KGO2" s="104"/>
      <c r="KGP2" s="104"/>
      <c r="KGQ2" s="104"/>
      <c r="KGR2" s="104"/>
      <c r="KGS2" s="104"/>
      <c r="KGT2" s="104"/>
      <c r="KGU2" s="104"/>
      <c r="KGV2" s="104"/>
      <c r="KGW2" s="104"/>
      <c r="KGX2" s="104"/>
      <c r="KGY2" s="104"/>
      <c r="KGZ2" s="104"/>
      <c r="KHA2" s="104"/>
      <c r="KHB2" s="104"/>
      <c r="KHC2" s="104"/>
      <c r="KHD2" s="104"/>
      <c r="KHE2" s="104"/>
      <c r="KHF2" s="104"/>
      <c r="KHG2" s="104"/>
      <c r="KHH2" s="104"/>
      <c r="KHI2" s="104"/>
      <c r="KHJ2" s="104"/>
      <c r="KHK2" s="104"/>
      <c r="KHL2" s="104"/>
      <c r="KHM2" s="104"/>
      <c r="KHN2" s="104"/>
      <c r="KHO2" s="104"/>
      <c r="KHP2" s="104"/>
      <c r="KHQ2" s="104"/>
      <c r="KHR2" s="104"/>
      <c r="KHS2" s="104"/>
      <c r="KHT2" s="104"/>
      <c r="KHU2" s="104"/>
      <c r="KHV2" s="104"/>
      <c r="KHW2" s="104"/>
      <c r="KHX2" s="104"/>
      <c r="KHY2" s="104"/>
      <c r="KHZ2" s="104"/>
      <c r="KIA2" s="104"/>
      <c r="KIB2" s="104"/>
      <c r="KIC2" s="104"/>
      <c r="KID2" s="104"/>
      <c r="KIE2" s="104"/>
      <c r="KIF2" s="104"/>
      <c r="KIG2" s="104"/>
      <c r="KIH2" s="104"/>
      <c r="KII2" s="104"/>
      <c r="KIJ2" s="104"/>
      <c r="KIK2" s="104"/>
      <c r="KIL2" s="104"/>
      <c r="KIM2" s="104"/>
      <c r="KIN2" s="104"/>
      <c r="KIO2" s="104"/>
      <c r="KIP2" s="104"/>
      <c r="KIQ2" s="104"/>
      <c r="KIR2" s="104"/>
      <c r="KIS2" s="104"/>
      <c r="KIT2" s="104"/>
      <c r="KIU2" s="104"/>
      <c r="KIV2" s="104"/>
      <c r="KIW2" s="104"/>
      <c r="KIX2" s="104"/>
      <c r="KIY2" s="104"/>
      <c r="KIZ2" s="104"/>
      <c r="KJA2" s="104"/>
      <c r="KJB2" s="104"/>
      <c r="KJC2" s="104"/>
      <c r="KJD2" s="104"/>
      <c r="KJE2" s="104"/>
      <c r="KJF2" s="104"/>
      <c r="KJG2" s="104"/>
      <c r="KJH2" s="104"/>
      <c r="KJI2" s="104"/>
      <c r="KJJ2" s="104"/>
      <c r="KJK2" s="104"/>
      <c r="KJL2" s="104"/>
      <c r="KJM2" s="104"/>
      <c r="KJN2" s="104"/>
      <c r="KJO2" s="104"/>
      <c r="KJP2" s="104"/>
      <c r="KJQ2" s="104"/>
      <c r="KJR2" s="104"/>
      <c r="KJS2" s="104"/>
      <c r="KJT2" s="104"/>
      <c r="KJU2" s="104"/>
      <c r="KJV2" s="104"/>
      <c r="KJW2" s="104"/>
      <c r="KJX2" s="104"/>
      <c r="KJY2" s="104"/>
      <c r="KJZ2" s="104"/>
      <c r="KKA2" s="104"/>
      <c r="KKB2" s="104"/>
      <c r="KKC2" s="104"/>
      <c r="KKD2" s="104"/>
      <c r="KKE2" s="104"/>
      <c r="KKF2" s="104"/>
      <c r="KKG2" s="104"/>
      <c r="KKH2" s="104"/>
      <c r="KKI2" s="104"/>
      <c r="KKJ2" s="104"/>
      <c r="KKK2" s="104"/>
      <c r="KKL2" s="104"/>
      <c r="KKM2" s="104"/>
      <c r="KKN2" s="104"/>
      <c r="KKO2" s="104"/>
      <c r="KKP2" s="104"/>
      <c r="KKQ2" s="104"/>
      <c r="KKR2" s="104"/>
      <c r="KKS2" s="104"/>
      <c r="KKT2" s="104"/>
      <c r="KKU2" s="104"/>
      <c r="KKV2" s="104"/>
      <c r="KKW2" s="104"/>
      <c r="KKX2" s="104"/>
      <c r="KKY2" s="104"/>
      <c r="KKZ2" s="104"/>
      <c r="KLA2" s="104"/>
      <c r="KLB2" s="104"/>
      <c r="KLC2" s="104"/>
      <c r="KLD2" s="104"/>
      <c r="KLE2" s="104"/>
      <c r="KLF2" s="104"/>
      <c r="KLG2" s="104"/>
      <c r="KLH2" s="104"/>
      <c r="KLI2" s="104"/>
      <c r="KLJ2" s="104"/>
      <c r="KLK2" s="104"/>
      <c r="KLL2" s="104"/>
      <c r="KLM2" s="104"/>
      <c r="KLN2" s="104"/>
      <c r="KLO2" s="104"/>
      <c r="KLP2" s="104"/>
      <c r="KLQ2" s="104"/>
      <c r="KLR2" s="104"/>
      <c r="KLS2" s="104"/>
      <c r="KLT2" s="104"/>
      <c r="KLU2" s="104"/>
      <c r="KLV2" s="104"/>
      <c r="KLW2" s="104"/>
      <c r="KLX2" s="104"/>
      <c r="KLY2" s="104"/>
      <c r="KLZ2" s="104"/>
      <c r="KMA2" s="104"/>
      <c r="KMB2" s="104"/>
      <c r="KMC2" s="104"/>
      <c r="KMD2" s="104"/>
      <c r="KME2" s="104"/>
      <c r="KMF2" s="104"/>
      <c r="KMG2" s="104"/>
      <c r="KMH2" s="104"/>
      <c r="KMI2" s="104"/>
      <c r="KMJ2" s="104"/>
      <c r="KMK2" s="104"/>
      <c r="KML2" s="104"/>
      <c r="KMM2" s="104"/>
      <c r="KMN2" s="104"/>
      <c r="KMO2" s="104"/>
      <c r="KMP2" s="104"/>
      <c r="KMQ2" s="104"/>
      <c r="KMR2" s="104"/>
      <c r="KMS2" s="104"/>
      <c r="KMT2" s="104"/>
      <c r="KMU2" s="104"/>
      <c r="KMV2" s="104"/>
      <c r="KMW2" s="104"/>
      <c r="KMX2" s="104"/>
      <c r="KMY2" s="104"/>
      <c r="KMZ2" s="104"/>
      <c r="KNA2" s="104"/>
      <c r="KNB2" s="104"/>
      <c r="KNC2" s="104"/>
      <c r="KND2" s="104"/>
      <c r="KNE2" s="104"/>
      <c r="KNF2" s="104"/>
      <c r="KNG2" s="104"/>
      <c r="KNH2" s="104"/>
      <c r="KNI2" s="104"/>
      <c r="KNJ2" s="104"/>
      <c r="KNK2" s="104"/>
      <c r="KNL2" s="104"/>
      <c r="KNM2" s="104"/>
      <c r="KNN2" s="104"/>
      <c r="KNO2" s="104"/>
      <c r="KNP2" s="104"/>
      <c r="KNQ2" s="104"/>
      <c r="KNR2" s="104"/>
      <c r="KNS2" s="104"/>
      <c r="KNT2" s="104"/>
      <c r="KNU2" s="104"/>
      <c r="KNV2" s="104"/>
      <c r="KNW2" s="104"/>
      <c r="KNX2" s="104"/>
      <c r="KNY2" s="104"/>
      <c r="KNZ2" s="104"/>
      <c r="KOA2" s="104"/>
      <c r="KOB2" s="104"/>
      <c r="KOC2" s="104"/>
      <c r="KOD2" s="104"/>
      <c r="KOE2" s="104"/>
      <c r="KOF2" s="104"/>
      <c r="KOG2" s="104"/>
      <c r="KOH2" s="104"/>
      <c r="KOI2" s="104"/>
      <c r="KOJ2" s="104"/>
      <c r="KOK2" s="104"/>
      <c r="KOL2" s="104"/>
      <c r="KOM2" s="104"/>
      <c r="KON2" s="104"/>
      <c r="KOO2" s="104"/>
      <c r="KOP2" s="104"/>
      <c r="KOQ2" s="104"/>
      <c r="KOR2" s="104"/>
      <c r="KOS2" s="104"/>
      <c r="KOT2" s="104"/>
      <c r="KOU2" s="104"/>
      <c r="KOV2" s="104"/>
      <c r="KOW2" s="104"/>
      <c r="KOX2" s="104"/>
      <c r="KOY2" s="104"/>
      <c r="KOZ2" s="104"/>
      <c r="KPA2" s="104"/>
      <c r="KPB2" s="104"/>
      <c r="KPC2" s="104"/>
      <c r="KPD2" s="104"/>
      <c r="KPE2" s="104"/>
      <c r="KPF2" s="104"/>
      <c r="KPG2" s="104"/>
      <c r="KPH2" s="104"/>
      <c r="KPI2" s="104"/>
      <c r="KPJ2" s="104"/>
      <c r="KPK2" s="104"/>
      <c r="KPL2" s="104"/>
      <c r="KPM2" s="104"/>
      <c r="KPN2" s="104"/>
      <c r="KPO2" s="104"/>
      <c r="KPP2" s="104"/>
      <c r="KPQ2" s="104"/>
      <c r="KPR2" s="104"/>
      <c r="KPS2" s="104"/>
      <c r="KPT2" s="104"/>
      <c r="KPU2" s="104"/>
      <c r="KPV2" s="104"/>
      <c r="KPW2" s="104"/>
      <c r="KPX2" s="104"/>
      <c r="KPY2" s="104"/>
      <c r="KPZ2" s="104"/>
      <c r="KQA2" s="104"/>
      <c r="KQB2" s="104"/>
      <c r="KQC2" s="104"/>
      <c r="KQD2" s="104"/>
      <c r="KQE2" s="104"/>
      <c r="KQF2" s="104"/>
      <c r="KQG2" s="104"/>
      <c r="KQH2" s="104"/>
      <c r="KQI2" s="104"/>
      <c r="KQJ2" s="104"/>
      <c r="KQK2" s="104"/>
      <c r="KQL2" s="104"/>
      <c r="KQM2" s="104"/>
      <c r="KQN2" s="104"/>
      <c r="KQO2" s="104"/>
      <c r="KQP2" s="104"/>
      <c r="KQQ2" s="104"/>
      <c r="KQR2" s="104"/>
      <c r="KQS2" s="104"/>
      <c r="KQT2" s="104"/>
      <c r="KQU2" s="104"/>
      <c r="KQV2" s="104"/>
      <c r="KQW2" s="104"/>
      <c r="KQX2" s="104"/>
      <c r="KQY2" s="104"/>
      <c r="KQZ2" s="104"/>
      <c r="KRA2" s="104"/>
      <c r="KRB2" s="104"/>
      <c r="KRC2" s="104"/>
      <c r="KRD2" s="104"/>
      <c r="KRE2" s="104"/>
      <c r="KRF2" s="104"/>
      <c r="KRG2" s="104"/>
      <c r="KRH2" s="104"/>
      <c r="KRI2" s="104"/>
      <c r="KRJ2" s="104"/>
      <c r="KRK2" s="104"/>
      <c r="KRL2" s="104"/>
      <c r="KRM2" s="104"/>
      <c r="KRN2" s="104"/>
      <c r="KRO2" s="104"/>
      <c r="KRP2" s="104"/>
      <c r="KRQ2" s="104"/>
      <c r="KRR2" s="104"/>
      <c r="KRS2" s="104"/>
      <c r="KRT2" s="104"/>
      <c r="KRU2" s="104"/>
      <c r="KRV2" s="104"/>
      <c r="KRW2" s="104"/>
      <c r="KRX2" s="104"/>
      <c r="KRY2" s="104"/>
      <c r="KRZ2" s="104"/>
      <c r="KSA2" s="104"/>
      <c r="KSB2" s="104"/>
      <c r="KSC2" s="104"/>
      <c r="KSD2" s="104"/>
      <c r="KSE2" s="104"/>
      <c r="KSF2" s="104"/>
      <c r="KSG2" s="104"/>
      <c r="KSH2" s="104"/>
      <c r="KSI2" s="104"/>
      <c r="KSJ2" s="104"/>
      <c r="KSK2" s="104"/>
      <c r="KSL2" s="104"/>
      <c r="KSM2" s="104"/>
      <c r="KSN2" s="104"/>
      <c r="KSO2" s="104"/>
      <c r="KSP2" s="104"/>
      <c r="KSQ2" s="104"/>
      <c r="KSR2" s="104"/>
      <c r="KSS2" s="104"/>
      <c r="KST2" s="104"/>
      <c r="KSU2" s="104"/>
      <c r="KSV2" s="104"/>
      <c r="KSW2" s="104"/>
      <c r="KSX2" s="104"/>
      <c r="KSY2" s="104"/>
      <c r="KSZ2" s="104"/>
      <c r="KTA2" s="104"/>
      <c r="KTB2" s="104"/>
      <c r="KTC2" s="104"/>
      <c r="KTD2" s="104"/>
      <c r="KTE2" s="104"/>
      <c r="KTF2" s="104"/>
      <c r="KTG2" s="104"/>
      <c r="KTH2" s="104"/>
      <c r="KTI2" s="104"/>
      <c r="KTJ2" s="104"/>
      <c r="KTK2" s="104"/>
      <c r="KTL2" s="104"/>
      <c r="KTM2" s="104"/>
      <c r="KTN2" s="104"/>
      <c r="KTO2" s="104"/>
      <c r="KTP2" s="104"/>
      <c r="KTQ2" s="104"/>
      <c r="KTR2" s="104"/>
      <c r="KTS2" s="104"/>
      <c r="KTT2" s="104"/>
      <c r="KTU2" s="104"/>
      <c r="KTV2" s="104"/>
      <c r="KTW2" s="104"/>
      <c r="KTX2" s="104"/>
      <c r="KTY2" s="104"/>
      <c r="KTZ2" s="104"/>
      <c r="KUA2" s="104"/>
      <c r="KUB2" s="104"/>
      <c r="KUC2" s="104"/>
      <c r="KUD2" s="104"/>
      <c r="KUE2" s="104"/>
      <c r="KUF2" s="104"/>
      <c r="KUG2" s="104"/>
      <c r="KUH2" s="104"/>
      <c r="KUI2" s="104"/>
      <c r="KUJ2" s="104"/>
      <c r="KUK2" s="104"/>
      <c r="KUL2" s="104"/>
      <c r="KUM2" s="104"/>
      <c r="KUN2" s="104"/>
      <c r="KUO2" s="104"/>
      <c r="KUP2" s="104"/>
      <c r="KUQ2" s="104"/>
      <c r="KUR2" s="104"/>
      <c r="KUS2" s="104"/>
      <c r="KUT2" s="104"/>
      <c r="KUU2" s="104"/>
      <c r="KUV2" s="104"/>
      <c r="KUW2" s="104"/>
      <c r="KUX2" s="104"/>
      <c r="KUY2" s="104"/>
      <c r="KUZ2" s="104"/>
      <c r="KVA2" s="104"/>
      <c r="KVB2" s="104"/>
      <c r="KVC2" s="104"/>
      <c r="KVD2" s="104"/>
      <c r="KVE2" s="104"/>
      <c r="KVF2" s="104"/>
      <c r="KVG2" s="104"/>
      <c r="KVH2" s="104"/>
      <c r="KVI2" s="104"/>
      <c r="KVJ2" s="104"/>
      <c r="KVK2" s="104"/>
      <c r="KVL2" s="104"/>
      <c r="KVM2" s="104"/>
      <c r="KVN2" s="104"/>
      <c r="KVO2" s="104"/>
      <c r="KVP2" s="104"/>
      <c r="KVQ2" s="104"/>
      <c r="KVR2" s="104"/>
      <c r="KVS2" s="104"/>
      <c r="KVT2" s="104"/>
      <c r="KVU2" s="104"/>
      <c r="KVV2" s="104"/>
      <c r="KVW2" s="104"/>
      <c r="KVX2" s="104"/>
      <c r="KVY2" s="104"/>
      <c r="KVZ2" s="104"/>
      <c r="KWA2" s="104"/>
      <c r="KWB2" s="104"/>
      <c r="KWC2" s="104"/>
      <c r="KWD2" s="104"/>
      <c r="KWE2" s="104"/>
      <c r="KWF2" s="104"/>
      <c r="KWG2" s="104"/>
      <c r="KWH2" s="104"/>
      <c r="KWI2" s="104"/>
      <c r="KWJ2" s="104"/>
      <c r="KWK2" s="104"/>
      <c r="KWL2" s="104"/>
      <c r="KWM2" s="104"/>
      <c r="KWN2" s="104"/>
      <c r="KWO2" s="104"/>
      <c r="KWP2" s="104"/>
      <c r="KWQ2" s="104"/>
      <c r="KWR2" s="104"/>
      <c r="KWS2" s="104"/>
      <c r="KWT2" s="104"/>
      <c r="KWU2" s="104"/>
      <c r="KWV2" s="104"/>
      <c r="KWW2" s="104"/>
      <c r="KWX2" s="104"/>
      <c r="KWY2" s="104"/>
      <c r="KWZ2" s="104"/>
      <c r="KXA2" s="104"/>
      <c r="KXB2" s="104"/>
      <c r="KXC2" s="104"/>
      <c r="KXD2" s="104"/>
      <c r="KXE2" s="104"/>
      <c r="KXF2" s="104"/>
      <c r="KXG2" s="104"/>
      <c r="KXH2" s="104"/>
      <c r="KXI2" s="104"/>
      <c r="KXJ2" s="104"/>
      <c r="KXK2" s="104"/>
      <c r="KXL2" s="104"/>
      <c r="KXM2" s="104"/>
      <c r="KXN2" s="104"/>
      <c r="KXO2" s="104"/>
      <c r="KXP2" s="104"/>
      <c r="KXQ2" s="104"/>
      <c r="KXR2" s="104"/>
      <c r="KXS2" s="104"/>
      <c r="KXT2" s="104"/>
      <c r="KXU2" s="104"/>
      <c r="KXV2" s="104"/>
      <c r="KXW2" s="104"/>
      <c r="KXX2" s="104"/>
      <c r="KXY2" s="104"/>
      <c r="KXZ2" s="104"/>
      <c r="KYA2" s="104"/>
      <c r="KYB2" s="104"/>
      <c r="KYC2" s="104"/>
      <c r="KYD2" s="104"/>
      <c r="KYE2" s="104"/>
      <c r="KYF2" s="104"/>
      <c r="KYG2" s="104"/>
      <c r="KYH2" s="104"/>
      <c r="KYI2" s="104"/>
      <c r="KYJ2" s="104"/>
      <c r="KYK2" s="104"/>
      <c r="KYL2" s="104"/>
      <c r="KYM2" s="104"/>
      <c r="KYN2" s="104"/>
      <c r="KYO2" s="104"/>
      <c r="KYP2" s="104"/>
      <c r="KYQ2" s="104"/>
      <c r="KYR2" s="104"/>
      <c r="KYS2" s="104"/>
      <c r="KYT2" s="104"/>
      <c r="KYU2" s="104"/>
      <c r="KYV2" s="104"/>
      <c r="KYW2" s="104"/>
      <c r="KYX2" s="104"/>
      <c r="KYY2" s="104"/>
      <c r="KYZ2" s="104"/>
      <c r="KZA2" s="104"/>
      <c r="KZB2" s="104"/>
      <c r="KZC2" s="104"/>
      <c r="KZD2" s="104"/>
      <c r="KZE2" s="104"/>
      <c r="KZF2" s="104"/>
      <c r="KZG2" s="104"/>
      <c r="KZH2" s="104"/>
      <c r="KZI2" s="104"/>
      <c r="KZJ2" s="104"/>
      <c r="KZK2" s="104"/>
      <c r="KZL2" s="104"/>
      <c r="KZM2" s="104"/>
      <c r="KZN2" s="104"/>
      <c r="KZO2" s="104"/>
      <c r="KZP2" s="104"/>
      <c r="KZQ2" s="104"/>
      <c r="KZR2" s="104"/>
      <c r="KZS2" s="104"/>
      <c r="KZT2" s="104"/>
      <c r="KZU2" s="104"/>
      <c r="KZV2" s="104"/>
      <c r="KZW2" s="104"/>
      <c r="KZX2" s="104"/>
      <c r="KZY2" s="104"/>
      <c r="KZZ2" s="104"/>
      <c r="LAA2" s="104"/>
      <c r="LAB2" s="104"/>
      <c r="LAC2" s="104"/>
      <c r="LAD2" s="104"/>
      <c r="LAE2" s="104"/>
      <c r="LAF2" s="104"/>
      <c r="LAG2" s="104"/>
      <c r="LAH2" s="104"/>
      <c r="LAI2" s="104"/>
      <c r="LAJ2" s="104"/>
      <c r="LAK2" s="104"/>
      <c r="LAL2" s="104"/>
      <c r="LAM2" s="104"/>
      <c r="LAN2" s="104"/>
      <c r="LAO2" s="104"/>
      <c r="LAP2" s="104"/>
      <c r="LAQ2" s="104"/>
      <c r="LAR2" s="104"/>
      <c r="LAS2" s="104"/>
      <c r="LAT2" s="104"/>
      <c r="LAU2" s="104"/>
      <c r="LAV2" s="104"/>
      <c r="LAW2" s="104"/>
      <c r="LAX2" s="104"/>
      <c r="LAY2" s="104"/>
      <c r="LAZ2" s="104"/>
      <c r="LBA2" s="104"/>
      <c r="LBB2" s="104"/>
      <c r="LBC2" s="104"/>
      <c r="LBD2" s="104"/>
      <c r="LBE2" s="104"/>
      <c r="LBF2" s="104"/>
      <c r="LBG2" s="104"/>
      <c r="LBH2" s="104"/>
      <c r="LBI2" s="104"/>
      <c r="LBJ2" s="104"/>
      <c r="LBK2" s="104"/>
      <c r="LBL2" s="104"/>
      <c r="LBM2" s="104"/>
      <c r="LBN2" s="104"/>
      <c r="LBO2" s="104"/>
      <c r="LBP2" s="104"/>
      <c r="LBQ2" s="104"/>
      <c r="LBR2" s="104"/>
      <c r="LBS2" s="104"/>
      <c r="LBT2" s="104"/>
      <c r="LBU2" s="104"/>
      <c r="LBV2" s="104"/>
      <c r="LBW2" s="104"/>
      <c r="LBX2" s="104"/>
      <c r="LBY2" s="104"/>
      <c r="LBZ2" s="104"/>
      <c r="LCA2" s="104"/>
      <c r="LCB2" s="104"/>
      <c r="LCC2" s="104"/>
      <c r="LCD2" s="104"/>
      <c r="LCE2" s="104"/>
      <c r="LCF2" s="104"/>
      <c r="LCG2" s="104"/>
      <c r="LCH2" s="104"/>
      <c r="LCI2" s="104"/>
      <c r="LCJ2" s="104"/>
      <c r="LCK2" s="104"/>
      <c r="LCL2" s="104"/>
      <c r="LCM2" s="104"/>
      <c r="LCN2" s="104"/>
      <c r="LCO2" s="104"/>
      <c r="LCP2" s="104"/>
      <c r="LCQ2" s="104"/>
      <c r="LCR2" s="104"/>
      <c r="LCS2" s="104"/>
      <c r="LCT2" s="104"/>
      <c r="LCU2" s="104"/>
      <c r="LCV2" s="104"/>
      <c r="LCW2" s="104"/>
      <c r="LCX2" s="104"/>
      <c r="LCY2" s="104"/>
      <c r="LCZ2" s="104"/>
      <c r="LDA2" s="104"/>
      <c r="LDB2" s="104"/>
      <c r="LDC2" s="104"/>
      <c r="LDD2" s="104"/>
      <c r="LDE2" s="104"/>
      <c r="LDF2" s="104"/>
      <c r="LDG2" s="104"/>
      <c r="LDH2" s="104"/>
      <c r="LDI2" s="104"/>
      <c r="LDJ2" s="104"/>
      <c r="LDK2" s="104"/>
      <c r="LDL2" s="104"/>
      <c r="LDM2" s="104"/>
      <c r="LDN2" s="104"/>
      <c r="LDO2" s="104"/>
      <c r="LDP2" s="104"/>
      <c r="LDQ2" s="104"/>
      <c r="LDR2" s="104"/>
      <c r="LDS2" s="104"/>
      <c r="LDT2" s="104"/>
      <c r="LDU2" s="104"/>
      <c r="LDV2" s="104"/>
      <c r="LDW2" s="104"/>
      <c r="LDX2" s="104"/>
      <c r="LDY2" s="104"/>
      <c r="LDZ2" s="104"/>
      <c r="LEA2" s="104"/>
      <c r="LEB2" s="104"/>
      <c r="LEC2" s="104"/>
      <c r="LED2" s="104"/>
      <c r="LEE2" s="104"/>
      <c r="LEF2" s="104"/>
      <c r="LEG2" s="104"/>
      <c r="LEH2" s="104"/>
      <c r="LEI2" s="104"/>
      <c r="LEJ2" s="104"/>
      <c r="LEK2" s="104"/>
      <c r="LEL2" s="104"/>
      <c r="LEM2" s="104"/>
      <c r="LEN2" s="104"/>
      <c r="LEO2" s="104"/>
      <c r="LEP2" s="104"/>
      <c r="LEQ2" s="104"/>
      <c r="LER2" s="104"/>
      <c r="LES2" s="104"/>
      <c r="LET2" s="104"/>
      <c r="LEU2" s="104"/>
      <c r="LEV2" s="104"/>
      <c r="LEW2" s="104"/>
      <c r="LEX2" s="104"/>
      <c r="LEY2" s="104"/>
      <c r="LEZ2" s="104"/>
      <c r="LFA2" s="104"/>
      <c r="LFB2" s="104"/>
      <c r="LFC2" s="104"/>
      <c r="LFD2" s="104"/>
      <c r="LFE2" s="104"/>
      <c r="LFF2" s="104"/>
      <c r="LFG2" s="104"/>
      <c r="LFH2" s="104"/>
      <c r="LFI2" s="104"/>
      <c r="LFJ2" s="104"/>
      <c r="LFK2" s="104"/>
      <c r="LFL2" s="104"/>
      <c r="LFM2" s="104"/>
      <c r="LFN2" s="104"/>
      <c r="LFO2" s="104"/>
      <c r="LFP2" s="104"/>
      <c r="LFQ2" s="104"/>
      <c r="LFR2" s="104"/>
      <c r="LFS2" s="104"/>
      <c r="LFT2" s="104"/>
      <c r="LFU2" s="104"/>
      <c r="LFV2" s="104"/>
      <c r="LFW2" s="104"/>
      <c r="LFX2" s="104"/>
      <c r="LFY2" s="104"/>
      <c r="LFZ2" s="104"/>
      <c r="LGA2" s="104"/>
      <c r="LGB2" s="104"/>
      <c r="LGC2" s="104"/>
      <c r="LGD2" s="104"/>
      <c r="LGE2" s="104"/>
      <c r="LGF2" s="104"/>
      <c r="LGG2" s="104"/>
      <c r="LGH2" s="104"/>
      <c r="LGI2" s="104"/>
      <c r="LGJ2" s="104"/>
      <c r="LGK2" s="104"/>
      <c r="LGL2" s="104"/>
      <c r="LGM2" s="104"/>
      <c r="LGN2" s="104"/>
      <c r="LGO2" s="104"/>
      <c r="LGP2" s="104"/>
      <c r="LGQ2" s="104"/>
      <c r="LGR2" s="104"/>
      <c r="LGS2" s="104"/>
      <c r="LGT2" s="104"/>
      <c r="LGU2" s="104"/>
      <c r="LGV2" s="104"/>
      <c r="LGW2" s="104"/>
      <c r="LGX2" s="104"/>
      <c r="LGY2" s="104"/>
      <c r="LGZ2" s="104"/>
      <c r="LHA2" s="104"/>
      <c r="LHB2" s="104"/>
      <c r="LHC2" s="104"/>
      <c r="LHD2" s="104"/>
      <c r="LHE2" s="104"/>
      <c r="LHF2" s="104"/>
      <c r="LHG2" s="104"/>
      <c r="LHH2" s="104"/>
      <c r="LHI2" s="104"/>
      <c r="LHJ2" s="104"/>
      <c r="LHK2" s="104"/>
      <c r="LHL2" s="104"/>
      <c r="LHM2" s="104"/>
      <c r="LHN2" s="104"/>
      <c r="LHO2" s="104"/>
      <c r="LHP2" s="104"/>
      <c r="LHQ2" s="104"/>
      <c r="LHR2" s="104"/>
      <c r="LHS2" s="104"/>
      <c r="LHT2" s="104"/>
      <c r="LHU2" s="104"/>
      <c r="LHV2" s="104"/>
      <c r="LHW2" s="104"/>
      <c r="LHX2" s="104"/>
      <c r="LHY2" s="104"/>
      <c r="LHZ2" s="104"/>
      <c r="LIA2" s="104"/>
      <c r="LIB2" s="104"/>
      <c r="LIC2" s="104"/>
      <c r="LID2" s="104"/>
      <c r="LIE2" s="104"/>
      <c r="LIF2" s="104"/>
      <c r="LIG2" s="104"/>
      <c r="LIH2" s="104"/>
      <c r="LII2" s="104"/>
      <c r="LIJ2" s="104"/>
      <c r="LIK2" s="104"/>
      <c r="LIL2" s="104"/>
      <c r="LIM2" s="104"/>
      <c r="LIN2" s="104"/>
      <c r="LIO2" s="104"/>
      <c r="LIP2" s="104"/>
      <c r="LIQ2" s="104"/>
      <c r="LIR2" s="104"/>
      <c r="LIS2" s="104"/>
      <c r="LIT2" s="104"/>
      <c r="LIU2" s="104"/>
      <c r="LIV2" s="104"/>
      <c r="LIW2" s="104"/>
      <c r="LIX2" s="104"/>
      <c r="LIY2" s="104"/>
      <c r="LIZ2" s="104"/>
      <c r="LJA2" s="104"/>
      <c r="LJB2" s="104"/>
      <c r="LJC2" s="104"/>
      <c r="LJD2" s="104"/>
      <c r="LJE2" s="104"/>
      <c r="LJF2" s="104"/>
      <c r="LJG2" s="104"/>
      <c r="LJH2" s="104"/>
      <c r="LJI2" s="104"/>
      <c r="LJJ2" s="104"/>
      <c r="LJK2" s="104"/>
      <c r="LJL2" s="104"/>
      <c r="LJM2" s="104"/>
      <c r="LJN2" s="104"/>
      <c r="LJO2" s="104"/>
      <c r="LJP2" s="104"/>
      <c r="LJQ2" s="104"/>
      <c r="LJR2" s="104"/>
      <c r="LJS2" s="104"/>
      <c r="LJT2" s="104"/>
      <c r="LJU2" s="104"/>
      <c r="LJV2" s="104"/>
      <c r="LJW2" s="104"/>
      <c r="LJX2" s="104"/>
      <c r="LJY2" s="104"/>
      <c r="LJZ2" s="104"/>
      <c r="LKA2" s="104"/>
      <c r="LKB2" s="104"/>
      <c r="LKC2" s="104"/>
      <c r="LKD2" s="104"/>
      <c r="LKE2" s="104"/>
      <c r="LKF2" s="104"/>
      <c r="LKG2" s="104"/>
      <c r="LKH2" s="104"/>
      <c r="LKI2" s="104"/>
      <c r="LKJ2" s="104"/>
      <c r="LKK2" s="104"/>
      <c r="LKL2" s="104"/>
      <c r="LKM2" s="104"/>
      <c r="LKN2" s="104"/>
      <c r="LKO2" s="104"/>
      <c r="LKP2" s="104"/>
      <c r="LKQ2" s="104"/>
      <c r="LKR2" s="104"/>
      <c r="LKS2" s="104"/>
      <c r="LKT2" s="104"/>
      <c r="LKU2" s="104"/>
      <c r="LKV2" s="104"/>
      <c r="LKW2" s="104"/>
      <c r="LKX2" s="104"/>
      <c r="LKY2" s="104"/>
      <c r="LKZ2" s="104"/>
      <c r="LLA2" s="104"/>
      <c r="LLB2" s="104"/>
      <c r="LLC2" s="104"/>
      <c r="LLD2" s="104"/>
      <c r="LLE2" s="104"/>
      <c r="LLF2" s="104"/>
      <c r="LLG2" s="104"/>
      <c r="LLH2" s="104"/>
      <c r="LLI2" s="104"/>
      <c r="LLJ2" s="104"/>
      <c r="LLK2" s="104"/>
      <c r="LLL2" s="104"/>
      <c r="LLM2" s="104"/>
      <c r="LLN2" s="104"/>
      <c r="LLO2" s="104"/>
      <c r="LLP2" s="104"/>
      <c r="LLQ2" s="104"/>
      <c r="LLR2" s="104"/>
      <c r="LLS2" s="104"/>
      <c r="LLT2" s="104"/>
      <c r="LLU2" s="104"/>
      <c r="LLV2" s="104"/>
      <c r="LLW2" s="104"/>
      <c r="LLX2" s="104"/>
      <c r="LLY2" s="104"/>
      <c r="LLZ2" s="104"/>
      <c r="LMA2" s="104"/>
      <c r="LMB2" s="104"/>
      <c r="LMC2" s="104"/>
      <c r="LMD2" s="104"/>
      <c r="LME2" s="104"/>
      <c r="LMF2" s="104"/>
      <c r="LMG2" s="104"/>
      <c r="LMH2" s="104"/>
      <c r="LMI2" s="104"/>
      <c r="LMJ2" s="104"/>
      <c r="LMK2" s="104"/>
      <c r="LML2" s="104"/>
      <c r="LMM2" s="104"/>
      <c r="LMN2" s="104"/>
      <c r="LMO2" s="104"/>
      <c r="LMP2" s="104"/>
      <c r="LMQ2" s="104"/>
      <c r="LMR2" s="104"/>
      <c r="LMS2" s="104"/>
      <c r="LMT2" s="104"/>
      <c r="LMU2" s="104"/>
      <c r="LMV2" s="104"/>
      <c r="LMW2" s="104"/>
      <c r="LMX2" s="104"/>
      <c r="LMY2" s="104"/>
      <c r="LMZ2" s="104"/>
      <c r="LNA2" s="104"/>
      <c r="LNB2" s="104"/>
      <c r="LNC2" s="104"/>
      <c r="LND2" s="104"/>
      <c r="LNE2" s="104"/>
      <c r="LNF2" s="104"/>
      <c r="LNG2" s="104"/>
      <c r="LNH2" s="104"/>
      <c r="LNI2" s="104"/>
      <c r="LNJ2" s="104"/>
      <c r="LNK2" s="104"/>
      <c r="LNL2" s="104"/>
      <c r="LNM2" s="104"/>
      <c r="LNN2" s="104"/>
      <c r="LNO2" s="104"/>
      <c r="LNP2" s="104"/>
      <c r="LNQ2" s="104"/>
      <c r="LNR2" s="104"/>
      <c r="LNS2" s="104"/>
      <c r="LNT2" s="104"/>
      <c r="LNU2" s="104"/>
      <c r="LNV2" s="104"/>
      <c r="LNW2" s="104"/>
      <c r="LNX2" s="104"/>
      <c r="LNY2" s="104"/>
      <c r="LNZ2" s="104"/>
      <c r="LOA2" s="104"/>
      <c r="LOB2" s="104"/>
      <c r="LOC2" s="104"/>
      <c r="LOD2" s="104"/>
      <c r="LOE2" s="104"/>
      <c r="LOF2" s="104"/>
      <c r="LOG2" s="104"/>
      <c r="LOH2" s="104"/>
      <c r="LOI2" s="104"/>
      <c r="LOJ2" s="104"/>
      <c r="LOK2" s="104"/>
      <c r="LOL2" s="104"/>
      <c r="LOM2" s="104"/>
      <c r="LON2" s="104"/>
      <c r="LOO2" s="104"/>
      <c r="LOP2" s="104"/>
      <c r="LOQ2" s="104"/>
      <c r="LOR2" s="104"/>
      <c r="LOS2" s="104"/>
      <c r="LOT2" s="104"/>
      <c r="LOU2" s="104"/>
      <c r="LOV2" s="104"/>
      <c r="LOW2" s="104"/>
      <c r="LOX2" s="104"/>
      <c r="LOY2" s="104"/>
      <c r="LOZ2" s="104"/>
      <c r="LPA2" s="104"/>
      <c r="LPB2" s="104"/>
      <c r="LPC2" s="104"/>
      <c r="LPD2" s="104"/>
      <c r="LPE2" s="104"/>
      <c r="LPF2" s="104"/>
      <c r="LPG2" s="104"/>
      <c r="LPH2" s="104"/>
      <c r="LPI2" s="104"/>
      <c r="LPJ2" s="104"/>
      <c r="LPK2" s="104"/>
      <c r="LPL2" s="104"/>
      <c r="LPM2" s="104"/>
      <c r="LPN2" s="104"/>
      <c r="LPO2" s="104"/>
      <c r="LPP2" s="104"/>
      <c r="LPQ2" s="104"/>
      <c r="LPR2" s="104"/>
      <c r="LPS2" s="104"/>
      <c r="LPT2" s="104"/>
      <c r="LPU2" s="104"/>
      <c r="LPV2" s="104"/>
      <c r="LPW2" s="104"/>
      <c r="LPX2" s="104"/>
      <c r="LPY2" s="104"/>
      <c r="LPZ2" s="104"/>
      <c r="LQA2" s="104"/>
      <c r="LQB2" s="104"/>
      <c r="LQC2" s="104"/>
      <c r="LQD2" s="104"/>
      <c r="LQE2" s="104"/>
      <c r="LQF2" s="104"/>
      <c r="LQG2" s="104"/>
      <c r="LQH2" s="104"/>
      <c r="LQI2" s="104"/>
      <c r="LQJ2" s="104"/>
      <c r="LQK2" s="104"/>
      <c r="LQL2" s="104"/>
      <c r="LQM2" s="104"/>
      <c r="LQN2" s="104"/>
      <c r="LQO2" s="104"/>
      <c r="LQP2" s="104"/>
      <c r="LQQ2" s="104"/>
      <c r="LQR2" s="104"/>
      <c r="LQS2" s="104"/>
      <c r="LQT2" s="104"/>
      <c r="LQU2" s="104"/>
      <c r="LQV2" s="104"/>
      <c r="LQW2" s="104"/>
      <c r="LQX2" s="104"/>
      <c r="LQY2" s="104"/>
      <c r="LQZ2" s="104"/>
      <c r="LRA2" s="104"/>
      <c r="LRB2" s="104"/>
      <c r="LRC2" s="104"/>
      <c r="LRD2" s="104"/>
      <c r="LRE2" s="104"/>
      <c r="LRF2" s="104"/>
      <c r="LRG2" s="104"/>
      <c r="LRH2" s="104"/>
      <c r="LRI2" s="104"/>
      <c r="LRJ2" s="104"/>
      <c r="LRK2" s="104"/>
      <c r="LRL2" s="104"/>
      <c r="LRM2" s="104"/>
      <c r="LRN2" s="104"/>
      <c r="LRO2" s="104"/>
      <c r="LRP2" s="104"/>
      <c r="LRQ2" s="104"/>
      <c r="LRR2" s="104"/>
      <c r="LRS2" s="104"/>
      <c r="LRT2" s="104"/>
      <c r="LRU2" s="104"/>
      <c r="LRV2" s="104"/>
      <c r="LRW2" s="104"/>
      <c r="LRX2" s="104"/>
      <c r="LRY2" s="104"/>
      <c r="LRZ2" s="104"/>
      <c r="LSA2" s="104"/>
      <c r="LSB2" s="104"/>
      <c r="LSC2" s="104"/>
      <c r="LSD2" s="104"/>
      <c r="LSE2" s="104"/>
      <c r="LSF2" s="104"/>
      <c r="LSG2" s="104"/>
      <c r="LSH2" s="104"/>
      <c r="LSI2" s="104"/>
      <c r="LSJ2" s="104"/>
      <c r="LSK2" s="104"/>
      <c r="LSL2" s="104"/>
      <c r="LSM2" s="104"/>
      <c r="LSN2" s="104"/>
      <c r="LSO2" s="104"/>
      <c r="LSP2" s="104"/>
      <c r="LSQ2" s="104"/>
      <c r="LSR2" s="104"/>
      <c r="LSS2" s="104"/>
      <c r="LST2" s="104"/>
      <c r="LSU2" s="104"/>
      <c r="LSV2" s="104"/>
      <c r="LSW2" s="104"/>
      <c r="LSX2" s="104"/>
      <c r="LSY2" s="104"/>
      <c r="LSZ2" s="104"/>
      <c r="LTA2" s="104"/>
      <c r="LTB2" s="104"/>
      <c r="LTC2" s="104"/>
      <c r="LTD2" s="104"/>
      <c r="LTE2" s="104"/>
      <c r="LTF2" s="104"/>
      <c r="LTG2" s="104"/>
      <c r="LTH2" s="104"/>
      <c r="LTI2" s="104"/>
      <c r="LTJ2" s="104"/>
      <c r="LTK2" s="104"/>
      <c r="LTL2" s="104"/>
      <c r="LTM2" s="104"/>
      <c r="LTN2" s="104"/>
      <c r="LTO2" s="104"/>
      <c r="LTP2" s="104"/>
      <c r="LTQ2" s="104"/>
      <c r="LTR2" s="104"/>
      <c r="LTS2" s="104"/>
      <c r="LTT2" s="104"/>
      <c r="LTU2" s="104"/>
      <c r="LTV2" s="104"/>
      <c r="LTW2" s="104"/>
      <c r="LTX2" s="104"/>
      <c r="LTY2" s="104"/>
      <c r="LTZ2" s="104"/>
      <c r="LUA2" s="104"/>
      <c r="LUB2" s="104"/>
      <c r="LUC2" s="104"/>
      <c r="LUD2" s="104"/>
      <c r="LUE2" s="104"/>
      <c r="LUF2" s="104"/>
      <c r="LUG2" s="104"/>
      <c r="LUH2" s="104"/>
      <c r="LUI2" s="104"/>
      <c r="LUJ2" s="104"/>
      <c r="LUK2" s="104"/>
      <c r="LUL2" s="104"/>
      <c r="LUM2" s="104"/>
      <c r="LUN2" s="104"/>
      <c r="LUO2" s="104"/>
      <c r="LUP2" s="104"/>
      <c r="LUQ2" s="104"/>
      <c r="LUR2" s="104"/>
      <c r="LUS2" s="104"/>
      <c r="LUT2" s="104"/>
      <c r="LUU2" s="104"/>
      <c r="LUV2" s="104"/>
      <c r="LUW2" s="104"/>
      <c r="LUX2" s="104"/>
      <c r="LUY2" s="104"/>
      <c r="LUZ2" s="104"/>
      <c r="LVA2" s="104"/>
      <c r="LVB2" s="104"/>
      <c r="LVC2" s="104"/>
      <c r="LVD2" s="104"/>
      <c r="LVE2" s="104"/>
      <c r="LVF2" s="104"/>
      <c r="LVG2" s="104"/>
      <c r="LVH2" s="104"/>
      <c r="LVI2" s="104"/>
      <c r="LVJ2" s="104"/>
      <c r="LVK2" s="104"/>
      <c r="LVL2" s="104"/>
      <c r="LVM2" s="104"/>
      <c r="LVN2" s="104"/>
      <c r="LVO2" s="104"/>
      <c r="LVP2" s="104"/>
      <c r="LVQ2" s="104"/>
      <c r="LVR2" s="104"/>
      <c r="LVS2" s="104"/>
      <c r="LVT2" s="104"/>
      <c r="LVU2" s="104"/>
      <c r="LVV2" s="104"/>
      <c r="LVW2" s="104"/>
      <c r="LVX2" s="104"/>
      <c r="LVY2" s="104"/>
      <c r="LVZ2" s="104"/>
      <c r="LWA2" s="104"/>
      <c r="LWB2" s="104"/>
      <c r="LWC2" s="104"/>
      <c r="LWD2" s="104"/>
      <c r="LWE2" s="104"/>
      <c r="LWF2" s="104"/>
      <c r="LWG2" s="104"/>
      <c r="LWH2" s="104"/>
      <c r="LWI2" s="104"/>
      <c r="LWJ2" s="104"/>
      <c r="LWK2" s="104"/>
      <c r="LWL2" s="104"/>
      <c r="LWM2" s="104"/>
      <c r="LWN2" s="104"/>
      <c r="LWO2" s="104"/>
      <c r="LWP2" s="104"/>
      <c r="LWQ2" s="104"/>
      <c r="LWR2" s="104"/>
      <c r="LWS2" s="104"/>
      <c r="LWT2" s="104"/>
      <c r="LWU2" s="104"/>
      <c r="LWV2" s="104"/>
      <c r="LWW2" s="104"/>
      <c r="LWX2" s="104"/>
      <c r="LWY2" s="104"/>
      <c r="LWZ2" s="104"/>
      <c r="LXA2" s="104"/>
      <c r="LXB2" s="104"/>
      <c r="LXC2" s="104"/>
      <c r="LXD2" s="104"/>
      <c r="LXE2" s="104"/>
      <c r="LXF2" s="104"/>
      <c r="LXG2" s="104"/>
      <c r="LXH2" s="104"/>
      <c r="LXI2" s="104"/>
      <c r="LXJ2" s="104"/>
      <c r="LXK2" s="104"/>
      <c r="LXL2" s="104"/>
      <c r="LXM2" s="104"/>
      <c r="LXN2" s="104"/>
      <c r="LXO2" s="104"/>
      <c r="LXP2" s="104"/>
      <c r="LXQ2" s="104"/>
      <c r="LXR2" s="104"/>
      <c r="LXS2" s="104"/>
      <c r="LXT2" s="104"/>
      <c r="LXU2" s="104"/>
      <c r="LXV2" s="104"/>
      <c r="LXW2" s="104"/>
      <c r="LXX2" s="104"/>
      <c r="LXY2" s="104"/>
      <c r="LXZ2" s="104"/>
      <c r="LYA2" s="104"/>
      <c r="LYB2" s="104"/>
      <c r="LYC2" s="104"/>
      <c r="LYD2" s="104"/>
      <c r="LYE2" s="104"/>
      <c r="LYF2" s="104"/>
      <c r="LYG2" s="104"/>
      <c r="LYH2" s="104"/>
      <c r="LYI2" s="104"/>
      <c r="LYJ2" s="104"/>
      <c r="LYK2" s="104"/>
      <c r="LYL2" s="104"/>
      <c r="LYM2" s="104"/>
      <c r="LYN2" s="104"/>
      <c r="LYO2" s="104"/>
      <c r="LYP2" s="104"/>
      <c r="LYQ2" s="104"/>
      <c r="LYR2" s="104"/>
      <c r="LYS2" s="104"/>
      <c r="LYT2" s="104"/>
      <c r="LYU2" s="104"/>
      <c r="LYV2" s="104"/>
      <c r="LYW2" s="104"/>
      <c r="LYX2" s="104"/>
      <c r="LYY2" s="104"/>
      <c r="LYZ2" s="104"/>
      <c r="LZA2" s="104"/>
      <c r="LZB2" s="104"/>
      <c r="LZC2" s="104"/>
      <c r="LZD2" s="104"/>
      <c r="LZE2" s="104"/>
      <c r="LZF2" s="104"/>
      <c r="LZG2" s="104"/>
      <c r="LZH2" s="104"/>
      <c r="LZI2" s="104"/>
      <c r="LZJ2" s="104"/>
      <c r="LZK2" s="104"/>
      <c r="LZL2" s="104"/>
      <c r="LZM2" s="104"/>
      <c r="LZN2" s="104"/>
      <c r="LZO2" s="104"/>
      <c r="LZP2" s="104"/>
      <c r="LZQ2" s="104"/>
      <c r="LZR2" s="104"/>
      <c r="LZS2" s="104"/>
      <c r="LZT2" s="104"/>
      <c r="LZU2" s="104"/>
      <c r="LZV2" s="104"/>
      <c r="LZW2" s="104"/>
      <c r="LZX2" s="104"/>
      <c r="LZY2" s="104"/>
      <c r="LZZ2" s="104"/>
      <c r="MAA2" s="104"/>
      <c r="MAB2" s="104"/>
      <c r="MAC2" s="104"/>
      <c r="MAD2" s="104"/>
      <c r="MAE2" s="104"/>
      <c r="MAF2" s="104"/>
      <c r="MAG2" s="104"/>
      <c r="MAH2" s="104"/>
      <c r="MAI2" s="104"/>
      <c r="MAJ2" s="104"/>
      <c r="MAK2" s="104"/>
      <c r="MAL2" s="104"/>
      <c r="MAM2" s="104"/>
      <c r="MAN2" s="104"/>
      <c r="MAO2" s="104"/>
      <c r="MAP2" s="104"/>
      <c r="MAQ2" s="104"/>
      <c r="MAR2" s="104"/>
      <c r="MAS2" s="104"/>
      <c r="MAT2" s="104"/>
      <c r="MAU2" s="104"/>
      <c r="MAV2" s="104"/>
      <c r="MAW2" s="104"/>
      <c r="MAX2" s="104"/>
      <c r="MAY2" s="104"/>
      <c r="MAZ2" s="104"/>
      <c r="MBA2" s="104"/>
      <c r="MBB2" s="104"/>
      <c r="MBC2" s="104"/>
      <c r="MBD2" s="104"/>
      <c r="MBE2" s="104"/>
      <c r="MBF2" s="104"/>
      <c r="MBG2" s="104"/>
      <c r="MBH2" s="104"/>
      <c r="MBI2" s="104"/>
      <c r="MBJ2" s="104"/>
      <c r="MBK2" s="104"/>
      <c r="MBL2" s="104"/>
      <c r="MBM2" s="104"/>
      <c r="MBN2" s="104"/>
      <c r="MBO2" s="104"/>
      <c r="MBP2" s="104"/>
      <c r="MBQ2" s="104"/>
      <c r="MBR2" s="104"/>
      <c r="MBS2" s="104"/>
      <c r="MBT2" s="104"/>
      <c r="MBU2" s="104"/>
      <c r="MBV2" s="104"/>
      <c r="MBW2" s="104"/>
      <c r="MBX2" s="104"/>
      <c r="MBY2" s="104"/>
      <c r="MBZ2" s="104"/>
      <c r="MCA2" s="104"/>
      <c r="MCB2" s="104"/>
      <c r="MCC2" s="104"/>
      <c r="MCD2" s="104"/>
      <c r="MCE2" s="104"/>
      <c r="MCF2" s="104"/>
      <c r="MCG2" s="104"/>
      <c r="MCH2" s="104"/>
      <c r="MCI2" s="104"/>
      <c r="MCJ2" s="104"/>
      <c r="MCK2" s="104"/>
      <c r="MCL2" s="104"/>
      <c r="MCM2" s="104"/>
      <c r="MCN2" s="104"/>
      <c r="MCO2" s="104"/>
      <c r="MCP2" s="104"/>
      <c r="MCQ2" s="104"/>
      <c r="MCR2" s="104"/>
      <c r="MCS2" s="104"/>
      <c r="MCT2" s="104"/>
      <c r="MCU2" s="104"/>
      <c r="MCV2" s="104"/>
      <c r="MCW2" s="104"/>
      <c r="MCX2" s="104"/>
      <c r="MCY2" s="104"/>
      <c r="MCZ2" s="104"/>
      <c r="MDA2" s="104"/>
      <c r="MDB2" s="104"/>
      <c r="MDC2" s="104"/>
      <c r="MDD2" s="104"/>
      <c r="MDE2" s="104"/>
      <c r="MDF2" s="104"/>
      <c r="MDG2" s="104"/>
      <c r="MDH2" s="104"/>
      <c r="MDI2" s="104"/>
      <c r="MDJ2" s="104"/>
      <c r="MDK2" s="104"/>
      <c r="MDL2" s="104"/>
      <c r="MDM2" s="104"/>
      <c r="MDN2" s="104"/>
      <c r="MDO2" s="104"/>
      <c r="MDP2" s="104"/>
      <c r="MDQ2" s="104"/>
      <c r="MDR2" s="104"/>
      <c r="MDS2" s="104"/>
      <c r="MDT2" s="104"/>
      <c r="MDU2" s="104"/>
      <c r="MDV2" s="104"/>
      <c r="MDW2" s="104"/>
      <c r="MDX2" s="104"/>
      <c r="MDY2" s="104"/>
      <c r="MDZ2" s="104"/>
      <c r="MEA2" s="104"/>
      <c r="MEB2" s="104"/>
      <c r="MEC2" s="104"/>
      <c r="MED2" s="104"/>
      <c r="MEE2" s="104"/>
      <c r="MEF2" s="104"/>
      <c r="MEG2" s="104"/>
      <c r="MEH2" s="104"/>
      <c r="MEI2" s="104"/>
      <c r="MEJ2" s="104"/>
      <c r="MEK2" s="104"/>
      <c r="MEL2" s="104"/>
      <c r="MEM2" s="104"/>
      <c r="MEN2" s="104"/>
      <c r="MEO2" s="104"/>
      <c r="MEP2" s="104"/>
      <c r="MEQ2" s="104"/>
      <c r="MER2" s="104"/>
      <c r="MES2" s="104"/>
      <c r="MET2" s="104"/>
      <c r="MEU2" s="104"/>
      <c r="MEV2" s="104"/>
      <c r="MEW2" s="104"/>
      <c r="MEX2" s="104"/>
      <c r="MEY2" s="104"/>
      <c r="MEZ2" s="104"/>
      <c r="MFA2" s="104"/>
      <c r="MFB2" s="104"/>
      <c r="MFC2" s="104"/>
      <c r="MFD2" s="104"/>
      <c r="MFE2" s="104"/>
      <c r="MFF2" s="104"/>
      <c r="MFG2" s="104"/>
      <c r="MFH2" s="104"/>
      <c r="MFI2" s="104"/>
      <c r="MFJ2" s="104"/>
      <c r="MFK2" s="104"/>
      <c r="MFL2" s="104"/>
      <c r="MFM2" s="104"/>
      <c r="MFN2" s="104"/>
      <c r="MFO2" s="104"/>
      <c r="MFP2" s="104"/>
      <c r="MFQ2" s="104"/>
      <c r="MFR2" s="104"/>
      <c r="MFS2" s="104"/>
      <c r="MFT2" s="104"/>
      <c r="MFU2" s="104"/>
      <c r="MFV2" s="104"/>
      <c r="MFW2" s="104"/>
      <c r="MFX2" s="104"/>
      <c r="MFY2" s="104"/>
      <c r="MFZ2" s="104"/>
      <c r="MGA2" s="104"/>
      <c r="MGB2" s="104"/>
      <c r="MGC2" s="104"/>
      <c r="MGD2" s="104"/>
      <c r="MGE2" s="104"/>
      <c r="MGF2" s="104"/>
      <c r="MGG2" s="104"/>
      <c r="MGH2" s="104"/>
      <c r="MGI2" s="104"/>
      <c r="MGJ2" s="104"/>
      <c r="MGK2" s="104"/>
      <c r="MGL2" s="104"/>
      <c r="MGM2" s="104"/>
      <c r="MGN2" s="104"/>
      <c r="MGO2" s="104"/>
      <c r="MGP2" s="104"/>
      <c r="MGQ2" s="104"/>
      <c r="MGR2" s="104"/>
      <c r="MGS2" s="104"/>
      <c r="MGT2" s="104"/>
      <c r="MGU2" s="104"/>
      <c r="MGV2" s="104"/>
      <c r="MGW2" s="104"/>
      <c r="MGX2" s="104"/>
      <c r="MGY2" s="104"/>
      <c r="MGZ2" s="104"/>
      <c r="MHA2" s="104"/>
      <c r="MHB2" s="104"/>
      <c r="MHC2" s="104"/>
      <c r="MHD2" s="104"/>
      <c r="MHE2" s="104"/>
      <c r="MHF2" s="104"/>
      <c r="MHG2" s="104"/>
      <c r="MHH2" s="104"/>
      <c r="MHI2" s="104"/>
      <c r="MHJ2" s="104"/>
      <c r="MHK2" s="104"/>
      <c r="MHL2" s="104"/>
      <c r="MHM2" s="104"/>
      <c r="MHN2" s="104"/>
      <c r="MHO2" s="104"/>
      <c r="MHP2" s="104"/>
      <c r="MHQ2" s="104"/>
      <c r="MHR2" s="104"/>
      <c r="MHS2" s="104"/>
      <c r="MHT2" s="104"/>
      <c r="MHU2" s="104"/>
      <c r="MHV2" s="104"/>
      <c r="MHW2" s="104"/>
      <c r="MHX2" s="104"/>
      <c r="MHY2" s="104"/>
      <c r="MHZ2" s="104"/>
      <c r="MIA2" s="104"/>
      <c r="MIB2" s="104"/>
      <c r="MIC2" s="104"/>
      <c r="MID2" s="104"/>
      <c r="MIE2" s="104"/>
      <c r="MIF2" s="104"/>
      <c r="MIG2" s="104"/>
      <c r="MIH2" s="104"/>
      <c r="MII2" s="104"/>
      <c r="MIJ2" s="104"/>
      <c r="MIK2" s="104"/>
      <c r="MIL2" s="104"/>
      <c r="MIM2" s="104"/>
      <c r="MIN2" s="104"/>
      <c r="MIO2" s="104"/>
      <c r="MIP2" s="104"/>
      <c r="MIQ2" s="104"/>
      <c r="MIR2" s="104"/>
      <c r="MIS2" s="104"/>
      <c r="MIT2" s="104"/>
      <c r="MIU2" s="104"/>
      <c r="MIV2" s="104"/>
      <c r="MIW2" s="104"/>
      <c r="MIX2" s="104"/>
      <c r="MIY2" s="104"/>
      <c r="MIZ2" s="104"/>
      <c r="MJA2" s="104"/>
      <c r="MJB2" s="104"/>
      <c r="MJC2" s="104"/>
      <c r="MJD2" s="104"/>
      <c r="MJE2" s="104"/>
      <c r="MJF2" s="104"/>
      <c r="MJG2" s="104"/>
      <c r="MJH2" s="104"/>
      <c r="MJI2" s="104"/>
      <c r="MJJ2" s="104"/>
      <c r="MJK2" s="104"/>
      <c r="MJL2" s="104"/>
      <c r="MJM2" s="104"/>
      <c r="MJN2" s="104"/>
      <c r="MJO2" s="104"/>
      <c r="MJP2" s="104"/>
      <c r="MJQ2" s="104"/>
      <c r="MJR2" s="104"/>
      <c r="MJS2" s="104"/>
      <c r="MJT2" s="104"/>
      <c r="MJU2" s="104"/>
      <c r="MJV2" s="104"/>
      <c r="MJW2" s="104"/>
      <c r="MJX2" s="104"/>
      <c r="MJY2" s="104"/>
      <c r="MJZ2" s="104"/>
      <c r="MKA2" s="104"/>
      <c r="MKB2" s="104"/>
      <c r="MKC2" s="104"/>
      <c r="MKD2" s="104"/>
      <c r="MKE2" s="104"/>
      <c r="MKF2" s="104"/>
      <c r="MKG2" s="104"/>
      <c r="MKH2" s="104"/>
      <c r="MKI2" s="104"/>
      <c r="MKJ2" s="104"/>
      <c r="MKK2" s="104"/>
      <c r="MKL2" s="104"/>
      <c r="MKM2" s="104"/>
      <c r="MKN2" s="104"/>
      <c r="MKO2" s="104"/>
      <c r="MKP2" s="104"/>
      <c r="MKQ2" s="104"/>
      <c r="MKR2" s="104"/>
      <c r="MKS2" s="104"/>
      <c r="MKT2" s="104"/>
      <c r="MKU2" s="104"/>
      <c r="MKV2" s="104"/>
      <c r="MKW2" s="104"/>
      <c r="MKX2" s="104"/>
      <c r="MKY2" s="104"/>
      <c r="MKZ2" s="104"/>
      <c r="MLA2" s="104"/>
      <c r="MLB2" s="104"/>
      <c r="MLC2" s="104"/>
      <c r="MLD2" s="104"/>
      <c r="MLE2" s="104"/>
      <c r="MLF2" s="104"/>
      <c r="MLG2" s="104"/>
      <c r="MLH2" s="104"/>
      <c r="MLI2" s="104"/>
      <c r="MLJ2" s="104"/>
      <c r="MLK2" s="104"/>
      <c r="MLL2" s="104"/>
      <c r="MLM2" s="104"/>
      <c r="MLN2" s="104"/>
      <c r="MLO2" s="104"/>
      <c r="MLP2" s="104"/>
      <c r="MLQ2" s="104"/>
      <c r="MLR2" s="104"/>
      <c r="MLS2" s="104"/>
      <c r="MLT2" s="104"/>
      <c r="MLU2" s="104"/>
      <c r="MLV2" s="104"/>
      <c r="MLW2" s="104"/>
      <c r="MLX2" s="104"/>
      <c r="MLY2" s="104"/>
      <c r="MLZ2" s="104"/>
      <c r="MMA2" s="104"/>
      <c r="MMB2" s="104"/>
      <c r="MMC2" s="104"/>
      <c r="MMD2" s="104"/>
      <c r="MME2" s="104"/>
      <c r="MMF2" s="104"/>
      <c r="MMG2" s="104"/>
      <c r="MMH2" s="104"/>
      <c r="MMI2" s="104"/>
      <c r="MMJ2" s="104"/>
      <c r="MMK2" s="104"/>
      <c r="MML2" s="104"/>
      <c r="MMM2" s="104"/>
      <c r="MMN2" s="104"/>
      <c r="MMO2" s="104"/>
      <c r="MMP2" s="104"/>
      <c r="MMQ2" s="104"/>
      <c r="MMR2" s="104"/>
      <c r="MMS2" s="104"/>
      <c r="MMT2" s="104"/>
      <c r="MMU2" s="104"/>
      <c r="MMV2" s="104"/>
      <c r="MMW2" s="104"/>
      <c r="MMX2" s="104"/>
      <c r="MMY2" s="104"/>
      <c r="MMZ2" s="104"/>
      <c r="MNA2" s="104"/>
      <c r="MNB2" s="104"/>
      <c r="MNC2" s="104"/>
      <c r="MND2" s="104"/>
      <c r="MNE2" s="104"/>
      <c r="MNF2" s="104"/>
      <c r="MNG2" s="104"/>
      <c r="MNH2" s="104"/>
      <c r="MNI2" s="104"/>
      <c r="MNJ2" s="104"/>
      <c r="MNK2" s="104"/>
      <c r="MNL2" s="104"/>
      <c r="MNM2" s="104"/>
      <c r="MNN2" s="104"/>
      <c r="MNO2" s="104"/>
      <c r="MNP2" s="104"/>
      <c r="MNQ2" s="104"/>
      <c r="MNR2" s="104"/>
      <c r="MNS2" s="104"/>
      <c r="MNT2" s="104"/>
      <c r="MNU2" s="104"/>
      <c r="MNV2" s="104"/>
      <c r="MNW2" s="104"/>
      <c r="MNX2" s="104"/>
      <c r="MNY2" s="104"/>
      <c r="MNZ2" s="104"/>
      <c r="MOA2" s="104"/>
      <c r="MOB2" s="104"/>
      <c r="MOC2" s="104"/>
      <c r="MOD2" s="104"/>
      <c r="MOE2" s="104"/>
      <c r="MOF2" s="104"/>
      <c r="MOG2" s="104"/>
      <c r="MOH2" s="104"/>
      <c r="MOI2" s="104"/>
      <c r="MOJ2" s="104"/>
      <c r="MOK2" s="104"/>
      <c r="MOL2" s="104"/>
      <c r="MOM2" s="104"/>
      <c r="MON2" s="104"/>
      <c r="MOO2" s="104"/>
      <c r="MOP2" s="104"/>
      <c r="MOQ2" s="104"/>
      <c r="MOR2" s="104"/>
      <c r="MOS2" s="104"/>
      <c r="MOT2" s="104"/>
      <c r="MOU2" s="104"/>
      <c r="MOV2" s="104"/>
      <c r="MOW2" s="104"/>
      <c r="MOX2" s="104"/>
      <c r="MOY2" s="104"/>
      <c r="MOZ2" s="104"/>
      <c r="MPA2" s="104"/>
      <c r="MPB2" s="104"/>
      <c r="MPC2" s="104"/>
      <c r="MPD2" s="104"/>
      <c r="MPE2" s="104"/>
      <c r="MPF2" s="104"/>
      <c r="MPG2" s="104"/>
      <c r="MPH2" s="104"/>
      <c r="MPI2" s="104"/>
      <c r="MPJ2" s="104"/>
      <c r="MPK2" s="104"/>
      <c r="MPL2" s="104"/>
      <c r="MPM2" s="104"/>
      <c r="MPN2" s="104"/>
      <c r="MPO2" s="104"/>
      <c r="MPP2" s="104"/>
      <c r="MPQ2" s="104"/>
      <c r="MPR2" s="104"/>
      <c r="MPS2" s="104"/>
      <c r="MPT2" s="104"/>
      <c r="MPU2" s="104"/>
      <c r="MPV2" s="104"/>
      <c r="MPW2" s="104"/>
      <c r="MPX2" s="104"/>
      <c r="MPY2" s="104"/>
      <c r="MPZ2" s="104"/>
      <c r="MQA2" s="104"/>
      <c r="MQB2" s="104"/>
      <c r="MQC2" s="104"/>
      <c r="MQD2" s="104"/>
      <c r="MQE2" s="104"/>
      <c r="MQF2" s="104"/>
      <c r="MQG2" s="104"/>
      <c r="MQH2" s="104"/>
      <c r="MQI2" s="104"/>
      <c r="MQJ2" s="104"/>
      <c r="MQK2" s="104"/>
      <c r="MQL2" s="104"/>
      <c r="MQM2" s="104"/>
      <c r="MQN2" s="104"/>
      <c r="MQO2" s="104"/>
      <c r="MQP2" s="104"/>
      <c r="MQQ2" s="104"/>
      <c r="MQR2" s="104"/>
      <c r="MQS2" s="104"/>
      <c r="MQT2" s="104"/>
      <c r="MQU2" s="104"/>
      <c r="MQV2" s="104"/>
      <c r="MQW2" s="104"/>
      <c r="MQX2" s="104"/>
      <c r="MQY2" s="104"/>
      <c r="MQZ2" s="104"/>
      <c r="MRA2" s="104"/>
      <c r="MRB2" s="104"/>
      <c r="MRC2" s="104"/>
      <c r="MRD2" s="104"/>
      <c r="MRE2" s="104"/>
      <c r="MRF2" s="104"/>
      <c r="MRG2" s="104"/>
      <c r="MRH2" s="104"/>
      <c r="MRI2" s="104"/>
      <c r="MRJ2" s="104"/>
      <c r="MRK2" s="104"/>
      <c r="MRL2" s="104"/>
      <c r="MRM2" s="104"/>
      <c r="MRN2" s="104"/>
      <c r="MRO2" s="104"/>
      <c r="MRP2" s="104"/>
      <c r="MRQ2" s="104"/>
      <c r="MRR2" s="104"/>
      <c r="MRS2" s="104"/>
      <c r="MRT2" s="104"/>
      <c r="MRU2" s="104"/>
      <c r="MRV2" s="104"/>
      <c r="MRW2" s="104"/>
      <c r="MRX2" s="104"/>
      <c r="MRY2" s="104"/>
      <c r="MRZ2" s="104"/>
      <c r="MSA2" s="104"/>
      <c r="MSB2" s="104"/>
      <c r="MSC2" s="104"/>
      <c r="MSD2" s="104"/>
      <c r="MSE2" s="104"/>
      <c r="MSF2" s="104"/>
      <c r="MSG2" s="104"/>
      <c r="MSH2" s="104"/>
      <c r="MSI2" s="104"/>
      <c r="MSJ2" s="104"/>
      <c r="MSK2" s="104"/>
      <c r="MSL2" s="104"/>
      <c r="MSM2" s="104"/>
      <c r="MSN2" s="104"/>
      <c r="MSO2" s="104"/>
      <c r="MSP2" s="104"/>
      <c r="MSQ2" s="104"/>
      <c r="MSR2" s="104"/>
      <c r="MSS2" s="104"/>
      <c r="MST2" s="104"/>
      <c r="MSU2" s="104"/>
      <c r="MSV2" s="104"/>
      <c r="MSW2" s="104"/>
      <c r="MSX2" s="104"/>
      <c r="MSY2" s="104"/>
      <c r="MSZ2" s="104"/>
      <c r="MTA2" s="104"/>
      <c r="MTB2" s="104"/>
      <c r="MTC2" s="104"/>
      <c r="MTD2" s="104"/>
      <c r="MTE2" s="104"/>
      <c r="MTF2" s="104"/>
      <c r="MTG2" s="104"/>
      <c r="MTH2" s="104"/>
      <c r="MTI2" s="104"/>
      <c r="MTJ2" s="104"/>
      <c r="MTK2" s="104"/>
      <c r="MTL2" s="104"/>
      <c r="MTM2" s="104"/>
      <c r="MTN2" s="104"/>
      <c r="MTO2" s="104"/>
      <c r="MTP2" s="104"/>
      <c r="MTQ2" s="104"/>
      <c r="MTR2" s="104"/>
      <c r="MTS2" s="104"/>
      <c r="MTT2" s="104"/>
      <c r="MTU2" s="104"/>
      <c r="MTV2" s="104"/>
      <c r="MTW2" s="104"/>
      <c r="MTX2" s="104"/>
      <c r="MTY2" s="104"/>
      <c r="MTZ2" s="104"/>
      <c r="MUA2" s="104"/>
      <c r="MUB2" s="104"/>
      <c r="MUC2" s="104"/>
      <c r="MUD2" s="104"/>
      <c r="MUE2" s="104"/>
      <c r="MUF2" s="104"/>
      <c r="MUG2" s="104"/>
      <c r="MUH2" s="104"/>
      <c r="MUI2" s="104"/>
      <c r="MUJ2" s="104"/>
      <c r="MUK2" s="104"/>
      <c r="MUL2" s="104"/>
      <c r="MUM2" s="104"/>
      <c r="MUN2" s="104"/>
      <c r="MUO2" s="104"/>
      <c r="MUP2" s="104"/>
      <c r="MUQ2" s="104"/>
      <c r="MUR2" s="104"/>
      <c r="MUS2" s="104"/>
      <c r="MUT2" s="104"/>
      <c r="MUU2" s="104"/>
      <c r="MUV2" s="104"/>
      <c r="MUW2" s="104"/>
      <c r="MUX2" s="104"/>
      <c r="MUY2" s="104"/>
      <c r="MUZ2" s="104"/>
      <c r="MVA2" s="104"/>
      <c r="MVB2" s="104"/>
      <c r="MVC2" s="104"/>
      <c r="MVD2" s="104"/>
      <c r="MVE2" s="104"/>
      <c r="MVF2" s="104"/>
      <c r="MVG2" s="104"/>
      <c r="MVH2" s="104"/>
      <c r="MVI2" s="104"/>
      <c r="MVJ2" s="104"/>
      <c r="MVK2" s="104"/>
      <c r="MVL2" s="104"/>
      <c r="MVM2" s="104"/>
      <c r="MVN2" s="104"/>
      <c r="MVO2" s="104"/>
      <c r="MVP2" s="104"/>
      <c r="MVQ2" s="104"/>
      <c r="MVR2" s="104"/>
      <c r="MVS2" s="104"/>
      <c r="MVT2" s="104"/>
      <c r="MVU2" s="104"/>
      <c r="MVV2" s="104"/>
      <c r="MVW2" s="104"/>
      <c r="MVX2" s="104"/>
      <c r="MVY2" s="104"/>
      <c r="MVZ2" s="104"/>
      <c r="MWA2" s="104"/>
      <c r="MWB2" s="104"/>
      <c r="MWC2" s="104"/>
      <c r="MWD2" s="104"/>
      <c r="MWE2" s="104"/>
      <c r="MWF2" s="104"/>
      <c r="MWG2" s="104"/>
      <c r="MWH2" s="104"/>
      <c r="MWI2" s="104"/>
      <c r="MWJ2" s="104"/>
      <c r="MWK2" s="104"/>
      <c r="MWL2" s="104"/>
      <c r="MWM2" s="104"/>
      <c r="MWN2" s="104"/>
      <c r="MWO2" s="104"/>
      <c r="MWP2" s="104"/>
      <c r="MWQ2" s="104"/>
      <c r="MWR2" s="104"/>
      <c r="MWS2" s="104"/>
      <c r="MWT2" s="104"/>
      <c r="MWU2" s="104"/>
      <c r="MWV2" s="104"/>
      <c r="MWW2" s="104"/>
      <c r="MWX2" s="104"/>
      <c r="MWY2" s="104"/>
      <c r="MWZ2" s="104"/>
      <c r="MXA2" s="104"/>
      <c r="MXB2" s="104"/>
      <c r="MXC2" s="104"/>
      <c r="MXD2" s="104"/>
      <c r="MXE2" s="104"/>
      <c r="MXF2" s="104"/>
      <c r="MXG2" s="104"/>
      <c r="MXH2" s="104"/>
      <c r="MXI2" s="104"/>
      <c r="MXJ2" s="104"/>
      <c r="MXK2" s="104"/>
      <c r="MXL2" s="104"/>
      <c r="MXM2" s="104"/>
      <c r="MXN2" s="104"/>
      <c r="MXO2" s="104"/>
      <c r="MXP2" s="104"/>
      <c r="MXQ2" s="104"/>
      <c r="MXR2" s="104"/>
      <c r="MXS2" s="104"/>
      <c r="MXT2" s="104"/>
      <c r="MXU2" s="104"/>
      <c r="MXV2" s="104"/>
      <c r="MXW2" s="104"/>
      <c r="MXX2" s="104"/>
      <c r="MXY2" s="104"/>
      <c r="MXZ2" s="104"/>
      <c r="MYA2" s="104"/>
      <c r="MYB2" s="104"/>
      <c r="MYC2" s="104"/>
      <c r="MYD2" s="104"/>
      <c r="MYE2" s="104"/>
      <c r="MYF2" s="104"/>
      <c r="MYG2" s="104"/>
      <c r="MYH2" s="104"/>
      <c r="MYI2" s="104"/>
      <c r="MYJ2" s="104"/>
      <c r="MYK2" s="104"/>
      <c r="MYL2" s="104"/>
      <c r="MYM2" s="104"/>
      <c r="MYN2" s="104"/>
      <c r="MYO2" s="104"/>
      <c r="MYP2" s="104"/>
      <c r="MYQ2" s="104"/>
      <c r="MYR2" s="104"/>
      <c r="MYS2" s="104"/>
      <c r="MYT2" s="104"/>
      <c r="MYU2" s="104"/>
      <c r="MYV2" s="104"/>
      <c r="MYW2" s="104"/>
      <c r="MYX2" s="104"/>
      <c r="MYY2" s="104"/>
      <c r="MYZ2" s="104"/>
      <c r="MZA2" s="104"/>
      <c r="MZB2" s="104"/>
      <c r="MZC2" s="104"/>
      <c r="MZD2" s="104"/>
      <c r="MZE2" s="104"/>
      <c r="MZF2" s="104"/>
      <c r="MZG2" s="104"/>
      <c r="MZH2" s="104"/>
      <c r="MZI2" s="104"/>
      <c r="MZJ2" s="104"/>
      <c r="MZK2" s="104"/>
      <c r="MZL2" s="104"/>
      <c r="MZM2" s="104"/>
      <c r="MZN2" s="104"/>
      <c r="MZO2" s="104"/>
      <c r="MZP2" s="104"/>
      <c r="MZQ2" s="104"/>
      <c r="MZR2" s="104"/>
      <c r="MZS2" s="104"/>
      <c r="MZT2" s="104"/>
      <c r="MZU2" s="104"/>
      <c r="MZV2" s="104"/>
      <c r="MZW2" s="104"/>
      <c r="MZX2" s="104"/>
      <c r="MZY2" s="104"/>
      <c r="MZZ2" s="104"/>
      <c r="NAA2" s="104"/>
      <c r="NAB2" s="104"/>
      <c r="NAC2" s="104"/>
      <c r="NAD2" s="104"/>
      <c r="NAE2" s="104"/>
      <c r="NAF2" s="104"/>
      <c r="NAG2" s="104"/>
      <c r="NAH2" s="104"/>
      <c r="NAI2" s="104"/>
      <c r="NAJ2" s="104"/>
      <c r="NAK2" s="104"/>
      <c r="NAL2" s="104"/>
      <c r="NAM2" s="104"/>
      <c r="NAN2" s="104"/>
      <c r="NAO2" s="104"/>
      <c r="NAP2" s="104"/>
      <c r="NAQ2" s="104"/>
      <c r="NAR2" s="104"/>
      <c r="NAS2" s="104"/>
      <c r="NAT2" s="104"/>
      <c r="NAU2" s="104"/>
      <c r="NAV2" s="104"/>
      <c r="NAW2" s="104"/>
      <c r="NAX2" s="104"/>
      <c r="NAY2" s="104"/>
      <c r="NAZ2" s="104"/>
      <c r="NBA2" s="104"/>
      <c r="NBB2" s="104"/>
      <c r="NBC2" s="104"/>
      <c r="NBD2" s="104"/>
      <c r="NBE2" s="104"/>
      <c r="NBF2" s="104"/>
      <c r="NBG2" s="104"/>
      <c r="NBH2" s="104"/>
      <c r="NBI2" s="104"/>
      <c r="NBJ2" s="104"/>
      <c r="NBK2" s="104"/>
      <c r="NBL2" s="104"/>
      <c r="NBM2" s="104"/>
      <c r="NBN2" s="104"/>
      <c r="NBO2" s="104"/>
      <c r="NBP2" s="104"/>
      <c r="NBQ2" s="104"/>
      <c r="NBR2" s="104"/>
      <c r="NBS2" s="104"/>
      <c r="NBT2" s="104"/>
      <c r="NBU2" s="104"/>
      <c r="NBV2" s="104"/>
      <c r="NBW2" s="104"/>
      <c r="NBX2" s="104"/>
      <c r="NBY2" s="104"/>
      <c r="NBZ2" s="104"/>
      <c r="NCA2" s="104"/>
      <c r="NCB2" s="104"/>
      <c r="NCC2" s="104"/>
      <c r="NCD2" s="104"/>
      <c r="NCE2" s="104"/>
      <c r="NCF2" s="104"/>
      <c r="NCG2" s="104"/>
      <c r="NCH2" s="104"/>
      <c r="NCI2" s="104"/>
      <c r="NCJ2" s="104"/>
      <c r="NCK2" s="104"/>
      <c r="NCL2" s="104"/>
      <c r="NCM2" s="104"/>
      <c r="NCN2" s="104"/>
      <c r="NCO2" s="104"/>
      <c r="NCP2" s="104"/>
      <c r="NCQ2" s="104"/>
      <c r="NCR2" s="104"/>
      <c r="NCS2" s="104"/>
      <c r="NCT2" s="104"/>
      <c r="NCU2" s="104"/>
      <c r="NCV2" s="104"/>
      <c r="NCW2" s="104"/>
      <c r="NCX2" s="104"/>
      <c r="NCY2" s="104"/>
      <c r="NCZ2" s="104"/>
      <c r="NDA2" s="104"/>
      <c r="NDB2" s="104"/>
      <c r="NDC2" s="104"/>
      <c r="NDD2" s="104"/>
      <c r="NDE2" s="104"/>
      <c r="NDF2" s="104"/>
      <c r="NDG2" s="104"/>
      <c r="NDH2" s="104"/>
      <c r="NDI2" s="104"/>
      <c r="NDJ2" s="104"/>
      <c r="NDK2" s="104"/>
      <c r="NDL2" s="104"/>
      <c r="NDM2" s="104"/>
      <c r="NDN2" s="104"/>
      <c r="NDO2" s="104"/>
      <c r="NDP2" s="104"/>
      <c r="NDQ2" s="104"/>
      <c r="NDR2" s="104"/>
      <c r="NDS2" s="104"/>
      <c r="NDT2" s="104"/>
      <c r="NDU2" s="104"/>
      <c r="NDV2" s="104"/>
      <c r="NDW2" s="104"/>
      <c r="NDX2" s="104"/>
      <c r="NDY2" s="104"/>
      <c r="NDZ2" s="104"/>
      <c r="NEA2" s="104"/>
      <c r="NEB2" s="104"/>
      <c r="NEC2" s="104"/>
      <c r="NED2" s="104"/>
      <c r="NEE2" s="104"/>
      <c r="NEF2" s="104"/>
      <c r="NEG2" s="104"/>
      <c r="NEH2" s="104"/>
      <c r="NEI2" s="104"/>
      <c r="NEJ2" s="104"/>
      <c r="NEK2" s="104"/>
      <c r="NEL2" s="104"/>
      <c r="NEM2" s="104"/>
      <c r="NEN2" s="104"/>
      <c r="NEO2" s="104"/>
      <c r="NEP2" s="104"/>
      <c r="NEQ2" s="104"/>
      <c r="NER2" s="104"/>
      <c r="NES2" s="104"/>
      <c r="NET2" s="104"/>
      <c r="NEU2" s="104"/>
      <c r="NEV2" s="104"/>
      <c r="NEW2" s="104"/>
      <c r="NEX2" s="104"/>
      <c r="NEY2" s="104"/>
      <c r="NEZ2" s="104"/>
      <c r="NFA2" s="104"/>
      <c r="NFB2" s="104"/>
      <c r="NFC2" s="104"/>
      <c r="NFD2" s="104"/>
      <c r="NFE2" s="104"/>
      <c r="NFF2" s="104"/>
      <c r="NFG2" s="104"/>
      <c r="NFH2" s="104"/>
      <c r="NFI2" s="104"/>
      <c r="NFJ2" s="104"/>
      <c r="NFK2" s="104"/>
      <c r="NFL2" s="104"/>
      <c r="NFM2" s="104"/>
      <c r="NFN2" s="104"/>
      <c r="NFO2" s="104"/>
      <c r="NFP2" s="104"/>
      <c r="NFQ2" s="104"/>
      <c r="NFR2" s="104"/>
      <c r="NFS2" s="104"/>
      <c r="NFT2" s="104"/>
      <c r="NFU2" s="104"/>
      <c r="NFV2" s="104"/>
      <c r="NFW2" s="104"/>
      <c r="NFX2" s="104"/>
      <c r="NFY2" s="104"/>
      <c r="NFZ2" s="104"/>
      <c r="NGA2" s="104"/>
      <c r="NGB2" s="104"/>
      <c r="NGC2" s="104"/>
      <c r="NGD2" s="104"/>
      <c r="NGE2" s="104"/>
      <c r="NGF2" s="104"/>
      <c r="NGG2" s="104"/>
      <c r="NGH2" s="104"/>
      <c r="NGI2" s="104"/>
      <c r="NGJ2" s="104"/>
      <c r="NGK2" s="104"/>
      <c r="NGL2" s="104"/>
      <c r="NGM2" s="104"/>
      <c r="NGN2" s="104"/>
      <c r="NGO2" s="104"/>
      <c r="NGP2" s="104"/>
      <c r="NGQ2" s="104"/>
      <c r="NGR2" s="104"/>
      <c r="NGS2" s="104"/>
      <c r="NGT2" s="104"/>
      <c r="NGU2" s="104"/>
      <c r="NGV2" s="104"/>
      <c r="NGW2" s="104"/>
      <c r="NGX2" s="104"/>
      <c r="NGY2" s="104"/>
      <c r="NGZ2" s="104"/>
      <c r="NHA2" s="104"/>
      <c r="NHB2" s="104"/>
      <c r="NHC2" s="104"/>
      <c r="NHD2" s="104"/>
      <c r="NHE2" s="104"/>
      <c r="NHF2" s="104"/>
      <c r="NHG2" s="104"/>
      <c r="NHH2" s="104"/>
      <c r="NHI2" s="104"/>
      <c r="NHJ2" s="104"/>
      <c r="NHK2" s="104"/>
      <c r="NHL2" s="104"/>
      <c r="NHM2" s="104"/>
      <c r="NHN2" s="104"/>
      <c r="NHO2" s="104"/>
      <c r="NHP2" s="104"/>
      <c r="NHQ2" s="104"/>
      <c r="NHR2" s="104"/>
      <c r="NHS2" s="104"/>
      <c r="NHT2" s="104"/>
      <c r="NHU2" s="104"/>
      <c r="NHV2" s="104"/>
      <c r="NHW2" s="104"/>
      <c r="NHX2" s="104"/>
      <c r="NHY2" s="104"/>
      <c r="NHZ2" s="104"/>
      <c r="NIA2" s="104"/>
      <c r="NIB2" s="104"/>
      <c r="NIC2" s="104"/>
      <c r="NID2" s="104"/>
      <c r="NIE2" s="104"/>
      <c r="NIF2" s="104"/>
      <c r="NIG2" s="104"/>
      <c r="NIH2" s="104"/>
      <c r="NII2" s="104"/>
      <c r="NIJ2" s="104"/>
      <c r="NIK2" s="104"/>
      <c r="NIL2" s="104"/>
      <c r="NIM2" s="104"/>
      <c r="NIN2" s="104"/>
      <c r="NIO2" s="104"/>
      <c r="NIP2" s="104"/>
      <c r="NIQ2" s="104"/>
      <c r="NIR2" s="104"/>
      <c r="NIS2" s="104"/>
      <c r="NIT2" s="104"/>
      <c r="NIU2" s="104"/>
      <c r="NIV2" s="104"/>
      <c r="NIW2" s="104"/>
      <c r="NIX2" s="104"/>
      <c r="NIY2" s="104"/>
      <c r="NIZ2" s="104"/>
      <c r="NJA2" s="104"/>
      <c r="NJB2" s="104"/>
      <c r="NJC2" s="104"/>
      <c r="NJD2" s="104"/>
      <c r="NJE2" s="104"/>
      <c r="NJF2" s="104"/>
      <c r="NJG2" s="104"/>
      <c r="NJH2" s="104"/>
      <c r="NJI2" s="104"/>
      <c r="NJJ2" s="104"/>
      <c r="NJK2" s="104"/>
      <c r="NJL2" s="104"/>
      <c r="NJM2" s="104"/>
      <c r="NJN2" s="104"/>
      <c r="NJO2" s="104"/>
      <c r="NJP2" s="104"/>
      <c r="NJQ2" s="104"/>
      <c r="NJR2" s="104"/>
      <c r="NJS2" s="104"/>
      <c r="NJT2" s="104"/>
      <c r="NJU2" s="104"/>
      <c r="NJV2" s="104"/>
      <c r="NJW2" s="104"/>
      <c r="NJX2" s="104"/>
      <c r="NJY2" s="104"/>
      <c r="NJZ2" s="104"/>
      <c r="NKA2" s="104"/>
      <c r="NKB2" s="104"/>
      <c r="NKC2" s="104"/>
      <c r="NKD2" s="104"/>
      <c r="NKE2" s="104"/>
      <c r="NKF2" s="104"/>
      <c r="NKG2" s="104"/>
      <c r="NKH2" s="104"/>
      <c r="NKI2" s="104"/>
      <c r="NKJ2" s="104"/>
      <c r="NKK2" s="104"/>
      <c r="NKL2" s="104"/>
      <c r="NKM2" s="104"/>
      <c r="NKN2" s="104"/>
      <c r="NKO2" s="104"/>
      <c r="NKP2" s="104"/>
      <c r="NKQ2" s="104"/>
      <c r="NKR2" s="104"/>
      <c r="NKS2" s="104"/>
      <c r="NKT2" s="104"/>
      <c r="NKU2" s="104"/>
      <c r="NKV2" s="104"/>
      <c r="NKW2" s="104"/>
      <c r="NKX2" s="104"/>
      <c r="NKY2" s="104"/>
      <c r="NKZ2" s="104"/>
      <c r="NLA2" s="104"/>
      <c r="NLB2" s="104"/>
      <c r="NLC2" s="104"/>
      <c r="NLD2" s="104"/>
      <c r="NLE2" s="104"/>
      <c r="NLF2" s="104"/>
      <c r="NLG2" s="104"/>
      <c r="NLH2" s="104"/>
      <c r="NLI2" s="104"/>
      <c r="NLJ2" s="104"/>
      <c r="NLK2" s="104"/>
      <c r="NLL2" s="104"/>
      <c r="NLM2" s="104"/>
      <c r="NLN2" s="104"/>
      <c r="NLO2" s="104"/>
      <c r="NLP2" s="104"/>
      <c r="NLQ2" s="104"/>
      <c r="NLR2" s="104"/>
      <c r="NLS2" s="104"/>
      <c r="NLT2" s="104"/>
      <c r="NLU2" s="104"/>
      <c r="NLV2" s="104"/>
      <c r="NLW2" s="104"/>
      <c r="NLX2" s="104"/>
      <c r="NLY2" s="104"/>
      <c r="NLZ2" s="104"/>
      <c r="NMA2" s="104"/>
      <c r="NMB2" s="104"/>
      <c r="NMC2" s="104"/>
      <c r="NMD2" s="104"/>
      <c r="NME2" s="104"/>
      <c r="NMF2" s="104"/>
      <c r="NMG2" s="104"/>
      <c r="NMH2" s="104"/>
      <c r="NMI2" s="104"/>
      <c r="NMJ2" s="104"/>
      <c r="NMK2" s="104"/>
      <c r="NML2" s="104"/>
      <c r="NMM2" s="104"/>
      <c r="NMN2" s="104"/>
      <c r="NMO2" s="104"/>
      <c r="NMP2" s="104"/>
      <c r="NMQ2" s="104"/>
      <c r="NMR2" s="104"/>
      <c r="NMS2" s="104"/>
      <c r="NMT2" s="104"/>
      <c r="NMU2" s="104"/>
      <c r="NMV2" s="104"/>
      <c r="NMW2" s="104"/>
      <c r="NMX2" s="104"/>
      <c r="NMY2" s="104"/>
      <c r="NMZ2" s="104"/>
      <c r="NNA2" s="104"/>
      <c r="NNB2" s="104"/>
      <c r="NNC2" s="104"/>
      <c r="NND2" s="104"/>
      <c r="NNE2" s="104"/>
      <c r="NNF2" s="104"/>
      <c r="NNG2" s="104"/>
      <c r="NNH2" s="104"/>
      <c r="NNI2" s="104"/>
      <c r="NNJ2" s="104"/>
      <c r="NNK2" s="104"/>
      <c r="NNL2" s="104"/>
      <c r="NNM2" s="104"/>
      <c r="NNN2" s="104"/>
      <c r="NNO2" s="104"/>
      <c r="NNP2" s="104"/>
      <c r="NNQ2" s="104"/>
      <c r="NNR2" s="104"/>
      <c r="NNS2" s="104"/>
      <c r="NNT2" s="104"/>
      <c r="NNU2" s="104"/>
      <c r="NNV2" s="104"/>
      <c r="NNW2" s="104"/>
      <c r="NNX2" s="104"/>
      <c r="NNY2" s="104"/>
      <c r="NNZ2" s="104"/>
      <c r="NOA2" s="104"/>
      <c r="NOB2" s="104"/>
      <c r="NOC2" s="104"/>
      <c r="NOD2" s="104"/>
      <c r="NOE2" s="104"/>
      <c r="NOF2" s="104"/>
      <c r="NOG2" s="104"/>
      <c r="NOH2" s="104"/>
      <c r="NOI2" s="104"/>
      <c r="NOJ2" s="104"/>
      <c r="NOK2" s="104"/>
      <c r="NOL2" s="104"/>
      <c r="NOM2" s="104"/>
      <c r="NON2" s="104"/>
      <c r="NOO2" s="104"/>
      <c r="NOP2" s="104"/>
      <c r="NOQ2" s="104"/>
      <c r="NOR2" s="104"/>
      <c r="NOS2" s="104"/>
      <c r="NOT2" s="104"/>
      <c r="NOU2" s="104"/>
      <c r="NOV2" s="104"/>
      <c r="NOW2" s="104"/>
      <c r="NOX2" s="104"/>
      <c r="NOY2" s="104"/>
      <c r="NOZ2" s="104"/>
      <c r="NPA2" s="104"/>
      <c r="NPB2" s="104"/>
      <c r="NPC2" s="104"/>
      <c r="NPD2" s="104"/>
      <c r="NPE2" s="104"/>
      <c r="NPF2" s="104"/>
      <c r="NPG2" s="104"/>
      <c r="NPH2" s="104"/>
      <c r="NPI2" s="104"/>
      <c r="NPJ2" s="104"/>
      <c r="NPK2" s="104"/>
      <c r="NPL2" s="104"/>
      <c r="NPM2" s="104"/>
      <c r="NPN2" s="104"/>
      <c r="NPO2" s="104"/>
      <c r="NPP2" s="104"/>
      <c r="NPQ2" s="104"/>
      <c r="NPR2" s="104"/>
      <c r="NPS2" s="104"/>
      <c r="NPT2" s="104"/>
      <c r="NPU2" s="104"/>
      <c r="NPV2" s="104"/>
      <c r="NPW2" s="104"/>
      <c r="NPX2" s="104"/>
      <c r="NPY2" s="104"/>
      <c r="NPZ2" s="104"/>
      <c r="NQA2" s="104"/>
      <c r="NQB2" s="104"/>
      <c r="NQC2" s="104"/>
      <c r="NQD2" s="104"/>
      <c r="NQE2" s="104"/>
      <c r="NQF2" s="104"/>
      <c r="NQG2" s="104"/>
      <c r="NQH2" s="104"/>
      <c r="NQI2" s="104"/>
      <c r="NQJ2" s="104"/>
      <c r="NQK2" s="104"/>
      <c r="NQL2" s="104"/>
      <c r="NQM2" s="104"/>
      <c r="NQN2" s="104"/>
      <c r="NQO2" s="104"/>
      <c r="NQP2" s="104"/>
      <c r="NQQ2" s="104"/>
      <c r="NQR2" s="104"/>
      <c r="NQS2" s="104"/>
      <c r="NQT2" s="104"/>
      <c r="NQU2" s="104"/>
      <c r="NQV2" s="104"/>
      <c r="NQW2" s="104"/>
      <c r="NQX2" s="104"/>
      <c r="NQY2" s="104"/>
      <c r="NQZ2" s="104"/>
      <c r="NRA2" s="104"/>
      <c r="NRB2" s="104"/>
      <c r="NRC2" s="104"/>
      <c r="NRD2" s="104"/>
      <c r="NRE2" s="104"/>
      <c r="NRF2" s="104"/>
      <c r="NRG2" s="104"/>
      <c r="NRH2" s="104"/>
      <c r="NRI2" s="104"/>
      <c r="NRJ2" s="104"/>
      <c r="NRK2" s="104"/>
      <c r="NRL2" s="104"/>
      <c r="NRM2" s="104"/>
      <c r="NRN2" s="104"/>
      <c r="NRO2" s="104"/>
      <c r="NRP2" s="104"/>
      <c r="NRQ2" s="104"/>
      <c r="NRR2" s="104"/>
      <c r="NRS2" s="104"/>
      <c r="NRT2" s="104"/>
      <c r="NRU2" s="104"/>
      <c r="NRV2" s="104"/>
      <c r="NRW2" s="104"/>
      <c r="NRX2" s="104"/>
      <c r="NRY2" s="104"/>
      <c r="NRZ2" s="104"/>
      <c r="NSA2" s="104"/>
      <c r="NSB2" s="104"/>
      <c r="NSC2" s="104"/>
      <c r="NSD2" s="104"/>
      <c r="NSE2" s="104"/>
      <c r="NSF2" s="104"/>
      <c r="NSG2" s="104"/>
      <c r="NSH2" s="104"/>
      <c r="NSI2" s="104"/>
      <c r="NSJ2" s="104"/>
      <c r="NSK2" s="104"/>
      <c r="NSL2" s="104"/>
      <c r="NSM2" s="104"/>
      <c r="NSN2" s="104"/>
      <c r="NSO2" s="104"/>
      <c r="NSP2" s="104"/>
      <c r="NSQ2" s="104"/>
      <c r="NSR2" s="104"/>
      <c r="NSS2" s="104"/>
      <c r="NST2" s="104"/>
      <c r="NSU2" s="104"/>
      <c r="NSV2" s="104"/>
      <c r="NSW2" s="104"/>
      <c r="NSX2" s="104"/>
      <c r="NSY2" s="104"/>
      <c r="NSZ2" s="104"/>
      <c r="NTA2" s="104"/>
      <c r="NTB2" s="104"/>
      <c r="NTC2" s="104"/>
      <c r="NTD2" s="104"/>
      <c r="NTE2" s="104"/>
      <c r="NTF2" s="104"/>
      <c r="NTG2" s="104"/>
      <c r="NTH2" s="104"/>
      <c r="NTI2" s="104"/>
      <c r="NTJ2" s="104"/>
      <c r="NTK2" s="104"/>
      <c r="NTL2" s="104"/>
      <c r="NTM2" s="104"/>
      <c r="NTN2" s="104"/>
      <c r="NTO2" s="104"/>
      <c r="NTP2" s="104"/>
      <c r="NTQ2" s="104"/>
      <c r="NTR2" s="104"/>
      <c r="NTS2" s="104"/>
      <c r="NTT2" s="104"/>
      <c r="NTU2" s="104"/>
      <c r="NTV2" s="104"/>
      <c r="NTW2" s="104"/>
      <c r="NTX2" s="104"/>
      <c r="NTY2" s="104"/>
      <c r="NTZ2" s="104"/>
      <c r="NUA2" s="104"/>
      <c r="NUB2" s="104"/>
      <c r="NUC2" s="104"/>
      <c r="NUD2" s="104"/>
      <c r="NUE2" s="104"/>
      <c r="NUF2" s="104"/>
      <c r="NUG2" s="104"/>
      <c r="NUH2" s="104"/>
      <c r="NUI2" s="104"/>
      <c r="NUJ2" s="104"/>
      <c r="NUK2" s="104"/>
      <c r="NUL2" s="104"/>
      <c r="NUM2" s="104"/>
      <c r="NUN2" s="104"/>
      <c r="NUO2" s="104"/>
      <c r="NUP2" s="104"/>
      <c r="NUQ2" s="104"/>
      <c r="NUR2" s="104"/>
      <c r="NUS2" s="104"/>
      <c r="NUT2" s="104"/>
      <c r="NUU2" s="104"/>
      <c r="NUV2" s="104"/>
      <c r="NUW2" s="104"/>
      <c r="NUX2" s="104"/>
      <c r="NUY2" s="104"/>
      <c r="NUZ2" s="104"/>
      <c r="NVA2" s="104"/>
      <c r="NVB2" s="104"/>
      <c r="NVC2" s="104"/>
      <c r="NVD2" s="104"/>
      <c r="NVE2" s="104"/>
      <c r="NVF2" s="104"/>
      <c r="NVG2" s="104"/>
      <c r="NVH2" s="104"/>
      <c r="NVI2" s="104"/>
      <c r="NVJ2" s="104"/>
      <c r="NVK2" s="104"/>
      <c r="NVL2" s="104"/>
      <c r="NVM2" s="104"/>
      <c r="NVN2" s="104"/>
      <c r="NVO2" s="104"/>
      <c r="NVP2" s="104"/>
      <c r="NVQ2" s="104"/>
      <c r="NVR2" s="104"/>
      <c r="NVS2" s="104"/>
      <c r="NVT2" s="104"/>
      <c r="NVU2" s="104"/>
      <c r="NVV2" s="104"/>
      <c r="NVW2" s="104"/>
      <c r="NVX2" s="104"/>
      <c r="NVY2" s="104"/>
      <c r="NVZ2" s="104"/>
      <c r="NWA2" s="104"/>
      <c r="NWB2" s="104"/>
      <c r="NWC2" s="104"/>
      <c r="NWD2" s="104"/>
      <c r="NWE2" s="104"/>
      <c r="NWF2" s="104"/>
      <c r="NWG2" s="104"/>
      <c r="NWH2" s="104"/>
      <c r="NWI2" s="104"/>
      <c r="NWJ2" s="104"/>
      <c r="NWK2" s="104"/>
      <c r="NWL2" s="104"/>
      <c r="NWM2" s="104"/>
      <c r="NWN2" s="104"/>
      <c r="NWO2" s="104"/>
      <c r="NWP2" s="104"/>
      <c r="NWQ2" s="104"/>
      <c r="NWR2" s="104"/>
      <c r="NWS2" s="104"/>
      <c r="NWT2" s="104"/>
      <c r="NWU2" s="104"/>
      <c r="NWV2" s="104"/>
      <c r="NWW2" s="104"/>
      <c r="NWX2" s="104"/>
      <c r="NWY2" s="104"/>
      <c r="NWZ2" s="104"/>
      <c r="NXA2" s="104"/>
      <c r="NXB2" s="104"/>
      <c r="NXC2" s="104"/>
      <c r="NXD2" s="104"/>
      <c r="NXE2" s="104"/>
      <c r="NXF2" s="104"/>
      <c r="NXG2" s="104"/>
      <c r="NXH2" s="104"/>
      <c r="NXI2" s="104"/>
      <c r="NXJ2" s="104"/>
      <c r="NXK2" s="104"/>
      <c r="NXL2" s="104"/>
      <c r="NXM2" s="104"/>
      <c r="NXN2" s="104"/>
      <c r="NXO2" s="104"/>
      <c r="NXP2" s="104"/>
      <c r="NXQ2" s="104"/>
      <c r="NXR2" s="104"/>
      <c r="NXS2" s="104"/>
      <c r="NXT2" s="104"/>
      <c r="NXU2" s="104"/>
      <c r="NXV2" s="104"/>
      <c r="NXW2" s="104"/>
      <c r="NXX2" s="104"/>
      <c r="NXY2" s="104"/>
      <c r="NXZ2" s="104"/>
      <c r="NYA2" s="104"/>
      <c r="NYB2" s="104"/>
      <c r="NYC2" s="104"/>
      <c r="NYD2" s="104"/>
      <c r="NYE2" s="104"/>
      <c r="NYF2" s="104"/>
      <c r="NYG2" s="104"/>
      <c r="NYH2" s="104"/>
      <c r="NYI2" s="104"/>
      <c r="NYJ2" s="104"/>
      <c r="NYK2" s="104"/>
      <c r="NYL2" s="104"/>
      <c r="NYM2" s="104"/>
      <c r="NYN2" s="104"/>
      <c r="NYO2" s="104"/>
      <c r="NYP2" s="104"/>
      <c r="NYQ2" s="104"/>
      <c r="NYR2" s="104"/>
      <c r="NYS2" s="104"/>
      <c r="NYT2" s="104"/>
      <c r="NYU2" s="104"/>
      <c r="NYV2" s="104"/>
      <c r="NYW2" s="104"/>
      <c r="NYX2" s="104"/>
      <c r="NYY2" s="104"/>
      <c r="NYZ2" s="104"/>
      <c r="NZA2" s="104"/>
      <c r="NZB2" s="104"/>
      <c r="NZC2" s="104"/>
      <c r="NZD2" s="104"/>
      <c r="NZE2" s="104"/>
      <c r="NZF2" s="104"/>
      <c r="NZG2" s="104"/>
      <c r="NZH2" s="104"/>
      <c r="NZI2" s="104"/>
      <c r="NZJ2" s="104"/>
      <c r="NZK2" s="104"/>
      <c r="NZL2" s="104"/>
      <c r="NZM2" s="104"/>
      <c r="NZN2" s="104"/>
      <c r="NZO2" s="104"/>
      <c r="NZP2" s="104"/>
      <c r="NZQ2" s="104"/>
      <c r="NZR2" s="104"/>
      <c r="NZS2" s="104"/>
      <c r="NZT2" s="104"/>
      <c r="NZU2" s="104"/>
      <c r="NZV2" s="104"/>
      <c r="NZW2" s="104"/>
      <c r="NZX2" s="104"/>
      <c r="NZY2" s="104"/>
      <c r="NZZ2" s="104"/>
      <c r="OAA2" s="104"/>
      <c r="OAB2" s="104"/>
      <c r="OAC2" s="104"/>
      <c r="OAD2" s="104"/>
      <c r="OAE2" s="104"/>
      <c r="OAF2" s="104"/>
      <c r="OAG2" s="104"/>
      <c r="OAH2" s="104"/>
      <c r="OAI2" s="104"/>
      <c r="OAJ2" s="104"/>
      <c r="OAK2" s="104"/>
      <c r="OAL2" s="104"/>
      <c r="OAM2" s="104"/>
      <c r="OAN2" s="104"/>
      <c r="OAO2" s="104"/>
      <c r="OAP2" s="104"/>
      <c r="OAQ2" s="104"/>
      <c r="OAR2" s="104"/>
      <c r="OAS2" s="104"/>
      <c r="OAT2" s="104"/>
      <c r="OAU2" s="104"/>
      <c r="OAV2" s="104"/>
      <c r="OAW2" s="104"/>
      <c r="OAX2" s="104"/>
      <c r="OAY2" s="104"/>
      <c r="OAZ2" s="104"/>
      <c r="OBA2" s="104"/>
      <c r="OBB2" s="104"/>
      <c r="OBC2" s="104"/>
      <c r="OBD2" s="104"/>
      <c r="OBE2" s="104"/>
      <c r="OBF2" s="104"/>
      <c r="OBG2" s="104"/>
      <c r="OBH2" s="104"/>
      <c r="OBI2" s="104"/>
      <c r="OBJ2" s="104"/>
      <c r="OBK2" s="104"/>
      <c r="OBL2" s="104"/>
      <c r="OBM2" s="104"/>
      <c r="OBN2" s="104"/>
      <c r="OBO2" s="104"/>
      <c r="OBP2" s="104"/>
      <c r="OBQ2" s="104"/>
      <c r="OBR2" s="104"/>
      <c r="OBS2" s="104"/>
      <c r="OBT2" s="104"/>
      <c r="OBU2" s="104"/>
      <c r="OBV2" s="104"/>
      <c r="OBW2" s="104"/>
      <c r="OBX2" s="104"/>
      <c r="OBY2" s="104"/>
      <c r="OBZ2" s="104"/>
      <c r="OCA2" s="104"/>
      <c r="OCB2" s="104"/>
      <c r="OCC2" s="104"/>
      <c r="OCD2" s="104"/>
      <c r="OCE2" s="104"/>
      <c r="OCF2" s="104"/>
      <c r="OCG2" s="104"/>
      <c r="OCH2" s="104"/>
      <c r="OCI2" s="104"/>
      <c r="OCJ2" s="104"/>
      <c r="OCK2" s="104"/>
      <c r="OCL2" s="104"/>
      <c r="OCM2" s="104"/>
      <c r="OCN2" s="104"/>
      <c r="OCO2" s="104"/>
      <c r="OCP2" s="104"/>
      <c r="OCQ2" s="104"/>
      <c r="OCR2" s="104"/>
      <c r="OCS2" s="104"/>
      <c r="OCT2" s="104"/>
      <c r="OCU2" s="104"/>
      <c r="OCV2" s="104"/>
      <c r="OCW2" s="104"/>
      <c r="OCX2" s="104"/>
      <c r="OCY2" s="104"/>
      <c r="OCZ2" s="104"/>
      <c r="ODA2" s="104"/>
      <c r="ODB2" s="104"/>
      <c r="ODC2" s="104"/>
      <c r="ODD2" s="104"/>
      <c r="ODE2" s="104"/>
      <c r="ODF2" s="104"/>
      <c r="ODG2" s="104"/>
      <c r="ODH2" s="104"/>
      <c r="ODI2" s="104"/>
      <c r="ODJ2" s="104"/>
      <c r="ODK2" s="104"/>
      <c r="ODL2" s="104"/>
      <c r="ODM2" s="104"/>
      <c r="ODN2" s="104"/>
      <c r="ODO2" s="104"/>
      <c r="ODP2" s="104"/>
      <c r="ODQ2" s="104"/>
      <c r="ODR2" s="104"/>
      <c r="ODS2" s="104"/>
      <c r="ODT2" s="104"/>
      <c r="ODU2" s="104"/>
      <c r="ODV2" s="104"/>
      <c r="ODW2" s="104"/>
      <c r="ODX2" s="104"/>
      <c r="ODY2" s="104"/>
      <c r="ODZ2" s="104"/>
      <c r="OEA2" s="104"/>
      <c r="OEB2" s="104"/>
      <c r="OEC2" s="104"/>
      <c r="OED2" s="104"/>
      <c r="OEE2" s="104"/>
      <c r="OEF2" s="104"/>
      <c r="OEG2" s="104"/>
      <c r="OEH2" s="104"/>
      <c r="OEI2" s="104"/>
      <c r="OEJ2" s="104"/>
      <c r="OEK2" s="104"/>
      <c r="OEL2" s="104"/>
      <c r="OEM2" s="104"/>
      <c r="OEN2" s="104"/>
      <c r="OEO2" s="104"/>
      <c r="OEP2" s="104"/>
      <c r="OEQ2" s="104"/>
      <c r="OER2" s="104"/>
      <c r="OES2" s="104"/>
      <c r="OET2" s="104"/>
      <c r="OEU2" s="104"/>
      <c r="OEV2" s="104"/>
      <c r="OEW2" s="104"/>
      <c r="OEX2" s="104"/>
      <c r="OEY2" s="104"/>
      <c r="OEZ2" s="104"/>
      <c r="OFA2" s="104"/>
      <c r="OFB2" s="104"/>
      <c r="OFC2" s="104"/>
      <c r="OFD2" s="104"/>
      <c r="OFE2" s="104"/>
      <c r="OFF2" s="104"/>
      <c r="OFG2" s="104"/>
      <c r="OFH2" s="104"/>
      <c r="OFI2" s="104"/>
      <c r="OFJ2" s="104"/>
      <c r="OFK2" s="104"/>
      <c r="OFL2" s="104"/>
      <c r="OFM2" s="104"/>
      <c r="OFN2" s="104"/>
      <c r="OFO2" s="104"/>
      <c r="OFP2" s="104"/>
      <c r="OFQ2" s="104"/>
      <c r="OFR2" s="104"/>
      <c r="OFS2" s="104"/>
      <c r="OFT2" s="104"/>
      <c r="OFU2" s="104"/>
      <c r="OFV2" s="104"/>
      <c r="OFW2" s="104"/>
      <c r="OFX2" s="104"/>
      <c r="OFY2" s="104"/>
      <c r="OFZ2" s="104"/>
      <c r="OGA2" s="104"/>
      <c r="OGB2" s="104"/>
      <c r="OGC2" s="104"/>
      <c r="OGD2" s="104"/>
      <c r="OGE2" s="104"/>
      <c r="OGF2" s="104"/>
      <c r="OGG2" s="104"/>
      <c r="OGH2" s="104"/>
      <c r="OGI2" s="104"/>
      <c r="OGJ2" s="104"/>
      <c r="OGK2" s="104"/>
      <c r="OGL2" s="104"/>
      <c r="OGM2" s="104"/>
      <c r="OGN2" s="104"/>
      <c r="OGO2" s="104"/>
      <c r="OGP2" s="104"/>
      <c r="OGQ2" s="104"/>
      <c r="OGR2" s="104"/>
      <c r="OGS2" s="104"/>
      <c r="OGT2" s="104"/>
      <c r="OGU2" s="104"/>
      <c r="OGV2" s="104"/>
      <c r="OGW2" s="104"/>
      <c r="OGX2" s="104"/>
      <c r="OGY2" s="104"/>
      <c r="OGZ2" s="104"/>
      <c r="OHA2" s="104"/>
      <c r="OHB2" s="104"/>
      <c r="OHC2" s="104"/>
      <c r="OHD2" s="104"/>
      <c r="OHE2" s="104"/>
      <c r="OHF2" s="104"/>
      <c r="OHG2" s="104"/>
      <c r="OHH2" s="104"/>
      <c r="OHI2" s="104"/>
      <c r="OHJ2" s="104"/>
      <c r="OHK2" s="104"/>
      <c r="OHL2" s="104"/>
      <c r="OHM2" s="104"/>
      <c r="OHN2" s="104"/>
      <c r="OHO2" s="104"/>
      <c r="OHP2" s="104"/>
      <c r="OHQ2" s="104"/>
      <c r="OHR2" s="104"/>
      <c r="OHS2" s="104"/>
      <c r="OHT2" s="104"/>
      <c r="OHU2" s="104"/>
      <c r="OHV2" s="104"/>
      <c r="OHW2" s="104"/>
      <c r="OHX2" s="104"/>
      <c r="OHY2" s="104"/>
      <c r="OHZ2" s="104"/>
      <c r="OIA2" s="104"/>
      <c r="OIB2" s="104"/>
      <c r="OIC2" s="104"/>
      <c r="OID2" s="104"/>
      <c r="OIE2" s="104"/>
      <c r="OIF2" s="104"/>
      <c r="OIG2" s="104"/>
      <c r="OIH2" s="104"/>
      <c r="OII2" s="104"/>
      <c r="OIJ2" s="104"/>
      <c r="OIK2" s="104"/>
      <c r="OIL2" s="104"/>
      <c r="OIM2" s="104"/>
      <c r="OIN2" s="104"/>
      <c r="OIO2" s="104"/>
      <c r="OIP2" s="104"/>
      <c r="OIQ2" s="104"/>
      <c r="OIR2" s="104"/>
      <c r="OIS2" s="104"/>
      <c r="OIT2" s="104"/>
      <c r="OIU2" s="104"/>
      <c r="OIV2" s="104"/>
      <c r="OIW2" s="104"/>
      <c r="OIX2" s="104"/>
      <c r="OIY2" s="104"/>
      <c r="OIZ2" s="104"/>
      <c r="OJA2" s="104"/>
      <c r="OJB2" s="104"/>
      <c r="OJC2" s="104"/>
      <c r="OJD2" s="104"/>
      <c r="OJE2" s="104"/>
      <c r="OJF2" s="104"/>
      <c r="OJG2" s="104"/>
      <c r="OJH2" s="104"/>
      <c r="OJI2" s="104"/>
      <c r="OJJ2" s="104"/>
      <c r="OJK2" s="104"/>
      <c r="OJL2" s="104"/>
      <c r="OJM2" s="104"/>
      <c r="OJN2" s="104"/>
      <c r="OJO2" s="104"/>
      <c r="OJP2" s="104"/>
      <c r="OJQ2" s="104"/>
      <c r="OJR2" s="104"/>
      <c r="OJS2" s="104"/>
      <c r="OJT2" s="104"/>
      <c r="OJU2" s="104"/>
      <c r="OJV2" s="104"/>
      <c r="OJW2" s="104"/>
      <c r="OJX2" s="104"/>
      <c r="OJY2" s="104"/>
      <c r="OJZ2" s="104"/>
      <c r="OKA2" s="104"/>
      <c r="OKB2" s="104"/>
      <c r="OKC2" s="104"/>
      <c r="OKD2" s="104"/>
      <c r="OKE2" s="104"/>
      <c r="OKF2" s="104"/>
      <c r="OKG2" s="104"/>
      <c r="OKH2" s="104"/>
      <c r="OKI2" s="104"/>
      <c r="OKJ2" s="104"/>
      <c r="OKK2" s="104"/>
      <c r="OKL2" s="104"/>
      <c r="OKM2" s="104"/>
      <c r="OKN2" s="104"/>
      <c r="OKO2" s="104"/>
      <c r="OKP2" s="104"/>
      <c r="OKQ2" s="104"/>
      <c r="OKR2" s="104"/>
      <c r="OKS2" s="104"/>
      <c r="OKT2" s="104"/>
      <c r="OKU2" s="104"/>
      <c r="OKV2" s="104"/>
      <c r="OKW2" s="104"/>
      <c r="OKX2" s="104"/>
      <c r="OKY2" s="104"/>
      <c r="OKZ2" s="104"/>
      <c r="OLA2" s="104"/>
      <c r="OLB2" s="104"/>
      <c r="OLC2" s="104"/>
      <c r="OLD2" s="104"/>
      <c r="OLE2" s="104"/>
      <c r="OLF2" s="104"/>
      <c r="OLG2" s="104"/>
      <c r="OLH2" s="104"/>
      <c r="OLI2" s="104"/>
      <c r="OLJ2" s="104"/>
      <c r="OLK2" s="104"/>
      <c r="OLL2" s="104"/>
      <c r="OLM2" s="104"/>
      <c r="OLN2" s="104"/>
      <c r="OLO2" s="104"/>
      <c r="OLP2" s="104"/>
      <c r="OLQ2" s="104"/>
      <c r="OLR2" s="104"/>
      <c r="OLS2" s="104"/>
      <c r="OLT2" s="104"/>
      <c r="OLU2" s="104"/>
      <c r="OLV2" s="104"/>
      <c r="OLW2" s="104"/>
      <c r="OLX2" s="104"/>
      <c r="OLY2" s="104"/>
      <c r="OLZ2" s="104"/>
      <c r="OMA2" s="104"/>
      <c r="OMB2" s="104"/>
      <c r="OMC2" s="104"/>
      <c r="OMD2" s="104"/>
      <c r="OME2" s="104"/>
      <c r="OMF2" s="104"/>
      <c r="OMG2" s="104"/>
      <c r="OMH2" s="104"/>
      <c r="OMI2" s="104"/>
      <c r="OMJ2" s="104"/>
      <c r="OMK2" s="104"/>
      <c r="OML2" s="104"/>
      <c r="OMM2" s="104"/>
      <c r="OMN2" s="104"/>
      <c r="OMO2" s="104"/>
      <c r="OMP2" s="104"/>
      <c r="OMQ2" s="104"/>
      <c r="OMR2" s="104"/>
      <c r="OMS2" s="104"/>
      <c r="OMT2" s="104"/>
      <c r="OMU2" s="104"/>
      <c r="OMV2" s="104"/>
      <c r="OMW2" s="104"/>
      <c r="OMX2" s="104"/>
      <c r="OMY2" s="104"/>
      <c r="OMZ2" s="104"/>
      <c r="ONA2" s="104"/>
      <c r="ONB2" s="104"/>
      <c r="ONC2" s="104"/>
      <c r="OND2" s="104"/>
      <c r="ONE2" s="104"/>
      <c r="ONF2" s="104"/>
      <c r="ONG2" s="104"/>
      <c r="ONH2" s="104"/>
      <c r="ONI2" s="104"/>
      <c r="ONJ2" s="104"/>
      <c r="ONK2" s="104"/>
      <c r="ONL2" s="104"/>
      <c r="ONM2" s="104"/>
      <c r="ONN2" s="104"/>
      <c r="ONO2" s="104"/>
      <c r="ONP2" s="104"/>
      <c r="ONQ2" s="104"/>
      <c r="ONR2" s="104"/>
      <c r="ONS2" s="104"/>
      <c r="ONT2" s="104"/>
      <c r="ONU2" s="104"/>
      <c r="ONV2" s="104"/>
      <c r="ONW2" s="104"/>
      <c r="ONX2" s="104"/>
      <c r="ONY2" s="104"/>
      <c r="ONZ2" s="104"/>
      <c r="OOA2" s="104"/>
      <c r="OOB2" s="104"/>
      <c r="OOC2" s="104"/>
      <c r="OOD2" s="104"/>
      <c r="OOE2" s="104"/>
      <c r="OOF2" s="104"/>
      <c r="OOG2" s="104"/>
      <c r="OOH2" s="104"/>
      <c r="OOI2" s="104"/>
      <c r="OOJ2" s="104"/>
      <c r="OOK2" s="104"/>
      <c r="OOL2" s="104"/>
      <c r="OOM2" s="104"/>
      <c r="OON2" s="104"/>
      <c r="OOO2" s="104"/>
      <c r="OOP2" s="104"/>
      <c r="OOQ2" s="104"/>
      <c r="OOR2" s="104"/>
      <c r="OOS2" s="104"/>
      <c r="OOT2" s="104"/>
      <c r="OOU2" s="104"/>
      <c r="OOV2" s="104"/>
      <c r="OOW2" s="104"/>
      <c r="OOX2" s="104"/>
      <c r="OOY2" s="104"/>
      <c r="OOZ2" s="104"/>
      <c r="OPA2" s="104"/>
      <c r="OPB2" s="104"/>
      <c r="OPC2" s="104"/>
      <c r="OPD2" s="104"/>
      <c r="OPE2" s="104"/>
      <c r="OPF2" s="104"/>
      <c r="OPG2" s="104"/>
      <c r="OPH2" s="104"/>
      <c r="OPI2" s="104"/>
      <c r="OPJ2" s="104"/>
      <c r="OPK2" s="104"/>
      <c r="OPL2" s="104"/>
      <c r="OPM2" s="104"/>
      <c r="OPN2" s="104"/>
      <c r="OPO2" s="104"/>
      <c r="OPP2" s="104"/>
      <c r="OPQ2" s="104"/>
      <c r="OPR2" s="104"/>
      <c r="OPS2" s="104"/>
      <c r="OPT2" s="104"/>
      <c r="OPU2" s="104"/>
      <c r="OPV2" s="104"/>
      <c r="OPW2" s="104"/>
      <c r="OPX2" s="104"/>
      <c r="OPY2" s="104"/>
      <c r="OPZ2" s="104"/>
      <c r="OQA2" s="104"/>
      <c r="OQB2" s="104"/>
      <c r="OQC2" s="104"/>
      <c r="OQD2" s="104"/>
      <c r="OQE2" s="104"/>
      <c r="OQF2" s="104"/>
      <c r="OQG2" s="104"/>
      <c r="OQH2" s="104"/>
      <c r="OQI2" s="104"/>
      <c r="OQJ2" s="104"/>
      <c r="OQK2" s="104"/>
      <c r="OQL2" s="104"/>
      <c r="OQM2" s="104"/>
      <c r="OQN2" s="104"/>
      <c r="OQO2" s="104"/>
      <c r="OQP2" s="104"/>
      <c r="OQQ2" s="104"/>
      <c r="OQR2" s="104"/>
      <c r="OQS2" s="104"/>
      <c r="OQT2" s="104"/>
      <c r="OQU2" s="104"/>
      <c r="OQV2" s="104"/>
      <c r="OQW2" s="104"/>
      <c r="OQX2" s="104"/>
      <c r="OQY2" s="104"/>
      <c r="OQZ2" s="104"/>
      <c r="ORA2" s="104"/>
      <c r="ORB2" s="104"/>
      <c r="ORC2" s="104"/>
      <c r="ORD2" s="104"/>
      <c r="ORE2" s="104"/>
      <c r="ORF2" s="104"/>
      <c r="ORG2" s="104"/>
      <c r="ORH2" s="104"/>
      <c r="ORI2" s="104"/>
      <c r="ORJ2" s="104"/>
      <c r="ORK2" s="104"/>
      <c r="ORL2" s="104"/>
      <c r="ORM2" s="104"/>
      <c r="ORN2" s="104"/>
      <c r="ORO2" s="104"/>
      <c r="ORP2" s="104"/>
      <c r="ORQ2" s="104"/>
      <c r="ORR2" s="104"/>
      <c r="ORS2" s="104"/>
      <c r="ORT2" s="104"/>
      <c r="ORU2" s="104"/>
      <c r="ORV2" s="104"/>
      <c r="ORW2" s="104"/>
      <c r="ORX2" s="104"/>
      <c r="ORY2" s="104"/>
      <c r="ORZ2" s="104"/>
      <c r="OSA2" s="104"/>
      <c r="OSB2" s="104"/>
      <c r="OSC2" s="104"/>
      <c r="OSD2" s="104"/>
      <c r="OSE2" s="104"/>
      <c r="OSF2" s="104"/>
      <c r="OSG2" s="104"/>
      <c r="OSH2" s="104"/>
      <c r="OSI2" s="104"/>
      <c r="OSJ2" s="104"/>
      <c r="OSK2" s="104"/>
      <c r="OSL2" s="104"/>
      <c r="OSM2" s="104"/>
      <c r="OSN2" s="104"/>
      <c r="OSO2" s="104"/>
      <c r="OSP2" s="104"/>
      <c r="OSQ2" s="104"/>
      <c r="OSR2" s="104"/>
      <c r="OSS2" s="104"/>
      <c r="OST2" s="104"/>
      <c r="OSU2" s="104"/>
      <c r="OSV2" s="104"/>
      <c r="OSW2" s="104"/>
      <c r="OSX2" s="104"/>
      <c r="OSY2" s="104"/>
      <c r="OSZ2" s="104"/>
      <c r="OTA2" s="104"/>
      <c r="OTB2" s="104"/>
      <c r="OTC2" s="104"/>
      <c r="OTD2" s="104"/>
      <c r="OTE2" s="104"/>
      <c r="OTF2" s="104"/>
      <c r="OTG2" s="104"/>
      <c r="OTH2" s="104"/>
      <c r="OTI2" s="104"/>
      <c r="OTJ2" s="104"/>
      <c r="OTK2" s="104"/>
      <c r="OTL2" s="104"/>
      <c r="OTM2" s="104"/>
      <c r="OTN2" s="104"/>
      <c r="OTO2" s="104"/>
      <c r="OTP2" s="104"/>
      <c r="OTQ2" s="104"/>
      <c r="OTR2" s="104"/>
      <c r="OTS2" s="104"/>
      <c r="OTT2" s="104"/>
      <c r="OTU2" s="104"/>
      <c r="OTV2" s="104"/>
      <c r="OTW2" s="104"/>
      <c r="OTX2" s="104"/>
      <c r="OTY2" s="104"/>
      <c r="OTZ2" s="104"/>
      <c r="OUA2" s="104"/>
      <c r="OUB2" s="104"/>
      <c r="OUC2" s="104"/>
      <c r="OUD2" s="104"/>
      <c r="OUE2" s="104"/>
      <c r="OUF2" s="104"/>
      <c r="OUG2" s="104"/>
      <c r="OUH2" s="104"/>
      <c r="OUI2" s="104"/>
      <c r="OUJ2" s="104"/>
      <c r="OUK2" s="104"/>
      <c r="OUL2" s="104"/>
      <c r="OUM2" s="104"/>
      <c r="OUN2" s="104"/>
      <c r="OUO2" s="104"/>
      <c r="OUP2" s="104"/>
      <c r="OUQ2" s="104"/>
      <c r="OUR2" s="104"/>
      <c r="OUS2" s="104"/>
      <c r="OUT2" s="104"/>
      <c r="OUU2" s="104"/>
      <c r="OUV2" s="104"/>
      <c r="OUW2" s="104"/>
      <c r="OUX2" s="104"/>
      <c r="OUY2" s="104"/>
      <c r="OUZ2" s="104"/>
      <c r="OVA2" s="104"/>
      <c r="OVB2" s="104"/>
      <c r="OVC2" s="104"/>
      <c r="OVD2" s="104"/>
      <c r="OVE2" s="104"/>
      <c r="OVF2" s="104"/>
      <c r="OVG2" s="104"/>
      <c r="OVH2" s="104"/>
      <c r="OVI2" s="104"/>
      <c r="OVJ2" s="104"/>
      <c r="OVK2" s="104"/>
      <c r="OVL2" s="104"/>
      <c r="OVM2" s="104"/>
      <c r="OVN2" s="104"/>
      <c r="OVO2" s="104"/>
      <c r="OVP2" s="104"/>
      <c r="OVQ2" s="104"/>
      <c r="OVR2" s="104"/>
      <c r="OVS2" s="104"/>
      <c r="OVT2" s="104"/>
      <c r="OVU2" s="104"/>
      <c r="OVV2" s="104"/>
      <c r="OVW2" s="104"/>
      <c r="OVX2" s="104"/>
      <c r="OVY2" s="104"/>
      <c r="OVZ2" s="104"/>
      <c r="OWA2" s="104"/>
      <c r="OWB2" s="104"/>
      <c r="OWC2" s="104"/>
      <c r="OWD2" s="104"/>
      <c r="OWE2" s="104"/>
      <c r="OWF2" s="104"/>
      <c r="OWG2" s="104"/>
      <c r="OWH2" s="104"/>
      <c r="OWI2" s="104"/>
      <c r="OWJ2" s="104"/>
      <c r="OWK2" s="104"/>
      <c r="OWL2" s="104"/>
      <c r="OWM2" s="104"/>
      <c r="OWN2" s="104"/>
      <c r="OWO2" s="104"/>
      <c r="OWP2" s="104"/>
      <c r="OWQ2" s="104"/>
      <c r="OWR2" s="104"/>
      <c r="OWS2" s="104"/>
      <c r="OWT2" s="104"/>
      <c r="OWU2" s="104"/>
      <c r="OWV2" s="104"/>
      <c r="OWW2" s="104"/>
      <c r="OWX2" s="104"/>
      <c r="OWY2" s="104"/>
      <c r="OWZ2" s="104"/>
      <c r="OXA2" s="104"/>
      <c r="OXB2" s="104"/>
      <c r="OXC2" s="104"/>
      <c r="OXD2" s="104"/>
      <c r="OXE2" s="104"/>
      <c r="OXF2" s="104"/>
      <c r="OXG2" s="104"/>
      <c r="OXH2" s="104"/>
      <c r="OXI2" s="104"/>
      <c r="OXJ2" s="104"/>
      <c r="OXK2" s="104"/>
      <c r="OXL2" s="104"/>
      <c r="OXM2" s="104"/>
      <c r="OXN2" s="104"/>
      <c r="OXO2" s="104"/>
      <c r="OXP2" s="104"/>
      <c r="OXQ2" s="104"/>
      <c r="OXR2" s="104"/>
      <c r="OXS2" s="104"/>
      <c r="OXT2" s="104"/>
      <c r="OXU2" s="104"/>
      <c r="OXV2" s="104"/>
      <c r="OXW2" s="104"/>
      <c r="OXX2" s="104"/>
      <c r="OXY2" s="104"/>
      <c r="OXZ2" s="104"/>
      <c r="OYA2" s="104"/>
      <c r="OYB2" s="104"/>
      <c r="OYC2" s="104"/>
      <c r="OYD2" s="104"/>
      <c r="OYE2" s="104"/>
      <c r="OYF2" s="104"/>
      <c r="OYG2" s="104"/>
      <c r="OYH2" s="104"/>
      <c r="OYI2" s="104"/>
      <c r="OYJ2" s="104"/>
      <c r="OYK2" s="104"/>
      <c r="OYL2" s="104"/>
      <c r="OYM2" s="104"/>
      <c r="OYN2" s="104"/>
      <c r="OYO2" s="104"/>
      <c r="OYP2" s="104"/>
      <c r="OYQ2" s="104"/>
      <c r="OYR2" s="104"/>
      <c r="OYS2" s="104"/>
      <c r="OYT2" s="104"/>
      <c r="OYU2" s="104"/>
      <c r="OYV2" s="104"/>
      <c r="OYW2" s="104"/>
      <c r="OYX2" s="104"/>
      <c r="OYY2" s="104"/>
      <c r="OYZ2" s="104"/>
      <c r="OZA2" s="104"/>
      <c r="OZB2" s="104"/>
      <c r="OZC2" s="104"/>
      <c r="OZD2" s="104"/>
      <c r="OZE2" s="104"/>
      <c r="OZF2" s="104"/>
      <c r="OZG2" s="104"/>
      <c r="OZH2" s="104"/>
      <c r="OZI2" s="104"/>
      <c r="OZJ2" s="104"/>
      <c r="OZK2" s="104"/>
      <c r="OZL2" s="104"/>
      <c r="OZM2" s="104"/>
      <c r="OZN2" s="104"/>
      <c r="OZO2" s="104"/>
      <c r="OZP2" s="104"/>
      <c r="OZQ2" s="104"/>
      <c r="OZR2" s="104"/>
      <c r="OZS2" s="104"/>
      <c r="OZT2" s="104"/>
      <c r="OZU2" s="104"/>
      <c r="OZV2" s="104"/>
      <c r="OZW2" s="104"/>
      <c r="OZX2" s="104"/>
      <c r="OZY2" s="104"/>
      <c r="OZZ2" s="104"/>
      <c r="PAA2" s="104"/>
      <c r="PAB2" s="104"/>
      <c r="PAC2" s="104"/>
      <c r="PAD2" s="104"/>
      <c r="PAE2" s="104"/>
      <c r="PAF2" s="104"/>
      <c r="PAG2" s="104"/>
      <c r="PAH2" s="104"/>
      <c r="PAI2" s="104"/>
      <c r="PAJ2" s="104"/>
      <c r="PAK2" s="104"/>
      <c r="PAL2" s="104"/>
      <c r="PAM2" s="104"/>
      <c r="PAN2" s="104"/>
      <c r="PAO2" s="104"/>
      <c r="PAP2" s="104"/>
      <c r="PAQ2" s="104"/>
      <c r="PAR2" s="104"/>
      <c r="PAS2" s="104"/>
      <c r="PAT2" s="104"/>
      <c r="PAU2" s="104"/>
      <c r="PAV2" s="104"/>
      <c r="PAW2" s="104"/>
      <c r="PAX2" s="104"/>
      <c r="PAY2" s="104"/>
      <c r="PAZ2" s="104"/>
      <c r="PBA2" s="104"/>
      <c r="PBB2" s="104"/>
      <c r="PBC2" s="104"/>
      <c r="PBD2" s="104"/>
      <c r="PBE2" s="104"/>
      <c r="PBF2" s="104"/>
      <c r="PBG2" s="104"/>
      <c r="PBH2" s="104"/>
      <c r="PBI2" s="104"/>
      <c r="PBJ2" s="104"/>
      <c r="PBK2" s="104"/>
      <c r="PBL2" s="104"/>
      <c r="PBM2" s="104"/>
      <c r="PBN2" s="104"/>
      <c r="PBO2" s="104"/>
      <c r="PBP2" s="104"/>
      <c r="PBQ2" s="104"/>
      <c r="PBR2" s="104"/>
      <c r="PBS2" s="104"/>
      <c r="PBT2" s="104"/>
      <c r="PBU2" s="104"/>
      <c r="PBV2" s="104"/>
      <c r="PBW2" s="104"/>
      <c r="PBX2" s="104"/>
      <c r="PBY2" s="104"/>
      <c r="PBZ2" s="104"/>
      <c r="PCA2" s="104"/>
      <c r="PCB2" s="104"/>
      <c r="PCC2" s="104"/>
      <c r="PCD2" s="104"/>
      <c r="PCE2" s="104"/>
      <c r="PCF2" s="104"/>
      <c r="PCG2" s="104"/>
      <c r="PCH2" s="104"/>
      <c r="PCI2" s="104"/>
      <c r="PCJ2" s="104"/>
      <c r="PCK2" s="104"/>
      <c r="PCL2" s="104"/>
      <c r="PCM2" s="104"/>
      <c r="PCN2" s="104"/>
      <c r="PCO2" s="104"/>
      <c r="PCP2" s="104"/>
      <c r="PCQ2" s="104"/>
      <c r="PCR2" s="104"/>
      <c r="PCS2" s="104"/>
      <c r="PCT2" s="104"/>
      <c r="PCU2" s="104"/>
      <c r="PCV2" s="104"/>
      <c r="PCW2" s="104"/>
      <c r="PCX2" s="104"/>
      <c r="PCY2" s="104"/>
      <c r="PCZ2" s="104"/>
      <c r="PDA2" s="104"/>
      <c r="PDB2" s="104"/>
      <c r="PDC2" s="104"/>
      <c r="PDD2" s="104"/>
      <c r="PDE2" s="104"/>
      <c r="PDF2" s="104"/>
      <c r="PDG2" s="104"/>
      <c r="PDH2" s="104"/>
      <c r="PDI2" s="104"/>
      <c r="PDJ2" s="104"/>
      <c r="PDK2" s="104"/>
      <c r="PDL2" s="104"/>
      <c r="PDM2" s="104"/>
      <c r="PDN2" s="104"/>
      <c r="PDO2" s="104"/>
      <c r="PDP2" s="104"/>
      <c r="PDQ2" s="104"/>
      <c r="PDR2" s="104"/>
      <c r="PDS2" s="104"/>
      <c r="PDT2" s="104"/>
      <c r="PDU2" s="104"/>
      <c r="PDV2" s="104"/>
      <c r="PDW2" s="104"/>
      <c r="PDX2" s="104"/>
      <c r="PDY2" s="104"/>
      <c r="PDZ2" s="104"/>
      <c r="PEA2" s="104"/>
      <c r="PEB2" s="104"/>
      <c r="PEC2" s="104"/>
      <c r="PED2" s="104"/>
      <c r="PEE2" s="104"/>
      <c r="PEF2" s="104"/>
      <c r="PEG2" s="104"/>
      <c r="PEH2" s="104"/>
      <c r="PEI2" s="104"/>
      <c r="PEJ2" s="104"/>
      <c r="PEK2" s="104"/>
      <c r="PEL2" s="104"/>
      <c r="PEM2" s="104"/>
      <c r="PEN2" s="104"/>
      <c r="PEO2" s="104"/>
      <c r="PEP2" s="104"/>
      <c r="PEQ2" s="104"/>
      <c r="PER2" s="104"/>
      <c r="PES2" s="104"/>
      <c r="PET2" s="104"/>
      <c r="PEU2" s="104"/>
      <c r="PEV2" s="104"/>
      <c r="PEW2" s="104"/>
      <c r="PEX2" s="104"/>
      <c r="PEY2" s="104"/>
      <c r="PEZ2" s="104"/>
      <c r="PFA2" s="104"/>
      <c r="PFB2" s="104"/>
      <c r="PFC2" s="104"/>
      <c r="PFD2" s="104"/>
      <c r="PFE2" s="104"/>
      <c r="PFF2" s="104"/>
      <c r="PFG2" s="104"/>
      <c r="PFH2" s="104"/>
      <c r="PFI2" s="104"/>
      <c r="PFJ2" s="104"/>
      <c r="PFK2" s="104"/>
      <c r="PFL2" s="104"/>
      <c r="PFM2" s="104"/>
      <c r="PFN2" s="104"/>
      <c r="PFO2" s="104"/>
      <c r="PFP2" s="104"/>
      <c r="PFQ2" s="104"/>
      <c r="PFR2" s="104"/>
      <c r="PFS2" s="104"/>
      <c r="PFT2" s="104"/>
      <c r="PFU2" s="104"/>
      <c r="PFV2" s="104"/>
      <c r="PFW2" s="104"/>
      <c r="PFX2" s="104"/>
      <c r="PFY2" s="104"/>
      <c r="PFZ2" s="104"/>
      <c r="PGA2" s="104"/>
      <c r="PGB2" s="104"/>
      <c r="PGC2" s="104"/>
      <c r="PGD2" s="104"/>
      <c r="PGE2" s="104"/>
      <c r="PGF2" s="104"/>
      <c r="PGG2" s="104"/>
      <c r="PGH2" s="104"/>
      <c r="PGI2" s="104"/>
      <c r="PGJ2" s="104"/>
      <c r="PGK2" s="104"/>
      <c r="PGL2" s="104"/>
      <c r="PGM2" s="104"/>
      <c r="PGN2" s="104"/>
      <c r="PGO2" s="104"/>
      <c r="PGP2" s="104"/>
      <c r="PGQ2" s="104"/>
      <c r="PGR2" s="104"/>
      <c r="PGS2" s="104"/>
      <c r="PGT2" s="104"/>
      <c r="PGU2" s="104"/>
      <c r="PGV2" s="104"/>
      <c r="PGW2" s="104"/>
      <c r="PGX2" s="104"/>
      <c r="PGY2" s="104"/>
      <c r="PGZ2" s="104"/>
      <c r="PHA2" s="104"/>
      <c r="PHB2" s="104"/>
      <c r="PHC2" s="104"/>
      <c r="PHD2" s="104"/>
      <c r="PHE2" s="104"/>
      <c r="PHF2" s="104"/>
      <c r="PHG2" s="104"/>
      <c r="PHH2" s="104"/>
      <c r="PHI2" s="104"/>
      <c r="PHJ2" s="104"/>
      <c r="PHK2" s="104"/>
      <c r="PHL2" s="104"/>
      <c r="PHM2" s="104"/>
      <c r="PHN2" s="104"/>
      <c r="PHO2" s="104"/>
      <c r="PHP2" s="104"/>
      <c r="PHQ2" s="104"/>
      <c r="PHR2" s="104"/>
      <c r="PHS2" s="104"/>
      <c r="PHT2" s="104"/>
      <c r="PHU2" s="104"/>
      <c r="PHV2" s="104"/>
      <c r="PHW2" s="104"/>
      <c r="PHX2" s="104"/>
      <c r="PHY2" s="104"/>
      <c r="PHZ2" s="104"/>
      <c r="PIA2" s="104"/>
      <c r="PIB2" s="104"/>
      <c r="PIC2" s="104"/>
      <c r="PID2" s="104"/>
      <c r="PIE2" s="104"/>
      <c r="PIF2" s="104"/>
      <c r="PIG2" s="104"/>
      <c r="PIH2" s="104"/>
      <c r="PII2" s="104"/>
      <c r="PIJ2" s="104"/>
      <c r="PIK2" s="104"/>
      <c r="PIL2" s="104"/>
      <c r="PIM2" s="104"/>
      <c r="PIN2" s="104"/>
      <c r="PIO2" s="104"/>
      <c r="PIP2" s="104"/>
      <c r="PIQ2" s="104"/>
      <c r="PIR2" s="104"/>
      <c r="PIS2" s="104"/>
      <c r="PIT2" s="104"/>
      <c r="PIU2" s="104"/>
      <c r="PIV2" s="104"/>
      <c r="PIW2" s="104"/>
      <c r="PIX2" s="104"/>
      <c r="PIY2" s="104"/>
      <c r="PIZ2" s="104"/>
      <c r="PJA2" s="104"/>
      <c r="PJB2" s="104"/>
      <c r="PJC2" s="104"/>
      <c r="PJD2" s="104"/>
      <c r="PJE2" s="104"/>
      <c r="PJF2" s="104"/>
      <c r="PJG2" s="104"/>
      <c r="PJH2" s="104"/>
      <c r="PJI2" s="104"/>
      <c r="PJJ2" s="104"/>
      <c r="PJK2" s="104"/>
      <c r="PJL2" s="104"/>
      <c r="PJM2" s="104"/>
      <c r="PJN2" s="104"/>
      <c r="PJO2" s="104"/>
      <c r="PJP2" s="104"/>
      <c r="PJQ2" s="104"/>
      <c r="PJR2" s="104"/>
      <c r="PJS2" s="104"/>
      <c r="PJT2" s="104"/>
      <c r="PJU2" s="104"/>
      <c r="PJV2" s="104"/>
      <c r="PJW2" s="104"/>
      <c r="PJX2" s="104"/>
      <c r="PJY2" s="104"/>
      <c r="PJZ2" s="104"/>
      <c r="PKA2" s="104"/>
      <c r="PKB2" s="104"/>
      <c r="PKC2" s="104"/>
      <c r="PKD2" s="104"/>
      <c r="PKE2" s="104"/>
      <c r="PKF2" s="104"/>
      <c r="PKG2" s="104"/>
      <c r="PKH2" s="104"/>
      <c r="PKI2" s="104"/>
      <c r="PKJ2" s="104"/>
      <c r="PKK2" s="104"/>
      <c r="PKL2" s="104"/>
      <c r="PKM2" s="104"/>
      <c r="PKN2" s="104"/>
      <c r="PKO2" s="104"/>
      <c r="PKP2" s="104"/>
      <c r="PKQ2" s="104"/>
      <c r="PKR2" s="104"/>
      <c r="PKS2" s="104"/>
      <c r="PKT2" s="104"/>
      <c r="PKU2" s="104"/>
      <c r="PKV2" s="104"/>
      <c r="PKW2" s="104"/>
      <c r="PKX2" s="104"/>
      <c r="PKY2" s="104"/>
      <c r="PKZ2" s="104"/>
      <c r="PLA2" s="104"/>
      <c r="PLB2" s="104"/>
      <c r="PLC2" s="104"/>
      <c r="PLD2" s="104"/>
      <c r="PLE2" s="104"/>
      <c r="PLF2" s="104"/>
      <c r="PLG2" s="104"/>
      <c r="PLH2" s="104"/>
      <c r="PLI2" s="104"/>
      <c r="PLJ2" s="104"/>
      <c r="PLK2" s="104"/>
      <c r="PLL2" s="104"/>
      <c r="PLM2" s="104"/>
      <c r="PLN2" s="104"/>
      <c r="PLO2" s="104"/>
      <c r="PLP2" s="104"/>
      <c r="PLQ2" s="104"/>
      <c r="PLR2" s="104"/>
      <c r="PLS2" s="104"/>
      <c r="PLT2" s="104"/>
      <c r="PLU2" s="104"/>
      <c r="PLV2" s="104"/>
      <c r="PLW2" s="104"/>
      <c r="PLX2" s="104"/>
      <c r="PLY2" s="104"/>
      <c r="PLZ2" s="104"/>
      <c r="PMA2" s="104"/>
      <c r="PMB2" s="104"/>
      <c r="PMC2" s="104"/>
      <c r="PMD2" s="104"/>
      <c r="PME2" s="104"/>
      <c r="PMF2" s="104"/>
      <c r="PMG2" s="104"/>
      <c r="PMH2" s="104"/>
      <c r="PMI2" s="104"/>
      <c r="PMJ2" s="104"/>
      <c r="PMK2" s="104"/>
      <c r="PML2" s="104"/>
      <c r="PMM2" s="104"/>
      <c r="PMN2" s="104"/>
      <c r="PMO2" s="104"/>
      <c r="PMP2" s="104"/>
      <c r="PMQ2" s="104"/>
      <c r="PMR2" s="104"/>
      <c r="PMS2" s="104"/>
      <c r="PMT2" s="104"/>
      <c r="PMU2" s="104"/>
      <c r="PMV2" s="104"/>
      <c r="PMW2" s="104"/>
      <c r="PMX2" s="104"/>
      <c r="PMY2" s="104"/>
      <c r="PMZ2" s="104"/>
      <c r="PNA2" s="104"/>
      <c r="PNB2" s="104"/>
      <c r="PNC2" s="104"/>
      <c r="PND2" s="104"/>
      <c r="PNE2" s="104"/>
      <c r="PNF2" s="104"/>
      <c r="PNG2" s="104"/>
      <c r="PNH2" s="104"/>
      <c r="PNI2" s="104"/>
      <c r="PNJ2" s="104"/>
      <c r="PNK2" s="104"/>
      <c r="PNL2" s="104"/>
      <c r="PNM2" s="104"/>
      <c r="PNN2" s="104"/>
      <c r="PNO2" s="104"/>
      <c r="PNP2" s="104"/>
      <c r="PNQ2" s="104"/>
      <c r="PNR2" s="104"/>
      <c r="PNS2" s="104"/>
      <c r="PNT2" s="104"/>
      <c r="PNU2" s="104"/>
      <c r="PNV2" s="104"/>
      <c r="PNW2" s="104"/>
      <c r="PNX2" s="104"/>
      <c r="PNY2" s="104"/>
      <c r="PNZ2" s="104"/>
      <c r="POA2" s="104"/>
      <c r="POB2" s="104"/>
      <c r="POC2" s="104"/>
      <c r="POD2" s="104"/>
      <c r="POE2" s="104"/>
      <c r="POF2" s="104"/>
      <c r="POG2" s="104"/>
      <c r="POH2" s="104"/>
      <c r="POI2" s="104"/>
      <c r="POJ2" s="104"/>
      <c r="POK2" s="104"/>
      <c r="POL2" s="104"/>
      <c r="POM2" s="104"/>
      <c r="PON2" s="104"/>
      <c r="POO2" s="104"/>
      <c r="POP2" s="104"/>
      <c r="POQ2" s="104"/>
      <c r="POR2" s="104"/>
      <c r="POS2" s="104"/>
      <c r="POT2" s="104"/>
      <c r="POU2" s="104"/>
      <c r="POV2" s="104"/>
      <c r="POW2" s="104"/>
      <c r="POX2" s="104"/>
      <c r="POY2" s="104"/>
      <c r="POZ2" s="104"/>
      <c r="PPA2" s="104"/>
      <c r="PPB2" s="104"/>
      <c r="PPC2" s="104"/>
      <c r="PPD2" s="104"/>
      <c r="PPE2" s="104"/>
      <c r="PPF2" s="104"/>
      <c r="PPG2" s="104"/>
      <c r="PPH2" s="104"/>
      <c r="PPI2" s="104"/>
      <c r="PPJ2" s="104"/>
      <c r="PPK2" s="104"/>
      <c r="PPL2" s="104"/>
      <c r="PPM2" s="104"/>
      <c r="PPN2" s="104"/>
      <c r="PPO2" s="104"/>
      <c r="PPP2" s="104"/>
      <c r="PPQ2" s="104"/>
      <c r="PPR2" s="104"/>
      <c r="PPS2" s="104"/>
      <c r="PPT2" s="104"/>
      <c r="PPU2" s="104"/>
      <c r="PPV2" s="104"/>
      <c r="PPW2" s="104"/>
      <c r="PPX2" s="104"/>
      <c r="PPY2" s="104"/>
      <c r="PPZ2" s="104"/>
      <c r="PQA2" s="104"/>
      <c r="PQB2" s="104"/>
      <c r="PQC2" s="104"/>
      <c r="PQD2" s="104"/>
      <c r="PQE2" s="104"/>
      <c r="PQF2" s="104"/>
      <c r="PQG2" s="104"/>
      <c r="PQH2" s="104"/>
      <c r="PQI2" s="104"/>
      <c r="PQJ2" s="104"/>
      <c r="PQK2" s="104"/>
      <c r="PQL2" s="104"/>
      <c r="PQM2" s="104"/>
      <c r="PQN2" s="104"/>
      <c r="PQO2" s="104"/>
      <c r="PQP2" s="104"/>
      <c r="PQQ2" s="104"/>
      <c r="PQR2" s="104"/>
      <c r="PQS2" s="104"/>
      <c r="PQT2" s="104"/>
      <c r="PQU2" s="104"/>
      <c r="PQV2" s="104"/>
      <c r="PQW2" s="104"/>
      <c r="PQX2" s="104"/>
      <c r="PQY2" s="104"/>
      <c r="PQZ2" s="104"/>
      <c r="PRA2" s="104"/>
      <c r="PRB2" s="104"/>
      <c r="PRC2" s="104"/>
      <c r="PRD2" s="104"/>
      <c r="PRE2" s="104"/>
      <c r="PRF2" s="104"/>
      <c r="PRG2" s="104"/>
      <c r="PRH2" s="104"/>
      <c r="PRI2" s="104"/>
      <c r="PRJ2" s="104"/>
      <c r="PRK2" s="104"/>
      <c r="PRL2" s="104"/>
      <c r="PRM2" s="104"/>
      <c r="PRN2" s="104"/>
      <c r="PRO2" s="104"/>
      <c r="PRP2" s="104"/>
      <c r="PRQ2" s="104"/>
      <c r="PRR2" s="104"/>
      <c r="PRS2" s="104"/>
      <c r="PRT2" s="104"/>
      <c r="PRU2" s="104"/>
      <c r="PRV2" s="104"/>
      <c r="PRW2" s="104"/>
      <c r="PRX2" s="104"/>
      <c r="PRY2" s="104"/>
      <c r="PRZ2" s="104"/>
      <c r="PSA2" s="104"/>
      <c r="PSB2" s="104"/>
      <c r="PSC2" s="104"/>
      <c r="PSD2" s="104"/>
      <c r="PSE2" s="104"/>
      <c r="PSF2" s="104"/>
      <c r="PSG2" s="104"/>
      <c r="PSH2" s="104"/>
      <c r="PSI2" s="104"/>
      <c r="PSJ2" s="104"/>
      <c r="PSK2" s="104"/>
      <c r="PSL2" s="104"/>
      <c r="PSM2" s="104"/>
      <c r="PSN2" s="104"/>
      <c r="PSO2" s="104"/>
      <c r="PSP2" s="104"/>
      <c r="PSQ2" s="104"/>
      <c r="PSR2" s="104"/>
      <c r="PSS2" s="104"/>
      <c r="PST2" s="104"/>
      <c r="PSU2" s="104"/>
      <c r="PSV2" s="104"/>
      <c r="PSW2" s="104"/>
      <c r="PSX2" s="104"/>
      <c r="PSY2" s="104"/>
      <c r="PSZ2" s="104"/>
      <c r="PTA2" s="104"/>
      <c r="PTB2" s="104"/>
      <c r="PTC2" s="104"/>
      <c r="PTD2" s="104"/>
      <c r="PTE2" s="104"/>
      <c r="PTF2" s="104"/>
      <c r="PTG2" s="104"/>
      <c r="PTH2" s="104"/>
      <c r="PTI2" s="104"/>
      <c r="PTJ2" s="104"/>
      <c r="PTK2" s="104"/>
      <c r="PTL2" s="104"/>
      <c r="PTM2" s="104"/>
      <c r="PTN2" s="104"/>
      <c r="PTO2" s="104"/>
      <c r="PTP2" s="104"/>
      <c r="PTQ2" s="104"/>
      <c r="PTR2" s="104"/>
      <c r="PTS2" s="104"/>
      <c r="PTT2" s="104"/>
      <c r="PTU2" s="104"/>
      <c r="PTV2" s="104"/>
      <c r="PTW2" s="104"/>
      <c r="PTX2" s="104"/>
      <c r="PTY2" s="104"/>
      <c r="PTZ2" s="104"/>
      <c r="PUA2" s="104"/>
      <c r="PUB2" s="104"/>
      <c r="PUC2" s="104"/>
      <c r="PUD2" s="104"/>
      <c r="PUE2" s="104"/>
      <c r="PUF2" s="104"/>
      <c r="PUG2" s="104"/>
      <c r="PUH2" s="104"/>
      <c r="PUI2" s="104"/>
      <c r="PUJ2" s="104"/>
      <c r="PUK2" s="104"/>
      <c r="PUL2" s="104"/>
      <c r="PUM2" s="104"/>
      <c r="PUN2" s="104"/>
      <c r="PUO2" s="104"/>
      <c r="PUP2" s="104"/>
      <c r="PUQ2" s="104"/>
      <c r="PUR2" s="104"/>
      <c r="PUS2" s="104"/>
      <c r="PUT2" s="104"/>
      <c r="PUU2" s="104"/>
      <c r="PUV2" s="104"/>
      <c r="PUW2" s="104"/>
      <c r="PUX2" s="104"/>
      <c r="PUY2" s="104"/>
      <c r="PUZ2" s="104"/>
      <c r="PVA2" s="104"/>
      <c r="PVB2" s="104"/>
      <c r="PVC2" s="104"/>
      <c r="PVD2" s="104"/>
      <c r="PVE2" s="104"/>
      <c r="PVF2" s="104"/>
      <c r="PVG2" s="104"/>
      <c r="PVH2" s="104"/>
      <c r="PVI2" s="104"/>
      <c r="PVJ2" s="104"/>
      <c r="PVK2" s="104"/>
      <c r="PVL2" s="104"/>
      <c r="PVM2" s="104"/>
      <c r="PVN2" s="104"/>
      <c r="PVO2" s="104"/>
      <c r="PVP2" s="104"/>
      <c r="PVQ2" s="104"/>
      <c r="PVR2" s="104"/>
      <c r="PVS2" s="104"/>
      <c r="PVT2" s="104"/>
      <c r="PVU2" s="104"/>
      <c r="PVV2" s="104"/>
      <c r="PVW2" s="104"/>
      <c r="PVX2" s="104"/>
      <c r="PVY2" s="104"/>
      <c r="PVZ2" s="104"/>
      <c r="PWA2" s="104"/>
      <c r="PWB2" s="104"/>
      <c r="PWC2" s="104"/>
      <c r="PWD2" s="104"/>
      <c r="PWE2" s="104"/>
      <c r="PWF2" s="104"/>
      <c r="PWG2" s="104"/>
      <c r="PWH2" s="104"/>
      <c r="PWI2" s="104"/>
      <c r="PWJ2" s="104"/>
      <c r="PWK2" s="104"/>
      <c r="PWL2" s="104"/>
      <c r="PWM2" s="104"/>
      <c r="PWN2" s="104"/>
      <c r="PWO2" s="104"/>
      <c r="PWP2" s="104"/>
      <c r="PWQ2" s="104"/>
      <c r="PWR2" s="104"/>
      <c r="PWS2" s="104"/>
      <c r="PWT2" s="104"/>
      <c r="PWU2" s="104"/>
      <c r="PWV2" s="104"/>
      <c r="PWW2" s="104"/>
      <c r="PWX2" s="104"/>
      <c r="PWY2" s="104"/>
      <c r="PWZ2" s="104"/>
      <c r="PXA2" s="104"/>
      <c r="PXB2" s="104"/>
      <c r="PXC2" s="104"/>
      <c r="PXD2" s="104"/>
      <c r="PXE2" s="104"/>
      <c r="PXF2" s="104"/>
      <c r="PXG2" s="104"/>
      <c r="PXH2" s="104"/>
      <c r="PXI2" s="104"/>
      <c r="PXJ2" s="104"/>
      <c r="PXK2" s="104"/>
      <c r="PXL2" s="104"/>
      <c r="PXM2" s="104"/>
      <c r="PXN2" s="104"/>
      <c r="PXO2" s="104"/>
      <c r="PXP2" s="104"/>
      <c r="PXQ2" s="104"/>
      <c r="PXR2" s="104"/>
      <c r="PXS2" s="104"/>
      <c r="PXT2" s="104"/>
      <c r="PXU2" s="104"/>
      <c r="PXV2" s="104"/>
      <c r="PXW2" s="104"/>
      <c r="PXX2" s="104"/>
      <c r="PXY2" s="104"/>
      <c r="PXZ2" s="104"/>
      <c r="PYA2" s="104"/>
      <c r="PYB2" s="104"/>
      <c r="PYC2" s="104"/>
      <c r="PYD2" s="104"/>
      <c r="PYE2" s="104"/>
      <c r="PYF2" s="104"/>
      <c r="PYG2" s="104"/>
      <c r="PYH2" s="104"/>
      <c r="PYI2" s="104"/>
      <c r="PYJ2" s="104"/>
      <c r="PYK2" s="104"/>
      <c r="PYL2" s="104"/>
      <c r="PYM2" s="104"/>
      <c r="PYN2" s="104"/>
      <c r="PYO2" s="104"/>
      <c r="PYP2" s="104"/>
      <c r="PYQ2" s="104"/>
      <c r="PYR2" s="104"/>
      <c r="PYS2" s="104"/>
      <c r="PYT2" s="104"/>
      <c r="PYU2" s="104"/>
      <c r="PYV2" s="104"/>
      <c r="PYW2" s="104"/>
      <c r="PYX2" s="104"/>
      <c r="PYY2" s="104"/>
      <c r="PYZ2" s="104"/>
      <c r="PZA2" s="104"/>
      <c r="PZB2" s="104"/>
      <c r="PZC2" s="104"/>
      <c r="PZD2" s="104"/>
      <c r="PZE2" s="104"/>
      <c r="PZF2" s="104"/>
      <c r="PZG2" s="104"/>
      <c r="PZH2" s="104"/>
      <c r="PZI2" s="104"/>
      <c r="PZJ2" s="104"/>
      <c r="PZK2" s="104"/>
      <c r="PZL2" s="104"/>
      <c r="PZM2" s="104"/>
      <c r="PZN2" s="104"/>
      <c r="PZO2" s="104"/>
      <c r="PZP2" s="104"/>
      <c r="PZQ2" s="104"/>
      <c r="PZR2" s="104"/>
      <c r="PZS2" s="104"/>
      <c r="PZT2" s="104"/>
      <c r="PZU2" s="104"/>
      <c r="PZV2" s="104"/>
      <c r="PZW2" s="104"/>
      <c r="PZX2" s="104"/>
      <c r="PZY2" s="104"/>
      <c r="PZZ2" s="104"/>
      <c r="QAA2" s="104"/>
      <c r="QAB2" s="104"/>
      <c r="QAC2" s="104"/>
      <c r="QAD2" s="104"/>
      <c r="QAE2" s="104"/>
      <c r="QAF2" s="104"/>
      <c r="QAG2" s="104"/>
      <c r="QAH2" s="104"/>
      <c r="QAI2" s="104"/>
      <c r="QAJ2" s="104"/>
      <c r="QAK2" s="104"/>
      <c r="QAL2" s="104"/>
      <c r="QAM2" s="104"/>
      <c r="QAN2" s="104"/>
      <c r="QAO2" s="104"/>
      <c r="QAP2" s="104"/>
      <c r="QAQ2" s="104"/>
      <c r="QAR2" s="104"/>
      <c r="QAS2" s="104"/>
      <c r="QAT2" s="104"/>
      <c r="QAU2" s="104"/>
      <c r="QAV2" s="104"/>
      <c r="QAW2" s="104"/>
      <c r="QAX2" s="104"/>
      <c r="QAY2" s="104"/>
      <c r="QAZ2" s="104"/>
      <c r="QBA2" s="104"/>
      <c r="QBB2" s="104"/>
      <c r="QBC2" s="104"/>
      <c r="QBD2" s="104"/>
      <c r="QBE2" s="104"/>
      <c r="QBF2" s="104"/>
      <c r="QBG2" s="104"/>
      <c r="QBH2" s="104"/>
      <c r="QBI2" s="104"/>
      <c r="QBJ2" s="104"/>
      <c r="QBK2" s="104"/>
      <c r="QBL2" s="104"/>
      <c r="QBM2" s="104"/>
      <c r="QBN2" s="104"/>
      <c r="QBO2" s="104"/>
      <c r="QBP2" s="104"/>
      <c r="QBQ2" s="104"/>
      <c r="QBR2" s="104"/>
      <c r="QBS2" s="104"/>
      <c r="QBT2" s="104"/>
      <c r="QBU2" s="104"/>
      <c r="QBV2" s="104"/>
      <c r="QBW2" s="104"/>
      <c r="QBX2" s="104"/>
      <c r="QBY2" s="104"/>
      <c r="QBZ2" s="104"/>
      <c r="QCA2" s="104"/>
      <c r="QCB2" s="104"/>
      <c r="QCC2" s="104"/>
      <c r="QCD2" s="104"/>
      <c r="QCE2" s="104"/>
      <c r="QCF2" s="104"/>
      <c r="QCG2" s="104"/>
      <c r="QCH2" s="104"/>
      <c r="QCI2" s="104"/>
      <c r="QCJ2" s="104"/>
      <c r="QCK2" s="104"/>
      <c r="QCL2" s="104"/>
      <c r="QCM2" s="104"/>
      <c r="QCN2" s="104"/>
      <c r="QCO2" s="104"/>
      <c r="QCP2" s="104"/>
      <c r="QCQ2" s="104"/>
      <c r="QCR2" s="104"/>
      <c r="QCS2" s="104"/>
      <c r="QCT2" s="104"/>
      <c r="QCU2" s="104"/>
      <c r="QCV2" s="104"/>
      <c r="QCW2" s="104"/>
      <c r="QCX2" s="104"/>
      <c r="QCY2" s="104"/>
      <c r="QCZ2" s="104"/>
      <c r="QDA2" s="104"/>
      <c r="QDB2" s="104"/>
      <c r="QDC2" s="104"/>
      <c r="QDD2" s="104"/>
      <c r="QDE2" s="104"/>
      <c r="QDF2" s="104"/>
      <c r="QDG2" s="104"/>
      <c r="QDH2" s="104"/>
      <c r="QDI2" s="104"/>
      <c r="QDJ2" s="104"/>
      <c r="QDK2" s="104"/>
      <c r="QDL2" s="104"/>
      <c r="QDM2" s="104"/>
      <c r="QDN2" s="104"/>
      <c r="QDO2" s="104"/>
      <c r="QDP2" s="104"/>
      <c r="QDQ2" s="104"/>
      <c r="QDR2" s="104"/>
      <c r="QDS2" s="104"/>
      <c r="QDT2" s="104"/>
      <c r="QDU2" s="104"/>
      <c r="QDV2" s="104"/>
      <c r="QDW2" s="104"/>
      <c r="QDX2" s="104"/>
      <c r="QDY2" s="104"/>
      <c r="QDZ2" s="104"/>
      <c r="QEA2" s="104"/>
      <c r="QEB2" s="104"/>
      <c r="QEC2" s="104"/>
      <c r="QED2" s="104"/>
      <c r="QEE2" s="104"/>
      <c r="QEF2" s="104"/>
      <c r="QEG2" s="104"/>
      <c r="QEH2" s="104"/>
      <c r="QEI2" s="104"/>
      <c r="QEJ2" s="104"/>
      <c r="QEK2" s="104"/>
      <c r="QEL2" s="104"/>
      <c r="QEM2" s="104"/>
      <c r="QEN2" s="104"/>
      <c r="QEO2" s="104"/>
      <c r="QEP2" s="104"/>
      <c r="QEQ2" s="104"/>
      <c r="QER2" s="104"/>
      <c r="QES2" s="104"/>
      <c r="QET2" s="104"/>
      <c r="QEU2" s="104"/>
      <c r="QEV2" s="104"/>
      <c r="QEW2" s="104"/>
      <c r="QEX2" s="104"/>
      <c r="QEY2" s="104"/>
      <c r="QEZ2" s="104"/>
      <c r="QFA2" s="104"/>
      <c r="QFB2" s="104"/>
      <c r="QFC2" s="104"/>
      <c r="QFD2" s="104"/>
      <c r="QFE2" s="104"/>
      <c r="QFF2" s="104"/>
      <c r="QFG2" s="104"/>
      <c r="QFH2" s="104"/>
      <c r="QFI2" s="104"/>
      <c r="QFJ2" s="104"/>
      <c r="QFK2" s="104"/>
      <c r="QFL2" s="104"/>
      <c r="QFM2" s="104"/>
      <c r="QFN2" s="104"/>
      <c r="QFO2" s="104"/>
      <c r="QFP2" s="104"/>
      <c r="QFQ2" s="104"/>
      <c r="QFR2" s="104"/>
      <c r="QFS2" s="104"/>
      <c r="QFT2" s="104"/>
      <c r="QFU2" s="104"/>
      <c r="QFV2" s="104"/>
      <c r="QFW2" s="104"/>
      <c r="QFX2" s="104"/>
      <c r="QFY2" s="104"/>
      <c r="QFZ2" s="104"/>
      <c r="QGA2" s="104"/>
      <c r="QGB2" s="104"/>
      <c r="QGC2" s="104"/>
      <c r="QGD2" s="104"/>
      <c r="QGE2" s="104"/>
      <c r="QGF2" s="104"/>
      <c r="QGG2" s="104"/>
      <c r="QGH2" s="104"/>
      <c r="QGI2" s="104"/>
      <c r="QGJ2" s="104"/>
      <c r="QGK2" s="104"/>
      <c r="QGL2" s="104"/>
      <c r="QGM2" s="104"/>
      <c r="QGN2" s="104"/>
      <c r="QGO2" s="104"/>
      <c r="QGP2" s="104"/>
      <c r="QGQ2" s="104"/>
      <c r="QGR2" s="104"/>
      <c r="QGS2" s="104"/>
      <c r="QGT2" s="104"/>
      <c r="QGU2" s="104"/>
      <c r="QGV2" s="104"/>
      <c r="QGW2" s="104"/>
      <c r="QGX2" s="104"/>
      <c r="QGY2" s="104"/>
      <c r="QGZ2" s="104"/>
      <c r="QHA2" s="104"/>
      <c r="QHB2" s="104"/>
      <c r="QHC2" s="104"/>
      <c r="QHD2" s="104"/>
      <c r="QHE2" s="104"/>
      <c r="QHF2" s="104"/>
      <c r="QHG2" s="104"/>
      <c r="QHH2" s="104"/>
      <c r="QHI2" s="104"/>
      <c r="QHJ2" s="104"/>
      <c r="QHK2" s="104"/>
      <c r="QHL2" s="104"/>
      <c r="QHM2" s="104"/>
      <c r="QHN2" s="104"/>
      <c r="QHO2" s="104"/>
      <c r="QHP2" s="104"/>
      <c r="QHQ2" s="104"/>
      <c r="QHR2" s="104"/>
      <c r="QHS2" s="104"/>
      <c r="QHT2" s="104"/>
      <c r="QHU2" s="104"/>
      <c r="QHV2" s="104"/>
      <c r="QHW2" s="104"/>
      <c r="QHX2" s="104"/>
      <c r="QHY2" s="104"/>
      <c r="QHZ2" s="104"/>
      <c r="QIA2" s="104"/>
      <c r="QIB2" s="104"/>
      <c r="QIC2" s="104"/>
      <c r="QID2" s="104"/>
      <c r="QIE2" s="104"/>
      <c r="QIF2" s="104"/>
      <c r="QIG2" s="104"/>
      <c r="QIH2" s="104"/>
      <c r="QII2" s="104"/>
      <c r="QIJ2" s="104"/>
      <c r="QIK2" s="104"/>
      <c r="QIL2" s="104"/>
      <c r="QIM2" s="104"/>
      <c r="QIN2" s="104"/>
      <c r="QIO2" s="104"/>
      <c r="QIP2" s="104"/>
      <c r="QIQ2" s="104"/>
      <c r="QIR2" s="104"/>
      <c r="QIS2" s="104"/>
      <c r="QIT2" s="104"/>
      <c r="QIU2" s="104"/>
      <c r="QIV2" s="104"/>
      <c r="QIW2" s="104"/>
      <c r="QIX2" s="104"/>
      <c r="QIY2" s="104"/>
      <c r="QIZ2" s="104"/>
      <c r="QJA2" s="104"/>
      <c r="QJB2" s="104"/>
      <c r="QJC2" s="104"/>
      <c r="QJD2" s="104"/>
      <c r="QJE2" s="104"/>
      <c r="QJF2" s="104"/>
      <c r="QJG2" s="104"/>
      <c r="QJH2" s="104"/>
      <c r="QJI2" s="104"/>
      <c r="QJJ2" s="104"/>
      <c r="QJK2" s="104"/>
      <c r="QJL2" s="104"/>
      <c r="QJM2" s="104"/>
      <c r="QJN2" s="104"/>
      <c r="QJO2" s="104"/>
      <c r="QJP2" s="104"/>
      <c r="QJQ2" s="104"/>
      <c r="QJR2" s="104"/>
      <c r="QJS2" s="104"/>
      <c r="QJT2" s="104"/>
      <c r="QJU2" s="104"/>
      <c r="QJV2" s="104"/>
      <c r="QJW2" s="104"/>
      <c r="QJX2" s="104"/>
      <c r="QJY2" s="104"/>
      <c r="QJZ2" s="104"/>
      <c r="QKA2" s="104"/>
      <c r="QKB2" s="104"/>
      <c r="QKC2" s="104"/>
      <c r="QKD2" s="104"/>
      <c r="QKE2" s="104"/>
      <c r="QKF2" s="104"/>
      <c r="QKG2" s="104"/>
      <c r="QKH2" s="104"/>
      <c r="QKI2" s="104"/>
      <c r="QKJ2" s="104"/>
      <c r="QKK2" s="104"/>
      <c r="QKL2" s="104"/>
      <c r="QKM2" s="104"/>
      <c r="QKN2" s="104"/>
      <c r="QKO2" s="104"/>
      <c r="QKP2" s="104"/>
      <c r="QKQ2" s="104"/>
      <c r="QKR2" s="104"/>
      <c r="QKS2" s="104"/>
      <c r="QKT2" s="104"/>
      <c r="QKU2" s="104"/>
      <c r="QKV2" s="104"/>
      <c r="QKW2" s="104"/>
      <c r="QKX2" s="104"/>
      <c r="QKY2" s="104"/>
      <c r="QKZ2" s="104"/>
      <c r="QLA2" s="104"/>
      <c r="QLB2" s="104"/>
      <c r="QLC2" s="104"/>
      <c r="QLD2" s="104"/>
      <c r="QLE2" s="104"/>
      <c r="QLF2" s="104"/>
      <c r="QLG2" s="104"/>
      <c r="QLH2" s="104"/>
      <c r="QLI2" s="104"/>
      <c r="QLJ2" s="104"/>
      <c r="QLK2" s="104"/>
      <c r="QLL2" s="104"/>
      <c r="QLM2" s="104"/>
      <c r="QLN2" s="104"/>
      <c r="QLO2" s="104"/>
      <c r="QLP2" s="104"/>
      <c r="QLQ2" s="104"/>
      <c r="QLR2" s="104"/>
      <c r="QLS2" s="104"/>
      <c r="QLT2" s="104"/>
      <c r="QLU2" s="104"/>
      <c r="QLV2" s="104"/>
      <c r="QLW2" s="104"/>
      <c r="QLX2" s="104"/>
      <c r="QLY2" s="104"/>
      <c r="QLZ2" s="104"/>
      <c r="QMA2" s="104"/>
      <c r="QMB2" s="104"/>
      <c r="QMC2" s="104"/>
      <c r="QMD2" s="104"/>
      <c r="QME2" s="104"/>
      <c r="QMF2" s="104"/>
      <c r="QMG2" s="104"/>
      <c r="QMH2" s="104"/>
      <c r="QMI2" s="104"/>
      <c r="QMJ2" s="104"/>
      <c r="QMK2" s="104"/>
      <c r="QML2" s="104"/>
      <c r="QMM2" s="104"/>
      <c r="QMN2" s="104"/>
      <c r="QMO2" s="104"/>
      <c r="QMP2" s="104"/>
      <c r="QMQ2" s="104"/>
      <c r="QMR2" s="104"/>
      <c r="QMS2" s="104"/>
      <c r="QMT2" s="104"/>
      <c r="QMU2" s="104"/>
      <c r="QMV2" s="104"/>
      <c r="QMW2" s="104"/>
      <c r="QMX2" s="104"/>
      <c r="QMY2" s="104"/>
      <c r="QMZ2" s="104"/>
      <c r="QNA2" s="104"/>
      <c r="QNB2" s="104"/>
      <c r="QNC2" s="104"/>
      <c r="QND2" s="104"/>
      <c r="QNE2" s="104"/>
      <c r="QNF2" s="104"/>
      <c r="QNG2" s="104"/>
      <c r="QNH2" s="104"/>
      <c r="QNI2" s="104"/>
      <c r="QNJ2" s="104"/>
      <c r="QNK2" s="104"/>
      <c r="QNL2" s="104"/>
      <c r="QNM2" s="104"/>
      <c r="QNN2" s="104"/>
      <c r="QNO2" s="104"/>
      <c r="QNP2" s="104"/>
      <c r="QNQ2" s="104"/>
      <c r="QNR2" s="104"/>
      <c r="QNS2" s="104"/>
      <c r="QNT2" s="104"/>
      <c r="QNU2" s="104"/>
      <c r="QNV2" s="104"/>
      <c r="QNW2" s="104"/>
      <c r="QNX2" s="104"/>
      <c r="QNY2" s="104"/>
      <c r="QNZ2" s="104"/>
      <c r="QOA2" s="104"/>
      <c r="QOB2" s="104"/>
      <c r="QOC2" s="104"/>
      <c r="QOD2" s="104"/>
      <c r="QOE2" s="104"/>
      <c r="QOF2" s="104"/>
      <c r="QOG2" s="104"/>
      <c r="QOH2" s="104"/>
      <c r="QOI2" s="104"/>
      <c r="QOJ2" s="104"/>
      <c r="QOK2" s="104"/>
      <c r="QOL2" s="104"/>
      <c r="QOM2" s="104"/>
      <c r="QON2" s="104"/>
      <c r="QOO2" s="104"/>
      <c r="QOP2" s="104"/>
      <c r="QOQ2" s="104"/>
      <c r="QOR2" s="104"/>
      <c r="QOS2" s="104"/>
      <c r="QOT2" s="104"/>
      <c r="QOU2" s="104"/>
      <c r="QOV2" s="104"/>
      <c r="QOW2" s="104"/>
      <c r="QOX2" s="104"/>
      <c r="QOY2" s="104"/>
      <c r="QOZ2" s="104"/>
      <c r="QPA2" s="104"/>
      <c r="QPB2" s="104"/>
      <c r="QPC2" s="104"/>
      <c r="QPD2" s="104"/>
      <c r="QPE2" s="104"/>
      <c r="QPF2" s="104"/>
      <c r="QPG2" s="104"/>
      <c r="QPH2" s="104"/>
      <c r="QPI2" s="104"/>
      <c r="QPJ2" s="104"/>
      <c r="QPK2" s="104"/>
      <c r="QPL2" s="104"/>
      <c r="QPM2" s="104"/>
      <c r="QPN2" s="104"/>
      <c r="QPO2" s="104"/>
      <c r="QPP2" s="104"/>
      <c r="QPQ2" s="104"/>
      <c r="QPR2" s="104"/>
      <c r="QPS2" s="104"/>
      <c r="QPT2" s="104"/>
      <c r="QPU2" s="104"/>
      <c r="QPV2" s="104"/>
      <c r="QPW2" s="104"/>
      <c r="QPX2" s="104"/>
      <c r="QPY2" s="104"/>
      <c r="QPZ2" s="104"/>
      <c r="QQA2" s="104"/>
      <c r="QQB2" s="104"/>
      <c r="QQC2" s="104"/>
      <c r="QQD2" s="104"/>
      <c r="QQE2" s="104"/>
      <c r="QQF2" s="104"/>
      <c r="QQG2" s="104"/>
      <c r="QQH2" s="104"/>
      <c r="QQI2" s="104"/>
      <c r="QQJ2" s="104"/>
      <c r="QQK2" s="104"/>
      <c r="QQL2" s="104"/>
      <c r="QQM2" s="104"/>
      <c r="QQN2" s="104"/>
      <c r="QQO2" s="104"/>
      <c r="QQP2" s="104"/>
      <c r="QQQ2" s="104"/>
      <c r="QQR2" s="104"/>
      <c r="QQS2" s="104"/>
      <c r="QQT2" s="104"/>
      <c r="QQU2" s="104"/>
      <c r="QQV2" s="104"/>
      <c r="QQW2" s="104"/>
      <c r="QQX2" s="104"/>
      <c r="QQY2" s="104"/>
      <c r="QQZ2" s="104"/>
      <c r="QRA2" s="104"/>
      <c r="QRB2" s="104"/>
      <c r="QRC2" s="104"/>
      <c r="QRD2" s="104"/>
      <c r="QRE2" s="104"/>
      <c r="QRF2" s="104"/>
      <c r="QRG2" s="104"/>
      <c r="QRH2" s="104"/>
      <c r="QRI2" s="104"/>
      <c r="QRJ2" s="104"/>
      <c r="QRK2" s="104"/>
      <c r="QRL2" s="104"/>
      <c r="QRM2" s="104"/>
      <c r="QRN2" s="104"/>
      <c r="QRO2" s="104"/>
      <c r="QRP2" s="104"/>
      <c r="QRQ2" s="104"/>
      <c r="QRR2" s="104"/>
      <c r="QRS2" s="104"/>
      <c r="QRT2" s="104"/>
      <c r="QRU2" s="104"/>
      <c r="QRV2" s="104"/>
      <c r="QRW2" s="104"/>
      <c r="QRX2" s="104"/>
      <c r="QRY2" s="104"/>
      <c r="QRZ2" s="104"/>
      <c r="QSA2" s="104"/>
      <c r="QSB2" s="104"/>
      <c r="QSC2" s="104"/>
      <c r="QSD2" s="104"/>
      <c r="QSE2" s="104"/>
      <c r="QSF2" s="104"/>
      <c r="QSG2" s="104"/>
      <c r="QSH2" s="104"/>
      <c r="QSI2" s="104"/>
      <c r="QSJ2" s="104"/>
      <c r="QSK2" s="104"/>
      <c r="QSL2" s="104"/>
      <c r="QSM2" s="104"/>
      <c r="QSN2" s="104"/>
      <c r="QSO2" s="104"/>
      <c r="QSP2" s="104"/>
      <c r="QSQ2" s="104"/>
      <c r="QSR2" s="104"/>
      <c r="QSS2" s="104"/>
      <c r="QST2" s="104"/>
      <c r="QSU2" s="104"/>
      <c r="QSV2" s="104"/>
      <c r="QSW2" s="104"/>
      <c r="QSX2" s="104"/>
      <c r="QSY2" s="104"/>
      <c r="QSZ2" s="104"/>
      <c r="QTA2" s="104"/>
      <c r="QTB2" s="104"/>
      <c r="QTC2" s="104"/>
      <c r="QTD2" s="104"/>
      <c r="QTE2" s="104"/>
      <c r="QTF2" s="104"/>
      <c r="QTG2" s="104"/>
      <c r="QTH2" s="104"/>
      <c r="QTI2" s="104"/>
      <c r="QTJ2" s="104"/>
      <c r="QTK2" s="104"/>
      <c r="QTL2" s="104"/>
      <c r="QTM2" s="104"/>
      <c r="QTN2" s="104"/>
      <c r="QTO2" s="104"/>
      <c r="QTP2" s="104"/>
      <c r="QTQ2" s="104"/>
      <c r="QTR2" s="104"/>
      <c r="QTS2" s="104"/>
      <c r="QTT2" s="104"/>
      <c r="QTU2" s="104"/>
      <c r="QTV2" s="104"/>
      <c r="QTW2" s="104"/>
      <c r="QTX2" s="104"/>
      <c r="QTY2" s="104"/>
      <c r="QTZ2" s="104"/>
      <c r="QUA2" s="104"/>
      <c r="QUB2" s="104"/>
      <c r="QUC2" s="104"/>
      <c r="QUD2" s="104"/>
      <c r="QUE2" s="104"/>
      <c r="QUF2" s="104"/>
      <c r="QUG2" s="104"/>
      <c r="QUH2" s="104"/>
      <c r="QUI2" s="104"/>
      <c r="QUJ2" s="104"/>
      <c r="QUK2" s="104"/>
      <c r="QUL2" s="104"/>
      <c r="QUM2" s="104"/>
      <c r="QUN2" s="104"/>
      <c r="QUO2" s="104"/>
      <c r="QUP2" s="104"/>
      <c r="QUQ2" s="104"/>
      <c r="QUR2" s="104"/>
      <c r="QUS2" s="104"/>
      <c r="QUT2" s="104"/>
      <c r="QUU2" s="104"/>
      <c r="QUV2" s="104"/>
      <c r="QUW2" s="104"/>
      <c r="QUX2" s="104"/>
      <c r="QUY2" s="104"/>
      <c r="QUZ2" s="104"/>
      <c r="QVA2" s="104"/>
      <c r="QVB2" s="104"/>
      <c r="QVC2" s="104"/>
      <c r="QVD2" s="104"/>
      <c r="QVE2" s="104"/>
      <c r="QVF2" s="104"/>
      <c r="QVG2" s="104"/>
      <c r="QVH2" s="104"/>
      <c r="QVI2" s="104"/>
      <c r="QVJ2" s="104"/>
      <c r="QVK2" s="104"/>
      <c r="QVL2" s="104"/>
      <c r="QVM2" s="104"/>
      <c r="QVN2" s="104"/>
      <c r="QVO2" s="104"/>
      <c r="QVP2" s="104"/>
      <c r="QVQ2" s="104"/>
      <c r="QVR2" s="104"/>
      <c r="QVS2" s="104"/>
      <c r="QVT2" s="104"/>
      <c r="QVU2" s="104"/>
      <c r="QVV2" s="104"/>
      <c r="QVW2" s="104"/>
      <c r="QVX2" s="104"/>
      <c r="QVY2" s="104"/>
      <c r="QVZ2" s="104"/>
      <c r="QWA2" s="104"/>
      <c r="QWB2" s="104"/>
      <c r="QWC2" s="104"/>
      <c r="QWD2" s="104"/>
      <c r="QWE2" s="104"/>
      <c r="QWF2" s="104"/>
      <c r="QWG2" s="104"/>
      <c r="QWH2" s="104"/>
      <c r="QWI2" s="104"/>
      <c r="QWJ2" s="104"/>
      <c r="QWK2" s="104"/>
      <c r="QWL2" s="104"/>
      <c r="QWM2" s="104"/>
      <c r="QWN2" s="104"/>
      <c r="QWO2" s="104"/>
      <c r="QWP2" s="104"/>
      <c r="QWQ2" s="104"/>
      <c r="QWR2" s="104"/>
      <c r="QWS2" s="104"/>
      <c r="QWT2" s="104"/>
      <c r="QWU2" s="104"/>
      <c r="QWV2" s="104"/>
      <c r="QWW2" s="104"/>
      <c r="QWX2" s="104"/>
      <c r="QWY2" s="104"/>
      <c r="QWZ2" s="104"/>
      <c r="QXA2" s="104"/>
      <c r="QXB2" s="104"/>
      <c r="QXC2" s="104"/>
      <c r="QXD2" s="104"/>
      <c r="QXE2" s="104"/>
      <c r="QXF2" s="104"/>
      <c r="QXG2" s="104"/>
      <c r="QXH2" s="104"/>
      <c r="QXI2" s="104"/>
      <c r="QXJ2" s="104"/>
      <c r="QXK2" s="104"/>
      <c r="QXL2" s="104"/>
      <c r="QXM2" s="104"/>
      <c r="QXN2" s="104"/>
      <c r="QXO2" s="104"/>
      <c r="QXP2" s="104"/>
      <c r="QXQ2" s="104"/>
      <c r="QXR2" s="104"/>
      <c r="QXS2" s="104"/>
      <c r="QXT2" s="104"/>
      <c r="QXU2" s="104"/>
      <c r="QXV2" s="104"/>
      <c r="QXW2" s="104"/>
      <c r="QXX2" s="104"/>
      <c r="QXY2" s="104"/>
      <c r="QXZ2" s="104"/>
      <c r="QYA2" s="104"/>
      <c r="QYB2" s="104"/>
      <c r="QYC2" s="104"/>
      <c r="QYD2" s="104"/>
      <c r="QYE2" s="104"/>
      <c r="QYF2" s="104"/>
      <c r="QYG2" s="104"/>
      <c r="QYH2" s="104"/>
      <c r="QYI2" s="104"/>
      <c r="QYJ2" s="104"/>
      <c r="QYK2" s="104"/>
      <c r="QYL2" s="104"/>
      <c r="QYM2" s="104"/>
      <c r="QYN2" s="104"/>
      <c r="QYO2" s="104"/>
      <c r="QYP2" s="104"/>
      <c r="QYQ2" s="104"/>
      <c r="QYR2" s="104"/>
      <c r="QYS2" s="104"/>
      <c r="QYT2" s="104"/>
      <c r="QYU2" s="104"/>
      <c r="QYV2" s="104"/>
      <c r="QYW2" s="104"/>
      <c r="QYX2" s="104"/>
      <c r="QYY2" s="104"/>
      <c r="QYZ2" s="104"/>
      <c r="QZA2" s="104"/>
      <c r="QZB2" s="104"/>
      <c r="QZC2" s="104"/>
      <c r="QZD2" s="104"/>
      <c r="QZE2" s="104"/>
      <c r="QZF2" s="104"/>
      <c r="QZG2" s="104"/>
      <c r="QZH2" s="104"/>
      <c r="QZI2" s="104"/>
      <c r="QZJ2" s="104"/>
      <c r="QZK2" s="104"/>
      <c r="QZL2" s="104"/>
      <c r="QZM2" s="104"/>
      <c r="QZN2" s="104"/>
      <c r="QZO2" s="104"/>
      <c r="QZP2" s="104"/>
      <c r="QZQ2" s="104"/>
      <c r="QZR2" s="104"/>
      <c r="QZS2" s="104"/>
      <c r="QZT2" s="104"/>
      <c r="QZU2" s="104"/>
      <c r="QZV2" s="104"/>
      <c r="QZW2" s="104"/>
      <c r="QZX2" s="104"/>
      <c r="QZY2" s="104"/>
      <c r="QZZ2" s="104"/>
      <c r="RAA2" s="104"/>
      <c r="RAB2" s="104"/>
      <c r="RAC2" s="104"/>
      <c r="RAD2" s="104"/>
      <c r="RAE2" s="104"/>
      <c r="RAF2" s="104"/>
      <c r="RAG2" s="104"/>
      <c r="RAH2" s="104"/>
      <c r="RAI2" s="104"/>
      <c r="RAJ2" s="104"/>
      <c r="RAK2" s="104"/>
      <c r="RAL2" s="104"/>
      <c r="RAM2" s="104"/>
      <c r="RAN2" s="104"/>
      <c r="RAO2" s="104"/>
      <c r="RAP2" s="104"/>
      <c r="RAQ2" s="104"/>
      <c r="RAR2" s="104"/>
      <c r="RAS2" s="104"/>
      <c r="RAT2" s="104"/>
      <c r="RAU2" s="104"/>
      <c r="RAV2" s="104"/>
      <c r="RAW2" s="104"/>
      <c r="RAX2" s="104"/>
      <c r="RAY2" s="104"/>
      <c r="RAZ2" s="104"/>
      <c r="RBA2" s="104"/>
      <c r="RBB2" s="104"/>
      <c r="RBC2" s="104"/>
      <c r="RBD2" s="104"/>
      <c r="RBE2" s="104"/>
      <c r="RBF2" s="104"/>
      <c r="RBG2" s="104"/>
      <c r="RBH2" s="104"/>
      <c r="RBI2" s="104"/>
      <c r="RBJ2" s="104"/>
      <c r="RBK2" s="104"/>
      <c r="RBL2" s="104"/>
      <c r="RBM2" s="104"/>
      <c r="RBN2" s="104"/>
      <c r="RBO2" s="104"/>
      <c r="RBP2" s="104"/>
      <c r="RBQ2" s="104"/>
      <c r="RBR2" s="104"/>
      <c r="RBS2" s="104"/>
      <c r="RBT2" s="104"/>
      <c r="RBU2" s="104"/>
      <c r="RBV2" s="104"/>
      <c r="RBW2" s="104"/>
      <c r="RBX2" s="104"/>
      <c r="RBY2" s="104"/>
      <c r="RBZ2" s="104"/>
      <c r="RCA2" s="104"/>
      <c r="RCB2" s="104"/>
      <c r="RCC2" s="104"/>
      <c r="RCD2" s="104"/>
      <c r="RCE2" s="104"/>
      <c r="RCF2" s="104"/>
      <c r="RCG2" s="104"/>
      <c r="RCH2" s="104"/>
      <c r="RCI2" s="104"/>
      <c r="RCJ2" s="104"/>
      <c r="RCK2" s="104"/>
      <c r="RCL2" s="104"/>
      <c r="RCM2" s="104"/>
      <c r="RCN2" s="104"/>
      <c r="RCO2" s="104"/>
      <c r="RCP2" s="104"/>
      <c r="RCQ2" s="104"/>
      <c r="RCR2" s="104"/>
      <c r="RCS2" s="104"/>
      <c r="RCT2" s="104"/>
      <c r="RCU2" s="104"/>
      <c r="RCV2" s="104"/>
      <c r="RCW2" s="104"/>
      <c r="RCX2" s="104"/>
      <c r="RCY2" s="104"/>
      <c r="RCZ2" s="104"/>
      <c r="RDA2" s="104"/>
      <c r="RDB2" s="104"/>
      <c r="RDC2" s="104"/>
      <c r="RDD2" s="104"/>
      <c r="RDE2" s="104"/>
      <c r="RDF2" s="104"/>
      <c r="RDG2" s="104"/>
      <c r="RDH2" s="104"/>
      <c r="RDI2" s="104"/>
      <c r="RDJ2" s="104"/>
      <c r="RDK2" s="104"/>
      <c r="RDL2" s="104"/>
      <c r="RDM2" s="104"/>
      <c r="RDN2" s="104"/>
      <c r="RDO2" s="104"/>
      <c r="RDP2" s="104"/>
      <c r="RDQ2" s="104"/>
      <c r="RDR2" s="104"/>
      <c r="RDS2" s="104"/>
      <c r="RDT2" s="104"/>
      <c r="RDU2" s="104"/>
      <c r="RDV2" s="104"/>
      <c r="RDW2" s="104"/>
      <c r="RDX2" s="104"/>
      <c r="RDY2" s="104"/>
      <c r="RDZ2" s="104"/>
      <c r="REA2" s="104"/>
      <c r="REB2" s="104"/>
      <c r="REC2" s="104"/>
      <c r="RED2" s="104"/>
      <c r="REE2" s="104"/>
      <c r="REF2" s="104"/>
      <c r="REG2" s="104"/>
      <c r="REH2" s="104"/>
      <c r="REI2" s="104"/>
      <c r="REJ2" s="104"/>
      <c r="REK2" s="104"/>
      <c r="REL2" s="104"/>
      <c r="REM2" s="104"/>
      <c r="REN2" s="104"/>
      <c r="REO2" s="104"/>
      <c r="REP2" s="104"/>
      <c r="REQ2" s="104"/>
      <c r="RER2" s="104"/>
      <c r="RES2" s="104"/>
      <c r="RET2" s="104"/>
      <c r="REU2" s="104"/>
      <c r="REV2" s="104"/>
      <c r="REW2" s="104"/>
      <c r="REX2" s="104"/>
      <c r="REY2" s="104"/>
      <c r="REZ2" s="104"/>
      <c r="RFA2" s="104"/>
      <c r="RFB2" s="104"/>
      <c r="RFC2" s="104"/>
      <c r="RFD2" s="104"/>
      <c r="RFE2" s="104"/>
      <c r="RFF2" s="104"/>
      <c r="RFG2" s="104"/>
      <c r="RFH2" s="104"/>
      <c r="RFI2" s="104"/>
      <c r="RFJ2" s="104"/>
      <c r="RFK2" s="104"/>
      <c r="RFL2" s="104"/>
      <c r="RFM2" s="104"/>
      <c r="RFN2" s="104"/>
      <c r="RFO2" s="104"/>
      <c r="RFP2" s="104"/>
      <c r="RFQ2" s="104"/>
      <c r="RFR2" s="104"/>
      <c r="RFS2" s="104"/>
      <c r="RFT2" s="104"/>
      <c r="RFU2" s="104"/>
      <c r="RFV2" s="104"/>
      <c r="RFW2" s="104"/>
      <c r="RFX2" s="104"/>
      <c r="RFY2" s="104"/>
      <c r="RFZ2" s="104"/>
      <c r="RGA2" s="104"/>
      <c r="RGB2" s="104"/>
      <c r="RGC2" s="104"/>
      <c r="RGD2" s="104"/>
      <c r="RGE2" s="104"/>
      <c r="RGF2" s="104"/>
      <c r="RGG2" s="104"/>
      <c r="RGH2" s="104"/>
      <c r="RGI2" s="104"/>
      <c r="RGJ2" s="104"/>
      <c r="RGK2" s="104"/>
      <c r="RGL2" s="104"/>
      <c r="RGM2" s="104"/>
      <c r="RGN2" s="104"/>
      <c r="RGO2" s="104"/>
      <c r="RGP2" s="104"/>
      <c r="RGQ2" s="104"/>
      <c r="RGR2" s="104"/>
      <c r="RGS2" s="104"/>
      <c r="RGT2" s="104"/>
      <c r="RGU2" s="104"/>
      <c r="RGV2" s="104"/>
      <c r="RGW2" s="104"/>
      <c r="RGX2" s="104"/>
      <c r="RGY2" s="104"/>
      <c r="RGZ2" s="104"/>
      <c r="RHA2" s="104"/>
      <c r="RHB2" s="104"/>
      <c r="RHC2" s="104"/>
      <c r="RHD2" s="104"/>
      <c r="RHE2" s="104"/>
      <c r="RHF2" s="104"/>
      <c r="RHG2" s="104"/>
      <c r="RHH2" s="104"/>
      <c r="RHI2" s="104"/>
      <c r="RHJ2" s="104"/>
      <c r="RHK2" s="104"/>
      <c r="RHL2" s="104"/>
      <c r="RHM2" s="104"/>
      <c r="RHN2" s="104"/>
      <c r="RHO2" s="104"/>
      <c r="RHP2" s="104"/>
      <c r="RHQ2" s="104"/>
      <c r="RHR2" s="104"/>
      <c r="RHS2" s="104"/>
      <c r="RHT2" s="104"/>
      <c r="RHU2" s="104"/>
      <c r="RHV2" s="104"/>
      <c r="RHW2" s="104"/>
      <c r="RHX2" s="104"/>
      <c r="RHY2" s="104"/>
      <c r="RHZ2" s="104"/>
      <c r="RIA2" s="104"/>
      <c r="RIB2" s="104"/>
      <c r="RIC2" s="104"/>
      <c r="RID2" s="104"/>
      <c r="RIE2" s="104"/>
      <c r="RIF2" s="104"/>
      <c r="RIG2" s="104"/>
      <c r="RIH2" s="104"/>
      <c r="RII2" s="104"/>
      <c r="RIJ2" s="104"/>
      <c r="RIK2" s="104"/>
      <c r="RIL2" s="104"/>
      <c r="RIM2" s="104"/>
      <c r="RIN2" s="104"/>
      <c r="RIO2" s="104"/>
      <c r="RIP2" s="104"/>
      <c r="RIQ2" s="104"/>
      <c r="RIR2" s="104"/>
      <c r="RIS2" s="104"/>
      <c r="RIT2" s="104"/>
      <c r="RIU2" s="104"/>
      <c r="RIV2" s="104"/>
      <c r="RIW2" s="104"/>
      <c r="RIX2" s="104"/>
      <c r="RIY2" s="104"/>
      <c r="RIZ2" s="104"/>
      <c r="RJA2" s="104"/>
      <c r="RJB2" s="104"/>
      <c r="RJC2" s="104"/>
      <c r="RJD2" s="104"/>
      <c r="RJE2" s="104"/>
      <c r="RJF2" s="104"/>
      <c r="RJG2" s="104"/>
      <c r="RJH2" s="104"/>
      <c r="RJI2" s="104"/>
      <c r="RJJ2" s="104"/>
      <c r="RJK2" s="104"/>
      <c r="RJL2" s="104"/>
      <c r="RJM2" s="104"/>
      <c r="RJN2" s="104"/>
      <c r="RJO2" s="104"/>
      <c r="RJP2" s="104"/>
      <c r="RJQ2" s="104"/>
      <c r="RJR2" s="104"/>
      <c r="RJS2" s="104"/>
      <c r="RJT2" s="104"/>
      <c r="RJU2" s="104"/>
      <c r="RJV2" s="104"/>
      <c r="RJW2" s="104"/>
      <c r="RJX2" s="104"/>
      <c r="RJY2" s="104"/>
      <c r="RJZ2" s="104"/>
      <c r="RKA2" s="104"/>
      <c r="RKB2" s="104"/>
      <c r="RKC2" s="104"/>
      <c r="RKD2" s="104"/>
      <c r="RKE2" s="104"/>
      <c r="RKF2" s="104"/>
      <c r="RKG2" s="104"/>
      <c r="RKH2" s="104"/>
      <c r="RKI2" s="104"/>
      <c r="RKJ2" s="104"/>
      <c r="RKK2" s="104"/>
      <c r="RKL2" s="104"/>
      <c r="RKM2" s="104"/>
      <c r="RKN2" s="104"/>
      <c r="RKO2" s="104"/>
      <c r="RKP2" s="104"/>
      <c r="RKQ2" s="104"/>
      <c r="RKR2" s="104"/>
      <c r="RKS2" s="104"/>
      <c r="RKT2" s="104"/>
      <c r="RKU2" s="104"/>
      <c r="RKV2" s="104"/>
      <c r="RKW2" s="104"/>
      <c r="RKX2" s="104"/>
      <c r="RKY2" s="104"/>
      <c r="RKZ2" s="104"/>
      <c r="RLA2" s="104"/>
      <c r="RLB2" s="104"/>
      <c r="RLC2" s="104"/>
      <c r="RLD2" s="104"/>
      <c r="RLE2" s="104"/>
      <c r="RLF2" s="104"/>
      <c r="RLG2" s="104"/>
      <c r="RLH2" s="104"/>
      <c r="RLI2" s="104"/>
      <c r="RLJ2" s="104"/>
      <c r="RLK2" s="104"/>
      <c r="RLL2" s="104"/>
      <c r="RLM2" s="104"/>
      <c r="RLN2" s="104"/>
      <c r="RLO2" s="104"/>
      <c r="RLP2" s="104"/>
      <c r="RLQ2" s="104"/>
      <c r="RLR2" s="104"/>
      <c r="RLS2" s="104"/>
      <c r="RLT2" s="104"/>
      <c r="RLU2" s="104"/>
      <c r="RLV2" s="104"/>
      <c r="RLW2" s="104"/>
      <c r="RLX2" s="104"/>
      <c r="RLY2" s="104"/>
      <c r="RLZ2" s="104"/>
      <c r="RMA2" s="104"/>
      <c r="RMB2" s="104"/>
      <c r="RMC2" s="104"/>
      <c r="RMD2" s="104"/>
      <c r="RME2" s="104"/>
      <c r="RMF2" s="104"/>
      <c r="RMG2" s="104"/>
      <c r="RMH2" s="104"/>
      <c r="RMI2" s="104"/>
      <c r="RMJ2" s="104"/>
      <c r="RMK2" s="104"/>
      <c r="RML2" s="104"/>
      <c r="RMM2" s="104"/>
      <c r="RMN2" s="104"/>
      <c r="RMO2" s="104"/>
      <c r="RMP2" s="104"/>
      <c r="RMQ2" s="104"/>
      <c r="RMR2" s="104"/>
      <c r="RMS2" s="104"/>
      <c r="RMT2" s="104"/>
      <c r="RMU2" s="104"/>
      <c r="RMV2" s="104"/>
      <c r="RMW2" s="104"/>
      <c r="RMX2" s="104"/>
      <c r="RMY2" s="104"/>
      <c r="RMZ2" s="104"/>
      <c r="RNA2" s="104"/>
      <c r="RNB2" s="104"/>
      <c r="RNC2" s="104"/>
      <c r="RND2" s="104"/>
      <c r="RNE2" s="104"/>
      <c r="RNF2" s="104"/>
      <c r="RNG2" s="104"/>
      <c r="RNH2" s="104"/>
      <c r="RNI2" s="104"/>
      <c r="RNJ2" s="104"/>
      <c r="RNK2" s="104"/>
      <c r="RNL2" s="104"/>
      <c r="RNM2" s="104"/>
      <c r="RNN2" s="104"/>
      <c r="RNO2" s="104"/>
      <c r="RNP2" s="104"/>
      <c r="RNQ2" s="104"/>
      <c r="RNR2" s="104"/>
      <c r="RNS2" s="104"/>
      <c r="RNT2" s="104"/>
      <c r="RNU2" s="104"/>
      <c r="RNV2" s="104"/>
      <c r="RNW2" s="104"/>
      <c r="RNX2" s="104"/>
      <c r="RNY2" s="104"/>
      <c r="RNZ2" s="104"/>
      <c r="ROA2" s="104"/>
      <c r="ROB2" s="104"/>
      <c r="ROC2" s="104"/>
      <c r="ROD2" s="104"/>
      <c r="ROE2" s="104"/>
      <c r="ROF2" s="104"/>
      <c r="ROG2" s="104"/>
      <c r="ROH2" s="104"/>
      <c r="ROI2" s="104"/>
      <c r="ROJ2" s="104"/>
      <c r="ROK2" s="104"/>
      <c r="ROL2" s="104"/>
      <c r="ROM2" s="104"/>
      <c r="RON2" s="104"/>
      <c r="ROO2" s="104"/>
      <c r="ROP2" s="104"/>
      <c r="ROQ2" s="104"/>
      <c r="ROR2" s="104"/>
      <c r="ROS2" s="104"/>
      <c r="ROT2" s="104"/>
      <c r="ROU2" s="104"/>
      <c r="ROV2" s="104"/>
      <c r="ROW2" s="104"/>
      <c r="ROX2" s="104"/>
      <c r="ROY2" s="104"/>
      <c r="ROZ2" s="104"/>
      <c r="RPA2" s="104"/>
      <c r="RPB2" s="104"/>
      <c r="RPC2" s="104"/>
      <c r="RPD2" s="104"/>
      <c r="RPE2" s="104"/>
      <c r="RPF2" s="104"/>
      <c r="RPG2" s="104"/>
      <c r="RPH2" s="104"/>
      <c r="RPI2" s="104"/>
      <c r="RPJ2" s="104"/>
      <c r="RPK2" s="104"/>
      <c r="RPL2" s="104"/>
      <c r="RPM2" s="104"/>
      <c r="RPN2" s="104"/>
      <c r="RPO2" s="104"/>
      <c r="RPP2" s="104"/>
      <c r="RPQ2" s="104"/>
      <c r="RPR2" s="104"/>
      <c r="RPS2" s="104"/>
      <c r="RPT2" s="104"/>
      <c r="RPU2" s="104"/>
      <c r="RPV2" s="104"/>
      <c r="RPW2" s="104"/>
      <c r="RPX2" s="104"/>
      <c r="RPY2" s="104"/>
      <c r="RPZ2" s="104"/>
      <c r="RQA2" s="104"/>
      <c r="RQB2" s="104"/>
      <c r="RQC2" s="104"/>
      <c r="RQD2" s="104"/>
      <c r="RQE2" s="104"/>
      <c r="RQF2" s="104"/>
      <c r="RQG2" s="104"/>
      <c r="RQH2" s="104"/>
      <c r="RQI2" s="104"/>
      <c r="RQJ2" s="104"/>
      <c r="RQK2" s="104"/>
      <c r="RQL2" s="104"/>
      <c r="RQM2" s="104"/>
      <c r="RQN2" s="104"/>
      <c r="RQO2" s="104"/>
      <c r="RQP2" s="104"/>
      <c r="RQQ2" s="104"/>
      <c r="RQR2" s="104"/>
      <c r="RQS2" s="104"/>
      <c r="RQT2" s="104"/>
      <c r="RQU2" s="104"/>
      <c r="RQV2" s="104"/>
      <c r="RQW2" s="104"/>
      <c r="RQX2" s="104"/>
      <c r="RQY2" s="104"/>
      <c r="RQZ2" s="104"/>
      <c r="RRA2" s="104"/>
      <c r="RRB2" s="104"/>
      <c r="RRC2" s="104"/>
      <c r="RRD2" s="104"/>
      <c r="RRE2" s="104"/>
      <c r="RRF2" s="104"/>
      <c r="RRG2" s="104"/>
      <c r="RRH2" s="104"/>
      <c r="RRI2" s="104"/>
      <c r="RRJ2" s="104"/>
      <c r="RRK2" s="104"/>
      <c r="RRL2" s="104"/>
      <c r="RRM2" s="104"/>
      <c r="RRN2" s="104"/>
      <c r="RRO2" s="104"/>
      <c r="RRP2" s="104"/>
      <c r="RRQ2" s="104"/>
      <c r="RRR2" s="104"/>
      <c r="RRS2" s="104"/>
      <c r="RRT2" s="104"/>
      <c r="RRU2" s="104"/>
      <c r="RRV2" s="104"/>
      <c r="RRW2" s="104"/>
      <c r="RRX2" s="104"/>
      <c r="RRY2" s="104"/>
      <c r="RRZ2" s="104"/>
      <c r="RSA2" s="104"/>
      <c r="RSB2" s="104"/>
      <c r="RSC2" s="104"/>
      <c r="RSD2" s="104"/>
      <c r="RSE2" s="104"/>
      <c r="RSF2" s="104"/>
      <c r="RSG2" s="104"/>
      <c r="RSH2" s="104"/>
      <c r="RSI2" s="104"/>
      <c r="RSJ2" s="104"/>
      <c r="RSK2" s="104"/>
      <c r="RSL2" s="104"/>
      <c r="RSM2" s="104"/>
      <c r="RSN2" s="104"/>
      <c r="RSO2" s="104"/>
      <c r="RSP2" s="104"/>
      <c r="RSQ2" s="104"/>
      <c r="RSR2" s="104"/>
      <c r="RSS2" s="104"/>
      <c r="RST2" s="104"/>
      <c r="RSU2" s="104"/>
      <c r="RSV2" s="104"/>
      <c r="RSW2" s="104"/>
      <c r="RSX2" s="104"/>
      <c r="RSY2" s="104"/>
      <c r="RSZ2" s="104"/>
      <c r="RTA2" s="104"/>
      <c r="RTB2" s="104"/>
      <c r="RTC2" s="104"/>
      <c r="RTD2" s="104"/>
      <c r="RTE2" s="104"/>
      <c r="RTF2" s="104"/>
      <c r="RTG2" s="104"/>
      <c r="RTH2" s="104"/>
      <c r="RTI2" s="104"/>
      <c r="RTJ2" s="104"/>
      <c r="RTK2" s="104"/>
      <c r="RTL2" s="104"/>
      <c r="RTM2" s="104"/>
      <c r="RTN2" s="104"/>
      <c r="RTO2" s="104"/>
      <c r="RTP2" s="104"/>
      <c r="RTQ2" s="104"/>
      <c r="RTR2" s="104"/>
      <c r="RTS2" s="104"/>
      <c r="RTT2" s="104"/>
      <c r="RTU2" s="104"/>
      <c r="RTV2" s="104"/>
      <c r="RTW2" s="104"/>
      <c r="RTX2" s="104"/>
      <c r="RTY2" s="104"/>
      <c r="RTZ2" s="104"/>
      <c r="RUA2" s="104"/>
      <c r="RUB2" s="104"/>
      <c r="RUC2" s="104"/>
      <c r="RUD2" s="104"/>
      <c r="RUE2" s="104"/>
      <c r="RUF2" s="104"/>
      <c r="RUG2" s="104"/>
      <c r="RUH2" s="104"/>
      <c r="RUI2" s="104"/>
      <c r="RUJ2" s="104"/>
      <c r="RUK2" s="104"/>
      <c r="RUL2" s="104"/>
      <c r="RUM2" s="104"/>
      <c r="RUN2" s="104"/>
      <c r="RUO2" s="104"/>
      <c r="RUP2" s="104"/>
      <c r="RUQ2" s="104"/>
      <c r="RUR2" s="104"/>
      <c r="RUS2" s="104"/>
      <c r="RUT2" s="104"/>
      <c r="RUU2" s="104"/>
      <c r="RUV2" s="104"/>
      <c r="RUW2" s="104"/>
      <c r="RUX2" s="104"/>
      <c r="RUY2" s="104"/>
      <c r="RUZ2" s="104"/>
      <c r="RVA2" s="104"/>
      <c r="RVB2" s="104"/>
      <c r="RVC2" s="104"/>
      <c r="RVD2" s="104"/>
      <c r="RVE2" s="104"/>
      <c r="RVF2" s="104"/>
      <c r="RVG2" s="104"/>
      <c r="RVH2" s="104"/>
      <c r="RVI2" s="104"/>
      <c r="RVJ2" s="104"/>
      <c r="RVK2" s="104"/>
      <c r="RVL2" s="104"/>
      <c r="RVM2" s="104"/>
      <c r="RVN2" s="104"/>
      <c r="RVO2" s="104"/>
      <c r="RVP2" s="104"/>
      <c r="RVQ2" s="104"/>
      <c r="RVR2" s="104"/>
      <c r="RVS2" s="104"/>
      <c r="RVT2" s="104"/>
      <c r="RVU2" s="104"/>
      <c r="RVV2" s="104"/>
      <c r="RVW2" s="104"/>
      <c r="RVX2" s="104"/>
      <c r="RVY2" s="104"/>
      <c r="RVZ2" s="104"/>
      <c r="RWA2" s="104"/>
      <c r="RWB2" s="104"/>
      <c r="RWC2" s="104"/>
      <c r="RWD2" s="104"/>
      <c r="RWE2" s="104"/>
      <c r="RWF2" s="104"/>
      <c r="RWG2" s="104"/>
      <c r="RWH2" s="104"/>
      <c r="RWI2" s="104"/>
      <c r="RWJ2" s="104"/>
      <c r="RWK2" s="104"/>
      <c r="RWL2" s="104"/>
      <c r="RWM2" s="104"/>
      <c r="RWN2" s="104"/>
      <c r="RWO2" s="104"/>
      <c r="RWP2" s="104"/>
      <c r="RWQ2" s="104"/>
      <c r="RWR2" s="104"/>
      <c r="RWS2" s="104"/>
      <c r="RWT2" s="104"/>
      <c r="RWU2" s="104"/>
      <c r="RWV2" s="104"/>
      <c r="RWW2" s="104"/>
      <c r="RWX2" s="104"/>
      <c r="RWY2" s="104"/>
      <c r="RWZ2" s="104"/>
      <c r="RXA2" s="104"/>
      <c r="RXB2" s="104"/>
      <c r="RXC2" s="104"/>
      <c r="RXD2" s="104"/>
      <c r="RXE2" s="104"/>
      <c r="RXF2" s="104"/>
      <c r="RXG2" s="104"/>
      <c r="RXH2" s="104"/>
      <c r="RXI2" s="104"/>
      <c r="RXJ2" s="104"/>
      <c r="RXK2" s="104"/>
      <c r="RXL2" s="104"/>
      <c r="RXM2" s="104"/>
      <c r="RXN2" s="104"/>
      <c r="RXO2" s="104"/>
      <c r="RXP2" s="104"/>
      <c r="RXQ2" s="104"/>
      <c r="RXR2" s="104"/>
      <c r="RXS2" s="104"/>
      <c r="RXT2" s="104"/>
      <c r="RXU2" s="104"/>
      <c r="RXV2" s="104"/>
      <c r="RXW2" s="104"/>
      <c r="RXX2" s="104"/>
      <c r="RXY2" s="104"/>
      <c r="RXZ2" s="104"/>
      <c r="RYA2" s="104"/>
      <c r="RYB2" s="104"/>
      <c r="RYC2" s="104"/>
      <c r="RYD2" s="104"/>
      <c r="RYE2" s="104"/>
      <c r="RYF2" s="104"/>
      <c r="RYG2" s="104"/>
      <c r="RYH2" s="104"/>
      <c r="RYI2" s="104"/>
      <c r="RYJ2" s="104"/>
      <c r="RYK2" s="104"/>
      <c r="RYL2" s="104"/>
      <c r="RYM2" s="104"/>
      <c r="RYN2" s="104"/>
      <c r="RYO2" s="104"/>
      <c r="RYP2" s="104"/>
      <c r="RYQ2" s="104"/>
      <c r="RYR2" s="104"/>
      <c r="RYS2" s="104"/>
      <c r="RYT2" s="104"/>
      <c r="RYU2" s="104"/>
      <c r="RYV2" s="104"/>
      <c r="RYW2" s="104"/>
      <c r="RYX2" s="104"/>
      <c r="RYY2" s="104"/>
      <c r="RYZ2" s="104"/>
      <c r="RZA2" s="104"/>
      <c r="RZB2" s="104"/>
      <c r="RZC2" s="104"/>
      <c r="RZD2" s="104"/>
      <c r="RZE2" s="104"/>
      <c r="RZF2" s="104"/>
      <c r="RZG2" s="104"/>
      <c r="RZH2" s="104"/>
      <c r="RZI2" s="104"/>
      <c r="RZJ2" s="104"/>
      <c r="RZK2" s="104"/>
      <c r="RZL2" s="104"/>
      <c r="RZM2" s="104"/>
      <c r="RZN2" s="104"/>
      <c r="RZO2" s="104"/>
      <c r="RZP2" s="104"/>
      <c r="RZQ2" s="104"/>
      <c r="RZR2" s="104"/>
      <c r="RZS2" s="104"/>
      <c r="RZT2" s="104"/>
      <c r="RZU2" s="104"/>
      <c r="RZV2" s="104"/>
      <c r="RZW2" s="104"/>
      <c r="RZX2" s="104"/>
      <c r="RZY2" s="104"/>
      <c r="RZZ2" s="104"/>
      <c r="SAA2" s="104"/>
      <c r="SAB2" s="104"/>
      <c r="SAC2" s="104"/>
      <c r="SAD2" s="104"/>
      <c r="SAE2" s="104"/>
      <c r="SAF2" s="104"/>
      <c r="SAG2" s="104"/>
      <c r="SAH2" s="104"/>
      <c r="SAI2" s="104"/>
      <c r="SAJ2" s="104"/>
      <c r="SAK2" s="104"/>
      <c r="SAL2" s="104"/>
      <c r="SAM2" s="104"/>
      <c r="SAN2" s="104"/>
      <c r="SAO2" s="104"/>
      <c r="SAP2" s="104"/>
      <c r="SAQ2" s="104"/>
      <c r="SAR2" s="104"/>
      <c r="SAS2" s="104"/>
      <c r="SAT2" s="104"/>
      <c r="SAU2" s="104"/>
      <c r="SAV2" s="104"/>
      <c r="SAW2" s="104"/>
      <c r="SAX2" s="104"/>
      <c r="SAY2" s="104"/>
      <c r="SAZ2" s="104"/>
      <c r="SBA2" s="104"/>
      <c r="SBB2" s="104"/>
      <c r="SBC2" s="104"/>
      <c r="SBD2" s="104"/>
      <c r="SBE2" s="104"/>
      <c r="SBF2" s="104"/>
      <c r="SBG2" s="104"/>
      <c r="SBH2" s="104"/>
      <c r="SBI2" s="104"/>
      <c r="SBJ2" s="104"/>
      <c r="SBK2" s="104"/>
      <c r="SBL2" s="104"/>
      <c r="SBM2" s="104"/>
      <c r="SBN2" s="104"/>
      <c r="SBO2" s="104"/>
      <c r="SBP2" s="104"/>
      <c r="SBQ2" s="104"/>
      <c r="SBR2" s="104"/>
      <c r="SBS2" s="104"/>
      <c r="SBT2" s="104"/>
      <c r="SBU2" s="104"/>
      <c r="SBV2" s="104"/>
      <c r="SBW2" s="104"/>
      <c r="SBX2" s="104"/>
      <c r="SBY2" s="104"/>
      <c r="SBZ2" s="104"/>
      <c r="SCA2" s="104"/>
      <c r="SCB2" s="104"/>
      <c r="SCC2" s="104"/>
      <c r="SCD2" s="104"/>
      <c r="SCE2" s="104"/>
      <c r="SCF2" s="104"/>
      <c r="SCG2" s="104"/>
      <c r="SCH2" s="104"/>
      <c r="SCI2" s="104"/>
      <c r="SCJ2" s="104"/>
      <c r="SCK2" s="104"/>
      <c r="SCL2" s="104"/>
      <c r="SCM2" s="104"/>
      <c r="SCN2" s="104"/>
      <c r="SCO2" s="104"/>
      <c r="SCP2" s="104"/>
      <c r="SCQ2" s="104"/>
      <c r="SCR2" s="104"/>
      <c r="SCS2" s="104"/>
      <c r="SCT2" s="104"/>
      <c r="SCU2" s="104"/>
      <c r="SCV2" s="104"/>
      <c r="SCW2" s="104"/>
      <c r="SCX2" s="104"/>
      <c r="SCY2" s="104"/>
      <c r="SCZ2" s="104"/>
      <c r="SDA2" s="104"/>
      <c r="SDB2" s="104"/>
      <c r="SDC2" s="104"/>
      <c r="SDD2" s="104"/>
      <c r="SDE2" s="104"/>
      <c r="SDF2" s="104"/>
      <c r="SDG2" s="104"/>
      <c r="SDH2" s="104"/>
      <c r="SDI2" s="104"/>
      <c r="SDJ2" s="104"/>
      <c r="SDK2" s="104"/>
      <c r="SDL2" s="104"/>
      <c r="SDM2" s="104"/>
      <c r="SDN2" s="104"/>
      <c r="SDO2" s="104"/>
      <c r="SDP2" s="104"/>
      <c r="SDQ2" s="104"/>
      <c r="SDR2" s="104"/>
      <c r="SDS2" s="104"/>
      <c r="SDT2" s="104"/>
      <c r="SDU2" s="104"/>
      <c r="SDV2" s="104"/>
      <c r="SDW2" s="104"/>
      <c r="SDX2" s="104"/>
      <c r="SDY2" s="104"/>
      <c r="SDZ2" s="104"/>
      <c r="SEA2" s="104"/>
      <c r="SEB2" s="104"/>
      <c r="SEC2" s="104"/>
      <c r="SED2" s="104"/>
      <c r="SEE2" s="104"/>
      <c r="SEF2" s="104"/>
      <c r="SEG2" s="104"/>
      <c r="SEH2" s="104"/>
      <c r="SEI2" s="104"/>
      <c r="SEJ2" s="104"/>
      <c r="SEK2" s="104"/>
      <c r="SEL2" s="104"/>
      <c r="SEM2" s="104"/>
      <c r="SEN2" s="104"/>
      <c r="SEO2" s="104"/>
      <c r="SEP2" s="104"/>
      <c r="SEQ2" s="104"/>
      <c r="SER2" s="104"/>
      <c r="SES2" s="104"/>
      <c r="SET2" s="104"/>
      <c r="SEU2" s="104"/>
      <c r="SEV2" s="104"/>
      <c r="SEW2" s="104"/>
      <c r="SEX2" s="104"/>
      <c r="SEY2" s="104"/>
      <c r="SEZ2" s="104"/>
      <c r="SFA2" s="104"/>
      <c r="SFB2" s="104"/>
      <c r="SFC2" s="104"/>
      <c r="SFD2" s="104"/>
      <c r="SFE2" s="104"/>
      <c r="SFF2" s="104"/>
      <c r="SFG2" s="104"/>
      <c r="SFH2" s="104"/>
      <c r="SFI2" s="104"/>
      <c r="SFJ2" s="104"/>
      <c r="SFK2" s="104"/>
      <c r="SFL2" s="104"/>
      <c r="SFM2" s="104"/>
      <c r="SFN2" s="104"/>
      <c r="SFO2" s="104"/>
      <c r="SFP2" s="104"/>
      <c r="SFQ2" s="104"/>
      <c r="SFR2" s="104"/>
      <c r="SFS2" s="104"/>
      <c r="SFT2" s="104"/>
      <c r="SFU2" s="104"/>
      <c r="SFV2" s="104"/>
      <c r="SFW2" s="104"/>
      <c r="SFX2" s="104"/>
      <c r="SFY2" s="104"/>
      <c r="SFZ2" s="104"/>
      <c r="SGA2" s="104"/>
      <c r="SGB2" s="104"/>
      <c r="SGC2" s="104"/>
      <c r="SGD2" s="104"/>
      <c r="SGE2" s="104"/>
      <c r="SGF2" s="104"/>
      <c r="SGG2" s="104"/>
      <c r="SGH2" s="104"/>
      <c r="SGI2" s="104"/>
      <c r="SGJ2" s="104"/>
      <c r="SGK2" s="104"/>
      <c r="SGL2" s="104"/>
      <c r="SGM2" s="104"/>
      <c r="SGN2" s="104"/>
      <c r="SGO2" s="104"/>
      <c r="SGP2" s="104"/>
      <c r="SGQ2" s="104"/>
      <c r="SGR2" s="104"/>
      <c r="SGS2" s="104"/>
      <c r="SGT2" s="104"/>
      <c r="SGU2" s="104"/>
      <c r="SGV2" s="104"/>
      <c r="SGW2" s="104"/>
      <c r="SGX2" s="104"/>
      <c r="SGY2" s="104"/>
      <c r="SGZ2" s="104"/>
      <c r="SHA2" s="104"/>
      <c r="SHB2" s="104"/>
      <c r="SHC2" s="104"/>
      <c r="SHD2" s="104"/>
      <c r="SHE2" s="104"/>
      <c r="SHF2" s="104"/>
      <c r="SHG2" s="104"/>
      <c r="SHH2" s="104"/>
      <c r="SHI2" s="104"/>
      <c r="SHJ2" s="104"/>
      <c r="SHK2" s="104"/>
      <c r="SHL2" s="104"/>
      <c r="SHM2" s="104"/>
      <c r="SHN2" s="104"/>
      <c r="SHO2" s="104"/>
      <c r="SHP2" s="104"/>
      <c r="SHQ2" s="104"/>
      <c r="SHR2" s="104"/>
      <c r="SHS2" s="104"/>
      <c r="SHT2" s="104"/>
      <c r="SHU2" s="104"/>
      <c r="SHV2" s="104"/>
      <c r="SHW2" s="104"/>
      <c r="SHX2" s="104"/>
      <c r="SHY2" s="104"/>
      <c r="SHZ2" s="104"/>
      <c r="SIA2" s="104"/>
      <c r="SIB2" s="104"/>
      <c r="SIC2" s="104"/>
      <c r="SID2" s="104"/>
      <c r="SIE2" s="104"/>
      <c r="SIF2" s="104"/>
      <c r="SIG2" s="104"/>
      <c r="SIH2" s="104"/>
      <c r="SII2" s="104"/>
      <c r="SIJ2" s="104"/>
      <c r="SIK2" s="104"/>
      <c r="SIL2" s="104"/>
      <c r="SIM2" s="104"/>
      <c r="SIN2" s="104"/>
      <c r="SIO2" s="104"/>
      <c r="SIP2" s="104"/>
      <c r="SIQ2" s="104"/>
      <c r="SIR2" s="104"/>
      <c r="SIS2" s="104"/>
      <c r="SIT2" s="104"/>
      <c r="SIU2" s="104"/>
      <c r="SIV2" s="104"/>
      <c r="SIW2" s="104"/>
      <c r="SIX2" s="104"/>
      <c r="SIY2" s="104"/>
      <c r="SIZ2" s="104"/>
      <c r="SJA2" s="104"/>
      <c r="SJB2" s="104"/>
      <c r="SJC2" s="104"/>
      <c r="SJD2" s="104"/>
      <c r="SJE2" s="104"/>
      <c r="SJF2" s="104"/>
      <c r="SJG2" s="104"/>
      <c r="SJH2" s="104"/>
      <c r="SJI2" s="104"/>
      <c r="SJJ2" s="104"/>
      <c r="SJK2" s="104"/>
      <c r="SJL2" s="104"/>
      <c r="SJM2" s="104"/>
      <c r="SJN2" s="104"/>
      <c r="SJO2" s="104"/>
      <c r="SJP2" s="104"/>
      <c r="SJQ2" s="104"/>
      <c r="SJR2" s="104"/>
      <c r="SJS2" s="104"/>
      <c r="SJT2" s="104"/>
      <c r="SJU2" s="104"/>
      <c r="SJV2" s="104"/>
      <c r="SJW2" s="104"/>
      <c r="SJX2" s="104"/>
      <c r="SJY2" s="104"/>
      <c r="SJZ2" s="104"/>
      <c r="SKA2" s="104"/>
      <c r="SKB2" s="104"/>
      <c r="SKC2" s="104"/>
      <c r="SKD2" s="104"/>
      <c r="SKE2" s="104"/>
      <c r="SKF2" s="104"/>
      <c r="SKG2" s="104"/>
      <c r="SKH2" s="104"/>
      <c r="SKI2" s="104"/>
      <c r="SKJ2" s="104"/>
      <c r="SKK2" s="104"/>
      <c r="SKL2" s="104"/>
      <c r="SKM2" s="104"/>
      <c r="SKN2" s="104"/>
      <c r="SKO2" s="104"/>
      <c r="SKP2" s="104"/>
      <c r="SKQ2" s="104"/>
      <c r="SKR2" s="104"/>
      <c r="SKS2" s="104"/>
      <c r="SKT2" s="104"/>
      <c r="SKU2" s="104"/>
      <c r="SKV2" s="104"/>
      <c r="SKW2" s="104"/>
      <c r="SKX2" s="104"/>
      <c r="SKY2" s="104"/>
      <c r="SKZ2" s="104"/>
      <c r="SLA2" s="104"/>
      <c r="SLB2" s="104"/>
      <c r="SLC2" s="104"/>
      <c r="SLD2" s="104"/>
      <c r="SLE2" s="104"/>
      <c r="SLF2" s="104"/>
      <c r="SLG2" s="104"/>
      <c r="SLH2" s="104"/>
      <c r="SLI2" s="104"/>
      <c r="SLJ2" s="104"/>
      <c r="SLK2" s="104"/>
      <c r="SLL2" s="104"/>
      <c r="SLM2" s="104"/>
      <c r="SLN2" s="104"/>
      <c r="SLO2" s="104"/>
      <c r="SLP2" s="104"/>
      <c r="SLQ2" s="104"/>
      <c r="SLR2" s="104"/>
      <c r="SLS2" s="104"/>
      <c r="SLT2" s="104"/>
      <c r="SLU2" s="104"/>
      <c r="SLV2" s="104"/>
      <c r="SLW2" s="104"/>
      <c r="SLX2" s="104"/>
      <c r="SLY2" s="104"/>
      <c r="SLZ2" s="104"/>
      <c r="SMA2" s="104"/>
      <c r="SMB2" s="104"/>
      <c r="SMC2" s="104"/>
      <c r="SMD2" s="104"/>
      <c r="SME2" s="104"/>
      <c r="SMF2" s="104"/>
      <c r="SMG2" s="104"/>
      <c r="SMH2" s="104"/>
      <c r="SMI2" s="104"/>
      <c r="SMJ2" s="104"/>
      <c r="SMK2" s="104"/>
      <c r="SML2" s="104"/>
      <c r="SMM2" s="104"/>
      <c r="SMN2" s="104"/>
      <c r="SMO2" s="104"/>
      <c r="SMP2" s="104"/>
      <c r="SMQ2" s="104"/>
      <c r="SMR2" s="104"/>
      <c r="SMS2" s="104"/>
      <c r="SMT2" s="104"/>
      <c r="SMU2" s="104"/>
      <c r="SMV2" s="104"/>
      <c r="SMW2" s="104"/>
      <c r="SMX2" s="104"/>
      <c r="SMY2" s="104"/>
      <c r="SMZ2" s="104"/>
      <c r="SNA2" s="104"/>
      <c r="SNB2" s="104"/>
      <c r="SNC2" s="104"/>
      <c r="SND2" s="104"/>
      <c r="SNE2" s="104"/>
      <c r="SNF2" s="104"/>
      <c r="SNG2" s="104"/>
      <c r="SNH2" s="104"/>
      <c r="SNI2" s="104"/>
      <c r="SNJ2" s="104"/>
      <c r="SNK2" s="104"/>
      <c r="SNL2" s="104"/>
      <c r="SNM2" s="104"/>
      <c r="SNN2" s="104"/>
      <c r="SNO2" s="104"/>
      <c r="SNP2" s="104"/>
      <c r="SNQ2" s="104"/>
      <c r="SNR2" s="104"/>
      <c r="SNS2" s="104"/>
      <c r="SNT2" s="104"/>
      <c r="SNU2" s="104"/>
      <c r="SNV2" s="104"/>
      <c r="SNW2" s="104"/>
      <c r="SNX2" s="104"/>
      <c r="SNY2" s="104"/>
      <c r="SNZ2" s="104"/>
      <c r="SOA2" s="104"/>
      <c r="SOB2" s="104"/>
      <c r="SOC2" s="104"/>
      <c r="SOD2" s="104"/>
      <c r="SOE2" s="104"/>
      <c r="SOF2" s="104"/>
      <c r="SOG2" s="104"/>
      <c r="SOH2" s="104"/>
      <c r="SOI2" s="104"/>
      <c r="SOJ2" s="104"/>
      <c r="SOK2" s="104"/>
      <c r="SOL2" s="104"/>
      <c r="SOM2" s="104"/>
      <c r="SON2" s="104"/>
      <c r="SOO2" s="104"/>
      <c r="SOP2" s="104"/>
      <c r="SOQ2" s="104"/>
      <c r="SOR2" s="104"/>
      <c r="SOS2" s="104"/>
      <c r="SOT2" s="104"/>
      <c r="SOU2" s="104"/>
      <c r="SOV2" s="104"/>
      <c r="SOW2" s="104"/>
      <c r="SOX2" s="104"/>
      <c r="SOY2" s="104"/>
      <c r="SOZ2" s="104"/>
      <c r="SPA2" s="104"/>
      <c r="SPB2" s="104"/>
      <c r="SPC2" s="104"/>
      <c r="SPD2" s="104"/>
      <c r="SPE2" s="104"/>
      <c r="SPF2" s="104"/>
      <c r="SPG2" s="104"/>
      <c r="SPH2" s="104"/>
      <c r="SPI2" s="104"/>
      <c r="SPJ2" s="104"/>
      <c r="SPK2" s="104"/>
      <c r="SPL2" s="104"/>
      <c r="SPM2" s="104"/>
      <c r="SPN2" s="104"/>
      <c r="SPO2" s="104"/>
      <c r="SPP2" s="104"/>
      <c r="SPQ2" s="104"/>
      <c r="SPR2" s="104"/>
      <c r="SPS2" s="104"/>
      <c r="SPT2" s="104"/>
      <c r="SPU2" s="104"/>
      <c r="SPV2" s="104"/>
      <c r="SPW2" s="104"/>
      <c r="SPX2" s="104"/>
      <c r="SPY2" s="104"/>
      <c r="SPZ2" s="104"/>
      <c r="SQA2" s="104"/>
      <c r="SQB2" s="104"/>
      <c r="SQC2" s="104"/>
      <c r="SQD2" s="104"/>
      <c r="SQE2" s="104"/>
      <c r="SQF2" s="104"/>
      <c r="SQG2" s="104"/>
      <c r="SQH2" s="104"/>
      <c r="SQI2" s="104"/>
      <c r="SQJ2" s="104"/>
      <c r="SQK2" s="104"/>
      <c r="SQL2" s="104"/>
      <c r="SQM2" s="104"/>
      <c r="SQN2" s="104"/>
      <c r="SQO2" s="104"/>
      <c r="SQP2" s="104"/>
      <c r="SQQ2" s="104"/>
      <c r="SQR2" s="104"/>
      <c r="SQS2" s="104"/>
      <c r="SQT2" s="104"/>
      <c r="SQU2" s="104"/>
      <c r="SQV2" s="104"/>
      <c r="SQW2" s="104"/>
      <c r="SQX2" s="104"/>
      <c r="SQY2" s="104"/>
      <c r="SQZ2" s="104"/>
      <c r="SRA2" s="104"/>
      <c r="SRB2" s="104"/>
      <c r="SRC2" s="104"/>
      <c r="SRD2" s="104"/>
      <c r="SRE2" s="104"/>
      <c r="SRF2" s="104"/>
      <c r="SRG2" s="104"/>
      <c r="SRH2" s="104"/>
      <c r="SRI2" s="104"/>
      <c r="SRJ2" s="104"/>
      <c r="SRK2" s="104"/>
      <c r="SRL2" s="104"/>
      <c r="SRM2" s="104"/>
      <c r="SRN2" s="104"/>
      <c r="SRO2" s="104"/>
      <c r="SRP2" s="104"/>
      <c r="SRQ2" s="104"/>
      <c r="SRR2" s="104"/>
      <c r="SRS2" s="104"/>
      <c r="SRT2" s="104"/>
      <c r="SRU2" s="104"/>
      <c r="SRV2" s="104"/>
      <c r="SRW2" s="104"/>
      <c r="SRX2" s="104"/>
      <c r="SRY2" s="104"/>
      <c r="SRZ2" s="104"/>
      <c r="SSA2" s="104"/>
      <c r="SSB2" s="104"/>
      <c r="SSC2" s="104"/>
      <c r="SSD2" s="104"/>
      <c r="SSE2" s="104"/>
      <c r="SSF2" s="104"/>
      <c r="SSG2" s="104"/>
      <c r="SSH2" s="104"/>
      <c r="SSI2" s="104"/>
      <c r="SSJ2" s="104"/>
      <c r="SSK2" s="104"/>
      <c r="SSL2" s="104"/>
      <c r="SSM2" s="104"/>
      <c r="SSN2" s="104"/>
      <c r="SSO2" s="104"/>
      <c r="SSP2" s="104"/>
      <c r="SSQ2" s="104"/>
      <c r="SSR2" s="104"/>
      <c r="SSS2" s="104"/>
      <c r="SST2" s="104"/>
      <c r="SSU2" s="104"/>
      <c r="SSV2" s="104"/>
      <c r="SSW2" s="104"/>
      <c r="SSX2" s="104"/>
      <c r="SSY2" s="104"/>
      <c r="SSZ2" s="104"/>
      <c r="STA2" s="104"/>
      <c r="STB2" s="104"/>
      <c r="STC2" s="104"/>
      <c r="STD2" s="104"/>
      <c r="STE2" s="104"/>
      <c r="STF2" s="104"/>
      <c r="STG2" s="104"/>
      <c r="STH2" s="104"/>
      <c r="STI2" s="104"/>
      <c r="STJ2" s="104"/>
      <c r="STK2" s="104"/>
      <c r="STL2" s="104"/>
      <c r="STM2" s="104"/>
      <c r="STN2" s="104"/>
      <c r="STO2" s="104"/>
      <c r="STP2" s="104"/>
      <c r="STQ2" s="104"/>
      <c r="STR2" s="104"/>
      <c r="STS2" s="104"/>
      <c r="STT2" s="104"/>
      <c r="STU2" s="104"/>
      <c r="STV2" s="104"/>
      <c r="STW2" s="104"/>
      <c r="STX2" s="104"/>
      <c r="STY2" s="104"/>
      <c r="STZ2" s="104"/>
      <c r="SUA2" s="104"/>
      <c r="SUB2" s="104"/>
      <c r="SUC2" s="104"/>
      <c r="SUD2" s="104"/>
      <c r="SUE2" s="104"/>
      <c r="SUF2" s="104"/>
      <c r="SUG2" s="104"/>
      <c r="SUH2" s="104"/>
      <c r="SUI2" s="104"/>
      <c r="SUJ2" s="104"/>
      <c r="SUK2" s="104"/>
      <c r="SUL2" s="104"/>
      <c r="SUM2" s="104"/>
      <c r="SUN2" s="104"/>
      <c r="SUO2" s="104"/>
      <c r="SUP2" s="104"/>
      <c r="SUQ2" s="104"/>
      <c r="SUR2" s="104"/>
      <c r="SUS2" s="104"/>
      <c r="SUT2" s="104"/>
      <c r="SUU2" s="104"/>
      <c r="SUV2" s="104"/>
      <c r="SUW2" s="104"/>
      <c r="SUX2" s="104"/>
      <c r="SUY2" s="104"/>
      <c r="SUZ2" s="104"/>
      <c r="SVA2" s="104"/>
      <c r="SVB2" s="104"/>
      <c r="SVC2" s="104"/>
      <c r="SVD2" s="104"/>
      <c r="SVE2" s="104"/>
      <c r="SVF2" s="104"/>
      <c r="SVG2" s="104"/>
      <c r="SVH2" s="104"/>
      <c r="SVI2" s="104"/>
      <c r="SVJ2" s="104"/>
      <c r="SVK2" s="104"/>
      <c r="SVL2" s="104"/>
      <c r="SVM2" s="104"/>
      <c r="SVN2" s="104"/>
      <c r="SVO2" s="104"/>
      <c r="SVP2" s="104"/>
      <c r="SVQ2" s="104"/>
      <c r="SVR2" s="104"/>
      <c r="SVS2" s="104"/>
      <c r="SVT2" s="104"/>
      <c r="SVU2" s="104"/>
      <c r="SVV2" s="104"/>
      <c r="SVW2" s="104"/>
      <c r="SVX2" s="104"/>
      <c r="SVY2" s="104"/>
      <c r="SVZ2" s="104"/>
      <c r="SWA2" s="104"/>
      <c r="SWB2" s="104"/>
      <c r="SWC2" s="104"/>
      <c r="SWD2" s="104"/>
      <c r="SWE2" s="104"/>
      <c r="SWF2" s="104"/>
      <c r="SWG2" s="104"/>
      <c r="SWH2" s="104"/>
      <c r="SWI2" s="104"/>
      <c r="SWJ2" s="104"/>
      <c r="SWK2" s="104"/>
      <c r="SWL2" s="104"/>
      <c r="SWM2" s="104"/>
      <c r="SWN2" s="104"/>
      <c r="SWO2" s="104"/>
      <c r="SWP2" s="104"/>
      <c r="SWQ2" s="104"/>
      <c r="SWR2" s="104"/>
      <c r="SWS2" s="104"/>
      <c r="SWT2" s="104"/>
      <c r="SWU2" s="104"/>
      <c r="SWV2" s="104"/>
      <c r="SWW2" s="104"/>
      <c r="SWX2" s="104"/>
      <c r="SWY2" s="104"/>
      <c r="SWZ2" s="104"/>
      <c r="SXA2" s="104"/>
      <c r="SXB2" s="104"/>
      <c r="SXC2" s="104"/>
      <c r="SXD2" s="104"/>
      <c r="SXE2" s="104"/>
      <c r="SXF2" s="104"/>
      <c r="SXG2" s="104"/>
      <c r="SXH2" s="104"/>
      <c r="SXI2" s="104"/>
      <c r="SXJ2" s="104"/>
      <c r="SXK2" s="104"/>
      <c r="SXL2" s="104"/>
      <c r="SXM2" s="104"/>
      <c r="SXN2" s="104"/>
      <c r="SXO2" s="104"/>
      <c r="SXP2" s="104"/>
      <c r="SXQ2" s="104"/>
      <c r="SXR2" s="104"/>
      <c r="SXS2" s="104"/>
      <c r="SXT2" s="104"/>
      <c r="SXU2" s="104"/>
      <c r="SXV2" s="104"/>
      <c r="SXW2" s="104"/>
      <c r="SXX2" s="104"/>
      <c r="SXY2" s="104"/>
      <c r="SXZ2" s="104"/>
      <c r="SYA2" s="104"/>
      <c r="SYB2" s="104"/>
      <c r="SYC2" s="104"/>
      <c r="SYD2" s="104"/>
      <c r="SYE2" s="104"/>
      <c r="SYF2" s="104"/>
      <c r="SYG2" s="104"/>
      <c r="SYH2" s="104"/>
      <c r="SYI2" s="104"/>
      <c r="SYJ2" s="104"/>
      <c r="SYK2" s="104"/>
      <c r="SYL2" s="104"/>
      <c r="SYM2" s="104"/>
      <c r="SYN2" s="104"/>
      <c r="SYO2" s="104"/>
      <c r="SYP2" s="104"/>
      <c r="SYQ2" s="104"/>
      <c r="SYR2" s="104"/>
      <c r="SYS2" s="104"/>
      <c r="SYT2" s="104"/>
      <c r="SYU2" s="104"/>
      <c r="SYV2" s="104"/>
      <c r="SYW2" s="104"/>
      <c r="SYX2" s="104"/>
      <c r="SYY2" s="104"/>
      <c r="SYZ2" s="104"/>
      <c r="SZA2" s="104"/>
      <c r="SZB2" s="104"/>
      <c r="SZC2" s="104"/>
      <c r="SZD2" s="104"/>
      <c r="SZE2" s="104"/>
      <c r="SZF2" s="104"/>
      <c r="SZG2" s="104"/>
      <c r="SZH2" s="104"/>
      <c r="SZI2" s="104"/>
      <c r="SZJ2" s="104"/>
      <c r="SZK2" s="104"/>
      <c r="SZL2" s="104"/>
      <c r="SZM2" s="104"/>
      <c r="SZN2" s="104"/>
      <c r="SZO2" s="104"/>
      <c r="SZP2" s="104"/>
      <c r="SZQ2" s="104"/>
      <c r="SZR2" s="104"/>
      <c r="SZS2" s="104"/>
      <c r="SZT2" s="104"/>
      <c r="SZU2" s="104"/>
      <c r="SZV2" s="104"/>
      <c r="SZW2" s="104"/>
      <c r="SZX2" s="104"/>
      <c r="SZY2" s="104"/>
      <c r="SZZ2" s="104"/>
      <c r="TAA2" s="104"/>
      <c r="TAB2" s="104"/>
      <c r="TAC2" s="104"/>
      <c r="TAD2" s="104"/>
      <c r="TAE2" s="104"/>
      <c r="TAF2" s="104"/>
      <c r="TAG2" s="104"/>
      <c r="TAH2" s="104"/>
      <c r="TAI2" s="104"/>
      <c r="TAJ2" s="104"/>
      <c r="TAK2" s="104"/>
      <c r="TAL2" s="104"/>
      <c r="TAM2" s="104"/>
      <c r="TAN2" s="104"/>
      <c r="TAO2" s="104"/>
      <c r="TAP2" s="104"/>
      <c r="TAQ2" s="104"/>
      <c r="TAR2" s="104"/>
      <c r="TAS2" s="104"/>
      <c r="TAT2" s="104"/>
      <c r="TAU2" s="104"/>
      <c r="TAV2" s="104"/>
      <c r="TAW2" s="104"/>
      <c r="TAX2" s="104"/>
      <c r="TAY2" s="104"/>
      <c r="TAZ2" s="104"/>
      <c r="TBA2" s="104"/>
      <c r="TBB2" s="104"/>
      <c r="TBC2" s="104"/>
      <c r="TBD2" s="104"/>
      <c r="TBE2" s="104"/>
      <c r="TBF2" s="104"/>
      <c r="TBG2" s="104"/>
      <c r="TBH2" s="104"/>
      <c r="TBI2" s="104"/>
      <c r="TBJ2" s="104"/>
      <c r="TBK2" s="104"/>
      <c r="TBL2" s="104"/>
      <c r="TBM2" s="104"/>
      <c r="TBN2" s="104"/>
      <c r="TBO2" s="104"/>
      <c r="TBP2" s="104"/>
      <c r="TBQ2" s="104"/>
      <c r="TBR2" s="104"/>
      <c r="TBS2" s="104"/>
      <c r="TBT2" s="104"/>
      <c r="TBU2" s="104"/>
      <c r="TBV2" s="104"/>
      <c r="TBW2" s="104"/>
      <c r="TBX2" s="104"/>
      <c r="TBY2" s="104"/>
      <c r="TBZ2" s="104"/>
      <c r="TCA2" s="104"/>
      <c r="TCB2" s="104"/>
      <c r="TCC2" s="104"/>
      <c r="TCD2" s="104"/>
      <c r="TCE2" s="104"/>
      <c r="TCF2" s="104"/>
      <c r="TCG2" s="104"/>
      <c r="TCH2" s="104"/>
      <c r="TCI2" s="104"/>
      <c r="TCJ2" s="104"/>
      <c r="TCK2" s="104"/>
      <c r="TCL2" s="104"/>
      <c r="TCM2" s="104"/>
      <c r="TCN2" s="104"/>
      <c r="TCO2" s="104"/>
      <c r="TCP2" s="104"/>
      <c r="TCQ2" s="104"/>
      <c r="TCR2" s="104"/>
      <c r="TCS2" s="104"/>
      <c r="TCT2" s="104"/>
      <c r="TCU2" s="104"/>
      <c r="TCV2" s="104"/>
      <c r="TCW2" s="104"/>
      <c r="TCX2" s="104"/>
      <c r="TCY2" s="104"/>
      <c r="TCZ2" s="104"/>
      <c r="TDA2" s="104"/>
      <c r="TDB2" s="104"/>
      <c r="TDC2" s="104"/>
      <c r="TDD2" s="104"/>
      <c r="TDE2" s="104"/>
      <c r="TDF2" s="104"/>
      <c r="TDG2" s="104"/>
      <c r="TDH2" s="104"/>
      <c r="TDI2" s="104"/>
      <c r="TDJ2" s="104"/>
      <c r="TDK2" s="104"/>
      <c r="TDL2" s="104"/>
      <c r="TDM2" s="104"/>
      <c r="TDN2" s="104"/>
      <c r="TDO2" s="104"/>
      <c r="TDP2" s="104"/>
      <c r="TDQ2" s="104"/>
      <c r="TDR2" s="104"/>
      <c r="TDS2" s="104"/>
      <c r="TDT2" s="104"/>
      <c r="TDU2" s="104"/>
      <c r="TDV2" s="104"/>
      <c r="TDW2" s="104"/>
      <c r="TDX2" s="104"/>
      <c r="TDY2" s="104"/>
      <c r="TDZ2" s="104"/>
      <c r="TEA2" s="104"/>
      <c r="TEB2" s="104"/>
      <c r="TEC2" s="104"/>
      <c r="TED2" s="104"/>
      <c r="TEE2" s="104"/>
      <c r="TEF2" s="104"/>
      <c r="TEG2" s="104"/>
      <c r="TEH2" s="104"/>
      <c r="TEI2" s="104"/>
      <c r="TEJ2" s="104"/>
      <c r="TEK2" s="104"/>
      <c r="TEL2" s="104"/>
      <c r="TEM2" s="104"/>
      <c r="TEN2" s="104"/>
      <c r="TEO2" s="104"/>
      <c r="TEP2" s="104"/>
      <c r="TEQ2" s="104"/>
      <c r="TER2" s="104"/>
      <c r="TES2" s="104"/>
      <c r="TET2" s="104"/>
      <c r="TEU2" s="104"/>
      <c r="TEV2" s="104"/>
      <c r="TEW2" s="104"/>
      <c r="TEX2" s="104"/>
      <c r="TEY2" s="104"/>
      <c r="TEZ2" s="104"/>
      <c r="TFA2" s="104"/>
      <c r="TFB2" s="104"/>
      <c r="TFC2" s="104"/>
      <c r="TFD2" s="104"/>
      <c r="TFE2" s="104"/>
      <c r="TFF2" s="104"/>
      <c r="TFG2" s="104"/>
      <c r="TFH2" s="104"/>
      <c r="TFI2" s="104"/>
      <c r="TFJ2" s="104"/>
      <c r="TFK2" s="104"/>
      <c r="TFL2" s="104"/>
      <c r="TFM2" s="104"/>
      <c r="TFN2" s="104"/>
      <c r="TFO2" s="104"/>
      <c r="TFP2" s="104"/>
      <c r="TFQ2" s="104"/>
      <c r="TFR2" s="104"/>
      <c r="TFS2" s="104"/>
      <c r="TFT2" s="104"/>
      <c r="TFU2" s="104"/>
      <c r="TFV2" s="104"/>
      <c r="TFW2" s="104"/>
      <c r="TFX2" s="104"/>
      <c r="TFY2" s="104"/>
      <c r="TFZ2" s="104"/>
      <c r="TGA2" s="104"/>
      <c r="TGB2" s="104"/>
      <c r="TGC2" s="104"/>
      <c r="TGD2" s="104"/>
      <c r="TGE2" s="104"/>
      <c r="TGF2" s="104"/>
      <c r="TGG2" s="104"/>
      <c r="TGH2" s="104"/>
      <c r="TGI2" s="104"/>
      <c r="TGJ2" s="104"/>
      <c r="TGK2" s="104"/>
      <c r="TGL2" s="104"/>
      <c r="TGM2" s="104"/>
      <c r="TGN2" s="104"/>
      <c r="TGO2" s="104"/>
      <c r="TGP2" s="104"/>
      <c r="TGQ2" s="104"/>
      <c r="TGR2" s="104"/>
      <c r="TGS2" s="104"/>
      <c r="TGT2" s="104"/>
      <c r="TGU2" s="104"/>
      <c r="TGV2" s="104"/>
      <c r="TGW2" s="104"/>
      <c r="TGX2" s="104"/>
      <c r="TGY2" s="104"/>
      <c r="TGZ2" s="104"/>
      <c r="THA2" s="104"/>
      <c r="THB2" s="104"/>
      <c r="THC2" s="104"/>
      <c r="THD2" s="104"/>
      <c r="THE2" s="104"/>
      <c r="THF2" s="104"/>
      <c r="THG2" s="104"/>
      <c r="THH2" s="104"/>
      <c r="THI2" s="104"/>
      <c r="THJ2" s="104"/>
      <c r="THK2" s="104"/>
      <c r="THL2" s="104"/>
      <c r="THM2" s="104"/>
      <c r="THN2" s="104"/>
      <c r="THO2" s="104"/>
      <c r="THP2" s="104"/>
      <c r="THQ2" s="104"/>
      <c r="THR2" s="104"/>
      <c r="THS2" s="104"/>
      <c r="THT2" s="104"/>
      <c r="THU2" s="104"/>
      <c r="THV2" s="104"/>
      <c r="THW2" s="104"/>
      <c r="THX2" s="104"/>
      <c r="THY2" s="104"/>
      <c r="THZ2" s="104"/>
      <c r="TIA2" s="104"/>
      <c r="TIB2" s="104"/>
      <c r="TIC2" s="104"/>
      <c r="TID2" s="104"/>
      <c r="TIE2" s="104"/>
      <c r="TIF2" s="104"/>
      <c r="TIG2" s="104"/>
      <c r="TIH2" s="104"/>
      <c r="TII2" s="104"/>
      <c r="TIJ2" s="104"/>
      <c r="TIK2" s="104"/>
      <c r="TIL2" s="104"/>
      <c r="TIM2" s="104"/>
      <c r="TIN2" s="104"/>
      <c r="TIO2" s="104"/>
      <c r="TIP2" s="104"/>
      <c r="TIQ2" s="104"/>
      <c r="TIR2" s="104"/>
      <c r="TIS2" s="104"/>
      <c r="TIT2" s="104"/>
      <c r="TIU2" s="104"/>
      <c r="TIV2" s="104"/>
      <c r="TIW2" s="104"/>
      <c r="TIX2" s="104"/>
      <c r="TIY2" s="104"/>
      <c r="TIZ2" s="104"/>
      <c r="TJA2" s="104"/>
      <c r="TJB2" s="104"/>
      <c r="TJC2" s="104"/>
      <c r="TJD2" s="104"/>
      <c r="TJE2" s="104"/>
      <c r="TJF2" s="104"/>
      <c r="TJG2" s="104"/>
      <c r="TJH2" s="104"/>
      <c r="TJI2" s="104"/>
      <c r="TJJ2" s="104"/>
      <c r="TJK2" s="104"/>
      <c r="TJL2" s="104"/>
      <c r="TJM2" s="104"/>
      <c r="TJN2" s="104"/>
      <c r="TJO2" s="104"/>
      <c r="TJP2" s="104"/>
      <c r="TJQ2" s="104"/>
      <c r="TJR2" s="104"/>
      <c r="TJS2" s="104"/>
      <c r="TJT2" s="104"/>
      <c r="TJU2" s="104"/>
      <c r="TJV2" s="104"/>
      <c r="TJW2" s="104"/>
      <c r="TJX2" s="104"/>
      <c r="TJY2" s="104"/>
      <c r="TJZ2" s="104"/>
      <c r="TKA2" s="104"/>
      <c r="TKB2" s="104"/>
      <c r="TKC2" s="104"/>
      <c r="TKD2" s="104"/>
      <c r="TKE2" s="104"/>
      <c r="TKF2" s="104"/>
      <c r="TKG2" s="104"/>
      <c r="TKH2" s="104"/>
      <c r="TKI2" s="104"/>
      <c r="TKJ2" s="104"/>
      <c r="TKK2" s="104"/>
      <c r="TKL2" s="104"/>
      <c r="TKM2" s="104"/>
      <c r="TKN2" s="104"/>
      <c r="TKO2" s="104"/>
      <c r="TKP2" s="104"/>
      <c r="TKQ2" s="104"/>
      <c r="TKR2" s="104"/>
      <c r="TKS2" s="104"/>
      <c r="TKT2" s="104"/>
      <c r="TKU2" s="104"/>
      <c r="TKV2" s="104"/>
      <c r="TKW2" s="104"/>
      <c r="TKX2" s="104"/>
      <c r="TKY2" s="104"/>
      <c r="TKZ2" s="104"/>
      <c r="TLA2" s="104"/>
      <c r="TLB2" s="104"/>
      <c r="TLC2" s="104"/>
      <c r="TLD2" s="104"/>
      <c r="TLE2" s="104"/>
      <c r="TLF2" s="104"/>
      <c r="TLG2" s="104"/>
      <c r="TLH2" s="104"/>
      <c r="TLI2" s="104"/>
      <c r="TLJ2" s="104"/>
      <c r="TLK2" s="104"/>
      <c r="TLL2" s="104"/>
      <c r="TLM2" s="104"/>
      <c r="TLN2" s="104"/>
      <c r="TLO2" s="104"/>
      <c r="TLP2" s="104"/>
      <c r="TLQ2" s="104"/>
      <c r="TLR2" s="104"/>
      <c r="TLS2" s="104"/>
      <c r="TLT2" s="104"/>
      <c r="TLU2" s="104"/>
      <c r="TLV2" s="104"/>
      <c r="TLW2" s="104"/>
      <c r="TLX2" s="104"/>
      <c r="TLY2" s="104"/>
      <c r="TLZ2" s="104"/>
      <c r="TMA2" s="104"/>
      <c r="TMB2" s="104"/>
      <c r="TMC2" s="104"/>
      <c r="TMD2" s="104"/>
      <c r="TME2" s="104"/>
      <c r="TMF2" s="104"/>
      <c r="TMG2" s="104"/>
      <c r="TMH2" s="104"/>
      <c r="TMI2" s="104"/>
      <c r="TMJ2" s="104"/>
      <c r="TMK2" s="104"/>
      <c r="TML2" s="104"/>
      <c r="TMM2" s="104"/>
      <c r="TMN2" s="104"/>
      <c r="TMO2" s="104"/>
      <c r="TMP2" s="104"/>
      <c r="TMQ2" s="104"/>
      <c r="TMR2" s="104"/>
      <c r="TMS2" s="104"/>
      <c r="TMT2" s="104"/>
      <c r="TMU2" s="104"/>
      <c r="TMV2" s="104"/>
      <c r="TMW2" s="104"/>
      <c r="TMX2" s="104"/>
      <c r="TMY2" s="104"/>
      <c r="TMZ2" s="104"/>
      <c r="TNA2" s="104"/>
      <c r="TNB2" s="104"/>
      <c r="TNC2" s="104"/>
      <c r="TND2" s="104"/>
      <c r="TNE2" s="104"/>
      <c r="TNF2" s="104"/>
      <c r="TNG2" s="104"/>
      <c r="TNH2" s="104"/>
      <c r="TNI2" s="104"/>
      <c r="TNJ2" s="104"/>
      <c r="TNK2" s="104"/>
      <c r="TNL2" s="104"/>
      <c r="TNM2" s="104"/>
      <c r="TNN2" s="104"/>
      <c r="TNO2" s="104"/>
      <c r="TNP2" s="104"/>
      <c r="TNQ2" s="104"/>
      <c r="TNR2" s="104"/>
      <c r="TNS2" s="104"/>
      <c r="TNT2" s="104"/>
      <c r="TNU2" s="104"/>
      <c r="TNV2" s="104"/>
      <c r="TNW2" s="104"/>
      <c r="TNX2" s="104"/>
      <c r="TNY2" s="104"/>
      <c r="TNZ2" s="104"/>
      <c r="TOA2" s="104"/>
      <c r="TOB2" s="104"/>
      <c r="TOC2" s="104"/>
      <c r="TOD2" s="104"/>
      <c r="TOE2" s="104"/>
      <c r="TOF2" s="104"/>
      <c r="TOG2" s="104"/>
      <c r="TOH2" s="104"/>
      <c r="TOI2" s="104"/>
      <c r="TOJ2" s="104"/>
      <c r="TOK2" s="104"/>
      <c r="TOL2" s="104"/>
      <c r="TOM2" s="104"/>
      <c r="TON2" s="104"/>
      <c r="TOO2" s="104"/>
      <c r="TOP2" s="104"/>
      <c r="TOQ2" s="104"/>
      <c r="TOR2" s="104"/>
      <c r="TOS2" s="104"/>
      <c r="TOT2" s="104"/>
      <c r="TOU2" s="104"/>
      <c r="TOV2" s="104"/>
      <c r="TOW2" s="104"/>
      <c r="TOX2" s="104"/>
      <c r="TOY2" s="104"/>
      <c r="TOZ2" s="104"/>
      <c r="TPA2" s="104"/>
      <c r="TPB2" s="104"/>
      <c r="TPC2" s="104"/>
      <c r="TPD2" s="104"/>
      <c r="TPE2" s="104"/>
      <c r="TPF2" s="104"/>
      <c r="TPG2" s="104"/>
      <c r="TPH2" s="104"/>
      <c r="TPI2" s="104"/>
      <c r="TPJ2" s="104"/>
      <c r="TPK2" s="104"/>
      <c r="TPL2" s="104"/>
      <c r="TPM2" s="104"/>
      <c r="TPN2" s="104"/>
      <c r="TPO2" s="104"/>
      <c r="TPP2" s="104"/>
      <c r="TPQ2" s="104"/>
      <c r="TPR2" s="104"/>
      <c r="TPS2" s="104"/>
      <c r="TPT2" s="104"/>
      <c r="TPU2" s="104"/>
      <c r="TPV2" s="104"/>
      <c r="TPW2" s="104"/>
      <c r="TPX2" s="104"/>
      <c r="TPY2" s="104"/>
      <c r="TPZ2" s="104"/>
      <c r="TQA2" s="104"/>
      <c r="TQB2" s="104"/>
      <c r="TQC2" s="104"/>
      <c r="TQD2" s="104"/>
      <c r="TQE2" s="104"/>
      <c r="TQF2" s="104"/>
      <c r="TQG2" s="104"/>
      <c r="TQH2" s="104"/>
      <c r="TQI2" s="104"/>
      <c r="TQJ2" s="104"/>
      <c r="TQK2" s="104"/>
      <c r="TQL2" s="104"/>
      <c r="TQM2" s="104"/>
      <c r="TQN2" s="104"/>
      <c r="TQO2" s="104"/>
      <c r="TQP2" s="104"/>
      <c r="TQQ2" s="104"/>
      <c r="TQR2" s="104"/>
      <c r="TQS2" s="104"/>
      <c r="TQT2" s="104"/>
      <c r="TQU2" s="104"/>
      <c r="TQV2" s="104"/>
      <c r="TQW2" s="104"/>
      <c r="TQX2" s="104"/>
      <c r="TQY2" s="104"/>
      <c r="TQZ2" s="104"/>
      <c r="TRA2" s="104"/>
      <c r="TRB2" s="104"/>
      <c r="TRC2" s="104"/>
      <c r="TRD2" s="104"/>
      <c r="TRE2" s="104"/>
      <c r="TRF2" s="104"/>
      <c r="TRG2" s="104"/>
      <c r="TRH2" s="104"/>
      <c r="TRI2" s="104"/>
      <c r="TRJ2" s="104"/>
      <c r="TRK2" s="104"/>
      <c r="TRL2" s="104"/>
      <c r="TRM2" s="104"/>
      <c r="TRN2" s="104"/>
      <c r="TRO2" s="104"/>
      <c r="TRP2" s="104"/>
      <c r="TRQ2" s="104"/>
      <c r="TRR2" s="104"/>
      <c r="TRS2" s="104"/>
      <c r="TRT2" s="104"/>
      <c r="TRU2" s="104"/>
      <c r="TRV2" s="104"/>
      <c r="TRW2" s="104"/>
      <c r="TRX2" s="104"/>
      <c r="TRY2" s="104"/>
      <c r="TRZ2" s="104"/>
      <c r="TSA2" s="104"/>
      <c r="TSB2" s="104"/>
      <c r="TSC2" s="104"/>
      <c r="TSD2" s="104"/>
      <c r="TSE2" s="104"/>
      <c r="TSF2" s="104"/>
      <c r="TSG2" s="104"/>
      <c r="TSH2" s="104"/>
      <c r="TSI2" s="104"/>
      <c r="TSJ2" s="104"/>
      <c r="TSK2" s="104"/>
      <c r="TSL2" s="104"/>
      <c r="TSM2" s="104"/>
      <c r="TSN2" s="104"/>
      <c r="TSO2" s="104"/>
      <c r="TSP2" s="104"/>
      <c r="TSQ2" s="104"/>
      <c r="TSR2" s="104"/>
      <c r="TSS2" s="104"/>
      <c r="TST2" s="104"/>
      <c r="TSU2" s="104"/>
      <c r="TSV2" s="104"/>
      <c r="TSW2" s="104"/>
      <c r="TSX2" s="104"/>
      <c r="TSY2" s="104"/>
      <c r="TSZ2" s="104"/>
      <c r="TTA2" s="104"/>
      <c r="TTB2" s="104"/>
      <c r="TTC2" s="104"/>
      <c r="TTD2" s="104"/>
      <c r="TTE2" s="104"/>
      <c r="TTF2" s="104"/>
      <c r="TTG2" s="104"/>
      <c r="TTH2" s="104"/>
      <c r="TTI2" s="104"/>
      <c r="TTJ2" s="104"/>
      <c r="TTK2" s="104"/>
      <c r="TTL2" s="104"/>
      <c r="TTM2" s="104"/>
      <c r="TTN2" s="104"/>
      <c r="TTO2" s="104"/>
      <c r="TTP2" s="104"/>
      <c r="TTQ2" s="104"/>
      <c r="TTR2" s="104"/>
      <c r="TTS2" s="104"/>
      <c r="TTT2" s="104"/>
      <c r="TTU2" s="104"/>
      <c r="TTV2" s="104"/>
      <c r="TTW2" s="104"/>
      <c r="TTX2" s="104"/>
      <c r="TTY2" s="104"/>
      <c r="TTZ2" s="104"/>
      <c r="TUA2" s="104"/>
      <c r="TUB2" s="104"/>
      <c r="TUC2" s="104"/>
      <c r="TUD2" s="104"/>
      <c r="TUE2" s="104"/>
      <c r="TUF2" s="104"/>
      <c r="TUG2" s="104"/>
      <c r="TUH2" s="104"/>
      <c r="TUI2" s="104"/>
      <c r="TUJ2" s="104"/>
      <c r="TUK2" s="104"/>
      <c r="TUL2" s="104"/>
      <c r="TUM2" s="104"/>
      <c r="TUN2" s="104"/>
      <c r="TUO2" s="104"/>
      <c r="TUP2" s="104"/>
      <c r="TUQ2" s="104"/>
      <c r="TUR2" s="104"/>
      <c r="TUS2" s="104"/>
      <c r="TUT2" s="104"/>
      <c r="TUU2" s="104"/>
      <c r="TUV2" s="104"/>
      <c r="TUW2" s="104"/>
      <c r="TUX2" s="104"/>
      <c r="TUY2" s="104"/>
      <c r="TUZ2" s="104"/>
      <c r="TVA2" s="104"/>
      <c r="TVB2" s="104"/>
      <c r="TVC2" s="104"/>
      <c r="TVD2" s="104"/>
      <c r="TVE2" s="104"/>
      <c r="TVF2" s="104"/>
      <c r="TVG2" s="104"/>
      <c r="TVH2" s="104"/>
      <c r="TVI2" s="104"/>
      <c r="TVJ2" s="104"/>
      <c r="TVK2" s="104"/>
      <c r="TVL2" s="104"/>
      <c r="TVM2" s="104"/>
      <c r="TVN2" s="104"/>
      <c r="TVO2" s="104"/>
      <c r="TVP2" s="104"/>
      <c r="TVQ2" s="104"/>
      <c r="TVR2" s="104"/>
      <c r="TVS2" s="104"/>
      <c r="TVT2" s="104"/>
      <c r="TVU2" s="104"/>
      <c r="TVV2" s="104"/>
      <c r="TVW2" s="104"/>
      <c r="TVX2" s="104"/>
      <c r="TVY2" s="104"/>
      <c r="TVZ2" s="104"/>
      <c r="TWA2" s="104"/>
      <c r="TWB2" s="104"/>
      <c r="TWC2" s="104"/>
      <c r="TWD2" s="104"/>
      <c r="TWE2" s="104"/>
      <c r="TWF2" s="104"/>
      <c r="TWG2" s="104"/>
      <c r="TWH2" s="104"/>
      <c r="TWI2" s="104"/>
      <c r="TWJ2" s="104"/>
      <c r="TWK2" s="104"/>
      <c r="TWL2" s="104"/>
      <c r="TWM2" s="104"/>
      <c r="TWN2" s="104"/>
      <c r="TWO2" s="104"/>
      <c r="TWP2" s="104"/>
      <c r="TWQ2" s="104"/>
      <c r="TWR2" s="104"/>
      <c r="TWS2" s="104"/>
      <c r="TWT2" s="104"/>
      <c r="TWU2" s="104"/>
      <c r="TWV2" s="104"/>
      <c r="TWW2" s="104"/>
      <c r="TWX2" s="104"/>
      <c r="TWY2" s="104"/>
      <c r="TWZ2" s="104"/>
      <c r="TXA2" s="104"/>
      <c r="TXB2" s="104"/>
      <c r="TXC2" s="104"/>
      <c r="TXD2" s="104"/>
      <c r="TXE2" s="104"/>
      <c r="TXF2" s="104"/>
      <c r="TXG2" s="104"/>
      <c r="TXH2" s="104"/>
      <c r="TXI2" s="104"/>
      <c r="TXJ2" s="104"/>
      <c r="TXK2" s="104"/>
      <c r="TXL2" s="104"/>
      <c r="TXM2" s="104"/>
      <c r="TXN2" s="104"/>
      <c r="TXO2" s="104"/>
      <c r="TXP2" s="104"/>
      <c r="TXQ2" s="104"/>
      <c r="TXR2" s="104"/>
      <c r="TXS2" s="104"/>
      <c r="TXT2" s="104"/>
      <c r="TXU2" s="104"/>
      <c r="TXV2" s="104"/>
      <c r="TXW2" s="104"/>
      <c r="TXX2" s="104"/>
      <c r="TXY2" s="104"/>
      <c r="TXZ2" s="104"/>
      <c r="TYA2" s="104"/>
      <c r="TYB2" s="104"/>
      <c r="TYC2" s="104"/>
      <c r="TYD2" s="104"/>
      <c r="TYE2" s="104"/>
      <c r="TYF2" s="104"/>
      <c r="TYG2" s="104"/>
      <c r="TYH2" s="104"/>
      <c r="TYI2" s="104"/>
      <c r="TYJ2" s="104"/>
      <c r="TYK2" s="104"/>
      <c r="TYL2" s="104"/>
      <c r="TYM2" s="104"/>
      <c r="TYN2" s="104"/>
      <c r="TYO2" s="104"/>
      <c r="TYP2" s="104"/>
      <c r="TYQ2" s="104"/>
      <c r="TYR2" s="104"/>
      <c r="TYS2" s="104"/>
      <c r="TYT2" s="104"/>
      <c r="TYU2" s="104"/>
      <c r="TYV2" s="104"/>
      <c r="TYW2" s="104"/>
      <c r="TYX2" s="104"/>
      <c r="TYY2" s="104"/>
      <c r="TYZ2" s="104"/>
      <c r="TZA2" s="104"/>
      <c r="TZB2" s="104"/>
      <c r="TZC2" s="104"/>
      <c r="TZD2" s="104"/>
      <c r="TZE2" s="104"/>
      <c r="TZF2" s="104"/>
      <c r="TZG2" s="104"/>
      <c r="TZH2" s="104"/>
      <c r="TZI2" s="104"/>
      <c r="TZJ2" s="104"/>
      <c r="TZK2" s="104"/>
      <c r="TZL2" s="104"/>
      <c r="TZM2" s="104"/>
      <c r="TZN2" s="104"/>
      <c r="TZO2" s="104"/>
      <c r="TZP2" s="104"/>
      <c r="TZQ2" s="104"/>
      <c r="TZR2" s="104"/>
      <c r="TZS2" s="104"/>
      <c r="TZT2" s="104"/>
      <c r="TZU2" s="104"/>
      <c r="TZV2" s="104"/>
      <c r="TZW2" s="104"/>
      <c r="TZX2" s="104"/>
      <c r="TZY2" s="104"/>
      <c r="TZZ2" s="104"/>
      <c r="UAA2" s="104"/>
      <c r="UAB2" s="104"/>
      <c r="UAC2" s="104"/>
      <c r="UAD2" s="104"/>
      <c r="UAE2" s="104"/>
      <c r="UAF2" s="104"/>
      <c r="UAG2" s="104"/>
      <c r="UAH2" s="104"/>
      <c r="UAI2" s="104"/>
      <c r="UAJ2" s="104"/>
      <c r="UAK2" s="104"/>
      <c r="UAL2" s="104"/>
      <c r="UAM2" s="104"/>
      <c r="UAN2" s="104"/>
      <c r="UAO2" s="104"/>
      <c r="UAP2" s="104"/>
      <c r="UAQ2" s="104"/>
      <c r="UAR2" s="104"/>
      <c r="UAS2" s="104"/>
      <c r="UAT2" s="104"/>
      <c r="UAU2" s="104"/>
      <c r="UAV2" s="104"/>
      <c r="UAW2" s="104"/>
      <c r="UAX2" s="104"/>
      <c r="UAY2" s="104"/>
      <c r="UAZ2" s="104"/>
      <c r="UBA2" s="104"/>
      <c r="UBB2" s="104"/>
      <c r="UBC2" s="104"/>
      <c r="UBD2" s="104"/>
      <c r="UBE2" s="104"/>
      <c r="UBF2" s="104"/>
      <c r="UBG2" s="104"/>
      <c r="UBH2" s="104"/>
      <c r="UBI2" s="104"/>
      <c r="UBJ2" s="104"/>
      <c r="UBK2" s="104"/>
      <c r="UBL2" s="104"/>
      <c r="UBM2" s="104"/>
      <c r="UBN2" s="104"/>
      <c r="UBO2" s="104"/>
      <c r="UBP2" s="104"/>
      <c r="UBQ2" s="104"/>
      <c r="UBR2" s="104"/>
      <c r="UBS2" s="104"/>
      <c r="UBT2" s="104"/>
      <c r="UBU2" s="104"/>
      <c r="UBV2" s="104"/>
      <c r="UBW2" s="104"/>
      <c r="UBX2" s="104"/>
      <c r="UBY2" s="104"/>
      <c r="UBZ2" s="104"/>
      <c r="UCA2" s="104"/>
      <c r="UCB2" s="104"/>
      <c r="UCC2" s="104"/>
      <c r="UCD2" s="104"/>
      <c r="UCE2" s="104"/>
      <c r="UCF2" s="104"/>
      <c r="UCG2" s="104"/>
      <c r="UCH2" s="104"/>
      <c r="UCI2" s="104"/>
      <c r="UCJ2" s="104"/>
      <c r="UCK2" s="104"/>
      <c r="UCL2" s="104"/>
      <c r="UCM2" s="104"/>
      <c r="UCN2" s="104"/>
      <c r="UCO2" s="104"/>
      <c r="UCP2" s="104"/>
      <c r="UCQ2" s="104"/>
      <c r="UCR2" s="104"/>
      <c r="UCS2" s="104"/>
      <c r="UCT2" s="104"/>
      <c r="UCU2" s="104"/>
      <c r="UCV2" s="104"/>
      <c r="UCW2" s="104"/>
      <c r="UCX2" s="104"/>
      <c r="UCY2" s="104"/>
      <c r="UCZ2" s="104"/>
      <c r="UDA2" s="104"/>
      <c r="UDB2" s="104"/>
      <c r="UDC2" s="104"/>
      <c r="UDD2" s="104"/>
      <c r="UDE2" s="104"/>
      <c r="UDF2" s="104"/>
      <c r="UDG2" s="104"/>
      <c r="UDH2" s="104"/>
      <c r="UDI2" s="104"/>
      <c r="UDJ2" s="104"/>
      <c r="UDK2" s="104"/>
      <c r="UDL2" s="104"/>
      <c r="UDM2" s="104"/>
      <c r="UDN2" s="104"/>
      <c r="UDO2" s="104"/>
      <c r="UDP2" s="104"/>
      <c r="UDQ2" s="104"/>
      <c r="UDR2" s="104"/>
      <c r="UDS2" s="104"/>
      <c r="UDT2" s="104"/>
      <c r="UDU2" s="104"/>
      <c r="UDV2" s="104"/>
      <c r="UDW2" s="104"/>
      <c r="UDX2" s="104"/>
      <c r="UDY2" s="104"/>
      <c r="UDZ2" s="104"/>
      <c r="UEA2" s="104"/>
      <c r="UEB2" s="104"/>
      <c r="UEC2" s="104"/>
      <c r="UED2" s="104"/>
      <c r="UEE2" s="104"/>
      <c r="UEF2" s="104"/>
      <c r="UEG2" s="104"/>
      <c r="UEH2" s="104"/>
      <c r="UEI2" s="104"/>
      <c r="UEJ2" s="104"/>
      <c r="UEK2" s="104"/>
      <c r="UEL2" s="104"/>
      <c r="UEM2" s="104"/>
      <c r="UEN2" s="104"/>
      <c r="UEO2" s="104"/>
      <c r="UEP2" s="104"/>
      <c r="UEQ2" s="104"/>
      <c r="UER2" s="104"/>
      <c r="UES2" s="104"/>
      <c r="UET2" s="104"/>
      <c r="UEU2" s="104"/>
      <c r="UEV2" s="104"/>
      <c r="UEW2" s="104"/>
      <c r="UEX2" s="104"/>
      <c r="UEY2" s="104"/>
      <c r="UEZ2" s="104"/>
      <c r="UFA2" s="104"/>
      <c r="UFB2" s="104"/>
      <c r="UFC2" s="104"/>
      <c r="UFD2" s="104"/>
      <c r="UFE2" s="104"/>
      <c r="UFF2" s="104"/>
      <c r="UFG2" s="104"/>
      <c r="UFH2" s="104"/>
      <c r="UFI2" s="104"/>
      <c r="UFJ2" s="104"/>
      <c r="UFK2" s="104"/>
      <c r="UFL2" s="104"/>
      <c r="UFM2" s="104"/>
      <c r="UFN2" s="104"/>
      <c r="UFO2" s="104"/>
      <c r="UFP2" s="104"/>
      <c r="UFQ2" s="104"/>
      <c r="UFR2" s="104"/>
      <c r="UFS2" s="104"/>
      <c r="UFT2" s="104"/>
      <c r="UFU2" s="104"/>
      <c r="UFV2" s="104"/>
      <c r="UFW2" s="104"/>
      <c r="UFX2" s="104"/>
      <c r="UFY2" s="104"/>
      <c r="UFZ2" s="104"/>
      <c r="UGA2" s="104"/>
      <c r="UGB2" s="104"/>
      <c r="UGC2" s="104"/>
      <c r="UGD2" s="104"/>
      <c r="UGE2" s="104"/>
      <c r="UGF2" s="104"/>
      <c r="UGG2" s="104"/>
      <c r="UGH2" s="104"/>
      <c r="UGI2" s="104"/>
      <c r="UGJ2" s="104"/>
      <c r="UGK2" s="104"/>
      <c r="UGL2" s="104"/>
      <c r="UGM2" s="104"/>
      <c r="UGN2" s="104"/>
      <c r="UGO2" s="104"/>
      <c r="UGP2" s="104"/>
      <c r="UGQ2" s="104"/>
      <c r="UGR2" s="104"/>
      <c r="UGS2" s="104"/>
      <c r="UGT2" s="104"/>
      <c r="UGU2" s="104"/>
      <c r="UGV2" s="104"/>
      <c r="UGW2" s="104"/>
      <c r="UGX2" s="104"/>
      <c r="UGY2" s="104"/>
      <c r="UGZ2" s="104"/>
      <c r="UHA2" s="104"/>
      <c r="UHB2" s="104"/>
      <c r="UHC2" s="104"/>
      <c r="UHD2" s="104"/>
      <c r="UHE2" s="104"/>
      <c r="UHF2" s="104"/>
      <c r="UHG2" s="104"/>
      <c r="UHH2" s="104"/>
      <c r="UHI2" s="104"/>
      <c r="UHJ2" s="104"/>
      <c r="UHK2" s="104"/>
      <c r="UHL2" s="104"/>
      <c r="UHM2" s="104"/>
      <c r="UHN2" s="104"/>
      <c r="UHO2" s="104"/>
      <c r="UHP2" s="104"/>
      <c r="UHQ2" s="104"/>
      <c r="UHR2" s="104"/>
      <c r="UHS2" s="104"/>
      <c r="UHT2" s="104"/>
      <c r="UHU2" s="104"/>
      <c r="UHV2" s="104"/>
      <c r="UHW2" s="104"/>
      <c r="UHX2" s="104"/>
      <c r="UHY2" s="104"/>
      <c r="UHZ2" s="104"/>
      <c r="UIA2" s="104"/>
      <c r="UIB2" s="104"/>
      <c r="UIC2" s="104"/>
      <c r="UID2" s="104"/>
      <c r="UIE2" s="104"/>
      <c r="UIF2" s="104"/>
      <c r="UIG2" s="104"/>
      <c r="UIH2" s="104"/>
      <c r="UII2" s="104"/>
      <c r="UIJ2" s="104"/>
      <c r="UIK2" s="104"/>
      <c r="UIL2" s="104"/>
      <c r="UIM2" s="104"/>
      <c r="UIN2" s="104"/>
      <c r="UIO2" s="104"/>
      <c r="UIP2" s="104"/>
      <c r="UIQ2" s="104"/>
      <c r="UIR2" s="104"/>
      <c r="UIS2" s="104"/>
      <c r="UIT2" s="104"/>
      <c r="UIU2" s="104"/>
      <c r="UIV2" s="104"/>
      <c r="UIW2" s="104"/>
      <c r="UIX2" s="104"/>
      <c r="UIY2" s="104"/>
      <c r="UIZ2" s="104"/>
      <c r="UJA2" s="104"/>
      <c r="UJB2" s="104"/>
      <c r="UJC2" s="104"/>
      <c r="UJD2" s="104"/>
      <c r="UJE2" s="104"/>
      <c r="UJF2" s="104"/>
      <c r="UJG2" s="104"/>
      <c r="UJH2" s="104"/>
      <c r="UJI2" s="104"/>
      <c r="UJJ2" s="104"/>
      <c r="UJK2" s="104"/>
      <c r="UJL2" s="104"/>
      <c r="UJM2" s="104"/>
      <c r="UJN2" s="104"/>
      <c r="UJO2" s="104"/>
      <c r="UJP2" s="104"/>
      <c r="UJQ2" s="104"/>
      <c r="UJR2" s="104"/>
      <c r="UJS2" s="104"/>
      <c r="UJT2" s="104"/>
      <c r="UJU2" s="104"/>
      <c r="UJV2" s="104"/>
      <c r="UJW2" s="104"/>
      <c r="UJX2" s="104"/>
      <c r="UJY2" s="104"/>
      <c r="UJZ2" s="104"/>
      <c r="UKA2" s="104"/>
      <c r="UKB2" s="104"/>
      <c r="UKC2" s="104"/>
      <c r="UKD2" s="104"/>
      <c r="UKE2" s="104"/>
      <c r="UKF2" s="104"/>
      <c r="UKG2" s="104"/>
      <c r="UKH2" s="104"/>
      <c r="UKI2" s="104"/>
      <c r="UKJ2" s="104"/>
      <c r="UKK2" s="104"/>
      <c r="UKL2" s="104"/>
      <c r="UKM2" s="104"/>
      <c r="UKN2" s="104"/>
      <c r="UKO2" s="104"/>
      <c r="UKP2" s="104"/>
      <c r="UKQ2" s="104"/>
      <c r="UKR2" s="104"/>
      <c r="UKS2" s="104"/>
      <c r="UKT2" s="104"/>
      <c r="UKU2" s="104"/>
      <c r="UKV2" s="104"/>
      <c r="UKW2" s="104"/>
      <c r="UKX2" s="104"/>
      <c r="UKY2" s="104"/>
      <c r="UKZ2" s="104"/>
      <c r="ULA2" s="104"/>
      <c r="ULB2" s="104"/>
      <c r="ULC2" s="104"/>
      <c r="ULD2" s="104"/>
      <c r="ULE2" s="104"/>
      <c r="ULF2" s="104"/>
      <c r="ULG2" s="104"/>
      <c r="ULH2" s="104"/>
      <c r="ULI2" s="104"/>
      <c r="ULJ2" s="104"/>
      <c r="ULK2" s="104"/>
      <c r="ULL2" s="104"/>
      <c r="ULM2" s="104"/>
      <c r="ULN2" s="104"/>
      <c r="ULO2" s="104"/>
      <c r="ULP2" s="104"/>
      <c r="ULQ2" s="104"/>
      <c r="ULR2" s="104"/>
      <c r="ULS2" s="104"/>
      <c r="ULT2" s="104"/>
      <c r="ULU2" s="104"/>
      <c r="ULV2" s="104"/>
      <c r="ULW2" s="104"/>
      <c r="ULX2" s="104"/>
      <c r="ULY2" s="104"/>
      <c r="ULZ2" s="104"/>
      <c r="UMA2" s="104"/>
      <c r="UMB2" s="104"/>
      <c r="UMC2" s="104"/>
      <c r="UMD2" s="104"/>
      <c r="UME2" s="104"/>
      <c r="UMF2" s="104"/>
      <c r="UMG2" s="104"/>
      <c r="UMH2" s="104"/>
      <c r="UMI2" s="104"/>
      <c r="UMJ2" s="104"/>
      <c r="UMK2" s="104"/>
      <c r="UML2" s="104"/>
      <c r="UMM2" s="104"/>
      <c r="UMN2" s="104"/>
      <c r="UMO2" s="104"/>
      <c r="UMP2" s="104"/>
      <c r="UMQ2" s="104"/>
      <c r="UMR2" s="104"/>
      <c r="UMS2" s="104"/>
      <c r="UMT2" s="104"/>
      <c r="UMU2" s="104"/>
      <c r="UMV2" s="104"/>
      <c r="UMW2" s="104"/>
      <c r="UMX2" s="104"/>
      <c r="UMY2" s="104"/>
      <c r="UMZ2" s="104"/>
      <c r="UNA2" s="104"/>
      <c r="UNB2" s="104"/>
      <c r="UNC2" s="104"/>
      <c r="UND2" s="104"/>
      <c r="UNE2" s="104"/>
      <c r="UNF2" s="104"/>
      <c r="UNG2" s="104"/>
      <c r="UNH2" s="104"/>
      <c r="UNI2" s="104"/>
      <c r="UNJ2" s="104"/>
      <c r="UNK2" s="104"/>
      <c r="UNL2" s="104"/>
      <c r="UNM2" s="104"/>
      <c r="UNN2" s="104"/>
      <c r="UNO2" s="104"/>
      <c r="UNP2" s="104"/>
      <c r="UNQ2" s="104"/>
      <c r="UNR2" s="104"/>
      <c r="UNS2" s="104"/>
      <c r="UNT2" s="104"/>
      <c r="UNU2" s="104"/>
      <c r="UNV2" s="104"/>
      <c r="UNW2" s="104"/>
      <c r="UNX2" s="104"/>
      <c r="UNY2" s="104"/>
      <c r="UNZ2" s="104"/>
      <c r="UOA2" s="104"/>
      <c r="UOB2" s="104"/>
      <c r="UOC2" s="104"/>
      <c r="UOD2" s="104"/>
      <c r="UOE2" s="104"/>
      <c r="UOF2" s="104"/>
      <c r="UOG2" s="104"/>
      <c r="UOH2" s="104"/>
      <c r="UOI2" s="104"/>
      <c r="UOJ2" s="104"/>
      <c r="UOK2" s="104"/>
      <c r="UOL2" s="104"/>
      <c r="UOM2" s="104"/>
      <c r="UON2" s="104"/>
      <c r="UOO2" s="104"/>
      <c r="UOP2" s="104"/>
      <c r="UOQ2" s="104"/>
      <c r="UOR2" s="104"/>
      <c r="UOS2" s="104"/>
      <c r="UOT2" s="104"/>
      <c r="UOU2" s="104"/>
      <c r="UOV2" s="104"/>
      <c r="UOW2" s="104"/>
      <c r="UOX2" s="104"/>
      <c r="UOY2" s="104"/>
      <c r="UOZ2" s="104"/>
      <c r="UPA2" s="104"/>
      <c r="UPB2" s="104"/>
      <c r="UPC2" s="104"/>
      <c r="UPD2" s="104"/>
      <c r="UPE2" s="104"/>
      <c r="UPF2" s="104"/>
      <c r="UPG2" s="104"/>
      <c r="UPH2" s="104"/>
      <c r="UPI2" s="104"/>
      <c r="UPJ2" s="104"/>
      <c r="UPK2" s="104"/>
      <c r="UPL2" s="104"/>
      <c r="UPM2" s="104"/>
      <c r="UPN2" s="104"/>
      <c r="UPO2" s="104"/>
      <c r="UPP2" s="104"/>
      <c r="UPQ2" s="104"/>
      <c r="UPR2" s="104"/>
      <c r="UPS2" s="104"/>
      <c r="UPT2" s="104"/>
      <c r="UPU2" s="104"/>
      <c r="UPV2" s="104"/>
      <c r="UPW2" s="104"/>
      <c r="UPX2" s="104"/>
      <c r="UPY2" s="104"/>
      <c r="UPZ2" s="104"/>
      <c r="UQA2" s="104"/>
      <c r="UQB2" s="104"/>
      <c r="UQC2" s="104"/>
      <c r="UQD2" s="104"/>
      <c r="UQE2" s="104"/>
      <c r="UQF2" s="104"/>
      <c r="UQG2" s="104"/>
      <c r="UQH2" s="104"/>
      <c r="UQI2" s="104"/>
      <c r="UQJ2" s="104"/>
      <c r="UQK2" s="104"/>
      <c r="UQL2" s="104"/>
      <c r="UQM2" s="104"/>
      <c r="UQN2" s="104"/>
      <c r="UQO2" s="104"/>
      <c r="UQP2" s="104"/>
      <c r="UQQ2" s="104"/>
      <c r="UQR2" s="104"/>
      <c r="UQS2" s="104"/>
      <c r="UQT2" s="104"/>
      <c r="UQU2" s="104"/>
      <c r="UQV2" s="104"/>
      <c r="UQW2" s="104"/>
      <c r="UQX2" s="104"/>
      <c r="UQY2" s="104"/>
      <c r="UQZ2" s="104"/>
      <c r="URA2" s="104"/>
      <c r="URB2" s="104"/>
      <c r="URC2" s="104"/>
      <c r="URD2" s="104"/>
      <c r="URE2" s="104"/>
      <c r="URF2" s="104"/>
      <c r="URG2" s="104"/>
      <c r="URH2" s="104"/>
      <c r="URI2" s="104"/>
      <c r="URJ2" s="104"/>
      <c r="URK2" s="104"/>
      <c r="URL2" s="104"/>
      <c r="URM2" s="104"/>
      <c r="URN2" s="104"/>
      <c r="URO2" s="104"/>
      <c r="URP2" s="104"/>
      <c r="URQ2" s="104"/>
      <c r="URR2" s="104"/>
      <c r="URS2" s="104"/>
      <c r="URT2" s="104"/>
      <c r="URU2" s="104"/>
      <c r="URV2" s="104"/>
      <c r="URW2" s="104"/>
      <c r="URX2" s="104"/>
      <c r="URY2" s="104"/>
      <c r="URZ2" s="104"/>
      <c r="USA2" s="104"/>
      <c r="USB2" s="104"/>
      <c r="USC2" s="104"/>
      <c r="USD2" s="104"/>
      <c r="USE2" s="104"/>
      <c r="USF2" s="104"/>
      <c r="USG2" s="104"/>
      <c r="USH2" s="104"/>
      <c r="USI2" s="104"/>
      <c r="USJ2" s="104"/>
      <c r="USK2" s="104"/>
      <c r="USL2" s="104"/>
      <c r="USM2" s="104"/>
      <c r="USN2" s="104"/>
      <c r="USO2" s="104"/>
      <c r="USP2" s="104"/>
      <c r="USQ2" s="104"/>
      <c r="USR2" s="104"/>
      <c r="USS2" s="104"/>
      <c r="UST2" s="104"/>
      <c r="USU2" s="104"/>
      <c r="USV2" s="104"/>
      <c r="USW2" s="104"/>
      <c r="USX2" s="104"/>
      <c r="USY2" s="104"/>
      <c r="USZ2" s="104"/>
      <c r="UTA2" s="104"/>
      <c r="UTB2" s="104"/>
      <c r="UTC2" s="104"/>
      <c r="UTD2" s="104"/>
      <c r="UTE2" s="104"/>
      <c r="UTF2" s="104"/>
      <c r="UTG2" s="104"/>
      <c r="UTH2" s="104"/>
      <c r="UTI2" s="104"/>
      <c r="UTJ2" s="104"/>
      <c r="UTK2" s="104"/>
      <c r="UTL2" s="104"/>
      <c r="UTM2" s="104"/>
      <c r="UTN2" s="104"/>
      <c r="UTO2" s="104"/>
      <c r="UTP2" s="104"/>
      <c r="UTQ2" s="104"/>
      <c r="UTR2" s="104"/>
      <c r="UTS2" s="104"/>
      <c r="UTT2" s="104"/>
      <c r="UTU2" s="104"/>
      <c r="UTV2" s="104"/>
      <c r="UTW2" s="104"/>
      <c r="UTX2" s="104"/>
      <c r="UTY2" s="104"/>
      <c r="UTZ2" s="104"/>
      <c r="UUA2" s="104"/>
      <c r="UUB2" s="104"/>
      <c r="UUC2" s="104"/>
      <c r="UUD2" s="104"/>
      <c r="UUE2" s="104"/>
      <c r="UUF2" s="104"/>
      <c r="UUG2" s="104"/>
      <c r="UUH2" s="104"/>
      <c r="UUI2" s="104"/>
      <c r="UUJ2" s="104"/>
      <c r="UUK2" s="104"/>
      <c r="UUL2" s="104"/>
      <c r="UUM2" s="104"/>
      <c r="UUN2" s="104"/>
      <c r="UUO2" s="104"/>
      <c r="UUP2" s="104"/>
      <c r="UUQ2" s="104"/>
      <c r="UUR2" s="104"/>
      <c r="UUS2" s="104"/>
      <c r="UUT2" s="104"/>
      <c r="UUU2" s="104"/>
      <c r="UUV2" s="104"/>
      <c r="UUW2" s="104"/>
      <c r="UUX2" s="104"/>
      <c r="UUY2" s="104"/>
      <c r="UUZ2" s="104"/>
      <c r="UVA2" s="104"/>
      <c r="UVB2" s="104"/>
      <c r="UVC2" s="104"/>
      <c r="UVD2" s="104"/>
      <c r="UVE2" s="104"/>
      <c r="UVF2" s="104"/>
      <c r="UVG2" s="104"/>
      <c r="UVH2" s="104"/>
      <c r="UVI2" s="104"/>
      <c r="UVJ2" s="104"/>
      <c r="UVK2" s="104"/>
      <c r="UVL2" s="104"/>
      <c r="UVM2" s="104"/>
      <c r="UVN2" s="104"/>
      <c r="UVO2" s="104"/>
      <c r="UVP2" s="104"/>
      <c r="UVQ2" s="104"/>
      <c r="UVR2" s="104"/>
      <c r="UVS2" s="104"/>
      <c r="UVT2" s="104"/>
      <c r="UVU2" s="104"/>
      <c r="UVV2" s="104"/>
      <c r="UVW2" s="104"/>
      <c r="UVX2" s="104"/>
      <c r="UVY2" s="104"/>
      <c r="UVZ2" s="104"/>
      <c r="UWA2" s="104"/>
      <c r="UWB2" s="104"/>
      <c r="UWC2" s="104"/>
      <c r="UWD2" s="104"/>
      <c r="UWE2" s="104"/>
      <c r="UWF2" s="104"/>
      <c r="UWG2" s="104"/>
      <c r="UWH2" s="104"/>
      <c r="UWI2" s="104"/>
      <c r="UWJ2" s="104"/>
      <c r="UWK2" s="104"/>
      <c r="UWL2" s="104"/>
      <c r="UWM2" s="104"/>
      <c r="UWN2" s="104"/>
      <c r="UWO2" s="104"/>
      <c r="UWP2" s="104"/>
      <c r="UWQ2" s="104"/>
      <c r="UWR2" s="104"/>
      <c r="UWS2" s="104"/>
      <c r="UWT2" s="104"/>
      <c r="UWU2" s="104"/>
      <c r="UWV2" s="104"/>
      <c r="UWW2" s="104"/>
      <c r="UWX2" s="104"/>
      <c r="UWY2" s="104"/>
      <c r="UWZ2" s="104"/>
      <c r="UXA2" s="104"/>
      <c r="UXB2" s="104"/>
      <c r="UXC2" s="104"/>
      <c r="UXD2" s="104"/>
      <c r="UXE2" s="104"/>
      <c r="UXF2" s="104"/>
      <c r="UXG2" s="104"/>
      <c r="UXH2" s="104"/>
      <c r="UXI2" s="104"/>
      <c r="UXJ2" s="104"/>
      <c r="UXK2" s="104"/>
      <c r="UXL2" s="104"/>
      <c r="UXM2" s="104"/>
      <c r="UXN2" s="104"/>
      <c r="UXO2" s="104"/>
      <c r="UXP2" s="104"/>
      <c r="UXQ2" s="104"/>
      <c r="UXR2" s="104"/>
      <c r="UXS2" s="104"/>
      <c r="UXT2" s="104"/>
      <c r="UXU2" s="104"/>
      <c r="UXV2" s="104"/>
      <c r="UXW2" s="104"/>
      <c r="UXX2" s="104"/>
      <c r="UXY2" s="104"/>
      <c r="UXZ2" s="104"/>
      <c r="UYA2" s="104"/>
      <c r="UYB2" s="104"/>
      <c r="UYC2" s="104"/>
      <c r="UYD2" s="104"/>
      <c r="UYE2" s="104"/>
      <c r="UYF2" s="104"/>
      <c r="UYG2" s="104"/>
      <c r="UYH2" s="104"/>
      <c r="UYI2" s="104"/>
      <c r="UYJ2" s="104"/>
      <c r="UYK2" s="104"/>
      <c r="UYL2" s="104"/>
      <c r="UYM2" s="104"/>
      <c r="UYN2" s="104"/>
      <c r="UYO2" s="104"/>
      <c r="UYP2" s="104"/>
      <c r="UYQ2" s="104"/>
      <c r="UYR2" s="104"/>
      <c r="UYS2" s="104"/>
      <c r="UYT2" s="104"/>
      <c r="UYU2" s="104"/>
      <c r="UYV2" s="104"/>
      <c r="UYW2" s="104"/>
      <c r="UYX2" s="104"/>
      <c r="UYY2" s="104"/>
      <c r="UYZ2" s="104"/>
      <c r="UZA2" s="104"/>
      <c r="UZB2" s="104"/>
      <c r="UZC2" s="104"/>
      <c r="UZD2" s="104"/>
      <c r="UZE2" s="104"/>
      <c r="UZF2" s="104"/>
      <c r="UZG2" s="104"/>
      <c r="UZH2" s="104"/>
      <c r="UZI2" s="104"/>
      <c r="UZJ2" s="104"/>
      <c r="UZK2" s="104"/>
      <c r="UZL2" s="104"/>
      <c r="UZM2" s="104"/>
      <c r="UZN2" s="104"/>
      <c r="UZO2" s="104"/>
      <c r="UZP2" s="104"/>
      <c r="UZQ2" s="104"/>
      <c r="UZR2" s="104"/>
      <c r="UZS2" s="104"/>
      <c r="UZT2" s="104"/>
      <c r="UZU2" s="104"/>
      <c r="UZV2" s="104"/>
      <c r="UZW2" s="104"/>
      <c r="UZX2" s="104"/>
      <c r="UZY2" s="104"/>
      <c r="UZZ2" s="104"/>
      <c r="VAA2" s="104"/>
      <c r="VAB2" s="104"/>
      <c r="VAC2" s="104"/>
      <c r="VAD2" s="104"/>
      <c r="VAE2" s="104"/>
      <c r="VAF2" s="104"/>
      <c r="VAG2" s="104"/>
      <c r="VAH2" s="104"/>
      <c r="VAI2" s="104"/>
      <c r="VAJ2" s="104"/>
      <c r="VAK2" s="104"/>
      <c r="VAL2" s="104"/>
      <c r="VAM2" s="104"/>
      <c r="VAN2" s="104"/>
      <c r="VAO2" s="104"/>
      <c r="VAP2" s="104"/>
      <c r="VAQ2" s="104"/>
      <c r="VAR2" s="104"/>
      <c r="VAS2" s="104"/>
      <c r="VAT2" s="104"/>
      <c r="VAU2" s="104"/>
      <c r="VAV2" s="104"/>
      <c r="VAW2" s="104"/>
      <c r="VAX2" s="104"/>
      <c r="VAY2" s="104"/>
      <c r="VAZ2" s="104"/>
      <c r="VBA2" s="104"/>
      <c r="VBB2" s="104"/>
      <c r="VBC2" s="104"/>
      <c r="VBD2" s="104"/>
      <c r="VBE2" s="104"/>
      <c r="VBF2" s="104"/>
      <c r="VBG2" s="104"/>
      <c r="VBH2" s="104"/>
      <c r="VBI2" s="104"/>
      <c r="VBJ2" s="104"/>
      <c r="VBK2" s="104"/>
      <c r="VBL2" s="104"/>
      <c r="VBM2" s="104"/>
      <c r="VBN2" s="104"/>
      <c r="VBO2" s="104"/>
      <c r="VBP2" s="104"/>
      <c r="VBQ2" s="104"/>
      <c r="VBR2" s="104"/>
      <c r="VBS2" s="104"/>
      <c r="VBT2" s="104"/>
      <c r="VBU2" s="104"/>
      <c r="VBV2" s="104"/>
      <c r="VBW2" s="104"/>
      <c r="VBX2" s="104"/>
      <c r="VBY2" s="104"/>
      <c r="VBZ2" s="104"/>
      <c r="VCA2" s="104"/>
      <c r="VCB2" s="104"/>
      <c r="VCC2" s="104"/>
      <c r="VCD2" s="104"/>
      <c r="VCE2" s="104"/>
      <c r="VCF2" s="104"/>
      <c r="VCG2" s="104"/>
      <c r="VCH2" s="104"/>
      <c r="VCI2" s="104"/>
      <c r="VCJ2" s="104"/>
      <c r="VCK2" s="104"/>
      <c r="VCL2" s="104"/>
      <c r="VCM2" s="104"/>
      <c r="VCN2" s="104"/>
      <c r="VCO2" s="104"/>
      <c r="VCP2" s="104"/>
      <c r="VCQ2" s="104"/>
      <c r="VCR2" s="104"/>
      <c r="VCS2" s="104"/>
      <c r="VCT2" s="104"/>
      <c r="VCU2" s="104"/>
      <c r="VCV2" s="104"/>
      <c r="VCW2" s="104"/>
      <c r="VCX2" s="104"/>
      <c r="VCY2" s="104"/>
      <c r="VCZ2" s="104"/>
      <c r="VDA2" s="104"/>
      <c r="VDB2" s="104"/>
      <c r="VDC2" s="104"/>
      <c r="VDD2" s="104"/>
      <c r="VDE2" s="104"/>
      <c r="VDF2" s="104"/>
      <c r="VDG2" s="104"/>
      <c r="VDH2" s="104"/>
      <c r="VDI2" s="104"/>
      <c r="VDJ2" s="104"/>
      <c r="VDK2" s="104"/>
      <c r="VDL2" s="104"/>
      <c r="VDM2" s="104"/>
      <c r="VDN2" s="104"/>
      <c r="VDO2" s="104"/>
      <c r="VDP2" s="104"/>
      <c r="VDQ2" s="104"/>
      <c r="VDR2" s="104"/>
      <c r="VDS2" s="104"/>
      <c r="VDT2" s="104"/>
      <c r="VDU2" s="104"/>
      <c r="VDV2" s="104"/>
      <c r="VDW2" s="104"/>
      <c r="VDX2" s="104"/>
      <c r="VDY2" s="104"/>
      <c r="VDZ2" s="104"/>
      <c r="VEA2" s="104"/>
      <c r="VEB2" s="104"/>
      <c r="VEC2" s="104"/>
      <c r="VED2" s="104"/>
      <c r="VEE2" s="104"/>
      <c r="VEF2" s="104"/>
      <c r="VEG2" s="104"/>
      <c r="VEH2" s="104"/>
      <c r="VEI2" s="104"/>
      <c r="VEJ2" s="104"/>
      <c r="VEK2" s="104"/>
      <c r="VEL2" s="104"/>
      <c r="VEM2" s="104"/>
      <c r="VEN2" s="104"/>
      <c r="VEO2" s="104"/>
      <c r="VEP2" s="104"/>
      <c r="VEQ2" s="104"/>
      <c r="VER2" s="104"/>
      <c r="VES2" s="104"/>
      <c r="VET2" s="104"/>
      <c r="VEU2" s="104"/>
      <c r="VEV2" s="104"/>
      <c r="VEW2" s="104"/>
      <c r="VEX2" s="104"/>
      <c r="VEY2" s="104"/>
      <c r="VEZ2" s="104"/>
      <c r="VFA2" s="104"/>
      <c r="VFB2" s="104"/>
      <c r="VFC2" s="104"/>
      <c r="VFD2" s="104"/>
      <c r="VFE2" s="104"/>
      <c r="VFF2" s="104"/>
      <c r="VFG2" s="104"/>
      <c r="VFH2" s="104"/>
      <c r="VFI2" s="104"/>
      <c r="VFJ2" s="104"/>
      <c r="VFK2" s="104"/>
      <c r="VFL2" s="104"/>
      <c r="VFM2" s="104"/>
      <c r="VFN2" s="104"/>
      <c r="VFO2" s="104"/>
      <c r="VFP2" s="104"/>
      <c r="VFQ2" s="104"/>
      <c r="VFR2" s="104"/>
      <c r="VFS2" s="104"/>
      <c r="VFT2" s="104"/>
      <c r="VFU2" s="104"/>
      <c r="VFV2" s="104"/>
      <c r="VFW2" s="104"/>
      <c r="VFX2" s="104"/>
      <c r="VFY2" s="104"/>
      <c r="VFZ2" s="104"/>
      <c r="VGA2" s="104"/>
      <c r="VGB2" s="104"/>
      <c r="VGC2" s="104"/>
      <c r="VGD2" s="104"/>
      <c r="VGE2" s="104"/>
      <c r="VGF2" s="104"/>
      <c r="VGG2" s="104"/>
      <c r="VGH2" s="104"/>
      <c r="VGI2" s="104"/>
      <c r="VGJ2" s="104"/>
      <c r="VGK2" s="104"/>
      <c r="VGL2" s="104"/>
      <c r="VGM2" s="104"/>
      <c r="VGN2" s="104"/>
      <c r="VGO2" s="104"/>
      <c r="VGP2" s="104"/>
      <c r="VGQ2" s="104"/>
      <c r="VGR2" s="104"/>
      <c r="VGS2" s="104"/>
      <c r="VGT2" s="104"/>
      <c r="VGU2" s="104"/>
      <c r="VGV2" s="104"/>
      <c r="VGW2" s="104"/>
      <c r="VGX2" s="104"/>
      <c r="VGY2" s="104"/>
      <c r="VGZ2" s="104"/>
      <c r="VHA2" s="104"/>
      <c r="VHB2" s="104"/>
      <c r="VHC2" s="104"/>
      <c r="VHD2" s="104"/>
      <c r="VHE2" s="104"/>
      <c r="VHF2" s="104"/>
      <c r="VHG2" s="104"/>
      <c r="VHH2" s="104"/>
      <c r="VHI2" s="104"/>
      <c r="VHJ2" s="104"/>
      <c r="VHK2" s="104"/>
      <c r="VHL2" s="104"/>
      <c r="VHM2" s="104"/>
      <c r="VHN2" s="104"/>
      <c r="VHO2" s="104"/>
      <c r="VHP2" s="104"/>
      <c r="VHQ2" s="104"/>
      <c r="VHR2" s="104"/>
      <c r="VHS2" s="104"/>
      <c r="VHT2" s="104"/>
      <c r="VHU2" s="104"/>
      <c r="VHV2" s="104"/>
      <c r="VHW2" s="104"/>
      <c r="VHX2" s="104"/>
      <c r="VHY2" s="104"/>
      <c r="VHZ2" s="104"/>
      <c r="VIA2" s="104"/>
      <c r="VIB2" s="104"/>
      <c r="VIC2" s="104"/>
      <c r="VID2" s="104"/>
      <c r="VIE2" s="104"/>
      <c r="VIF2" s="104"/>
      <c r="VIG2" s="104"/>
      <c r="VIH2" s="104"/>
      <c r="VII2" s="104"/>
      <c r="VIJ2" s="104"/>
      <c r="VIK2" s="104"/>
      <c r="VIL2" s="104"/>
      <c r="VIM2" s="104"/>
      <c r="VIN2" s="104"/>
      <c r="VIO2" s="104"/>
      <c r="VIP2" s="104"/>
      <c r="VIQ2" s="104"/>
      <c r="VIR2" s="104"/>
      <c r="VIS2" s="104"/>
      <c r="VIT2" s="104"/>
      <c r="VIU2" s="104"/>
      <c r="VIV2" s="104"/>
      <c r="VIW2" s="104"/>
      <c r="VIX2" s="104"/>
      <c r="VIY2" s="104"/>
      <c r="VIZ2" s="104"/>
      <c r="VJA2" s="104"/>
      <c r="VJB2" s="104"/>
      <c r="VJC2" s="104"/>
      <c r="VJD2" s="104"/>
      <c r="VJE2" s="104"/>
      <c r="VJF2" s="104"/>
      <c r="VJG2" s="104"/>
      <c r="VJH2" s="104"/>
      <c r="VJI2" s="104"/>
      <c r="VJJ2" s="104"/>
      <c r="VJK2" s="104"/>
      <c r="VJL2" s="104"/>
      <c r="VJM2" s="104"/>
      <c r="VJN2" s="104"/>
      <c r="VJO2" s="104"/>
      <c r="VJP2" s="104"/>
      <c r="VJQ2" s="104"/>
      <c r="VJR2" s="104"/>
      <c r="VJS2" s="104"/>
      <c r="VJT2" s="104"/>
      <c r="VJU2" s="104"/>
      <c r="VJV2" s="104"/>
      <c r="VJW2" s="104"/>
      <c r="VJX2" s="104"/>
      <c r="VJY2" s="104"/>
      <c r="VJZ2" s="104"/>
      <c r="VKA2" s="104"/>
      <c r="VKB2" s="104"/>
      <c r="VKC2" s="104"/>
      <c r="VKD2" s="104"/>
      <c r="VKE2" s="104"/>
      <c r="VKF2" s="104"/>
      <c r="VKG2" s="104"/>
      <c r="VKH2" s="104"/>
      <c r="VKI2" s="104"/>
      <c r="VKJ2" s="104"/>
      <c r="VKK2" s="104"/>
      <c r="VKL2" s="104"/>
      <c r="VKM2" s="104"/>
      <c r="VKN2" s="104"/>
      <c r="VKO2" s="104"/>
      <c r="VKP2" s="104"/>
      <c r="VKQ2" s="104"/>
      <c r="VKR2" s="104"/>
      <c r="VKS2" s="104"/>
      <c r="VKT2" s="104"/>
      <c r="VKU2" s="104"/>
      <c r="VKV2" s="104"/>
      <c r="VKW2" s="104"/>
      <c r="VKX2" s="104"/>
      <c r="VKY2" s="104"/>
      <c r="VKZ2" s="104"/>
      <c r="VLA2" s="104"/>
      <c r="VLB2" s="104"/>
      <c r="VLC2" s="104"/>
      <c r="VLD2" s="104"/>
      <c r="VLE2" s="104"/>
      <c r="VLF2" s="104"/>
      <c r="VLG2" s="104"/>
      <c r="VLH2" s="104"/>
      <c r="VLI2" s="104"/>
      <c r="VLJ2" s="104"/>
      <c r="VLK2" s="104"/>
      <c r="VLL2" s="104"/>
      <c r="VLM2" s="104"/>
      <c r="VLN2" s="104"/>
      <c r="VLO2" s="104"/>
      <c r="VLP2" s="104"/>
      <c r="VLQ2" s="104"/>
      <c r="VLR2" s="104"/>
      <c r="VLS2" s="104"/>
      <c r="VLT2" s="104"/>
      <c r="VLU2" s="104"/>
      <c r="VLV2" s="104"/>
      <c r="VLW2" s="104"/>
      <c r="VLX2" s="104"/>
      <c r="VLY2" s="104"/>
      <c r="VLZ2" s="104"/>
      <c r="VMA2" s="104"/>
      <c r="VMB2" s="104"/>
      <c r="VMC2" s="104"/>
      <c r="VMD2" s="104"/>
      <c r="VME2" s="104"/>
      <c r="VMF2" s="104"/>
      <c r="VMG2" s="104"/>
      <c r="VMH2" s="104"/>
      <c r="VMI2" s="104"/>
      <c r="VMJ2" s="104"/>
      <c r="VMK2" s="104"/>
      <c r="VML2" s="104"/>
      <c r="VMM2" s="104"/>
      <c r="VMN2" s="104"/>
      <c r="VMO2" s="104"/>
    </row>
    <row r="3" spans="2:15225" ht="3.75" customHeight="1" thickBot="1" x14ac:dyDescent="0.3"/>
    <row r="4" spans="2:15225" ht="12.75" thickBot="1" x14ac:dyDescent="0.3">
      <c r="B4" s="220" t="s">
        <v>50</v>
      </c>
      <c r="C4" s="220"/>
      <c r="D4" s="113">
        <v>42037</v>
      </c>
      <c r="E4" s="96" t="str">
        <f>WEEKNUM($D$4) &amp; "th"</f>
        <v>6th</v>
      </c>
      <c r="F4" s="77"/>
      <c r="G4" s="77"/>
    </row>
    <row r="5" spans="2:15225" ht="3" customHeight="1" thickBot="1" x14ac:dyDescent="0.3">
      <c r="B5" s="4"/>
      <c r="G5" s="4"/>
    </row>
    <row r="6" spans="2:15225" ht="14.25" customHeight="1" thickBot="1" x14ac:dyDescent="0.3">
      <c r="B6" s="221" t="s">
        <v>56</v>
      </c>
      <c r="C6" s="221"/>
      <c r="D6" s="95">
        <f ca="1">TODAY()</f>
        <v>42115</v>
      </c>
      <c r="E6" s="96" t="str">
        <f ca="1">WEEKNUM($D$6) &amp; "th"</f>
        <v>17th</v>
      </c>
      <c r="F6" s="148"/>
      <c r="G6" s="78"/>
      <c r="S6" s="97"/>
    </row>
    <row r="7" spans="2:15225" ht="3.75" customHeight="1" thickBot="1" x14ac:dyDescent="0.3">
      <c r="B7" s="47"/>
      <c r="E7" s="47"/>
      <c r="S7" s="98"/>
    </row>
    <row r="8" spans="2:15225" s="4" customFormat="1" ht="12.75" thickBot="1" x14ac:dyDescent="0.3">
      <c r="B8" s="222" t="s">
        <v>54</v>
      </c>
      <c r="C8" s="222"/>
      <c r="D8" s="87">
        <v>42338</v>
      </c>
      <c r="E8" s="96" t="str">
        <f>WEEKNUM($D$8) &amp; "th"</f>
        <v>49th</v>
      </c>
      <c r="G8" s="106"/>
      <c r="H8" s="3"/>
      <c r="I8" s="249"/>
      <c r="J8" s="249"/>
      <c r="L8" s="181"/>
      <c r="M8" s="249"/>
      <c r="N8" s="249"/>
      <c r="R8" s="101"/>
      <c r="S8" s="99"/>
    </row>
    <row r="9" spans="2:15225" ht="3.75" customHeight="1" x14ac:dyDescent="0.25"/>
    <row r="10" spans="2:15225" ht="13.5" customHeight="1" x14ac:dyDescent="0.25">
      <c r="B10" s="217" t="s">
        <v>75</v>
      </c>
      <c r="C10" s="218"/>
      <c r="D10" s="218"/>
      <c r="E10" s="218"/>
      <c r="F10" s="218"/>
      <c r="G10" s="218"/>
      <c r="H10" s="219"/>
      <c r="I10" s="215" t="s">
        <v>2</v>
      </c>
      <c r="J10" s="215"/>
      <c r="K10" s="215"/>
      <c r="L10" s="215"/>
      <c r="M10" s="223" t="s">
        <v>3</v>
      </c>
      <c r="N10" s="224"/>
      <c r="O10" s="224"/>
      <c r="P10" s="224"/>
      <c r="Q10" s="230" t="s">
        <v>58</v>
      </c>
      <c r="R10" s="231"/>
      <c r="S10" s="232"/>
    </row>
    <row r="11" spans="2:15225" ht="13.5" customHeight="1" x14ac:dyDescent="0.25">
      <c r="B11" s="227" t="s">
        <v>53</v>
      </c>
      <c r="C11" s="212" t="s">
        <v>52</v>
      </c>
      <c r="D11" s="212"/>
      <c r="E11" s="212"/>
      <c r="F11" s="212"/>
      <c r="G11" s="212"/>
      <c r="H11" s="210" t="s">
        <v>0</v>
      </c>
      <c r="I11" s="216"/>
      <c r="J11" s="216"/>
      <c r="K11" s="216"/>
      <c r="L11" s="216"/>
      <c r="M11" s="225"/>
      <c r="N11" s="226"/>
      <c r="O11" s="226"/>
      <c r="P11" s="226"/>
      <c r="Q11" s="233"/>
      <c r="R11" s="234"/>
      <c r="S11" s="235"/>
    </row>
    <row r="12" spans="2:15225" s="2" customFormat="1" ht="13.5" customHeight="1" x14ac:dyDescent="0.25">
      <c r="B12" s="228"/>
      <c r="C12" s="205" t="s">
        <v>9</v>
      </c>
      <c r="D12" s="205" t="s">
        <v>5</v>
      </c>
      <c r="E12" s="205" t="s">
        <v>8</v>
      </c>
      <c r="F12" s="205" t="s">
        <v>69</v>
      </c>
      <c r="G12" s="205" t="s">
        <v>177</v>
      </c>
      <c r="H12" s="211"/>
      <c r="I12" s="250" t="s">
        <v>7</v>
      </c>
      <c r="J12" s="254" t="s">
        <v>63</v>
      </c>
      <c r="K12" s="207" t="s">
        <v>366</v>
      </c>
      <c r="L12" s="182" t="s">
        <v>66</v>
      </c>
      <c r="M12" s="255" t="s">
        <v>7</v>
      </c>
      <c r="N12" s="256" t="s">
        <v>63</v>
      </c>
      <c r="O12" s="207" t="s">
        <v>367</v>
      </c>
      <c r="P12" s="126" t="s">
        <v>68</v>
      </c>
      <c r="Q12" s="203" t="s">
        <v>59</v>
      </c>
      <c r="R12" s="237" t="s">
        <v>426</v>
      </c>
      <c r="S12" s="237" t="s">
        <v>60</v>
      </c>
    </row>
    <row r="13" spans="2:15225" s="27" customFormat="1" ht="14.25" customHeight="1" x14ac:dyDescent="0.25">
      <c r="B13" s="229"/>
      <c r="C13" s="206"/>
      <c r="D13" s="206"/>
      <c r="E13" s="206"/>
      <c r="F13" s="206"/>
      <c r="G13" s="206"/>
      <c r="H13" s="211"/>
      <c r="I13" s="250"/>
      <c r="J13" s="254" t="s">
        <v>64</v>
      </c>
      <c r="K13" s="208"/>
      <c r="L13" s="183" t="s">
        <v>67</v>
      </c>
      <c r="M13" s="255"/>
      <c r="N13" s="257" t="s">
        <v>64</v>
      </c>
      <c r="O13" s="208"/>
      <c r="P13" s="111" t="s">
        <v>67</v>
      </c>
      <c r="Q13" s="204"/>
      <c r="R13" s="238"/>
      <c r="S13" s="238"/>
    </row>
    <row r="14" spans="2:15225" s="141" customFormat="1" ht="13.5" customHeight="1" x14ac:dyDescent="0.25">
      <c r="B14" s="137">
        <v>1</v>
      </c>
      <c r="C14" s="138">
        <v>1</v>
      </c>
      <c r="D14" s="139">
        <v>1</v>
      </c>
      <c r="E14" s="134" t="s">
        <v>85</v>
      </c>
      <c r="F14" s="138"/>
      <c r="G14" s="138"/>
      <c r="H14" s="140">
        <f t="shared" ref="H14:H46" ca="1" si="0">IF(ISBLANK($M14)=FALSE,1,IF($J14&lt;=$D$6,-1,0))</f>
        <v>0</v>
      </c>
      <c r="I14" s="251">
        <f>MINA(I15:I135)</f>
        <v>42044</v>
      </c>
      <c r="J14" s="251">
        <f>MAXA(J15:J135)</f>
        <v>42338</v>
      </c>
      <c r="K14" s="147">
        <f>SUM(K15,K45,K71,K75,K125,K132)</f>
        <v>5</v>
      </c>
      <c r="L14" s="184">
        <f>NETWORKDAYS(I14,J14,0)</f>
        <v>211</v>
      </c>
      <c r="M14" s="251"/>
      <c r="N14" s="251"/>
      <c r="O14" s="147">
        <f>SUM(O15,O45,O71,O75,O125,O132)</f>
        <v>5</v>
      </c>
      <c r="P14" s="146">
        <f>NETWORKDAYS(M14,N14,0)</f>
        <v>0</v>
      </c>
      <c r="Q14" s="145">
        <f>N14-M14</f>
        <v>0</v>
      </c>
      <c r="R14" s="175">
        <f ca="1">IF(D$6&gt;=J14,1,IF(D$6&lt;I14,0,IF(AND(D$6&gt;=I14,D$6&lt;J14),(D$6-I14)/L14,"")))</f>
        <v>0.33649289099526064</v>
      </c>
      <c r="S14" s="175">
        <f>AVERAGE(S15:S135)</f>
        <v>1.1570247933884299E-2</v>
      </c>
    </row>
    <row r="15" spans="2:15225" s="141" customFormat="1" ht="13.5" customHeight="1" x14ac:dyDescent="0.25">
      <c r="B15" s="137">
        <v>2</v>
      </c>
      <c r="C15" s="86">
        <v>2</v>
      </c>
      <c r="D15" s="142">
        <v>1.1000000000000001</v>
      </c>
      <c r="E15" s="128" t="s">
        <v>86</v>
      </c>
      <c r="F15" s="86" t="s">
        <v>178</v>
      </c>
      <c r="G15" s="86" t="s">
        <v>179</v>
      </c>
      <c r="H15" s="140">
        <f t="shared" ca="1" si="0"/>
        <v>-1</v>
      </c>
      <c r="I15" s="251">
        <f>MINA(I16:I44)</f>
        <v>42044</v>
      </c>
      <c r="J15" s="251">
        <f>MAXA(J16:J44)</f>
        <v>42062</v>
      </c>
      <c r="K15" s="147">
        <f>K16+K19+K22+K25+K28+K31+K34+K37+K40</f>
        <v>0.79999999999999993</v>
      </c>
      <c r="L15" s="184">
        <f t="shared" ref="L15:L77" si="1">NETWORKDAYS(I15,J15,0)</f>
        <v>15</v>
      </c>
      <c r="M15" s="251"/>
      <c r="N15" s="251"/>
      <c r="O15" s="147">
        <f>O16+O19+O22+O25+O28+O31+O34+O37+O40</f>
        <v>0.79999999999999993</v>
      </c>
      <c r="P15" s="146">
        <f t="shared" ref="P15:P77" si="2">NETWORKDAYS(M15,N15,0)</f>
        <v>0</v>
      </c>
      <c r="Q15" s="145">
        <f t="shared" ref="Q15:Q77" si="3">N15-M15</f>
        <v>0</v>
      </c>
      <c r="R15" s="175">
        <f t="shared" ref="R15:R77" ca="1" si="4">IF(D$6&gt;=J15,1,IF(D$6&lt;I15,0,IF(AND(D$6&gt;=I15,D$6&lt;J15),(D$6-I15)/L15,"")))</f>
        <v>1</v>
      </c>
      <c r="S15" s="176">
        <f>AVERAGE(S16,S19,S22,S25,S28,S31,S34,S37,S40)</f>
        <v>0.05</v>
      </c>
    </row>
    <row r="16" spans="2:15225" s="141" customFormat="1" ht="13.5" customHeight="1" x14ac:dyDescent="0.25">
      <c r="B16" s="137">
        <v>3</v>
      </c>
      <c r="C16" s="86">
        <v>3</v>
      </c>
      <c r="D16" s="143" t="s">
        <v>24</v>
      </c>
      <c r="E16" s="128" t="s">
        <v>87</v>
      </c>
      <c r="F16" s="86"/>
      <c r="G16" s="86" t="s">
        <v>179</v>
      </c>
      <c r="H16" s="140">
        <f t="shared" ca="1" si="0"/>
        <v>-1</v>
      </c>
      <c r="I16" s="251">
        <f>MINA(I17:I18)</f>
        <v>42044</v>
      </c>
      <c r="J16" s="251">
        <f>MAXA(J17:J18)</f>
        <v>42048</v>
      </c>
      <c r="K16" s="158" t="s">
        <v>425</v>
      </c>
      <c r="L16" s="184">
        <f t="shared" si="1"/>
        <v>5</v>
      </c>
      <c r="M16" s="251"/>
      <c r="N16" s="251"/>
      <c r="O16" s="158" t="s">
        <v>425</v>
      </c>
      <c r="P16" s="146">
        <f t="shared" si="2"/>
        <v>0</v>
      </c>
      <c r="Q16" s="145">
        <f t="shared" si="3"/>
        <v>0</v>
      </c>
      <c r="R16" s="175">
        <f t="shared" ca="1" si="4"/>
        <v>1</v>
      </c>
      <c r="S16" s="176">
        <f>AVERAGE(S17:S18)</f>
        <v>0.2</v>
      </c>
    </row>
    <row r="17" spans="2:19" s="141" customFormat="1" ht="13.5" customHeight="1" x14ac:dyDescent="0.25">
      <c r="B17" s="137">
        <v>4</v>
      </c>
      <c r="C17" s="86">
        <v>4</v>
      </c>
      <c r="D17" s="143" t="s">
        <v>25</v>
      </c>
      <c r="E17" s="128" t="s">
        <v>88</v>
      </c>
      <c r="F17" s="86"/>
      <c r="G17" s="86" t="s">
        <v>180</v>
      </c>
      <c r="H17" s="140">
        <f t="shared" ca="1" si="0"/>
        <v>-1</v>
      </c>
      <c r="I17" s="251">
        <v>42044</v>
      </c>
      <c r="J17" s="251">
        <v>42048</v>
      </c>
      <c r="K17" s="158">
        <v>4.4999999999999998E-2</v>
      </c>
      <c r="L17" s="184">
        <f t="shared" si="1"/>
        <v>5</v>
      </c>
      <c r="M17" s="251"/>
      <c r="N17" s="251"/>
      <c r="O17" s="158">
        <v>4.4999999999999998E-2</v>
      </c>
      <c r="P17" s="146">
        <f t="shared" si="2"/>
        <v>0</v>
      </c>
      <c r="Q17" s="145">
        <f t="shared" si="3"/>
        <v>0</v>
      </c>
      <c r="R17" s="175">
        <f t="shared" ca="1" si="4"/>
        <v>1</v>
      </c>
      <c r="S17" s="176">
        <v>0.2</v>
      </c>
    </row>
    <row r="18" spans="2:19" s="141" customFormat="1" ht="13.5" customHeight="1" x14ac:dyDescent="0.25">
      <c r="B18" s="137">
        <v>5</v>
      </c>
      <c r="C18" s="86">
        <v>4</v>
      </c>
      <c r="D18" s="143" t="s">
        <v>181</v>
      </c>
      <c r="E18" s="128" t="s">
        <v>89</v>
      </c>
      <c r="F18" s="86"/>
      <c r="G18" s="86" t="s">
        <v>180</v>
      </c>
      <c r="H18" s="140">
        <f t="shared" ca="1" si="0"/>
        <v>-1</v>
      </c>
      <c r="I18" s="251">
        <v>42044</v>
      </c>
      <c r="J18" s="251">
        <v>42048</v>
      </c>
      <c r="K18" s="158">
        <v>4.4999999999999998E-2</v>
      </c>
      <c r="L18" s="184">
        <f t="shared" si="1"/>
        <v>5</v>
      </c>
      <c r="M18" s="251"/>
      <c r="N18" s="251"/>
      <c r="O18" s="158">
        <v>4.4999999999999998E-2</v>
      </c>
      <c r="P18" s="146">
        <f t="shared" si="2"/>
        <v>0</v>
      </c>
      <c r="Q18" s="145">
        <f t="shared" si="3"/>
        <v>0</v>
      </c>
      <c r="R18" s="175">
        <f t="shared" ca="1" si="4"/>
        <v>1</v>
      </c>
      <c r="S18" s="176">
        <v>0.2</v>
      </c>
    </row>
    <row r="19" spans="2:19" s="141" customFormat="1" ht="13.5" customHeight="1" x14ac:dyDescent="0.25">
      <c r="B19" s="137">
        <v>6</v>
      </c>
      <c r="C19" s="86">
        <v>3</v>
      </c>
      <c r="D19" s="143" t="s">
        <v>91</v>
      </c>
      <c r="E19" s="128" t="s">
        <v>92</v>
      </c>
      <c r="F19" s="86"/>
      <c r="G19" s="86" t="s">
        <v>179</v>
      </c>
      <c r="H19" s="140">
        <f t="shared" ca="1" si="0"/>
        <v>-1</v>
      </c>
      <c r="I19" s="251">
        <f>MINA(I20:I21)</f>
        <v>42044</v>
      </c>
      <c r="J19" s="251">
        <f>MAXA(J20:J21)</f>
        <v>42053</v>
      </c>
      <c r="K19" s="158" t="s">
        <v>425</v>
      </c>
      <c r="L19" s="184">
        <f t="shared" si="1"/>
        <v>8</v>
      </c>
      <c r="M19" s="251"/>
      <c r="N19" s="251"/>
      <c r="O19" s="158" t="s">
        <v>425</v>
      </c>
      <c r="P19" s="146">
        <f t="shared" si="2"/>
        <v>0</v>
      </c>
      <c r="Q19" s="145">
        <f t="shared" si="3"/>
        <v>0</v>
      </c>
      <c r="R19" s="175">
        <f t="shared" ca="1" si="4"/>
        <v>1</v>
      </c>
      <c r="S19" s="176">
        <f>AVERAGE(S20:S21)</f>
        <v>0.1</v>
      </c>
    </row>
    <row r="20" spans="2:19" s="141" customFormat="1" ht="13.5" customHeight="1" x14ac:dyDescent="0.25">
      <c r="B20" s="137">
        <v>7</v>
      </c>
      <c r="C20" s="86">
        <v>4</v>
      </c>
      <c r="D20" s="143" t="s">
        <v>182</v>
      </c>
      <c r="E20" s="128" t="s">
        <v>94</v>
      </c>
      <c r="F20" s="86" t="s">
        <v>99</v>
      </c>
      <c r="G20" s="86" t="s">
        <v>180</v>
      </c>
      <c r="H20" s="140">
        <f t="shared" ca="1" si="0"/>
        <v>-1</v>
      </c>
      <c r="I20" s="251">
        <v>42044</v>
      </c>
      <c r="J20" s="251">
        <v>42048</v>
      </c>
      <c r="K20" s="158">
        <v>4.4999999999999998E-2</v>
      </c>
      <c r="L20" s="184">
        <f t="shared" si="1"/>
        <v>5</v>
      </c>
      <c r="M20" s="251"/>
      <c r="N20" s="251"/>
      <c r="O20" s="158">
        <v>4.4999999999999998E-2</v>
      </c>
      <c r="P20" s="146">
        <f t="shared" si="2"/>
        <v>0</v>
      </c>
      <c r="Q20" s="145">
        <f t="shared" si="3"/>
        <v>0</v>
      </c>
      <c r="R20" s="175">
        <f t="shared" ca="1" si="4"/>
        <v>1</v>
      </c>
      <c r="S20" s="176">
        <v>0.2</v>
      </c>
    </row>
    <row r="21" spans="2:19" s="141" customFormat="1" ht="13.5" customHeight="1" x14ac:dyDescent="0.25">
      <c r="B21" s="137">
        <v>8</v>
      </c>
      <c r="C21" s="86">
        <v>4</v>
      </c>
      <c r="D21" s="143" t="s">
        <v>183</v>
      </c>
      <c r="E21" s="128" t="s">
        <v>368</v>
      </c>
      <c r="F21" s="86"/>
      <c r="G21" s="86" t="s">
        <v>180</v>
      </c>
      <c r="H21" s="140">
        <f t="shared" ca="1" si="0"/>
        <v>-1</v>
      </c>
      <c r="I21" s="251">
        <v>42051</v>
      </c>
      <c r="J21" s="251">
        <v>42053</v>
      </c>
      <c r="K21" s="158">
        <v>4.4999999999999998E-2</v>
      </c>
      <c r="L21" s="184">
        <f t="shared" si="1"/>
        <v>3</v>
      </c>
      <c r="M21" s="251"/>
      <c r="N21" s="251"/>
      <c r="O21" s="158">
        <v>4.4999999999999998E-2</v>
      </c>
      <c r="P21" s="146">
        <f t="shared" si="2"/>
        <v>0</v>
      </c>
      <c r="Q21" s="145">
        <f t="shared" si="3"/>
        <v>0</v>
      </c>
      <c r="R21" s="175">
        <f t="shared" ca="1" si="4"/>
        <v>1</v>
      </c>
      <c r="S21" s="176">
        <v>0</v>
      </c>
    </row>
    <row r="22" spans="2:19" s="141" customFormat="1" ht="13.5" customHeight="1" x14ac:dyDescent="0.25">
      <c r="B22" s="137">
        <v>9</v>
      </c>
      <c r="C22" s="86">
        <v>3</v>
      </c>
      <c r="D22" s="143" t="s">
        <v>93</v>
      </c>
      <c r="E22" s="128" t="s">
        <v>184</v>
      </c>
      <c r="F22" s="86"/>
      <c r="G22" s="86" t="s">
        <v>179</v>
      </c>
      <c r="H22" s="140">
        <f t="shared" ca="1" si="0"/>
        <v>-1</v>
      </c>
      <c r="I22" s="251">
        <f>MINA(I23:I24)</f>
        <v>42044</v>
      </c>
      <c r="J22" s="251">
        <f>MAXA(J23:J24)</f>
        <v>42053</v>
      </c>
      <c r="K22" s="158" t="s">
        <v>425</v>
      </c>
      <c r="L22" s="184">
        <f t="shared" si="1"/>
        <v>8</v>
      </c>
      <c r="M22" s="251"/>
      <c r="N22" s="251"/>
      <c r="O22" s="158" t="s">
        <v>425</v>
      </c>
      <c r="P22" s="146">
        <f t="shared" si="2"/>
        <v>0</v>
      </c>
      <c r="Q22" s="145">
        <f t="shared" si="3"/>
        <v>0</v>
      </c>
      <c r="R22" s="175">
        <f t="shared" ca="1" si="4"/>
        <v>1</v>
      </c>
      <c r="S22" s="176">
        <f>AVERAGE(S23:S24)</f>
        <v>0.1</v>
      </c>
    </row>
    <row r="23" spans="2:19" s="141" customFormat="1" ht="13.5" customHeight="1" x14ac:dyDescent="0.25">
      <c r="B23" s="137">
        <v>10</v>
      </c>
      <c r="C23" s="86">
        <v>4</v>
      </c>
      <c r="D23" s="143" t="s">
        <v>185</v>
      </c>
      <c r="E23" s="128" t="s">
        <v>375</v>
      </c>
      <c r="F23" s="86" t="s">
        <v>98</v>
      </c>
      <c r="G23" s="86" t="s">
        <v>180</v>
      </c>
      <c r="H23" s="140">
        <f t="shared" ca="1" si="0"/>
        <v>-1</v>
      </c>
      <c r="I23" s="251">
        <v>42044</v>
      </c>
      <c r="J23" s="251">
        <v>42048</v>
      </c>
      <c r="K23" s="158">
        <v>4.4999999999999998E-2</v>
      </c>
      <c r="L23" s="184">
        <f t="shared" si="1"/>
        <v>5</v>
      </c>
      <c r="M23" s="251"/>
      <c r="N23" s="251"/>
      <c r="O23" s="158">
        <v>4.4999999999999998E-2</v>
      </c>
      <c r="P23" s="146">
        <f t="shared" si="2"/>
        <v>0</v>
      </c>
      <c r="Q23" s="145">
        <f t="shared" si="3"/>
        <v>0</v>
      </c>
      <c r="R23" s="175">
        <f t="shared" ca="1" si="4"/>
        <v>1</v>
      </c>
      <c r="S23" s="176">
        <v>0.2</v>
      </c>
    </row>
    <row r="24" spans="2:19" s="141" customFormat="1" ht="13.5" customHeight="1" x14ac:dyDescent="0.25">
      <c r="B24" s="137">
        <v>11</v>
      </c>
      <c r="C24" s="86">
        <v>4</v>
      </c>
      <c r="D24" s="143" t="s">
        <v>186</v>
      </c>
      <c r="E24" s="128" t="s">
        <v>187</v>
      </c>
      <c r="F24" s="86"/>
      <c r="G24" s="86" t="s">
        <v>180</v>
      </c>
      <c r="H24" s="140">
        <f t="shared" ca="1" si="0"/>
        <v>-1</v>
      </c>
      <c r="I24" s="251">
        <v>42051</v>
      </c>
      <c r="J24" s="251">
        <v>42053</v>
      </c>
      <c r="K24" s="158">
        <v>4.4999999999999998E-2</v>
      </c>
      <c r="L24" s="184">
        <f t="shared" si="1"/>
        <v>3</v>
      </c>
      <c r="M24" s="251"/>
      <c r="N24" s="251"/>
      <c r="O24" s="158">
        <v>4.4999999999999998E-2</v>
      </c>
      <c r="P24" s="146">
        <f t="shared" si="2"/>
        <v>0</v>
      </c>
      <c r="Q24" s="145">
        <f t="shared" si="3"/>
        <v>0</v>
      </c>
      <c r="R24" s="175">
        <f t="shared" ca="1" si="4"/>
        <v>1</v>
      </c>
      <c r="S24" s="176">
        <v>0</v>
      </c>
    </row>
    <row r="25" spans="2:19" s="141" customFormat="1" ht="13.5" customHeight="1" x14ac:dyDescent="0.25">
      <c r="B25" s="137">
        <v>12</v>
      </c>
      <c r="C25" s="86">
        <v>3</v>
      </c>
      <c r="D25" s="143" t="s">
        <v>95</v>
      </c>
      <c r="E25" s="128" t="s">
        <v>188</v>
      </c>
      <c r="F25" s="86"/>
      <c r="G25" s="86" t="s">
        <v>189</v>
      </c>
      <c r="H25" s="140">
        <f t="shared" ca="1" si="0"/>
        <v>-1</v>
      </c>
      <c r="I25" s="251">
        <f>MINA(I26:I27)</f>
        <v>42044</v>
      </c>
      <c r="J25" s="251">
        <f>MAXA(J26:J27)</f>
        <v>42053</v>
      </c>
      <c r="K25" s="158" t="s">
        <v>425</v>
      </c>
      <c r="L25" s="184">
        <f t="shared" si="1"/>
        <v>8</v>
      </c>
      <c r="M25" s="251"/>
      <c r="N25" s="251"/>
      <c r="O25" s="158" t="s">
        <v>425</v>
      </c>
      <c r="P25" s="146">
        <f t="shared" si="2"/>
        <v>0</v>
      </c>
      <c r="Q25" s="145">
        <f t="shared" si="3"/>
        <v>0</v>
      </c>
      <c r="R25" s="175">
        <f t="shared" ca="1" si="4"/>
        <v>1</v>
      </c>
      <c r="S25" s="176">
        <f>AVERAGE(S26:S27)</f>
        <v>0.05</v>
      </c>
    </row>
    <row r="26" spans="2:19" s="141" customFormat="1" ht="13.5" customHeight="1" x14ac:dyDescent="0.25">
      <c r="B26" s="137">
        <v>13</v>
      </c>
      <c r="C26" s="86">
        <v>4</v>
      </c>
      <c r="D26" s="143" t="s">
        <v>190</v>
      </c>
      <c r="E26" s="128" t="s">
        <v>377</v>
      </c>
      <c r="F26" s="86" t="s">
        <v>378</v>
      </c>
      <c r="G26" s="86" t="s">
        <v>189</v>
      </c>
      <c r="H26" s="140">
        <f t="shared" ca="1" si="0"/>
        <v>-1</v>
      </c>
      <c r="I26" s="251">
        <v>42044</v>
      </c>
      <c r="J26" s="251">
        <v>42048</v>
      </c>
      <c r="K26" s="158">
        <v>4.4999999999999998E-2</v>
      </c>
      <c r="L26" s="184">
        <f t="shared" si="1"/>
        <v>5</v>
      </c>
      <c r="M26" s="251"/>
      <c r="N26" s="251"/>
      <c r="O26" s="158">
        <v>4.4999999999999998E-2</v>
      </c>
      <c r="P26" s="146">
        <f t="shared" si="2"/>
        <v>0</v>
      </c>
      <c r="Q26" s="145">
        <f t="shared" si="3"/>
        <v>0</v>
      </c>
      <c r="R26" s="175">
        <f t="shared" ca="1" si="4"/>
        <v>1</v>
      </c>
      <c r="S26" s="176">
        <v>0.1</v>
      </c>
    </row>
    <row r="27" spans="2:19" s="141" customFormat="1" ht="13.5" customHeight="1" x14ac:dyDescent="0.25">
      <c r="B27" s="137">
        <v>14</v>
      </c>
      <c r="C27" s="86">
        <v>4</v>
      </c>
      <c r="D27" s="143" t="s">
        <v>376</v>
      </c>
      <c r="E27" s="128" t="s">
        <v>369</v>
      </c>
      <c r="F27" s="86"/>
      <c r="G27" s="86" t="s">
        <v>189</v>
      </c>
      <c r="H27" s="140">
        <f t="shared" ca="1" si="0"/>
        <v>-1</v>
      </c>
      <c r="I27" s="251">
        <v>42051</v>
      </c>
      <c r="J27" s="251">
        <v>42053</v>
      </c>
      <c r="K27" s="158">
        <v>4.4999999999999998E-2</v>
      </c>
      <c r="L27" s="184">
        <f t="shared" si="1"/>
        <v>3</v>
      </c>
      <c r="M27" s="251"/>
      <c r="N27" s="251"/>
      <c r="O27" s="158">
        <v>4.4999999999999998E-2</v>
      </c>
      <c r="P27" s="146">
        <f t="shared" si="2"/>
        <v>0</v>
      </c>
      <c r="Q27" s="145">
        <f t="shared" si="3"/>
        <v>0</v>
      </c>
      <c r="R27" s="175">
        <f t="shared" ca="1" si="4"/>
        <v>1</v>
      </c>
      <c r="S27" s="176">
        <v>0</v>
      </c>
    </row>
    <row r="28" spans="2:19" s="141" customFormat="1" ht="13.5" customHeight="1" x14ac:dyDescent="0.25">
      <c r="B28" s="137">
        <v>15</v>
      </c>
      <c r="C28" s="86">
        <v>3</v>
      </c>
      <c r="D28" s="143" t="s">
        <v>124</v>
      </c>
      <c r="E28" s="128" t="s">
        <v>380</v>
      </c>
      <c r="F28" s="86"/>
      <c r="G28" s="86" t="s">
        <v>179</v>
      </c>
      <c r="H28" s="140">
        <f t="shared" ca="1" si="0"/>
        <v>-1</v>
      </c>
      <c r="I28" s="251">
        <f>MINA(I29:I30)</f>
        <v>42047</v>
      </c>
      <c r="J28" s="251">
        <f>MAXA(J29:J30)</f>
        <v>42058</v>
      </c>
      <c r="K28" s="158" t="s">
        <v>424</v>
      </c>
      <c r="L28" s="184">
        <f t="shared" si="1"/>
        <v>8</v>
      </c>
      <c r="M28" s="251"/>
      <c r="N28" s="251"/>
      <c r="O28" s="158" t="s">
        <v>424</v>
      </c>
      <c r="P28" s="146">
        <f t="shared" si="2"/>
        <v>0</v>
      </c>
      <c r="Q28" s="145">
        <f t="shared" si="3"/>
        <v>0</v>
      </c>
      <c r="R28" s="175">
        <f t="shared" ca="1" si="4"/>
        <v>1</v>
      </c>
      <c r="S28" s="176">
        <f>AVERAGE(S29:S30)</f>
        <v>0</v>
      </c>
    </row>
    <row r="29" spans="2:19" s="141" customFormat="1" ht="13.5" customHeight="1" x14ac:dyDescent="0.25">
      <c r="B29" s="137">
        <v>16</v>
      </c>
      <c r="C29" s="86">
        <v>4</v>
      </c>
      <c r="D29" s="143" t="s">
        <v>191</v>
      </c>
      <c r="E29" s="128" t="s">
        <v>381</v>
      </c>
      <c r="F29" s="86" t="s">
        <v>382</v>
      </c>
      <c r="G29" s="86" t="s">
        <v>180</v>
      </c>
      <c r="H29" s="140">
        <f t="shared" ca="1" si="0"/>
        <v>-1</v>
      </c>
      <c r="I29" s="251">
        <v>42047</v>
      </c>
      <c r="J29" s="251">
        <v>42051</v>
      </c>
      <c r="K29" s="147">
        <v>0.04</v>
      </c>
      <c r="L29" s="184">
        <f t="shared" si="1"/>
        <v>3</v>
      </c>
      <c r="M29" s="251"/>
      <c r="N29" s="251"/>
      <c r="O29" s="147">
        <v>0.04</v>
      </c>
      <c r="P29" s="146">
        <f t="shared" si="2"/>
        <v>0</v>
      </c>
      <c r="Q29" s="145">
        <f t="shared" si="3"/>
        <v>0</v>
      </c>
      <c r="R29" s="175">
        <f t="shared" ca="1" si="4"/>
        <v>1</v>
      </c>
      <c r="S29" s="176">
        <v>0</v>
      </c>
    </row>
    <row r="30" spans="2:19" s="141" customFormat="1" ht="13.5" customHeight="1" x14ac:dyDescent="0.25">
      <c r="B30" s="137">
        <v>17</v>
      </c>
      <c r="C30" s="86">
        <v>4</v>
      </c>
      <c r="D30" s="143" t="s">
        <v>379</v>
      </c>
      <c r="E30" s="128" t="s">
        <v>192</v>
      </c>
      <c r="F30" s="86"/>
      <c r="G30" s="86" t="s">
        <v>180</v>
      </c>
      <c r="H30" s="140">
        <f t="shared" ca="1" si="0"/>
        <v>-1</v>
      </c>
      <c r="I30" s="251">
        <v>42052</v>
      </c>
      <c r="J30" s="251">
        <v>42058</v>
      </c>
      <c r="K30" s="147">
        <v>0.04</v>
      </c>
      <c r="L30" s="184">
        <f t="shared" si="1"/>
        <v>5</v>
      </c>
      <c r="M30" s="251"/>
      <c r="N30" s="251"/>
      <c r="O30" s="147">
        <v>0.04</v>
      </c>
      <c r="P30" s="146">
        <f t="shared" si="2"/>
        <v>0</v>
      </c>
      <c r="Q30" s="145">
        <f t="shared" si="3"/>
        <v>0</v>
      </c>
      <c r="R30" s="175">
        <f t="shared" ca="1" si="4"/>
        <v>1</v>
      </c>
      <c r="S30" s="176">
        <v>0</v>
      </c>
    </row>
    <row r="31" spans="2:19" s="141" customFormat="1" ht="13.5" customHeight="1" x14ac:dyDescent="0.25">
      <c r="B31" s="137">
        <v>18</v>
      </c>
      <c r="C31" s="86">
        <v>3</v>
      </c>
      <c r="D31" s="143" t="s">
        <v>193</v>
      </c>
      <c r="E31" s="128" t="s">
        <v>385</v>
      </c>
      <c r="F31" s="86"/>
      <c r="G31" s="86" t="s">
        <v>179</v>
      </c>
      <c r="H31" s="140">
        <f t="shared" ca="1" si="0"/>
        <v>-1</v>
      </c>
      <c r="I31" s="251">
        <f>MINA(I32:I33)</f>
        <v>42051</v>
      </c>
      <c r="J31" s="251">
        <f>MAXA(J32:J33)</f>
        <v>42059</v>
      </c>
      <c r="K31" s="158" t="s">
        <v>425</v>
      </c>
      <c r="L31" s="184">
        <f t="shared" si="1"/>
        <v>7</v>
      </c>
      <c r="M31" s="251"/>
      <c r="N31" s="251"/>
      <c r="O31" s="158" t="s">
        <v>425</v>
      </c>
      <c r="P31" s="146">
        <f t="shared" si="2"/>
        <v>0</v>
      </c>
      <c r="Q31" s="145">
        <f t="shared" si="3"/>
        <v>0</v>
      </c>
      <c r="R31" s="175">
        <f t="shared" ca="1" si="4"/>
        <v>1</v>
      </c>
      <c r="S31" s="176">
        <f>SUM(S32:S33)</f>
        <v>0</v>
      </c>
    </row>
    <row r="32" spans="2:19" s="141" customFormat="1" ht="13.5" customHeight="1" x14ac:dyDescent="0.25">
      <c r="B32" s="137">
        <v>19</v>
      </c>
      <c r="C32" s="86">
        <v>4</v>
      </c>
      <c r="D32" s="143" t="s">
        <v>383</v>
      </c>
      <c r="E32" s="128" t="s">
        <v>386</v>
      </c>
      <c r="F32" s="86" t="s">
        <v>387</v>
      </c>
      <c r="G32" s="86" t="s">
        <v>180</v>
      </c>
      <c r="H32" s="140">
        <f t="shared" ca="1" si="0"/>
        <v>-1</v>
      </c>
      <c r="I32" s="251">
        <v>42051</v>
      </c>
      <c r="J32" s="251">
        <v>42052</v>
      </c>
      <c r="K32" s="158">
        <v>4.4999999999999998E-2</v>
      </c>
      <c r="L32" s="184">
        <f t="shared" si="1"/>
        <v>2</v>
      </c>
      <c r="M32" s="251"/>
      <c r="N32" s="251"/>
      <c r="O32" s="158">
        <v>4.4999999999999998E-2</v>
      </c>
      <c r="P32" s="146">
        <f t="shared" si="2"/>
        <v>0</v>
      </c>
      <c r="Q32" s="145">
        <f t="shared" si="3"/>
        <v>0</v>
      </c>
      <c r="R32" s="175">
        <f t="shared" ca="1" si="4"/>
        <v>1</v>
      </c>
      <c r="S32" s="176">
        <v>0</v>
      </c>
    </row>
    <row r="33" spans="2:19" s="141" customFormat="1" ht="13.5" customHeight="1" x14ac:dyDescent="0.25">
      <c r="B33" s="137">
        <v>20</v>
      </c>
      <c r="C33" s="86">
        <v>4</v>
      </c>
      <c r="D33" s="143" t="s">
        <v>384</v>
      </c>
      <c r="E33" s="128" t="s">
        <v>370</v>
      </c>
      <c r="F33" s="86"/>
      <c r="G33" s="86" t="s">
        <v>180</v>
      </c>
      <c r="H33" s="140">
        <f t="shared" ca="1" si="0"/>
        <v>-1</v>
      </c>
      <c r="I33" s="251">
        <v>42058</v>
      </c>
      <c r="J33" s="251">
        <v>42059</v>
      </c>
      <c r="K33" s="158">
        <v>4.4999999999999998E-2</v>
      </c>
      <c r="L33" s="184">
        <f t="shared" si="1"/>
        <v>2</v>
      </c>
      <c r="M33" s="251"/>
      <c r="N33" s="251"/>
      <c r="O33" s="158">
        <v>4.4999999999999998E-2</v>
      </c>
      <c r="P33" s="146">
        <f t="shared" si="2"/>
        <v>0</v>
      </c>
      <c r="Q33" s="145">
        <f t="shared" si="3"/>
        <v>0</v>
      </c>
      <c r="R33" s="175">
        <f t="shared" ca="1" si="4"/>
        <v>1</v>
      </c>
      <c r="S33" s="176">
        <v>0</v>
      </c>
    </row>
    <row r="34" spans="2:19" s="141" customFormat="1" ht="13.5" customHeight="1" x14ac:dyDescent="0.25">
      <c r="B34" s="137">
        <v>21</v>
      </c>
      <c r="C34" s="86">
        <v>3</v>
      </c>
      <c r="D34" s="143" t="s">
        <v>194</v>
      </c>
      <c r="E34" s="128" t="s">
        <v>390</v>
      </c>
      <c r="F34" s="86"/>
      <c r="G34" s="86" t="s">
        <v>179</v>
      </c>
      <c r="H34" s="140">
        <f t="shared" ca="1" si="0"/>
        <v>-1</v>
      </c>
      <c r="I34" s="251">
        <f>MINA(I35:I36)</f>
        <v>42058</v>
      </c>
      <c r="J34" s="251">
        <f>MAXA(J35:J36)</f>
        <v>42062</v>
      </c>
      <c r="K34" s="158" t="s">
        <v>425</v>
      </c>
      <c r="L34" s="184">
        <f t="shared" si="1"/>
        <v>5</v>
      </c>
      <c r="M34" s="251"/>
      <c r="N34" s="251"/>
      <c r="O34" s="158" t="s">
        <v>425</v>
      </c>
      <c r="P34" s="146">
        <f t="shared" si="2"/>
        <v>0</v>
      </c>
      <c r="Q34" s="145">
        <f t="shared" si="3"/>
        <v>0</v>
      </c>
      <c r="R34" s="175">
        <f t="shared" ca="1" si="4"/>
        <v>1</v>
      </c>
      <c r="S34" s="176">
        <f>AVERAGE(S35:S36)</f>
        <v>0</v>
      </c>
    </row>
    <row r="35" spans="2:19" s="141" customFormat="1" ht="13.5" customHeight="1" x14ac:dyDescent="0.25">
      <c r="B35" s="137">
        <v>22</v>
      </c>
      <c r="C35" s="86">
        <v>4</v>
      </c>
      <c r="D35" s="143" t="s">
        <v>388</v>
      </c>
      <c r="E35" s="128" t="s">
        <v>391</v>
      </c>
      <c r="F35" s="86" t="s">
        <v>392</v>
      </c>
      <c r="G35" s="86" t="s">
        <v>180</v>
      </c>
      <c r="H35" s="140">
        <f t="shared" ca="1" si="0"/>
        <v>-1</v>
      </c>
      <c r="I35" s="251">
        <v>42058</v>
      </c>
      <c r="J35" s="251">
        <v>42060</v>
      </c>
      <c r="K35" s="158">
        <v>4.4999999999999998E-2</v>
      </c>
      <c r="L35" s="184">
        <f t="shared" si="1"/>
        <v>3</v>
      </c>
      <c r="M35" s="251"/>
      <c r="N35" s="251"/>
      <c r="O35" s="158">
        <v>4.4999999999999998E-2</v>
      </c>
      <c r="P35" s="146">
        <f t="shared" si="2"/>
        <v>0</v>
      </c>
      <c r="Q35" s="145">
        <f t="shared" si="3"/>
        <v>0</v>
      </c>
      <c r="R35" s="175">
        <f t="shared" ca="1" si="4"/>
        <v>1</v>
      </c>
      <c r="S35" s="176">
        <v>0</v>
      </c>
    </row>
    <row r="36" spans="2:19" s="141" customFormat="1" ht="13.5" customHeight="1" x14ac:dyDescent="0.25">
      <c r="B36" s="137">
        <v>23</v>
      </c>
      <c r="C36" s="86">
        <v>4</v>
      </c>
      <c r="D36" s="144" t="s">
        <v>389</v>
      </c>
      <c r="E36" s="128" t="s">
        <v>371</v>
      </c>
      <c r="F36" s="86"/>
      <c r="G36" s="86" t="s">
        <v>180</v>
      </c>
      <c r="H36" s="140">
        <f t="shared" ca="1" si="0"/>
        <v>-1</v>
      </c>
      <c r="I36" s="251">
        <v>42061</v>
      </c>
      <c r="J36" s="251">
        <v>42062</v>
      </c>
      <c r="K36" s="158">
        <v>4.4999999999999998E-2</v>
      </c>
      <c r="L36" s="184">
        <f t="shared" si="1"/>
        <v>2</v>
      </c>
      <c r="M36" s="251"/>
      <c r="N36" s="251"/>
      <c r="O36" s="158">
        <v>4.4999999999999998E-2</v>
      </c>
      <c r="P36" s="146">
        <f t="shared" si="2"/>
        <v>0</v>
      </c>
      <c r="Q36" s="145">
        <f t="shared" si="3"/>
        <v>0</v>
      </c>
      <c r="R36" s="175">
        <f t="shared" ca="1" si="4"/>
        <v>1</v>
      </c>
      <c r="S36" s="176">
        <v>0</v>
      </c>
    </row>
    <row r="37" spans="2:19" s="141" customFormat="1" ht="13.5" customHeight="1" x14ac:dyDescent="0.25">
      <c r="B37" s="137">
        <v>24</v>
      </c>
      <c r="C37" s="86">
        <v>3</v>
      </c>
      <c r="D37" s="143" t="s">
        <v>195</v>
      </c>
      <c r="E37" s="128" t="s">
        <v>395</v>
      </c>
      <c r="F37" s="86"/>
      <c r="G37" s="86" t="s">
        <v>179</v>
      </c>
      <c r="H37" s="140">
        <f t="shared" ca="1" si="0"/>
        <v>-1</v>
      </c>
      <c r="I37" s="251">
        <f>MINA(I38:I39)</f>
        <v>42051</v>
      </c>
      <c r="J37" s="251">
        <f>MAXA(J38:J39)</f>
        <v>42059</v>
      </c>
      <c r="K37" s="158" t="s">
        <v>425</v>
      </c>
      <c r="L37" s="184">
        <f t="shared" si="1"/>
        <v>7</v>
      </c>
      <c r="M37" s="251"/>
      <c r="N37" s="251"/>
      <c r="O37" s="158" t="s">
        <v>425</v>
      </c>
      <c r="P37" s="146">
        <f t="shared" si="2"/>
        <v>0</v>
      </c>
      <c r="Q37" s="145">
        <f t="shared" si="3"/>
        <v>0</v>
      </c>
      <c r="R37" s="175">
        <f t="shared" ca="1" si="4"/>
        <v>1</v>
      </c>
      <c r="S37" s="176">
        <f>AVERAGE(S38:S39)</f>
        <v>0</v>
      </c>
    </row>
    <row r="38" spans="2:19" s="141" customFormat="1" ht="13.5" customHeight="1" x14ac:dyDescent="0.25">
      <c r="B38" s="137">
        <v>25</v>
      </c>
      <c r="C38" s="86">
        <v>4</v>
      </c>
      <c r="D38" s="143" t="s">
        <v>393</v>
      </c>
      <c r="E38" s="128" t="s">
        <v>396</v>
      </c>
      <c r="F38" s="86" t="s">
        <v>397</v>
      </c>
      <c r="G38" s="86" t="s">
        <v>180</v>
      </c>
      <c r="H38" s="140">
        <f t="shared" ca="1" si="0"/>
        <v>-1</v>
      </c>
      <c r="I38" s="251">
        <v>42051</v>
      </c>
      <c r="J38" s="251">
        <v>42052</v>
      </c>
      <c r="K38" s="158">
        <v>4.4999999999999998E-2</v>
      </c>
      <c r="L38" s="184">
        <f t="shared" si="1"/>
        <v>2</v>
      </c>
      <c r="M38" s="251"/>
      <c r="N38" s="251"/>
      <c r="O38" s="158">
        <v>4.4999999999999998E-2</v>
      </c>
      <c r="P38" s="146">
        <f t="shared" si="2"/>
        <v>0</v>
      </c>
      <c r="Q38" s="145">
        <f t="shared" si="3"/>
        <v>0</v>
      </c>
      <c r="R38" s="175">
        <f t="shared" ca="1" si="4"/>
        <v>1</v>
      </c>
      <c r="S38" s="176">
        <v>0</v>
      </c>
    </row>
    <row r="39" spans="2:19" s="141" customFormat="1" ht="13.5" customHeight="1" x14ac:dyDescent="0.25">
      <c r="B39" s="137">
        <v>26</v>
      </c>
      <c r="C39" s="86">
        <v>4</v>
      </c>
      <c r="D39" s="143" t="s">
        <v>394</v>
      </c>
      <c r="E39" s="128" t="s">
        <v>372</v>
      </c>
      <c r="F39" s="86"/>
      <c r="G39" s="86" t="s">
        <v>180</v>
      </c>
      <c r="H39" s="140">
        <f t="shared" ca="1" si="0"/>
        <v>-1</v>
      </c>
      <c r="I39" s="251">
        <v>42058</v>
      </c>
      <c r="J39" s="251">
        <v>42059</v>
      </c>
      <c r="K39" s="158">
        <v>4.4999999999999998E-2</v>
      </c>
      <c r="L39" s="184">
        <f t="shared" si="1"/>
        <v>2</v>
      </c>
      <c r="M39" s="251"/>
      <c r="N39" s="251"/>
      <c r="O39" s="158">
        <v>4.4999999999999998E-2</v>
      </c>
      <c r="P39" s="146">
        <f t="shared" si="2"/>
        <v>0</v>
      </c>
      <c r="Q39" s="145">
        <f t="shared" si="3"/>
        <v>0</v>
      </c>
      <c r="R39" s="175">
        <f t="shared" ca="1" si="4"/>
        <v>1</v>
      </c>
      <c r="S39" s="176">
        <v>0</v>
      </c>
    </row>
    <row r="40" spans="2:19" s="141" customFormat="1" ht="13.5" customHeight="1" x14ac:dyDescent="0.25">
      <c r="B40" s="137">
        <v>27</v>
      </c>
      <c r="C40" s="86">
        <v>3</v>
      </c>
      <c r="D40" s="143" t="s">
        <v>196</v>
      </c>
      <c r="E40" s="128" t="s">
        <v>96</v>
      </c>
      <c r="F40" s="86"/>
      <c r="G40" s="86" t="s">
        <v>189</v>
      </c>
      <c r="H40" s="140">
        <f t="shared" ca="1" si="0"/>
        <v>-1</v>
      </c>
      <c r="I40" s="251">
        <f>MINA(I41:I44)</f>
        <v>42044</v>
      </c>
      <c r="J40" s="251">
        <f>MAXA(J41:J44)</f>
        <v>42060</v>
      </c>
      <c r="K40" s="158" t="s">
        <v>425</v>
      </c>
      <c r="L40" s="184">
        <f t="shared" si="1"/>
        <v>13</v>
      </c>
      <c r="M40" s="251"/>
      <c r="N40" s="251"/>
      <c r="O40" s="158" t="s">
        <v>425</v>
      </c>
      <c r="P40" s="146">
        <f t="shared" si="2"/>
        <v>0</v>
      </c>
      <c r="Q40" s="145">
        <f t="shared" si="3"/>
        <v>0</v>
      </c>
      <c r="R40" s="175">
        <f t="shared" ca="1" si="4"/>
        <v>1</v>
      </c>
      <c r="S40" s="176">
        <f>AVERAGE(S41:S44)</f>
        <v>0</v>
      </c>
    </row>
    <row r="41" spans="2:19" s="141" customFormat="1" ht="13.5" customHeight="1" x14ac:dyDescent="0.25">
      <c r="B41" s="137">
        <v>28</v>
      </c>
      <c r="C41" s="86">
        <v>4</v>
      </c>
      <c r="D41" s="143" t="s">
        <v>197</v>
      </c>
      <c r="E41" s="128" t="s">
        <v>100</v>
      </c>
      <c r="F41" s="86" t="s">
        <v>398</v>
      </c>
      <c r="G41" s="86" t="s">
        <v>189</v>
      </c>
      <c r="H41" s="140">
        <f t="shared" ca="1" si="0"/>
        <v>-1</v>
      </c>
      <c r="I41" s="251">
        <v>42044</v>
      </c>
      <c r="J41" s="251">
        <v>42048</v>
      </c>
      <c r="K41" s="147">
        <v>2.3E-2</v>
      </c>
      <c r="L41" s="184">
        <f t="shared" si="1"/>
        <v>5</v>
      </c>
      <c r="M41" s="251"/>
      <c r="N41" s="251"/>
      <c r="O41" s="147">
        <v>2.3E-2</v>
      </c>
      <c r="P41" s="146">
        <f t="shared" si="2"/>
        <v>0</v>
      </c>
      <c r="Q41" s="145">
        <f t="shared" si="3"/>
        <v>0</v>
      </c>
      <c r="R41" s="175">
        <f t="shared" ca="1" si="4"/>
        <v>1</v>
      </c>
      <c r="S41" s="176">
        <v>0</v>
      </c>
    </row>
    <row r="42" spans="2:19" s="141" customFormat="1" ht="13.5" customHeight="1" x14ac:dyDescent="0.25">
      <c r="B42" s="137">
        <v>29</v>
      </c>
      <c r="C42" s="86">
        <v>4</v>
      </c>
      <c r="D42" s="143" t="s">
        <v>198</v>
      </c>
      <c r="E42" s="128" t="s">
        <v>420</v>
      </c>
      <c r="F42" s="86"/>
      <c r="G42" s="86" t="s">
        <v>189</v>
      </c>
      <c r="H42" s="140">
        <f t="shared" ca="1" si="0"/>
        <v>-1</v>
      </c>
      <c r="I42" s="251">
        <v>42051</v>
      </c>
      <c r="J42" s="251">
        <v>42052</v>
      </c>
      <c r="K42" s="147">
        <v>0.02</v>
      </c>
      <c r="L42" s="184">
        <f t="shared" si="1"/>
        <v>2</v>
      </c>
      <c r="M42" s="251"/>
      <c r="N42" s="251"/>
      <c r="O42" s="147">
        <v>0.02</v>
      </c>
      <c r="P42" s="146">
        <f t="shared" si="2"/>
        <v>0</v>
      </c>
      <c r="Q42" s="145">
        <f t="shared" si="3"/>
        <v>0</v>
      </c>
      <c r="R42" s="175">
        <f t="shared" ca="1" si="4"/>
        <v>1</v>
      </c>
      <c r="S42" s="176">
        <v>0</v>
      </c>
    </row>
    <row r="43" spans="2:19" s="141" customFormat="1" ht="13.5" customHeight="1" x14ac:dyDescent="0.25">
      <c r="B43" s="137">
        <v>30</v>
      </c>
      <c r="C43" s="86">
        <v>4</v>
      </c>
      <c r="D43" s="143" t="s">
        <v>199</v>
      </c>
      <c r="E43" s="128" t="s">
        <v>97</v>
      </c>
      <c r="F43" s="86" t="s">
        <v>200</v>
      </c>
      <c r="G43" s="86" t="s">
        <v>189</v>
      </c>
      <c r="H43" s="140">
        <f t="shared" ca="1" si="0"/>
        <v>-1</v>
      </c>
      <c r="I43" s="251">
        <v>42052</v>
      </c>
      <c r="J43" s="251">
        <v>42058</v>
      </c>
      <c r="K43" s="147">
        <v>2.3E-2</v>
      </c>
      <c r="L43" s="184">
        <f t="shared" si="1"/>
        <v>5</v>
      </c>
      <c r="M43" s="251"/>
      <c r="N43" s="251"/>
      <c r="O43" s="147">
        <v>2.3E-2</v>
      </c>
      <c r="P43" s="146">
        <f t="shared" si="2"/>
        <v>0</v>
      </c>
      <c r="Q43" s="145">
        <f t="shared" si="3"/>
        <v>0</v>
      </c>
      <c r="R43" s="175">
        <f t="shared" ca="1" si="4"/>
        <v>1</v>
      </c>
      <c r="S43" s="176">
        <v>0</v>
      </c>
    </row>
    <row r="44" spans="2:19" s="141" customFormat="1" ht="13.5" customHeight="1" x14ac:dyDescent="0.25">
      <c r="B44" s="137">
        <v>31</v>
      </c>
      <c r="C44" s="86">
        <v>4</v>
      </c>
      <c r="D44" s="139" t="s">
        <v>421</v>
      </c>
      <c r="E44" s="128" t="s">
        <v>422</v>
      </c>
      <c r="F44" s="86"/>
      <c r="G44" s="86" t="s">
        <v>423</v>
      </c>
      <c r="H44" s="140">
        <f t="shared" ca="1" si="0"/>
        <v>-1</v>
      </c>
      <c r="I44" s="251">
        <v>42059</v>
      </c>
      <c r="J44" s="251">
        <v>42060</v>
      </c>
      <c r="K44" s="147">
        <v>2.4E-2</v>
      </c>
      <c r="L44" s="184">
        <f t="shared" si="1"/>
        <v>2</v>
      </c>
      <c r="M44" s="251"/>
      <c r="N44" s="251"/>
      <c r="O44" s="147">
        <v>2.4E-2</v>
      </c>
      <c r="P44" s="146">
        <f t="shared" si="2"/>
        <v>0</v>
      </c>
      <c r="Q44" s="145">
        <f t="shared" si="3"/>
        <v>0</v>
      </c>
      <c r="R44" s="175">
        <f t="shared" ca="1" si="4"/>
        <v>1</v>
      </c>
      <c r="S44" s="176">
        <v>0</v>
      </c>
    </row>
    <row r="45" spans="2:19" s="141" customFormat="1" ht="13.5" customHeight="1" x14ac:dyDescent="0.25">
      <c r="B45" s="137">
        <v>32</v>
      </c>
      <c r="C45" s="136">
        <v>2</v>
      </c>
      <c r="D45" s="142">
        <v>1.2</v>
      </c>
      <c r="E45" s="135" t="s">
        <v>201</v>
      </c>
      <c r="F45" s="136"/>
      <c r="G45" s="86" t="s">
        <v>189</v>
      </c>
      <c r="H45" s="140">
        <f t="shared" ca="1" si="0"/>
        <v>0</v>
      </c>
      <c r="I45" s="251">
        <f>MINA(I46:I70)</f>
        <v>42052</v>
      </c>
      <c r="J45" s="251">
        <f>MAXA(J46:J70)</f>
        <v>42313</v>
      </c>
      <c r="K45" s="147">
        <v>0.9</v>
      </c>
      <c r="L45" s="184">
        <f t="shared" si="1"/>
        <v>188</v>
      </c>
      <c r="M45" s="251"/>
      <c r="N45" s="251"/>
      <c r="O45" s="147">
        <v>0.9</v>
      </c>
      <c r="P45" s="146">
        <f t="shared" si="2"/>
        <v>0</v>
      </c>
      <c r="Q45" s="145">
        <f t="shared" si="3"/>
        <v>0</v>
      </c>
      <c r="R45" s="175">
        <f t="shared" ca="1" si="4"/>
        <v>0.33510638297872342</v>
      </c>
      <c r="S45" s="176">
        <f>AVERAGE(S46)</f>
        <v>0</v>
      </c>
    </row>
    <row r="46" spans="2:19" s="141" customFormat="1" ht="13.5" customHeight="1" x14ac:dyDescent="0.25">
      <c r="B46" s="137">
        <v>33</v>
      </c>
      <c r="C46" s="136">
        <v>3</v>
      </c>
      <c r="D46" s="142" t="s">
        <v>315</v>
      </c>
      <c r="E46" s="135" t="s">
        <v>312</v>
      </c>
      <c r="F46" s="136"/>
      <c r="G46" s="86" t="s">
        <v>189</v>
      </c>
      <c r="H46" s="140">
        <f t="shared" ca="1" si="0"/>
        <v>0</v>
      </c>
      <c r="I46" s="251">
        <f>MINA(I47:I70)</f>
        <v>42052</v>
      </c>
      <c r="J46" s="251">
        <f>MAXA(J47:J70)</f>
        <v>42313</v>
      </c>
      <c r="K46" s="147">
        <v>0.9</v>
      </c>
      <c r="L46" s="184">
        <f t="shared" si="1"/>
        <v>188</v>
      </c>
      <c r="M46" s="251"/>
      <c r="N46" s="251"/>
      <c r="O46" s="147">
        <v>0.9</v>
      </c>
      <c r="P46" s="146">
        <f t="shared" si="2"/>
        <v>0</v>
      </c>
      <c r="Q46" s="145">
        <f t="shared" si="3"/>
        <v>0</v>
      </c>
      <c r="R46" s="175">
        <f t="shared" ca="1" si="4"/>
        <v>0.33510638297872342</v>
      </c>
      <c r="S46" s="176">
        <f>AVERAGE(S47:S70)</f>
        <v>0</v>
      </c>
    </row>
    <row r="47" spans="2:19" s="141" customFormat="1" ht="13.5" customHeight="1" x14ac:dyDescent="0.25">
      <c r="B47" s="137">
        <v>34</v>
      </c>
      <c r="C47" s="86">
        <v>4</v>
      </c>
      <c r="D47" s="143" t="s">
        <v>202</v>
      </c>
      <c r="E47" s="128" t="s">
        <v>203</v>
      </c>
      <c r="F47" s="86"/>
      <c r="G47" s="86" t="s">
        <v>189</v>
      </c>
      <c r="H47" s="140">
        <f t="shared" ref="H47:H77" ca="1" si="5">IF(ISBLANK($M47)=FALSE,1,IF($J47&lt;=$D$6,-1,0))</f>
        <v>-1</v>
      </c>
      <c r="I47" s="251">
        <v>42052</v>
      </c>
      <c r="J47" s="251">
        <v>42058</v>
      </c>
      <c r="K47" s="147">
        <v>3.7499999999999999E-2</v>
      </c>
      <c r="L47" s="184">
        <f t="shared" si="1"/>
        <v>5</v>
      </c>
      <c r="M47" s="251"/>
      <c r="N47" s="251"/>
      <c r="O47" s="147">
        <v>3.7499999999999999E-2</v>
      </c>
      <c r="P47" s="146">
        <f t="shared" si="2"/>
        <v>0</v>
      </c>
      <c r="Q47" s="145">
        <f t="shared" si="3"/>
        <v>0</v>
      </c>
      <c r="R47" s="175">
        <f t="shared" ca="1" si="4"/>
        <v>1</v>
      </c>
      <c r="S47" s="176">
        <v>0</v>
      </c>
    </row>
    <row r="48" spans="2:19" s="141" customFormat="1" ht="13.5" customHeight="1" x14ac:dyDescent="0.25">
      <c r="B48" s="137">
        <v>35</v>
      </c>
      <c r="C48" s="86">
        <v>4</v>
      </c>
      <c r="D48" s="143" t="s">
        <v>204</v>
      </c>
      <c r="E48" s="128" t="s">
        <v>205</v>
      </c>
      <c r="F48" s="86" t="s">
        <v>206</v>
      </c>
      <c r="G48" s="86" t="s">
        <v>189</v>
      </c>
      <c r="H48" s="140">
        <f t="shared" ca="1" si="5"/>
        <v>-1</v>
      </c>
      <c r="I48" s="251">
        <v>42059</v>
      </c>
      <c r="J48" s="251">
        <v>42060</v>
      </c>
      <c r="K48" s="147">
        <v>3.7499999999999999E-2</v>
      </c>
      <c r="L48" s="184">
        <f t="shared" si="1"/>
        <v>2</v>
      </c>
      <c r="M48" s="251"/>
      <c r="N48" s="251"/>
      <c r="O48" s="147">
        <v>3.7499999999999999E-2</v>
      </c>
      <c r="P48" s="146">
        <f t="shared" si="2"/>
        <v>0</v>
      </c>
      <c r="Q48" s="145">
        <f t="shared" si="3"/>
        <v>0</v>
      </c>
      <c r="R48" s="175">
        <f t="shared" ca="1" si="4"/>
        <v>1</v>
      </c>
      <c r="S48" s="176">
        <v>0</v>
      </c>
    </row>
    <row r="49" spans="2:19" s="141" customFormat="1" ht="13.5" customHeight="1" x14ac:dyDescent="0.25">
      <c r="B49" s="137">
        <v>36</v>
      </c>
      <c r="C49" s="86">
        <v>4</v>
      </c>
      <c r="D49" s="143" t="s">
        <v>207</v>
      </c>
      <c r="E49" s="128" t="s">
        <v>208</v>
      </c>
      <c r="F49" s="86"/>
      <c r="G49" s="86" t="s">
        <v>189</v>
      </c>
      <c r="H49" s="140">
        <f t="shared" ca="1" si="5"/>
        <v>-1</v>
      </c>
      <c r="I49" s="251">
        <v>42065</v>
      </c>
      <c r="J49" s="251">
        <v>42066</v>
      </c>
      <c r="K49" s="147">
        <v>3.7499999999999999E-2</v>
      </c>
      <c r="L49" s="184">
        <f t="shared" si="1"/>
        <v>2</v>
      </c>
      <c r="M49" s="251"/>
      <c r="N49" s="251"/>
      <c r="O49" s="147">
        <v>3.7499999999999999E-2</v>
      </c>
      <c r="P49" s="146">
        <f t="shared" si="2"/>
        <v>0</v>
      </c>
      <c r="Q49" s="145">
        <f t="shared" si="3"/>
        <v>0</v>
      </c>
      <c r="R49" s="175">
        <f t="shared" ca="1" si="4"/>
        <v>1</v>
      </c>
      <c r="S49" s="176">
        <v>0</v>
      </c>
    </row>
    <row r="50" spans="2:19" s="141" customFormat="1" ht="13.5" customHeight="1" x14ac:dyDescent="0.25">
      <c r="B50" s="137">
        <v>37</v>
      </c>
      <c r="C50" s="86">
        <v>4</v>
      </c>
      <c r="D50" s="143" t="s">
        <v>209</v>
      </c>
      <c r="E50" s="128" t="s">
        <v>205</v>
      </c>
      <c r="F50" s="86" t="s">
        <v>206</v>
      </c>
      <c r="G50" s="86" t="s">
        <v>189</v>
      </c>
      <c r="H50" s="140">
        <f t="shared" ca="1" si="5"/>
        <v>-1</v>
      </c>
      <c r="I50" s="251">
        <v>42067</v>
      </c>
      <c r="J50" s="251">
        <v>42068</v>
      </c>
      <c r="K50" s="147">
        <v>3.7499999999999999E-2</v>
      </c>
      <c r="L50" s="184">
        <f t="shared" si="1"/>
        <v>2</v>
      </c>
      <c r="M50" s="251"/>
      <c r="N50" s="251"/>
      <c r="O50" s="147">
        <v>3.7499999999999999E-2</v>
      </c>
      <c r="P50" s="146">
        <f t="shared" si="2"/>
        <v>0</v>
      </c>
      <c r="Q50" s="145">
        <f t="shared" si="3"/>
        <v>0</v>
      </c>
      <c r="R50" s="175">
        <f t="shared" ca="1" si="4"/>
        <v>1</v>
      </c>
      <c r="S50" s="176">
        <v>0</v>
      </c>
    </row>
    <row r="51" spans="2:19" s="141" customFormat="1" ht="13.5" customHeight="1" x14ac:dyDescent="0.25">
      <c r="B51" s="137">
        <v>38</v>
      </c>
      <c r="C51" s="86">
        <v>4</v>
      </c>
      <c r="D51" s="143" t="s">
        <v>210</v>
      </c>
      <c r="E51" s="128" t="s">
        <v>211</v>
      </c>
      <c r="F51" s="86" t="s">
        <v>212</v>
      </c>
      <c r="G51" s="86" t="s">
        <v>189</v>
      </c>
      <c r="H51" s="140">
        <f t="shared" ca="1" si="5"/>
        <v>-1</v>
      </c>
      <c r="I51" s="251">
        <v>42065</v>
      </c>
      <c r="J51" s="251">
        <v>42066</v>
      </c>
      <c r="K51" s="147">
        <v>3.7499999999999999E-2</v>
      </c>
      <c r="L51" s="184">
        <f t="shared" si="1"/>
        <v>2</v>
      </c>
      <c r="M51" s="251"/>
      <c r="N51" s="251"/>
      <c r="O51" s="147">
        <v>3.7499999999999999E-2</v>
      </c>
      <c r="P51" s="146">
        <f t="shared" si="2"/>
        <v>0</v>
      </c>
      <c r="Q51" s="145">
        <f t="shared" si="3"/>
        <v>0</v>
      </c>
      <c r="R51" s="175">
        <f t="shared" ca="1" si="4"/>
        <v>1</v>
      </c>
      <c r="S51" s="176">
        <v>0</v>
      </c>
    </row>
    <row r="52" spans="2:19" s="141" customFormat="1" ht="13.5" customHeight="1" x14ac:dyDescent="0.25">
      <c r="B52" s="137">
        <v>39</v>
      </c>
      <c r="C52" s="86">
        <v>4</v>
      </c>
      <c r="D52" s="143" t="s">
        <v>213</v>
      </c>
      <c r="E52" s="128" t="s">
        <v>214</v>
      </c>
      <c r="F52" s="86" t="s">
        <v>212</v>
      </c>
      <c r="G52" s="86" t="s">
        <v>189</v>
      </c>
      <c r="H52" s="140">
        <f t="shared" ca="1" si="5"/>
        <v>-1</v>
      </c>
      <c r="I52" s="251">
        <v>42067</v>
      </c>
      <c r="J52" s="251">
        <v>42068</v>
      </c>
      <c r="K52" s="147">
        <v>3.7499999999999999E-2</v>
      </c>
      <c r="L52" s="184">
        <f t="shared" si="1"/>
        <v>2</v>
      </c>
      <c r="M52" s="251"/>
      <c r="N52" s="251"/>
      <c r="O52" s="147">
        <v>3.7499999999999999E-2</v>
      </c>
      <c r="P52" s="146">
        <f t="shared" si="2"/>
        <v>0</v>
      </c>
      <c r="Q52" s="145">
        <f t="shared" si="3"/>
        <v>0</v>
      </c>
      <c r="R52" s="175">
        <f t="shared" ca="1" si="4"/>
        <v>1</v>
      </c>
      <c r="S52" s="176">
        <v>0</v>
      </c>
    </row>
    <row r="53" spans="2:19" s="141" customFormat="1" ht="13.5" customHeight="1" x14ac:dyDescent="0.25">
      <c r="B53" s="137">
        <v>40</v>
      </c>
      <c r="C53" s="86">
        <v>4</v>
      </c>
      <c r="D53" s="143" t="s">
        <v>215</v>
      </c>
      <c r="E53" s="128" t="s">
        <v>216</v>
      </c>
      <c r="F53" s="86" t="s">
        <v>212</v>
      </c>
      <c r="G53" s="86" t="s">
        <v>189</v>
      </c>
      <c r="H53" s="140">
        <f t="shared" ca="1" si="5"/>
        <v>-1</v>
      </c>
      <c r="I53" s="251">
        <v>42069</v>
      </c>
      <c r="J53" s="251">
        <v>42072</v>
      </c>
      <c r="K53" s="147">
        <v>3.7499999999999999E-2</v>
      </c>
      <c r="L53" s="184">
        <f t="shared" si="1"/>
        <v>2</v>
      </c>
      <c r="M53" s="251"/>
      <c r="N53" s="251"/>
      <c r="O53" s="147">
        <v>3.7499999999999999E-2</v>
      </c>
      <c r="P53" s="146">
        <f t="shared" si="2"/>
        <v>0</v>
      </c>
      <c r="Q53" s="145">
        <f t="shared" si="3"/>
        <v>0</v>
      </c>
      <c r="R53" s="175">
        <f t="shared" ca="1" si="4"/>
        <v>1</v>
      </c>
      <c r="S53" s="176">
        <v>0</v>
      </c>
    </row>
    <row r="54" spans="2:19" s="141" customFormat="1" ht="13.5" customHeight="1" x14ac:dyDescent="0.25">
      <c r="B54" s="137">
        <v>41</v>
      </c>
      <c r="C54" s="86">
        <v>4</v>
      </c>
      <c r="D54" s="143" t="s">
        <v>217</v>
      </c>
      <c r="E54" s="128" t="s">
        <v>218</v>
      </c>
      <c r="F54" s="86" t="s">
        <v>219</v>
      </c>
      <c r="G54" s="86" t="s">
        <v>189</v>
      </c>
      <c r="H54" s="140">
        <f t="shared" ca="1" si="5"/>
        <v>-1</v>
      </c>
      <c r="I54" s="251">
        <v>42073</v>
      </c>
      <c r="J54" s="251">
        <v>42075</v>
      </c>
      <c r="K54" s="147">
        <v>3.7499999999999999E-2</v>
      </c>
      <c r="L54" s="184">
        <f t="shared" si="1"/>
        <v>3</v>
      </c>
      <c r="M54" s="251"/>
      <c r="N54" s="251"/>
      <c r="O54" s="147">
        <v>3.7499999999999999E-2</v>
      </c>
      <c r="P54" s="146">
        <f t="shared" si="2"/>
        <v>0</v>
      </c>
      <c r="Q54" s="145">
        <f t="shared" si="3"/>
        <v>0</v>
      </c>
      <c r="R54" s="175">
        <f t="shared" ca="1" si="4"/>
        <v>1</v>
      </c>
      <c r="S54" s="176">
        <v>0</v>
      </c>
    </row>
    <row r="55" spans="2:19" s="141" customFormat="1" ht="13.5" customHeight="1" x14ac:dyDescent="0.25">
      <c r="B55" s="137">
        <v>42</v>
      </c>
      <c r="C55" s="86">
        <v>4</v>
      </c>
      <c r="D55" s="143" t="s">
        <v>220</v>
      </c>
      <c r="E55" s="128" t="s">
        <v>221</v>
      </c>
      <c r="F55" s="86" t="s">
        <v>212</v>
      </c>
      <c r="G55" s="86" t="s">
        <v>189</v>
      </c>
      <c r="H55" s="140">
        <f t="shared" ca="1" si="5"/>
        <v>-1</v>
      </c>
      <c r="I55" s="251">
        <v>42114</v>
      </c>
      <c r="J55" s="251">
        <v>42115</v>
      </c>
      <c r="K55" s="147">
        <v>3.7499999999999999E-2</v>
      </c>
      <c r="L55" s="184">
        <f t="shared" si="1"/>
        <v>2</v>
      </c>
      <c r="M55" s="251"/>
      <c r="N55" s="251"/>
      <c r="O55" s="147">
        <v>3.7499999999999999E-2</v>
      </c>
      <c r="P55" s="146">
        <f t="shared" si="2"/>
        <v>0</v>
      </c>
      <c r="Q55" s="145">
        <f t="shared" si="3"/>
        <v>0</v>
      </c>
      <c r="R55" s="175">
        <f t="shared" ca="1" si="4"/>
        <v>1</v>
      </c>
      <c r="S55" s="176">
        <v>0</v>
      </c>
    </row>
    <row r="56" spans="2:19" s="141" customFormat="1" ht="13.5" customHeight="1" x14ac:dyDescent="0.25">
      <c r="B56" s="137">
        <v>43</v>
      </c>
      <c r="C56" s="86">
        <v>4</v>
      </c>
      <c r="D56" s="143" t="s">
        <v>222</v>
      </c>
      <c r="E56" s="128" t="s">
        <v>223</v>
      </c>
      <c r="F56" s="86" t="s">
        <v>212</v>
      </c>
      <c r="G56" s="86" t="s">
        <v>189</v>
      </c>
      <c r="H56" s="140">
        <f t="shared" ca="1" si="5"/>
        <v>0</v>
      </c>
      <c r="I56" s="251">
        <v>42116</v>
      </c>
      <c r="J56" s="251">
        <v>42117</v>
      </c>
      <c r="K56" s="147">
        <v>3.7499999999999999E-2</v>
      </c>
      <c r="L56" s="184">
        <f t="shared" si="1"/>
        <v>2</v>
      </c>
      <c r="M56" s="251"/>
      <c r="N56" s="251"/>
      <c r="O56" s="147">
        <v>3.7499999999999999E-2</v>
      </c>
      <c r="P56" s="146">
        <f t="shared" si="2"/>
        <v>0</v>
      </c>
      <c r="Q56" s="145">
        <f t="shared" si="3"/>
        <v>0</v>
      </c>
      <c r="R56" s="175">
        <f t="shared" ca="1" si="4"/>
        <v>0</v>
      </c>
      <c r="S56" s="176">
        <v>0</v>
      </c>
    </row>
    <row r="57" spans="2:19" s="141" customFormat="1" ht="13.5" customHeight="1" x14ac:dyDescent="0.25">
      <c r="B57" s="137">
        <v>44</v>
      </c>
      <c r="C57" s="86">
        <v>4</v>
      </c>
      <c r="D57" s="143" t="s">
        <v>224</v>
      </c>
      <c r="E57" s="128" t="s">
        <v>225</v>
      </c>
      <c r="F57" s="86" t="s">
        <v>212</v>
      </c>
      <c r="G57" s="86" t="s">
        <v>189</v>
      </c>
      <c r="H57" s="140">
        <f t="shared" ca="1" si="5"/>
        <v>0</v>
      </c>
      <c r="I57" s="251">
        <v>42118</v>
      </c>
      <c r="J57" s="251">
        <v>42121</v>
      </c>
      <c r="K57" s="147">
        <v>3.7499999999999999E-2</v>
      </c>
      <c r="L57" s="184">
        <f t="shared" si="1"/>
        <v>2</v>
      </c>
      <c r="M57" s="251"/>
      <c r="N57" s="251"/>
      <c r="O57" s="147">
        <v>3.7499999999999999E-2</v>
      </c>
      <c r="P57" s="146">
        <f t="shared" si="2"/>
        <v>0</v>
      </c>
      <c r="Q57" s="145">
        <f t="shared" si="3"/>
        <v>0</v>
      </c>
      <c r="R57" s="175">
        <f t="shared" ca="1" si="4"/>
        <v>0</v>
      </c>
      <c r="S57" s="176">
        <v>0</v>
      </c>
    </row>
    <row r="58" spans="2:19" s="141" customFormat="1" ht="13.5" customHeight="1" x14ac:dyDescent="0.25">
      <c r="B58" s="137">
        <v>45</v>
      </c>
      <c r="C58" s="86">
        <v>4</v>
      </c>
      <c r="D58" s="143" t="s">
        <v>226</v>
      </c>
      <c r="E58" s="128" t="s">
        <v>227</v>
      </c>
      <c r="F58" s="86" t="s">
        <v>219</v>
      </c>
      <c r="G58" s="86" t="s">
        <v>189</v>
      </c>
      <c r="H58" s="140">
        <f t="shared" ca="1" si="5"/>
        <v>0</v>
      </c>
      <c r="I58" s="251">
        <v>42122</v>
      </c>
      <c r="J58" s="251">
        <v>42124</v>
      </c>
      <c r="K58" s="147">
        <v>3.7499999999999999E-2</v>
      </c>
      <c r="L58" s="184">
        <f t="shared" si="1"/>
        <v>3</v>
      </c>
      <c r="M58" s="251"/>
      <c r="N58" s="251"/>
      <c r="O58" s="147">
        <v>3.7499999999999999E-2</v>
      </c>
      <c r="P58" s="146">
        <f t="shared" si="2"/>
        <v>0</v>
      </c>
      <c r="Q58" s="145">
        <f t="shared" si="3"/>
        <v>0</v>
      </c>
      <c r="R58" s="175">
        <f t="shared" ca="1" si="4"/>
        <v>0</v>
      </c>
      <c r="S58" s="176">
        <v>0</v>
      </c>
    </row>
    <row r="59" spans="2:19" s="141" customFormat="1" ht="13.5" customHeight="1" x14ac:dyDescent="0.25">
      <c r="B59" s="137">
        <v>46</v>
      </c>
      <c r="C59" s="86">
        <v>4</v>
      </c>
      <c r="D59" s="143" t="s">
        <v>228</v>
      </c>
      <c r="E59" s="128" t="s">
        <v>229</v>
      </c>
      <c r="F59" s="86" t="s">
        <v>212</v>
      </c>
      <c r="G59" s="86" t="s">
        <v>189</v>
      </c>
      <c r="H59" s="140">
        <f t="shared" ca="1" si="5"/>
        <v>0</v>
      </c>
      <c r="I59" s="251">
        <v>42177</v>
      </c>
      <c r="J59" s="251">
        <v>42178</v>
      </c>
      <c r="K59" s="147">
        <v>3.7499999999999999E-2</v>
      </c>
      <c r="L59" s="184">
        <f t="shared" si="1"/>
        <v>2</v>
      </c>
      <c r="M59" s="251"/>
      <c r="N59" s="251"/>
      <c r="O59" s="147">
        <v>3.7499999999999999E-2</v>
      </c>
      <c r="P59" s="146">
        <f t="shared" si="2"/>
        <v>0</v>
      </c>
      <c r="Q59" s="145">
        <f t="shared" si="3"/>
        <v>0</v>
      </c>
      <c r="R59" s="175">
        <f t="shared" ca="1" si="4"/>
        <v>0</v>
      </c>
      <c r="S59" s="176">
        <v>0</v>
      </c>
    </row>
    <row r="60" spans="2:19" s="141" customFormat="1" ht="13.5" customHeight="1" x14ac:dyDescent="0.25">
      <c r="B60" s="137">
        <v>47</v>
      </c>
      <c r="C60" s="86">
        <v>4</v>
      </c>
      <c r="D60" s="143" t="s">
        <v>230</v>
      </c>
      <c r="E60" s="128" t="s">
        <v>231</v>
      </c>
      <c r="F60" s="86" t="s">
        <v>212</v>
      </c>
      <c r="G60" s="86" t="s">
        <v>189</v>
      </c>
      <c r="H60" s="140">
        <f t="shared" ca="1" si="5"/>
        <v>0</v>
      </c>
      <c r="I60" s="251">
        <v>42179</v>
      </c>
      <c r="J60" s="251">
        <v>42180</v>
      </c>
      <c r="K60" s="147">
        <v>3.7499999999999999E-2</v>
      </c>
      <c r="L60" s="184">
        <f t="shared" si="1"/>
        <v>2</v>
      </c>
      <c r="M60" s="251"/>
      <c r="N60" s="251"/>
      <c r="O60" s="147">
        <v>3.7499999999999999E-2</v>
      </c>
      <c r="P60" s="146">
        <f t="shared" si="2"/>
        <v>0</v>
      </c>
      <c r="Q60" s="145">
        <f t="shared" si="3"/>
        <v>0</v>
      </c>
      <c r="R60" s="175">
        <f t="shared" ca="1" si="4"/>
        <v>0</v>
      </c>
      <c r="S60" s="176">
        <v>0</v>
      </c>
    </row>
    <row r="61" spans="2:19" s="141" customFormat="1" ht="13.5" customHeight="1" x14ac:dyDescent="0.25">
      <c r="B61" s="137">
        <v>48</v>
      </c>
      <c r="C61" s="86">
        <v>4</v>
      </c>
      <c r="D61" s="143" t="s">
        <v>232</v>
      </c>
      <c r="E61" s="128" t="s">
        <v>233</v>
      </c>
      <c r="F61" s="86" t="s">
        <v>212</v>
      </c>
      <c r="G61" s="86" t="s">
        <v>189</v>
      </c>
      <c r="H61" s="140">
        <f t="shared" ca="1" si="5"/>
        <v>0</v>
      </c>
      <c r="I61" s="251">
        <v>42181</v>
      </c>
      <c r="J61" s="251">
        <v>42184</v>
      </c>
      <c r="K61" s="147">
        <v>3.7499999999999999E-2</v>
      </c>
      <c r="L61" s="184">
        <f t="shared" si="1"/>
        <v>2</v>
      </c>
      <c r="M61" s="251"/>
      <c r="N61" s="251"/>
      <c r="O61" s="147">
        <v>3.7499999999999999E-2</v>
      </c>
      <c r="P61" s="146">
        <f t="shared" si="2"/>
        <v>0</v>
      </c>
      <c r="Q61" s="145">
        <f t="shared" si="3"/>
        <v>0</v>
      </c>
      <c r="R61" s="175">
        <f t="shared" ca="1" si="4"/>
        <v>0</v>
      </c>
      <c r="S61" s="176">
        <v>0</v>
      </c>
    </row>
    <row r="62" spans="2:19" s="141" customFormat="1" ht="13.5" customHeight="1" x14ac:dyDescent="0.25">
      <c r="B62" s="137">
        <v>49</v>
      </c>
      <c r="C62" s="86">
        <v>4</v>
      </c>
      <c r="D62" s="143" t="s">
        <v>234</v>
      </c>
      <c r="E62" s="128" t="s">
        <v>235</v>
      </c>
      <c r="F62" s="86" t="s">
        <v>219</v>
      </c>
      <c r="G62" s="86" t="s">
        <v>189</v>
      </c>
      <c r="H62" s="140">
        <f t="shared" ca="1" si="5"/>
        <v>0</v>
      </c>
      <c r="I62" s="251">
        <v>42185</v>
      </c>
      <c r="J62" s="251">
        <v>42187</v>
      </c>
      <c r="K62" s="147">
        <v>3.7499999999999999E-2</v>
      </c>
      <c r="L62" s="184">
        <f t="shared" si="1"/>
        <v>3</v>
      </c>
      <c r="M62" s="251"/>
      <c r="N62" s="251"/>
      <c r="O62" s="147">
        <v>3.7499999999999999E-2</v>
      </c>
      <c r="P62" s="146">
        <f t="shared" si="2"/>
        <v>0</v>
      </c>
      <c r="Q62" s="145">
        <f t="shared" si="3"/>
        <v>0</v>
      </c>
      <c r="R62" s="175">
        <f t="shared" ca="1" si="4"/>
        <v>0</v>
      </c>
      <c r="S62" s="176">
        <v>0</v>
      </c>
    </row>
    <row r="63" spans="2:19" s="141" customFormat="1" ht="13.5" customHeight="1" x14ac:dyDescent="0.25">
      <c r="B63" s="137">
        <v>50</v>
      </c>
      <c r="C63" s="86">
        <v>4</v>
      </c>
      <c r="D63" s="143" t="s">
        <v>236</v>
      </c>
      <c r="E63" s="128" t="s">
        <v>237</v>
      </c>
      <c r="F63" s="86" t="s">
        <v>212</v>
      </c>
      <c r="G63" s="86" t="s">
        <v>189</v>
      </c>
      <c r="H63" s="140">
        <f t="shared" ca="1" si="5"/>
        <v>0</v>
      </c>
      <c r="I63" s="251">
        <v>42289</v>
      </c>
      <c r="J63" s="251">
        <v>42290</v>
      </c>
      <c r="K63" s="147">
        <v>3.7499999999999999E-2</v>
      </c>
      <c r="L63" s="184">
        <f t="shared" si="1"/>
        <v>2</v>
      </c>
      <c r="M63" s="251"/>
      <c r="N63" s="251"/>
      <c r="O63" s="147">
        <v>3.7499999999999999E-2</v>
      </c>
      <c r="P63" s="146">
        <f t="shared" si="2"/>
        <v>0</v>
      </c>
      <c r="Q63" s="145">
        <f t="shared" si="3"/>
        <v>0</v>
      </c>
      <c r="R63" s="175">
        <f t="shared" ca="1" si="4"/>
        <v>0</v>
      </c>
      <c r="S63" s="176">
        <v>0</v>
      </c>
    </row>
    <row r="64" spans="2:19" s="141" customFormat="1" ht="13.5" customHeight="1" x14ac:dyDescent="0.25">
      <c r="B64" s="137">
        <v>51</v>
      </c>
      <c r="C64" s="86">
        <v>4</v>
      </c>
      <c r="D64" s="143" t="s">
        <v>238</v>
      </c>
      <c r="E64" s="128" t="s">
        <v>239</v>
      </c>
      <c r="F64" s="86" t="s">
        <v>212</v>
      </c>
      <c r="G64" s="86" t="s">
        <v>189</v>
      </c>
      <c r="H64" s="140">
        <f t="shared" ca="1" si="5"/>
        <v>0</v>
      </c>
      <c r="I64" s="251">
        <v>42291</v>
      </c>
      <c r="J64" s="251">
        <v>42292</v>
      </c>
      <c r="K64" s="147">
        <v>3.7499999999999999E-2</v>
      </c>
      <c r="L64" s="184">
        <f t="shared" si="1"/>
        <v>2</v>
      </c>
      <c r="M64" s="251"/>
      <c r="N64" s="251"/>
      <c r="O64" s="147">
        <v>3.7499999999999999E-2</v>
      </c>
      <c r="P64" s="146">
        <f t="shared" si="2"/>
        <v>0</v>
      </c>
      <c r="Q64" s="145">
        <f t="shared" si="3"/>
        <v>0</v>
      </c>
      <c r="R64" s="175">
        <f t="shared" ca="1" si="4"/>
        <v>0</v>
      </c>
      <c r="S64" s="176">
        <v>0</v>
      </c>
    </row>
    <row r="65" spans="2:19" s="141" customFormat="1" ht="13.5" customHeight="1" x14ac:dyDescent="0.25">
      <c r="B65" s="137">
        <v>52</v>
      </c>
      <c r="C65" s="86">
        <v>4</v>
      </c>
      <c r="D65" s="143" t="s">
        <v>240</v>
      </c>
      <c r="E65" s="128" t="s">
        <v>241</v>
      </c>
      <c r="F65" s="86" t="s">
        <v>212</v>
      </c>
      <c r="G65" s="86" t="s">
        <v>189</v>
      </c>
      <c r="H65" s="140">
        <f t="shared" ca="1" si="5"/>
        <v>0</v>
      </c>
      <c r="I65" s="251">
        <v>42293</v>
      </c>
      <c r="J65" s="251">
        <v>42296</v>
      </c>
      <c r="K65" s="147">
        <v>3.7499999999999999E-2</v>
      </c>
      <c r="L65" s="184">
        <f t="shared" si="1"/>
        <v>2</v>
      </c>
      <c r="M65" s="251"/>
      <c r="N65" s="251"/>
      <c r="O65" s="147">
        <v>3.7499999999999999E-2</v>
      </c>
      <c r="P65" s="146">
        <f t="shared" si="2"/>
        <v>0</v>
      </c>
      <c r="Q65" s="145">
        <f t="shared" si="3"/>
        <v>0</v>
      </c>
      <c r="R65" s="175">
        <f t="shared" ca="1" si="4"/>
        <v>0</v>
      </c>
      <c r="S65" s="176">
        <v>0</v>
      </c>
    </row>
    <row r="66" spans="2:19" s="141" customFormat="1" ht="13.5" customHeight="1" x14ac:dyDescent="0.25">
      <c r="B66" s="137">
        <v>53</v>
      </c>
      <c r="C66" s="86">
        <v>4</v>
      </c>
      <c r="D66" s="143" t="s">
        <v>242</v>
      </c>
      <c r="E66" s="128" t="s">
        <v>243</v>
      </c>
      <c r="F66" s="86" t="s">
        <v>219</v>
      </c>
      <c r="G66" s="86" t="s">
        <v>189</v>
      </c>
      <c r="H66" s="140">
        <f t="shared" ca="1" si="5"/>
        <v>0</v>
      </c>
      <c r="I66" s="251">
        <v>42297</v>
      </c>
      <c r="J66" s="251">
        <v>42300</v>
      </c>
      <c r="K66" s="147">
        <v>3.7499999999999999E-2</v>
      </c>
      <c r="L66" s="184">
        <f t="shared" si="1"/>
        <v>4</v>
      </c>
      <c r="M66" s="251"/>
      <c r="N66" s="251"/>
      <c r="O66" s="147">
        <v>3.7499999999999999E-2</v>
      </c>
      <c r="P66" s="146">
        <f t="shared" si="2"/>
        <v>0</v>
      </c>
      <c r="Q66" s="145">
        <f t="shared" si="3"/>
        <v>0</v>
      </c>
      <c r="R66" s="175">
        <f t="shared" ca="1" si="4"/>
        <v>0</v>
      </c>
      <c r="S66" s="176">
        <v>0</v>
      </c>
    </row>
    <row r="67" spans="2:19" s="141" customFormat="1" ht="13.5" customHeight="1" x14ac:dyDescent="0.25">
      <c r="B67" s="137">
        <v>54</v>
      </c>
      <c r="C67" s="86">
        <v>4</v>
      </c>
      <c r="D67" s="143" t="s">
        <v>244</v>
      </c>
      <c r="E67" s="128" t="s">
        <v>245</v>
      </c>
      <c r="F67" s="86" t="s">
        <v>212</v>
      </c>
      <c r="G67" s="86" t="s">
        <v>189</v>
      </c>
      <c r="H67" s="140">
        <f t="shared" ca="1" si="5"/>
        <v>0</v>
      </c>
      <c r="I67" s="251">
        <v>42303</v>
      </c>
      <c r="J67" s="251">
        <v>42304</v>
      </c>
      <c r="K67" s="147">
        <v>3.7499999999999999E-2</v>
      </c>
      <c r="L67" s="184">
        <f t="shared" si="1"/>
        <v>2</v>
      </c>
      <c r="M67" s="251"/>
      <c r="N67" s="251"/>
      <c r="O67" s="147">
        <v>3.7499999999999999E-2</v>
      </c>
      <c r="P67" s="146">
        <f t="shared" si="2"/>
        <v>0</v>
      </c>
      <c r="Q67" s="145">
        <f t="shared" si="3"/>
        <v>0</v>
      </c>
      <c r="R67" s="175">
        <f t="shared" ca="1" si="4"/>
        <v>0</v>
      </c>
      <c r="S67" s="176">
        <v>0</v>
      </c>
    </row>
    <row r="68" spans="2:19" s="141" customFormat="1" ht="13.5" customHeight="1" x14ac:dyDescent="0.25">
      <c r="B68" s="137">
        <v>55</v>
      </c>
      <c r="C68" s="86">
        <v>4</v>
      </c>
      <c r="D68" s="143" t="s">
        <v>246</v>
      </c>
      <c r="E68" s="128" t="s">
        <v>247</v>
      </c>
      <c r="F68" s="86" t="s">
        <v>212</v>
      </c>
      <c r="G68" s="86" t="s">
        <v>189</v>
      </c>
      <c r="H68" s="140">
        <f t="shared" ca="1" si="5"/>
        <v>0</v>
      </c>
      <c r="I68" s="251">
        <v>42305</v>
      </c>
      <c r="J68" s="251">
        <v>42305</v>
      </c>
      <c r="K68" s="147">
        <v>3.7499999999999999E-2</v>
      </c>
      <c r="L68" s="184">
        <f t="shared" si="1"/>
        <v>1</v>
      </c>
      <c r="M68" s="251"/>
      <c r="N68" s="251"/>
      <c r="O68" s="147">
        <v>3.7499999999999999E-2</v>
      </c>
      <c r="P68" s="146">
        <f t="shared" si="2"/>
        <v>0</v>
      </c>
      <c r="Q68" s="145">
        <f t="shared" si="3"/>
        <v>0</v>
      </c>
      <c r="R68" s="175">
        <f t="shared" ca="1" si="4"/>
        <v>0</v>
      </c>
      <c r="S68" s="176">
        <v>0</v>
      </c>
    </row>
    <row r="69" spans="2:19" s="141" customFormat="1" ht="13.5" customHeight="1" x14ac:dyDescent="0.25">
      <c r="B69" s="137">
        <v>56</v>
      </c>
      <c r="C69" s="86">
        <v>4</v>
      </c>
      <c r="D69" s="143" t="s">
        <v>248</v>
      </c>
      <c r="E69" s="128" t="s">
        <v>249</v>
      </c>
      <c r="F69" s="86" t="s">
        <v>212</v>
      </c>
      <c r="G69" s="86" t="s">
        <v>189</v>
      </c>
      <c r="H69" s="140">
        <f t="shared" ca="1" si="5"/>
        <v>0</v>
      </c>
      <c r="I69" s="251">
        <v>42307</v>
      </c>
      <c r="J69" s="251">
        <v>42310</v>
      </c>
      <c r="K69" s="147">
        <v>3.7499999999999999E-2</v>
      </c>
      <c r="L69" s="184">
        <f t="shared" si="1"/>
        <v>2</v>
      </c>
      <c r="M69" s="251"/>
      <c r="N69" s="251"/>
      <c r="O69" s="147">
        <v>3.7499999999999999E-2</v>
      </c>
      <c r="P69" s="146">
        <f t="shared" si="2"/>
        <v>0</v>
      </c>
      <c r="Q69" s="145">
        <f t="shared" si="3"/>
        <v>0</v>
      </c>
      <c r="R69" s="175">
        <f t="shared" ca="1" si="4"/>
        <v>0</v>
      </c>
      <c r="S69" s="176">
        <v>0</v>
      </c>
    </row>
    <row r="70" spans="2:19" s="141" customFormat="1" ht="13.5" customHeight="1" x14ac:dyDescent="0.25">
      <c r="B70" s="137">
        <v>57</v>
      </c>
      <c r="C70" s="86">
        <v>4</v>
      </c>
      <c r="D70" s="143" t="s">
        <v>250</v>
      </c>
      <c r="E70" s="128" t="s">
        <v>251</v>
      </c>
      <c r="F70" s="86" t="s">
        <v>219</v>
      </c>
      <c r="G70" s="86" t="s">
        <v>189</v>
      </c>
      <c r="H70" s="140">
        <f t="shared" ca="1" si="5"/>
        <v>0</v>
      </c>
      <c r="I70" s="251">
        <v>42311</v>
      </c>
      <c r="J70" s="251">
        <v>42313</v>
      </c>
      <c r="K70" s="147">
        <v>3.7499999999999999E-2</v>
      </c>
      <c r="L70" s="184">
        <f t="shared" si="1"/>
        <v>3</v>
      </c>
      <c r="M70" s="251"/>
      <c r="N70" s="251"/>
      <c r="O70" s="147">
        <v>3.7499999999999999E-2</v>
      </c>
      <c r="P70" s="146">
        <f t="shared" si="2"/>
        <v>0</v>
      </c>
      <c r="Q70" s="145">
        <f t="shared" si="3"/>
        <v>0</v>
      </c>
      <c r="R70" s="175">
        <f t="shared" ca="1" si="4"/>
        <v>0</v>
      </c>
      <c r="S70" s="176">
        <v>0</v>
      </c>
    </row>
    <row r="71" spans="2:19" s="141" customFormat="1" ht="13.5" customHeight="1" x14ac:dyDescent="0.25">
      <c r="B71" s="137">
        <v>58</v>
      </c>
      <c r="C71" s="86">
        <v>2</v>
      </c>
      <c r="D71" s="142">
        <v>1.3</v>
      </c>
      <c r="E71" s="128" t="s">
        <v>252</v>
      </c>
      <c r="F71" s="86"/>
      <c r="G71" s="86" t="s">
        <v>253</v>
      </c>
      <c r="H71" s="140">
        <f t="shared" ca="1" si="5"/>
        <v>0</v>
      </c>
      <c r="I71" s="251">
        <f>MINA(I72:I74)</f>
        <v>42170</v>
      </c>
      <c r="J71" s="251">
        <f>MAXA(J72:J74)</f>
        <v>42178</v>
      </c>
      <c r="K71" s="147">
        <v>0.8</v>
      </c>
      <c r="L71" s="184">
        <f t="shared" si="1"/>
        <v>7</v>
      </c>
      <c r="M71" s="251"/>
      <c r="N71" s="251"/>
      <c r="O71" s="147">
        <v>0.8</v>
      </c>
      <c r="P71" s="146">
        <f t="shared" si="2"/>
        <v>0</v>
      </c>
      <c r="Q71" s="145">
        <f t="shared" si="3"/>
        <v>0</v>
      </c>
      <c r="R71" s="175">
        <f t="shared" ca="1" si="4"/>
        <v>0</v>
      </c>
      <c r="S71" s="176">
        <f>AVERAGE(S72)</f>
        <v>0</v>
      </c>
    </row>
    <row r="72" spans="2:19" s="141" customFormat="1" ht="13.5" customHeight="1" x14ac:dyDescent="0.25">
      <c r="B72" s="137">
        <v>59</v>
      </c>
      <c r="C72" s="86">
        <v>3</v>
      </c>
      <c r="D72" s="142" t="s">
        <v>316</v>
      </c>
      <c r="E72" s="128" t="s">
        <v>313</v>
      </c>
      <c r="F72" s="86"/>
      <c r="G72" s="86" t="s">
        <v>253</v>
      </c>
      <c r="H72" s="140">
        <f t="shared" ca="1" si="5"/>
        <v>0</v>
      </c>
      <c r="I72" s="251">
        <f>MINA(I73:I74)</f>
        <v>42170</v>
      </c>
      <c r="J72" s="251">
        <f>MAXA(J73:J74)</f>
        <v>42178</v>
      </c>
      <c r="K72" s="147">
        <f>K71</f>
        <v>0.8</v>
      </c>
      <c r="L72" s="184">
        <f t="shared" si="1"/>
        <v>7</v>
      </c>
      <c r="M72" s="251"/>
      <c r="N72" s="251"/>
      <c r="O72" s="147">
        <f>O71</f>
        <v>0.8</v>
      </c>
      <c r="P72" s="146">
        <f t="shared" si="2"/>
        <v>0</v>
      </c>
      <c r="Q72" s="145">
        <f t="shared" si="3"/>
        <v>0</v>
      </c>
      <c r="R72" s="175">
        <f t="shared" ca="1" si="4"/>
        <v>0</v>
      </c>
      <c r="S72" s="176">
        <f>AVERAGE(S73:S74)</f>
        <v>0</v>
      </c>
    </row>
    <row r="73" spans="2:19" s="141" customFormat="1" ht="13.5" customHeight="1" x14ac:dyDescent="0.25">
      <c r="B73" s="137">
        <v>60</v>
      </c>
      <c r="C73" s="86">
        <v>4</v>
      </c>
      <c r="D73" s="144" t="s">
        <v>254</v>
      </c>
      <c r="E73" s="128" t="s">
        <v>255</v>
      </c>
      <c r="F73" s="86" t="s">
        <v>256</v>
      </c>
      <c r="G73" s="86" t="s">
        <v>180</v>
      </c>
      <c r="H73" s="140">
        <f t="shared" ca="1" si="5"/>
        <v>0</v>
      </c>
      <c r="I73" s="251">
        <v>42170</v>
      </c>
      <c r="J73" s="251">
        <v>42174</v>
      </c>
      <c r="K73" s="147">
        <f>K72/2</f>
        <v>0.4</v>
      </c>
      <c r="L73" s="184">
        <f t="shared" si="1"/>
        <v>5</v>
      </c>
      <c r="M73" s="251"/>
      <c r="N73" s="251"/>
      <c r="O73" s="147">
        <f>O72/2</f>
        <v>0.4</v>
      </c>
      <c r="P73" s="146">
        <f t="shared" si="2"/>
        <v>0</v>
      </c>
      <c r="Q73" s="145">
        <f t="shared" si="3"/>
        <v>0</v>
      </c>
      <c r="R73" s="175">
        <f t="shared" ca="1" si="4"/>
        <v>0</v>
      </c>
      <c r="S73" s="176">
        <v>0</v>
      </c>
    </row>
    <row r="74" spans="2:19" s="141" customFormat="1" ht="13.5" customHeight="1" x14ac:dyDescent="0.25">
      <c r="B74" s="137">
        <v>61</v>
      </c>
      <c r="C74" s="86">
        <v>4</v>
      </c>
      <c r="D74" s="144" t="s">
        <v>257</v>
      </c>
      <c r="E74" s="128" t="s">
        <v>373</v>
      </c>
      <c r="F74" s="86"/>
      <c r="G74" s="86" t="s">
        <v>180</v>
      </c>
      <c r="H74" s="140">
        <f t="shared" ca="1" si="5"/>
        <v>0</v>
      </c>
      <c r="I74" s="251">
        <v>42177</v>
      </c>
      <c r="J74" s="251">
        <v>42178</v>
      </c>
      <c r="K74" s="147">
        <f>K72/2</f>
        <v>0.4</v>
      </c>
      <c r="L74" s="184">
        <f t="shared" si="1"/>
        <v>2</v>
      </c>
      <c r="M74" s="251"/>
      <c r="N74" s="251"/>
      <c r="O74" s="147">
        <f>O72/2</f>
        <v>0.4</v>
      </c>
      <c r="P74" s="146">
        <f t="shared" si="2"/>
        <v>0</v>
      </c>
      <c r="Q74" s="145">
        <f t="shared" si="3"/>
        <v>0</v>
      </c>
      <c r="R74" s="175">
        <f t="shared" ca="1" si="4"/>
        <v>0</v>
      </c>
      <c r="S74" s="176">
        <v>0</v>
      </c>
    </row>
    <row r="75" spans="2:19" s="141" customFormat="1" ht="13.5" customHeight="1" x14ac:dyDescent="0.25">
      <c r="B75" s="137">
        <v>62</v>
      </c>
      <c r="C75" s="86">
        <v>2</v>
      </c>
      <c r="D75" s="142">
        <v>1.4</v>
      </c>
      <c r="E75" s="128" t="s">
        <v>413</v>
      </c>
      <c r="F75" s="86"/>
      <c r="G75" s="86" t="s">
        <v>253</v>
      </c>
      <c r="H75" s="140">
        <f t="shared" ca="1" si="5"/>
        <v>0</v>
      </c>
      <c r="I75" s="251">
        <f>MINA(I76:I124)</f>
        <v>42048</v>
      </c>
      <c r="J75" s="251">
        <f>MAXA(J76:J124)</f>
        <v>42307</v>
      </c>
      <c r="K75" s="147">
        <v>0.9</v>
      </c>
      <c r="L75" s="184">
        <f t="shared" si="1"/>
        <v>186</v>
      </c>
      <c r="M75" s="251"/>
      <c r="N75" s="251"/>
      <c r="O75" s="147">
        <v>0.9</v>
      </c>
      <c r="P75" s="146">
        <f t="shared" si="2"/>
        <v>0</v>
      </c>
      <c r="Q75" s="145">
        <f t="shared" si="3"/>
        <v>0</v>
      </c>
      <c r="R75" s="175">
        <f t="shared" ca="1" si="4"/>
        <v>0.36021505376344087</v>
      </c>
      <c r="S75" s="176">
        <f>AVERAGE(S76,S115)</f>
        <v>0</v>
      </c>
    </row>
    <row r="76" spans="2:19" s="141" customFormat="1" ht="13.5" customHeight="1" x14ac:dyDescent="0.25">
      <c r="B76" s="137">
        <v>63</v>
      </c>
      <c r="C76" s="86">
        <v>3</v>
      </c>
      <c r="D76" s="143" t="s">
        <v>317</v>
      </c>
      <c r="E76" s="128" t="s">
        <v>258</v>
      </c>
      <c r="F76" s="86"/>
      <c r="G76" s="86" t="s">
        <v>253</v>
      </c>
      <c r="H76" s="140">
        <f t="shared" ca="1" si="5"/>
        <v>0</v>
      </c>
      <c r="I76" s="251">
        <f>MINA(I77:I114)</f>
        <v>42048</v>
      </c>
      <c r="J76" s="251">
        <f>MAXA(J77:J114)</f>
        <v>42307</v>
      </c>
      <c r="K76" s="147">
        <f>K75/2</f>
        <v>0.45</v>
      </c>
      <c r="L76" s="184">
        <f t="shared" si="1"/>
        <v>186</v>
      </c>
      <c r="M76" s="251"/>
      <c r="N76" s="251"/>
      <c r="O76" s="147">
        <f>O75/2</f>
        <v>0.45</v>
      </c>
      <c r="P76" s="146">
        <f t="shared" si="2"/>
        <v>0</v>
      </c>
      <c r="Q76" s="145">
        <f t="shared" si="3"/>
        <v>0</v>
      </c>
      <c r="R76" s="175">
        <f t="shared" ca="1" si="4"/>
        <v>0.36021505376344087</v>
      </c>
      <c r="S76" s="176">
        <f>AVERAGE(S77:S114)</f>
        <v>0</v>
      </c>
    </row>
    <row r="77" spans="2:19" s="141" customFormat="1" ht="13.5" customHeight="1" x14ac:dyDescent="0.25">
      <c r="B77" s="137">
        <v>64</v>
      </c>
      <c r="C77" s="86">
        <v>4</v>
      </c>
      <c r="D77" s="143" t="s">
        <v>318</v>
      </c>
      <c r="E77" s="128" t="s">
        <v>2449</v>
      </c>
      <c r="F77" s="86" t="s">
        <v>259</v>
      </c>
      <c r="G77" s="86" t="s">
        <v>180</v>
      </c>
      <c r="H77" s="140">
        <f t="shared" ca="1" si="5"/>
        <v>-1</v>
      </c>
      <c r="I77" s="251">
        <v>42048</v>
      </c>
      <c r="J77" s="251">
        <v>42048</v>
      </c>
      <c r="K77" s="147">
        <v>1.1538E-2</v>
      </c>
      <c r="L77" s="184">
        <f t="shared" si="1"/>
        <v>1</v>
      </c>
      <c r="M77" s="251"/>
      <c r="N77" s="251"/>
      <c r="O77" s="147">
        <v>1.1538E-2</v>
      </c>
      <c r="P77" s="146">
        <f t="shared" si="2"/>
        <v>0</v>
      </c>
      <c r="Q77" s="145">
        <f t="shared" si="3"/>
        <v>0</v>
      </c>
      <c r="R77" s="175">
        <f t="shared" ca="1" si="4"/>
        <v>1</v>
      </c>
      <c r="S77" s="176">
        <v>0</v>
      </c>
    </row>
    <row r="78" spans="2:19" s="141" customFormat="1" ht="13.5" customHeight="1" x14ac:dyDescent="0.25">
      <c r="B78" s="137">
        <v>65</v>
      </c>
      <c r="C78" s="86">
        <v>4</v>
      </c>
      <c r="D78" s="143" t="s">
        <v>319</v>
      </c>
      <c r="E78" s="128" t="s">
        <v>260</v>
      </c>
      <c r="F78" s="86" t="s">
        <v>259</v>
      </c>
      <c r="G78" s="86" t="s">
        <v>180</v>
      </c>
      <c r="H78" s="140">
        <f t="shared" ref="H78:H109" ca="1" si="6">IF(ISBLANK($M78)=FALSE,1,IF($J78&lt;=$D$6,-1,0))</f>
        <v>-1</v>
      </c>
      <c r="I78" s="251">
        <v>42058</v>
      </c>
      <c r="J78" s="251">
        <v>42058</v>
      </c>
      <c r="K78" s="147">
        <v>1.1538E-2</v>
      </c>
      <c r="L78" s="184">
        <f t="shared" ref="L78:L135" si="7">NETWORKDAYS(I78,J78,0)</f>
        <v>1</v>
      </c>
      <c r="M78" s="251"/>
      <c r="N78" s="251"/>
      <c r="O78" s="147">
        <v>1.1538E-2</v>
      </c>
      <c r="P78" s="146">
        <f t="shared" ref="P78:P135" si="8">NETWORKDAYS(M78,N78,0)</f>
        <v>0</v>
      </c>
      <c r="Q78" s="145">
        <f t="shared" ref="Q78:Q135" si="9">N78-M78</f>
        <v>0</v>
      </c>
      <c r="R78" s="175">
        <f t="shared" ref="R78:R135" ca="1" si="10">IF(D$6&gt;=J78,1,IF(D$6&lt;I78,0,IF(AND(D$6&gt;=I78,D$6&lt;J78),(D$6-I78)/L78,"")))</f>
        <v>1</v>
      </c>
      <c r="S78" s="176">
        <v>0</v>
      </c>
    </row>
    <row r="79" spans="2:19" s="141" customFormat="1" ht="13.5" customHeight="1" x14ac:dyDescent="0.25">
      <c r="B79" s="137">
        <v>66</v>
      </c>
      <c r="C79" s="86">
        <v>4</v>
      </c>
      <c r="D79" s="143" t="s">
        <v>320</v>
      </c>
      <c r="E79" s="128" t="s">
        <v>261</v>
      </c>
      <c r="F79" s="86" t="s">
        <v>259</v>
      </c>
      <c r="G79" s="86" t="s">
        <v>180</v>
      </c>
      <c r="H79" s="140">
        <f t="shared" ca="1" si="6"/>
        <v>-1</v>
      </c>
      <c r="I79" s="251">
        <v>42062</v>
      </c>
      <c r="J79" s="251">
        <v>42062</v>
      </c>
      <c r="K79" s="147">
        <v>1.1538E-2</v>
      </c>
      <c r="L79" s="184">
        <f t="shared" si="7"/>
        <v>1</v>
      </c>
      <c r="M79" s="251"/>
      <c r="N79" s="251"/>
      <c r="O79" s="147">
        <v>1.1538E-2</v>
      </c>
      <c r="P79" s="146">
        <f t="shared" si="8"/>
        <v>0</v>
      </c>
      <c r="Q79" s="145">
        <f t="shared" si="9"/>
        <v>0</v>
      </c>
      <c r="R79" s="175">
        <f t="shared" ca="1" si="10"/>
        <v>1</v>
      </c>
      <c r="S79" s="176">
        <v>0</v>
      </c>
    </row>
    <row r="80" spans="2:19" s="141" customFormat="1" ht="13.5" customHeight="1" x14ac:dyDescent="0.25">
      <c r="B80" s="137">
        <v>67</v>
      </c>
      <c r="C80" s="86">
        <v>4</v>
      </c>
      <c r="D80" s="143" t="s">
        <v>321</v>
      </c>
      <c r="E80" s="128" t="s">
        <v>262</v>
      </c>
      <c r="F80" s="86" t="s">
        <v>259</v>
      </c>
      <c r="G80" s="86" t="s">
        <v>180</v>
      </c>
      <c r="H80" s="140">
        <f t="shared" ca="1" si="6"/>
        <v>-1</v>
      </c>
      <c r="I80" s="251">
        <v>42069</v>
      </c>
      <c r="J80" s="251">
        <v>42069</v>
      </c>
      <c r="K80" s="147">
        <v>1.1538E-2</v>
      </c>
      <c r="L80" s="184">
        <f t="shared" si="7"/>
        <v>1</v>
      </c>
      <c r="M80" s="251"/>
      <c r="N80" s="251"/>
      <c r="O80" s="147">
        <v>1.1538E-2</v>
      </c>
      <c r="P80" s="146">
        <f t="shared" si="8"/>
        <v>0</v>
      </c>
      <c r="Q80" s="145">
        <f t="shared" si="9"/>
        <v>0</v>
      </c>
      <c r="R80" s="175">
        <f t="shared" ca="1" si="10"/>
        <v>1</v>
      </c>
      <c r="S80" s="176">
        <v>0</v>
      </c>
    </row>
    <row r="81" spans="2:19" s="141" customFormat="1" ht="13.5" customHeight="1" x14ac:dyDescent="0.25">
      <c r="B81" s="137">
        <v>68</v>
      </c>
      <c r="C81" s="86">
        <v>4</v>
      </c>
      <c r="D81" s="143" t="s">
        <v>322</v>
      </c>
      <c r="E81" s="128" t="s">
        <v>263</v>
      </c>
      <c r="F81" s="86" t="s">
        <v>259</v>
      </c>
      <c r="G81" s="86" t="s">
        <v>180</v>
      </c>
      <c r="H81" s="140">
        <f t="shared" ca="1" si="6"/>
        <v>-1</v>
      </c>
      <c r="I81" s="251">
        <v>42076</v>
      </c>
      <c r="J81" s="251">
        <v>42076</v>
      </c>
      <c r="K81" s="147">
        <v>1.1538E-2</v>
      </c>
      <c r="L81" s="184">
        <f t="shared" si="7"/>
        <v>1</v>
      </c>
      <c r="M81" s="251"/>
      <c r="N81" s="251"/>
      <c r="O81" s="147">
        <v>1.1538E-2</v>
      </c>
      <c r="P81" s="146">
        <f t="shared" si="8"/>
        <v>0</v>
      </c>
      <c r="Q81" s="145">
        <f t="shared" si="9"/>
        <v>0</v>
      </c>
      <c r="R81" s="175">
        <f t="shared" ca="1" si="10"/>
        <v>1</v>
      </c>
      <c r="S81" s="176">
        <v>0</v>
      </c>
    </row>
    <row r="82" spans="2:19" s="141" customFormat="1" ht="13.5" customHeight="1" x14ac:dyDescent="0.25">
      <c r="B82" s="137">
        <v>69</v>
      </c>
      <c r="C82" s="86">
        <v>4</v>
      </c>
      <c r="D82" s="143" t="s">
        <v>323</v>
      </c>
      <c r="E82" s="128" t="s">
        <v>264</v>
      </c>
      <c r="F82" s="86" t="s">
        <v>259</v>
      </c>
      <c r="G82" s="86" t="s">
        <v>180</v>
      </c>
      <c r="H82" s="140">
        <f t="shared" ca="1" si="6"/>
        <v>-1</v>
      </c>
      <c r="I82" s="251">
        <v>42083</v>
      </c>
      <c r="J82" s="251">
        <v>42083</v>
      </c>
      <c r="K82" s="147">
        <v>1.1538E-2</v>
      </c>
      <c r="L82" s="184">
        <f t="shared" si="7"/>
        <v>1</v>
      </c>
      <c r="M82" s="251"/>
      <c r="N82" s="251"/>
      <c r="O82" s="147">
        <v>1.1538E-2</v>
      </c>
      <c r="P82" s="146">
        <f t="shared" si="8"/>
        <v>0</v>
      </c>
      <c r="Q82" s="145">
        <f t="shared" si="9"/>
        <v>0</v>
      </c>
      <c r="R82" s="175">
        <f t="shared" ca="1" si="10"/>
        <v>1</v>
      </c>
      <c r="S82" s="176">
        <v>0</v>
      </c>
    </row>
    <row r="83" spans="2:19" s="141" customFormat="1" ht="13.5" customHeight="1" x14ac:dyDescent="0.25">
      <c r="B83" s="137">
        <v>70</v>
      </c>
      <c r="C83" s="86">
        <v>4</v>
      </c>
      <c r="D83" s="143" t="s">
        <v>324</v>
      </c>
      <c r="E83" s="128" t="s">
        <v>265</v>
      </c>
      <c r="F83" s="86" t="s">
        <v>259</v>
      </c>
      <c r="G83" s="86" t="s">
        <v>180</v>
      </c>
      <c r="H83" s="140">
        <f t="shared" ca="1" si="6"/>
        <v>-1</v>
      </c>
      <c r="I83" s="251">
        <v>42090</v>
      </c>
      <c r="J83" s="251">
        <v>42090</v>
      </c>
      <c r="K83" s="147">
        <v>1.1538E-2</v>
      </c>
      <c r="L83" s="184">
        <f t="shared" si="7"/>
        <v>1</v>
      </c>
      <c r="M83" s="251"/>
      <c r="N83" s="251"/>
      <c r="O83" s="147">
        <v>1.1538E-2</v>
      </c>
      <c r="P83" s="146">
        <f t="shared" si="8"/>
        <v>0</v>
      </c>
      <c r="Q83" s="145">
        <f t="shared" si="9"/>
        <v>0</v>
      </c>
      <c r="R83" s="175">
        <f t="shared" ca="1" si="10"/>
        <v>1</v>
      </c>
      <c r="S83" s="176">
        <v>0</v>
      </c>
    </row>
    <row r="84" spans="2:19" s="141" customFormat="1" ht="13.5" customHeight="1" x14ac:dyDescent="0.25">
      <c r="B84" s="137">
        <v>71</v>
      </c>
      <c r="C84" s="86">
        <v>4</v>
      </c>
      <c r="D84" s="143" t="s">
        <v>325</v>
      </c>
      <c r="E84" s="128" t="s">
        <v>266</v>
      </c>
      <c r="F84" s="86" t="s">
        <v>259</v>
      </c>
      <c r="G84" s="86" t="s">
        <v>180</v>
      </c>
      <c r="H84" s="140">
        <f t="shared" ca="1" si="6"/>
        <v>-1</v>
      </c>
      <c r="I84" s="251">
        <v>42097</v>
      </c>
      <c r="J84" s="251">
        <v>42097</v>
      </c>
      <c r="K84" s="147">
        <v>1.1538E-2</v>
      </c>
      <c r="L84" s="184">
        <f t="shared" si="7"/>
        <v>1</v>
      </c>
      <c r="M84" s="251"/>
      <c r="N84" s="251"/>
      <c r="O84" s="147">
        <v>1.1538E-2</v>
      </c>
      <c r="P84" s="146">
        <f t="shared" si="8"/>
        <v>0</v>
      </c>
      <c r="Q84" s="145">
        <f t="shared" si="9"/>
        <v>0</v>
      </c>
      <c r="R84" s="175">
        <f t="shared" ca="1" si="10"/>
        <v>1</v>
      </c>
      <c r="S84" s="176">
        <v>0</v>
      </c>
    </row>
    <row r="85" spans="2:19" s="141" customFormat="1" ht="13.5" customHeight="1" x14ac:dyDescent="0.25">
      <c r="B85" s="137">
        <v>72</v>
      </c>
      <c r="C85" s="86">
        <v>4</v>
      </c>
      <c r="D85" s="143" t="s">
        <v>326</v>
      </c>
      <c r="E85" s="128" t="s">
        <v>267</v>
      </c>
      <c r="F85" s="86" t="s">
        <v>259</v>
      </c>
      <c r="G85" s="86" t="s">
        <v>180</v>
      </c>
      <c r="H85" s="140">
        <f t="shared" ca="1" si="6"/>
        <v>-1</v>
      </c>
      <c r="I85" s="251">
        <v>42104</v>
      </c>
      <c r="J85" s="251">
        <v>42104</v>
      </c>
      <c r="K85" s="147">
        <v>1.1538E-2</v>
      </c>
      <c r="L85" s="184">
        <f t="shared" si="7"/>
        <v>1</v>
      </c>
      <c r="M85" s="251"/>
      <c r="N85" s="251"/>
      <c r="O85" s="147">
        <v>1.1538E-2</v>
      </c>
      <c r="P85" s="146">
        <f t="shared" si="8"/>
        <v>0</v>
      </c>
      <c r="Q85" s="145">
        <f t="shared" si="9"/>
        <v>0</v>
      </c>
      <c r="R85" s="175">
        <f t="shared" ca="1" si="10"/>
        <v>1</v>
      </c>
      <c r="S85" s="176">
        <v>0</v>
      </c>
    </row>
    <row r="86" spans="2:19" s="141" customFormat="1" ht="13.5" customHeight="1" x14ac:dyDescent="0.25">
      <c r="B86" s="137">
        <v>73</v>
      </c>
      <c r="C86" s="86">
        <v>4</v>
      </c>
      <c r="D86" s="143" t="s">
        <v>327</v>
      </c>
      <c r="E86" s="128" t="s">
        <v>268</v>
      </c>
      <c r="F86" s="86" t="s">
        <v>259</v>
      </c>
      <c r="G86" s="86" t="s">
        <v>180</v>
      </c>
      <c r="H86" s="140">
        <f t="shared" ca="1" si="6"/>
        <v>-1</v>
      </c>
      <c r="I86" s="251">
        <v>42111</v>
      </c>
      <c r="J86" s="251">
        <v>42111</v>
      </c>
      <c r="K86" s="147">
        <v>1.1538E-2</v>
      </c>
      <c r="L86" s="184">
        <f t="shared" si="7"/>
        <v>1</v>
      </c>
      <c r="M86" s="251"/>
      <c r="N86" s="251"/>
      <c r="O86" s="147">
        <v>1.1538E-2</v>
      </c>
      <c r="P86" s="146">
        <f t="shared" si="8"/>
        <v>0</v>
      </c>
      <c r="Q86" s="145">
        <f t="shared" si="9"/>
        <v>0</v>
      </c>
      <c r="R86" s="175">
        <f t="shared" ca="1" si="10"/>
        <v>1</v>
      </c>
      <c r="S86" s="176">
        <v>0</v>
      </c>
    </row>
    <row r="87" spans="2:19" s="141" customFormat="1" ht="13.5" customHeight="1" x14ac:dyDescent="0.25">
      <c r="B87" s="137">
        <v>74</v>
      </c>
      <c r="C87" s="86">
        <v>4</v>
      </c>
      <c r="D87" s="143" t="s">
        <v>328</v>
      </c>
      <c r="E87" s="128" t="s">
        <v>269</v>
      </c>
      <c r="F87" s="86" t="s">
        <v>259</v>
      </c>
      <c r="G87" s="86" t="s">
        <v>180</v>
      </c>
      <c r="H87" s="140">
        <f t="shared" ca="1" si="6"/>
        <v>0</v>
      </c>
      <c r="I87" s="251">
        <v>42118</v>
      </c>
      <c r="J87" s="251">
        <v>42118</v>
      </c>
      <c r="K87" s="147">
        <v>1.1538E-2</v>
      </c>
      <c r="L87" s="184">
        <f t="shared" si="7"/>
        <v>1</v>
      </c>
      <c r="M87" s="251"/>
      <c r="N87" s="251"/>
      <c r="O87" s="147">
        <v>1.1538E-2</v>
      </c>
      <c r="P87" s="146">
        <f t="shared" si="8"/>
        <v>0</v>
      </c>
      <c r="Q87" s="145">
        <f t="shared" si="9"/>
        <v>0</v>
      </c>
      <c r="R87" s="175">
        <f t="shared" ca="1" si="10"/>
        <v>0</v>
      </c>
      <c r="S87" s="176">
        <v>0</v>
      </c>
    </row>
    <row r="88" spans="2:19" s="141" customFormat="1" ht="13.5" customHeight="1" x14ac:dyDescent="0.25">
      <c r="B88" s="137">
        <v>75</v>
      </c>
      <c r="C88" s="86">
        <v>4</v>
      </c>
      <c r="D88" s="143" t="s">
        <v>329</v>
      </c>
      <c r="E88" s="128" t="s">
        <v>270</v>
      </c>
      <c r="F88" s="86" t="s">
        <v>259</v>
      </c>
      <c r="G88" s="86" t="s">
        <v>180</v>
      </c>
      <c r="H88" s="140">
        <f t="shared" ca="1" si="6"/>
        <v>0</v>
      </c>
      <c r="I88" s="251">
        <v>42125</v>
      </c>
      <c r="J88" s="251">
        <v>42125</v>
      </c>
      <c r="K88" s="147">
        <v>1.1538E-2</v>
      </c>
      <c r="L88" s="184">
        <f t="shared" si="7"/>
        <v>1</v>
      </c>
      <c r="M88" s="251"/>
      <c r="N88" s="251"/>
      <c r="O88" s="147">
        <v>1.1538E-2</v>
      </c>
      <c r="P88" s="146">
        <f t="shared" si="8"/>
        <v>0</v>
      </c>
      <c r="Q88" s="145">
        <f t="shared" si="9"/>
        <v>0</v>
      </c>
      <c r="R88" s="175">
        <f t="shared" ca="1" si="10"/>
        <v>0</v>
      </c>
      <c r="S88" s="176">
        <v>0</v>
      </c>
    </row>
    <row r="89" spans="2:19" s="141" customFormat="1" ht="13.5" customHeight="1" x14ac:dyDescent="0.25">
      <c r="B89" s="137">
        <v>76</v>
      </c>
      <c r="C89" s="86">
        <v>4</v>
      </c>
      <c r="D89" s="143" t="s">
        <v>330</v>
      </c>
      <c r="E89" s="128" t="s">
        <v>271</v>
      </c>
      <c r="F89" s="86" t="s">
        <v>259</v>
      </c>
      <c r="G89" s="86" t="s">
        <v>180</v>
      </c>
      <c r="H89" s="140">
        <f t="shared" ca="1" si="6"/>
        <v>0</v>
      </c>
      <c r="I89" s="251">
        <v>42132</v>
      </c>
      <c r="J89" s="251">
        <v>42132</v>
      </c>
      <c r="K89" s="147">
        <v>1.1538E-2</v>
      </c>
      <c r="L89" s="184">
        <f t="shared" si="7"/>
        <v>1</v>
      </c>
      <c r="M89" s="251"/>
      <c r="N89" s="251"/>
      <c r="O89" s="147">
        <v>1.1538E-2</v>
      </c>
      <c r="P89" s="146">
        <f t="shared" si="8"/>
        <v>0</v>
      </c>
      <c r="Q89" s="145">
        <f t="shared" si="9"/>
        <v>0</v>
      </c>
      <c r="R89" s="175">
        <f t="shared" ca="1" si="10"/>
        <v>0</v>
      </c>
      <c r="S89" s="176">
        <v>0</v>
      </c>
    </row>
    <row r="90" spans="2:19" s="141" customFormat="1" ht="13.5" customHeight="1" x14ac:dyDescent="0.25">
      <c r="B90" s="137">
        <v>77</v>
      </c>
      <c r="C90" s="86">
        <v>4</v>
      </c>
      <c r="D90" s="143" t="s">
        <v>331</v>
      </c>
      <c r="E90" s="128" t="s">
        <v>272</v>
      </c>
      <c r="F90" s="86" t="s">
        <v>259</v>
      </c>
      <c r="G90" s="86" t="s">
        <v>180</v>
      </c>
      <c r="H90" s="140">
        <f t="shared" ca="1" si="6"/>
        <v>0</v>
      </c>
      <c r="I90" s="251">
        <v>42139</v>
      </c>
      <c r="J90" s="251">
        <v>42139</v>
      </c>
      <c r="K90" s="147">
        <v>1.1538E-2</v>
      </c>
      <c r="L90" s="184">
        <f t="shared" si="7"/>
        <v>1</v>
      </c>
      <c r="M90" s="251"/>
      <c r="N90" s="251"/>
      <c r="O90" s="147">
        <v>1.1538E-2</v>
      </c>
      <c r="P90" s="146">
        <f t="shared" si="8"/>
        <v>0</v>
      </c>
      <c r="Q90" s="145">
        <f t="shared" si="9"/>
        <v>0</v>
      </c>
      <c r="R90" s="175">
        <f t="shared" ca="1" si="10"/>
        <v>0</v>
      </c>
      <c r="S90" s="176">
        <v>0</v>
      </c>
    </row>
    <row r="91" spans="2:19" s="141" customFormat="1" ht="13.5" customHeight="1" x14ac:dyDescent="0.25">
      <c r="B91" s="137">
        <v>78</v>
      </c>
      <c r="C91" s="86">
        <v>4</v>
      </c>
      <c r="D91" s="143" t="s">
        <v>332</v>
      </c>
      <c r="E91" s="128" t="s">
        <v>273</v>
      </c>
      <c r="F91" s="86" t="s">
        <v>259</v>
      </c>
      <c r="G91" s="86" t="s">
        <v>180</v>
      </c>
      <c r="H91" s="140">
        <f t="shared" ca="1" si="6"/>
        <v>0</v>
      </c>
      <c r="I91" s="251">
        <v>42146</v>
      </c>
      <c r="J91" s="251">
        <v>42146</v>
      </c>
      <c r="K91" s="147">
        <v>1.1538E-2</v>
      </c>
      <c r="L91" s="184">
        <f t="shared" si="7"/>
        <v>1</v>
      </c>
      <c r="M91" s="251"/>
      <c r="N91" s="251"/>
      <c r="O91" s="147">
        <v>1.1538E-2</v>
      </c>
      <c r="P91" s="146">
        <f t="shared" si="8"/>
        <v>0</v>
      </c>
      <c r="Q91" s="145">
        <f t="shared" si="9"/>
        <v>0</v>
      </c>
      <c r="R91" s="175">
        <f t="shared" ca="1" si="10"/>
        <v>0</v>
      </c>
      <c r="S91" s="176">
        <v>0</v>
      </c>
    </row>
    <row r="92" spans="2:19" s="141" customFormat="1" ht="13.5" customHeight="1" x14ac:dyDescent="0.25">
      <c r="B92" s="137">
        <v>79</v>
      </c>
      <c r="C92" s="86">
        <v>4</v>
      </c>
      <c r="D92" s="143" t="s">
        <v>333</v>
      </c>
      <c r="E92" s="128" t="s">
        <v>274</v>
      </c>
      <c r="F92" s="86" t="s">
        <v>259</v>
      </c>
      <c r="G92" s="86" t="s">
        <v>180</v>
      </c>
      <c r="H92" s="140">
        <f t="shared" ca="1" si="6"/>
        <v>0</v>
      </c>
      <c r="I92" s="251">
        <v>42153</v>
      </c>
      <c r="J92" s="251">
        <v>42153</v>
      </c>
      <c r="K92" s="147">
        <v>1.1538E-2</v>
      </c>
      <c r="L92" s="184">
        <f t="shared" si="7"/>
        <v>1</v>
      </c>
      <c r="M92" s="251"/>
      <c r="N92" s="251"/>
      <c r="O92" s="147">
        <v>1.1538E-2</v>
      </c>
      <c r="P92" s="146">
        <f t="shared" si="8"/>
        <v>0</v>
      </c>
      <c r="Q92" s="145">
        <f t="shared" si="9"/>
        <v>0</v>
      </c>
      <c r="R92" s="175">
        <f t="shared" ca="1" si="10"/>
        <v>0</v>
      </c>
      <c r="S92" s="176">
        <v>0</v>
      </c>
    </row>
    <row r="93" spans="2:19" s="141" customFormat="1" ht="13.5" customHeight="1" x14ac:dyDescent="0.25">
      <c r="B93" s="137">
        <v>80</v>
      </c>
      <c r="C93" s="86">
        <v>4</v>
      </c>
      <c r="D93" s="143" t="s">
        <v>334</v>
      </c>
      <c r="E93" s="128" t="s">
        <v>275</v>
      </c>
      <c r="F93" s="86" t="s">
        <v>259</v>
      </c>
      <c r="G93" s="86" t="s">
        <v>180</v>
      </c>
      <c r="H93" s="140">
        <f t="shared" ca="1" si="6"/>
        <v>0</v>
      </c>
      <c r="I93" s="251">
        <v>42160</v>
      </c>
      <c r="J93" s="251">
        <v>42160</v>
      </c>
      <c r="K93" s="147">
        <v>1.1538E-2</v>
      </c>
      <c r="L93" s="184">
        <f t="shared" si="7"/>
        <v>1</v>
      </c>
      <c r="M93" s="251"/>
      <c r="N93" s="251"/>
      <c r="O93" s="147">
        <v>1.1538E-2</v>
      </c>
      <c r="P93" s="146">
        <f t="shared" si="8"/>
        <v>0</v>
      </c>
      <c r="Q93" s="145">
        <f t="shared" si="9"/>
        <v>0</v>
      </c>
      <c r="R93" s="175">
        <f t="shared" ca="1" si="10"/>
        <v>0</v>
      </c>
      <c r="S93" s="176">
        <v>0</v>
      </c>
    </row>
    <row r="94" spans="2:19" s="141" customFormat="1" ht="13.5" customHeight="1" x14ac:dyDescent="0.25">
      <c r="B94" s="137">
        <v>81</v>
      </c>
      <c r="C94" s="86">
        <v>4</v>
      </c>
      <c r="D94" s="143" t="s">
        <v>335</v>
      </c>
      <c r="E94" s="128" t="s">
        <v>276</v>
      </c>
      <c r="F94" s="86" t="s">
        <v>259</v>
      </c>
      <c r="G94" s="86" t="s">
        <v>180</v>
      </c>
      <c r="H94" s="140">
        <f t="shared" ca="1" si="6"/>
        <v>0</v>
      </c>
      <c r="I94" s="251">
        <v>42167</v>
      </c>
      <c r="J94" s="251">
        <v>42167</v>
      </c>
      <c r="K94" s="147">
        <v>1.1538E-2</v>
      </c>
      <c r="L94" s="184">
        <f t="shared" si="7"/>
        <v>1</v>
      </c>
      <c r="M94" s="251"/>
      <c r="N94" s="251"/>
      <c r="O94" s="147">
        <v>1.1538E-2</v>
      </c>
      <c r="P94" s="146">
        <f t="shared" si="8"/>
        <v>0</v>
      </c>
      <c r="Q94" s="145">
        <f t="shared" si="9"/>
        <v>0</v>
      </c>
      <c r="R94" s="175">
        <f t="shared" ca="1" si="10"/>
        <v>0</v>
      </c>
      <c r="S94" s="176">
        <v>0</v>
      </c>
    </row>
    <row r="95" spans="2:19" s="141" customFormat="1" ht="13.5" customHeight="1" x14ac:dyDescent="0.25">
      <c r="B95" s="137">
        <v>82</v>
      </c>
      <c r="C95" s="86">
        <v>4</v>
      </c>
      <c r="D95" s="143" t="s">
        <v>336</v>
      </c>
      <c r="E95" s="128" t="s">
        <v>277</v>
      </c>
      <c r="F95" s="86" t="s">
        <v>259</v>
      </c>
      <c r="G95" s="86" t="s">
        <v>180</v>
      </c>
      <c r="H95" s="140">
        <f t="shared" ca="1" si="6"/>
        <v>0</v>
      </c>
      <c r="I95" s="251">
        <v>42174</v>
      </c>
      <c r="J95" s="251">
        <v>42174</v>
      </c>
      <c r="K95" s="147">
        <v>1.1538E-2</v>
      </c>
      <c r="L95" s="184">
        <f t="shared" si="7"/>
        <v>1</v>
      </c>
      <c r="M95" s="251"/>
      <c r="N95" s="251"/>
      <c r="O95" s="147">
        <v>1.1538E-2</v>
      </c>
      <c r="P95" s="146">
        <f t="shared" si="8"/>
        <v>0</v>
      </c>
      <c r="Q95" s="145">
        <f t="shared" si="9"/>
        <v>0</v>
      </c>
      <c r="R95" s="175">
        <f t="shared" ca="1" si="10"/>
        <v>0</v>
      </c>
      <c r="S95" s="176">
        <v>0</v>
      </c>
    </row>
    <row r="96" spans="2:19" s="141" customFormat="1" ht="13.5" customHeight="1" x14ac:dyDescent="0.25">
      <c r="B96" s="137">
        <v>83</v>
      </c>
      <c r="C96" s="86">
        <v>4</v>
      </c>
      <c r="D96" s="143" t="s">
        <v>337</v>
      </c>
      <c r="E96" s="128" t="s">
        <v>278</v>
      </c>
      <c r="F96" s="86" t="s">
        <v>259</v>
      </c>
      <c r="G96" s="86" t="s">
        <v>180</v>
      </c>
      <c r="H96" s="140">
        <f t="shared" ca="1" si="6"/>
        <v>0</v>
      </c>
      <c r="I96" s="251">
        <v>42181</v>
      </c>
      <c r="J96" s="251">
        <v>42181</v>
      </c>
      <c r="K96" s="147">
        <v>1.1538E-2</v>
      </c>
      <c r="L96" s="184">
        <f t="shared" si="7"/>
        <v>1</v>
      </c>
      <c r="M96" s="251"/>
      <c r="N96" s="251"/>
      <c r="O96" s="147">
        <v>1.1538E-2</v>
      </c>
      <c r="P96" s="146">
        <f t="shared" si="8"/>
        <v>0</v>
      </c>
      <c r="Q96" s="145">
        <f t="shared" si="9"/>
        <v>0</v>
      </c>
      <c r="R96" s="175">
        <f t="shared" ca="1" si="10"/>
        <v>0</v>
      </c>
      <c r="S96" s="176">
        <v>0</v>
      </c>
    </row>
    <row r="97" spans="2:19" s="141" customFormat="1" ht="13.5" customHeight="1" x14ac:dyDescent="0.25">
      <c r="B97" s="137">
        <v>84</v>
      </c>
      <c r="C97" s="86">
        <v>4</v>
      </c>
      <c r="D97" s="143" t="s">
        <v>338</v>
      </c>
      <c r="E97" s="128" t="s">
        <v>279</v>
      </c>
      <c r="F97" s="86" t="s">
        <v>259</v>
      </c>
      <c r="G97" s="86" t="s">
        <v>180</v>
      </c>
      <c r="H97" s="140">
        <f t="shared" ca="1" si="6"/>
        <v>0</v>
      </c>
      <c r="I97" s="251">
        <v>42188</v>
      </c>
      <c r="J97" s="251">
        <v>42188</v>
      </c>
      <c r="K97" s="147">
        <v>1.1538E-2</v>
      </c>
      <c r="L97" s="184">
        <f t="shared" si="7"/>
        <v>1</v>
      </c>
      <c r="M97" s="251"/>
      <c r="N97" s="251"/>
      <c r="O97" s="147">
        <v>1.1538E-2</v>
      </c>
      <c r="P97" s="146">
        <f t="shared" si="8"/>
        <v>0</v>
      </c>
      <c r="Q97" s="145">
        <f t="shared" si="9"/>
        <v>0</v>
      </c>
      <c r="R97" s="175">
        <f t="shared" ca="1" si="10"/>
        <v>0</v>
      </c>
      <c r="S97" s="176">
        <v>0</v>
      </c>
    </row>
    <row r="98" spans="2:19" s="141" customFormat="1" ht="13.5" customHeight="1" x14ac:dyDescent="0.25">
      <c r="B98" s="137">
        <v>85</v>
      </c>
      <c r="C98" s="86">
        <v>4</v>
      </c>
      <c r="D98" s="143" t="s">
        <v>339</v>
      </c>
      <c r="E98" s="128" t="s">
        <v>280</v>
      </c>
      <c r="F98" s="86" t="s">
        <v>259</v>
      </c>
      <c r="G98" s="86" t="s">
        <v>180</v>
      </c>
      <c r="H98" s="140">
        <f t="shared" ca="1" si="6"/>
        <v>0</v>
      </c>
      <c r="I98" s="251">
        <v>42195</v>
      </c>
      <c r="J98" s="251">
        <v>42195</v>
      </c>
      <c r="K98" s="147">
        <v>1.1538E-2</v>
      </c>
      <c r="L98" s="184">
        <f t="shared" si="7"/>
        <v>1</v>
      </c>
      <c r="M98" s="251"/>
      <c r="N98" s="251"/>
      <c r="O98" s="147">
        <v>1.1538E-2</v>
      </c>
      <c r="P98" s="146">
        <f t="shared" si="8"/>
        <v>0</v>
      </c>
      <c r="Q98" s="145">
        <f t="shared" si="9"/>
        <v>0</v>
      </c>
      <c r="R98" s="175">
        <f t="shared" ca="1" si="10"/>
        <v>0</v>
      </c>
      <c r="S98" s="176">
        <v>0</v>
      </c>
    </row>
    <row r="99" spans="2:19" s="141" customFormat="1" ht="13.5" customHeight="1" x14ac:dyDescent="0.25">
      <c r="B99" s="137">
        <v>86</v>
      </c>
      <c r="C99" s="86">
        <v>4</v>
      </c>
      <c r="D99" s="143" t="s">
        <v>340</v>
      </c>
      <c r="E99" s="128" t="s">
        <v>281</v>
      </c>
      <c r="F99" s="86" t="s">
        <v>259</v>
      </c>
      <c r="G99" s="86" t="s">
        <v>180</v>
      </c>
      <c r="H99" s="140">
        <f t="shared" ca="1" si="6"/>
        <v>0</v>
      </c>
      <c r="I99" s="251">
        <v>42202</v>
      </c>
      <c r="J99" s="251">
        <v>42202</v>
      </c>
      <c r="K99" s="147">
        <v>1.1538E-2</v>
      </c>
      <c r="L99" s="184">
        <f t="shared" si="7"/>
        <v>1</v>
      </c>
      <c r="M99" s="251"/>
      <c r="N99" s="251"/>
      <c r="O99" s="147">
        <v>1.1538E-2</v>
      </c>
      <c r="P99" s="146">
        <f t="shared" si="8"/>
        <v>0</v>
      </c>
      <c r="Q99" s="145">
        <f t="shared" si="9"/>
        <v>0</v>
      </c>
      <c r="R99" s="175">
        <f t="shared" ca="1" si="10"/>
        <v>0</v>
      </c>
      <c r="S99" s="176">
        <v>0</v>
      </c>
    </row>
    <row r="100" spans="2:19" s="141" customFormat="1" ht="13.5" customHeight="1" x14ac:dyDescent="0.25">
      <c r="B100" s="137">
        <v>87</v>
      </c>
      <c r="C100" s="86">
        <v>4</v>
      </c>
      <c r="D100" s="143" t="s">
        <v>341</v>
      </c>
      <c r="E100" s="128" t="s">
        <v>282</v>
      </c>
      <c r="F100" s="86" t="s">
        <v>259</v>
      </c>
      <c r="G100" s="86" t="s">
        <v>180</v>
      </c>
      <c r="H100" s="140">
        <f t="shared" ca="1" si="6"/>
        <v>0</v>
      </c>
      <c r="I100" s="251">
        <v>42209</v>
      </c>
      <c r="J100" s="251">
        <v>42209</v>
      </c>
      <c r="K100" s="147">
        <v>1.1538E-2</v>
      </c>
      <c r="L100" s="184">
        <f t="shared" si="7"/>
        <v>1</v>
      </c>
      <c r="M100" s="251"/>
      <c r="N100" s="251"/>
      <c r="O100" s="147">
        <v>1.1538E-2</v>
      </c>
      <c r="P100" s="146">
        <f t="shared" si="8"/>
        <v>0</v>
      </c>
      <c r="Q100" s="145">
        <f t="shared" si="9"/>
        <v>0</v>
      </c>
      <c r="R100" s="175">
        <f t="shared" ca="1" si="10"/>
        <v>0</v>
      </c>
      <c r="S100" s="176">
        <v>0</v>
      </c>
    </row>
    <row r="101" spans="2:19" s="141" customFormat="1" ht="13.5" customHeight="1" x14ac:dyDescent="0.25">
      <c r="B101" s="137">
        <v>88</v>
      </c>
      <c r="C101" s="86">
        <v>4</v>
      </c>
      <c r="D101" s="143" t="s">
        <v>342</v>
      </c>
      <c r="E101" s="128" t="s">
        <v>283</v>
      </c>
      <c r="F101" s="86" t="s">
        <v>259</v>
      </c>
      <c r="G101" s="86" t="s">
        <v>180</v>
      </c>
      <c r="H101" s="140">
        <f t="shared" ca="1" si="6"/>
        <v>0</v>
      </c>
      <c r="I101" s="251">
        <v>42216</v>
      </c>
      <c r="J101" s="251">
        <v>42216</v>
      </c>
      <c r="K101" s="147">
        <v>1.1538E-2</v>
      </c>
      <c r="L101" s="184">
        <f t="shared" si="7"/>
        <v>1</v>
      </c>
      <c r="M101" s="251"/>
      <c r="N101" s="251"/>
      <c r="O101" s="147">
        <v>1.1538E-2</v>
      </c>
      <c r="P101" s="146">
        <f t="shared" si="8"/>
        <v>0</v>
      </c>
      <c r="Q101" s="145">
        <f t="shared" si="9"/>
        <v>0</v>
      </c>
      <c r="R101" s="175">
        <f t="shared" ca="1" si="10"/>
        <v>0</v>
      </c>
      <c r="S101" s="176">
        <v>0</v>
      </c>
    </row>
    <row r="102" spans="2:19" s="141" customFormat="1" ht="13.5" customHeight="1" x14ac:dyDescent="0.25">
      <c r="B102" s="137">
        <v>89</v>
      </c>
      <c r="C102" s="86">
        <v>4</v>
      </c>
      <c r="D102" s="143" t="s">
        <v>343</v>
      </c>
      <c r="E102" s="128" t="s">
        <v>284</v>
      </c>
      <c r="F102" s="86" t="s">
        <v>259</v>
      </c>
      <c r="G102" s="86" t="s">
        <v>180</v>
      </c>
      <c r="H102" s="140">
        <f t="shared" ca="1" si="6"/>
        <v>0</v>
      </c>
      <c r="I102" s="251">
        <v>42223</v>
      </c>
      <c r="J102" s="251">
        <v>42223</v>
      </c>
      <c r="K102" s="147">
        <v>1.1538E-2</v>
      </c>
      <c r="L102" s="184">
        <f t="shared" si="7"/>
        <v>1</v>
      </c>
      <c r="M102" s="251"/>
      <c r="N102" s="251"/>
      <c r="O102" s="147">
        <v>1.1538E-2</v>
      </c>
      <c r="P102" s="146">
        <f t="shared" si="8"/>
        <v>0</v>
      </c>
      <c r="Q102" s="145">
        <f t="shared" si="9"/>
        <v>0</v>
      </c>
      <c r="R102" s="175">
        <f t="shared" ca="1" si="10"/>
        <v>0</v>
      </c>
      <c r="S102" s="176">
        <v>0</v>
      </c>
    </row>
    <row r="103" spans="2:19" s="141" customFormat="1" ht="13.5" customHeight="1" x14ac:dyDescent="0.25">
      <c r="B103" s="137">
        <v>90</v>
      </c>
      <c r="C103" s="86">
        <v>4</v>
      </c>
      <c r="D103" s="143" t="s">
        <v>344</v>
      </c>
      <c r="E103" s="128" t="s">
        <v>285</v>
      </c>
      <c r="F103" s="86" t="s">
        <v>259</v>
      </c>
      <c r="G103" s="86" t="s">
        <v>180</v>
      </c>
      <c r="H103" s="140">
        <f t="shared" ca="1" si="6"/>
        <v>0</v>
      </c>
      <c r="I103" s="251">
        <v>42230</v>
      </c>
      <c r="J103" s="251">
        <v>42230</v>
      </c>
      <c r="K103" s="147">
        <v>1.1538E-2</v>
      </c>
      <c r="L103" s="184">
        <f t="shared" si="7"/>
        <v>1</v>
      </c>
      <c r="M103" s="251"/>
      <c r="N103" s="251"/>
      <c r="O103" s="147">
        <v>1.1538E-2</v>
      </c>
      <c r="P103" s="146">
        <f t="shared" si="8"/>
        <v>0</v>
      </c>
      <c r="Q103" s="145">
        <f t="shared" si="9"/>
        <v>0</v>
      </c>
      <c r="R103" s="175">
        <f t="shared" ca="1" si="10"/>
        <v>0</v>
      </c>
      <c r="S103" s="176">
        <v>0</v>
      </c>
    </row>
    <row r="104" spans="2:19" s="141" customFormat="1" ht="13.5" customHeight="1" x14ac:dyDescent="0.25">
      <c r="B104" s="137">
        <v>91</v>
      </c>
      <c r="C104" s="86">
        <v>4</v>
      </c>
      <c r="D104" s="143" t="s">
        <v>345</v>
      </c>
      <c r="E104" s="128" t="s">
        <v>286</v>
      </c>
      <c r="F104" s="86" t="s">
        <v>259</v>
      </c>
      <c r="G104" s="86" t="s">
        <v>180</v>
      </c>
      <c r="H104" s="140">
        <f t="shared" ca="1" si="6"/>
        <v>0</v>
      </c>
      <c r="I104" s="251">
        <v>42237</v>
      </c>
      <c r="J104" s="251">
        <v>42237</v>
      </c>
      <c r="K104" s="147">
        <v>1.1538E-2</v>
      </c>
      <c r="L104" s="184">
        <f t="shared" si="7"/>
        <v>1</v>
      </c>
      <c r="M104" s="251"/>
      <c r="N104" s="251"/>
      <c r="O104" s="147">
        <v>1.1538E-2</v>
      </c>
      <c r="P104" s="146">
        <f t="shared" si="8"/>
        <v>0</v>
      </c>
      <c r="Q104" s="145">
        <f t="shared" si="9"/>
        <v>0</v>
      </c>
      <c r="R104" s="175">
        <f t="shared" ca="1" si="10"/>
        <v>0</v>
      </c>
      <c r="S104" s="176">
        <v>0</v>
      </c>
    </row>
    <row r="105" spans="2:19" s="141" customFormat="1" ht="13.5" customHeight="1" x14ac:dyDescent="0.25">
      <c r="B105" s="137">
        <v>92</v>
      </c>
      <c r="C105" s="86">
        <v>4</v>
      </c>
      <c r="D105" s="143" t="s">
        <v>346</v>
      </c>
      <c r="E105" s="128" t="s">
        <v>287</v>
      </c>
      <c r="F105" s="86" t="s">
        <v>259</v>
      </c>
      <c r="G105" s="86" t="s">
        <v>180</v>
      </c>
      <c r="H105" s="140">
        <f t="shared" ca="1" si="6"/>
        <v>0</v>
      </c>
      <c r="I105" s="251">
        <v>42244</v>
      </c>
      <c r="J105" s="251">
        <v>42244</v>
      </c>
      <c r="K105" s="147">
        <v>1.1538E-2</v>
      </c>
      <c r="L105" s="184">
        <f t="shared" si="7"/>
        <v>1</v>
      </c>
      <c r="M105" s="251"/>
      <c r="N105" s="251"/>
      <c r="O105" s="147">
        <v>1.1538E-2</v>
      </c>
      <c r="P105" s="146">
        <f t="shared" si="8"/>
        <v>0</v>
      </c>
      <c r="Q105" s="145">
        <f t="shared" si="9"/>
        <v>0</v>
      </c>
      <c r="R105" s="175">
        <f t="shared" ca="1" si="10"/>
        <v>0</v>
      </c>
      <c r="S105" s="176">
        <v>0</v>
      </c>
    </row>
    <row r="106" spans="2:19" s="141" customFormat="1" ht="13.5" customHeight="1" x14ac:dyDescent="0.25">
      <c r="B106" s="137">
        <v>93</v>
      </c>
      <c r="C106" s="86">
        <v>4</v>
      </c>
      <c r="D106" s="143" t="s">
        <v>347</v>
      </c>
      <c r="E106" s="128" t="s">
        <v>288</v>
      </c>
      <c r="F106" s="86" t="s">
        <v>259</v>
      </c>
      <c r="G106" s="86" t="s">
        <v>180</v>
      </c>
      <c r="H106" s="140">
        <f t="shared" ca="1" si="6"/>
        <v>0</v>
      </c>
      <c r="I106" s="251">
        <v>42251</v>
      </c>
      <c r="J106" s="251">
        <v>42251</v>
      </c>
      <c r="K106" s="147">
        <v>1.1538E-2</v>
      </c>
      <c r="L106" s="184">
        <f t="shared" si="7"/>
        <v>1</v>
      </c>
      <c r="M106" s="251"/>
      <c r="N106" s="251"/>
      <c r="O106" s="147">
        <v>1.1538E-2</v>
      </c>
      <c r="P106" s="146">
        <f t="shared" si="8"/>
        <v>0</v>
      </c>
      <c r="Q106" s="145">
        <f t="shared" si="9"/>
        <v>0</v>
      </c>
      <c r="R106" s="175">
        <f t="shared" ca="1" si="10"/>
        <v>0</v>
      </c>
      <c r="S106" s="176">
        <v>0</v>
      </c>
    </row>
    <row r="107" spans="2:19" s="141" customFormat="1" ht="13.5" customHeight="1" x14ac:dyDescent="0.25">
      <c r="B107" s="137">
        <v>94</v>
      </c>
      <c r="C107" s="86">
        <v>4</v>
      </c>
      <c r="D107" s="143" t="s">
        <v>348</v>
      </c>
      <c r="E107" s="128" t="s">
        <v>289</v>
      </c>
      <c r="F107" s="86" t="s">
        <v>259</v>
      </c>
      <c r="G107" s="86" t="s">
        <v>180</v>
      </c>
      <c r="H107" s="140">
        <f t="shared" ca="1" si="6"/>
        <v>0</v>
      </c>
      <c r="I107" s="251">
        <v>42258</v>
      </c>
      <c r="J107" s="251">
        <v>42258</v>
      </c>
      <c r="K107" s="147">
        <v>1.1538E-2</v>
      </c>
      <c r="L107" s="184">
        <f t="shared" si="7"/>
        <v>1</v>
      </c>
      <c r="M107" s="251"/>
      <c r="N107" s="251"/>
      <c r="O107" s="147">
        <v>1.1538E-2</v>
      </c>
      <c r="P107" s="146">
        <f t="shared" si="8"/>
        <v>0</v>
      </c>
      <c r="Q107" s="145">
        <f t="shared" si="9"/>
        <v>0</v>
      </c>
      <c r="R107" s="175">
        <f t="shared" ca="1" si="10"/>
        <v>0</v>
      </c>
      <c r="S107" s="176">
        <v>0</v>
      </c>
    </row>
    <row r="108" spans="2:19" s="141" customFormat="1" ht="13.5" customHeight="1" x14ac:dyDescent="0.25">
      <c r="B108" s="137">
        <v>95</v>
      </c>
      <c r="C108" s="86">
        <v>4</v>
      </c>
      <c r="D108" s="143" t="s">
        <v>349</v>
      </c>
      <c r="E108" s="128" t="s">
        <v>290</v>
      </c>
      <c r="F108" s="86" t="s">
        <v>259</v>
      </c>
      <c r="G108" s="86" t="s">
        <v>180</v>
      </c>
      <c r="H108" s="140">
        <f t="shared" ca="1" si="6"/>
        <v>0</v>
      </c>
      <c r="I108" s="251">
        <v>42265</v>
      </c>
      <c r="J108" s="251">
        <v>42265</v>
      </c>
      <c r="K108" s="147">
        <v>1.1538E-2</v>
      </c>
      <c r="L108" s="184">
        <f t="shared" si="7"/>
        <v>1</v>
      </c>
      <c r="M108" s="251"/>
      <c r="N108" s="251"/>
      <c r="O108" s="147">
        <v>1.1538E-2</v>
      </c>
      <c r="P108" s="146">
        <f t="shared" si="8"/>
        <v>0</v>
      </c>
      <c r="Q108" s="145">
        <f t="shared" si="9"/>
        <v>0</v>
      </c>
      <c r="R108" s="175">
        <f t="shared" ca="1" si="10"/>
        <v>0</v>
      </c>
      <c r="S108" s="176">
        <v>0</v>
      </c>
    </row>
    <row r="109" spans="2:19" s="141" customFormat="1" ht="13.5" customHeight="1" x14ac:dyDescent="0.25">
      <c r="B109" s="137">
        <v>96</v>
      </c>
      <c r="C109" s="86">
        <v>4</v>
      </c>
      <c r="D109" s="143" t="s">
        <v>350</v>
      </c>
      <c r="E109" s="128" t="s">
        <v>291</v>
      </c>
      <c r="F109" s="86" t="s">
        <v>259</v>
      </c>
      <c r="G109" s="86" t="s">
        <v>180</v>
      </c>
      <c r="H109" s="140">
        <f t="shared" ca="1" si="6"/>
        <v>0</v>
      </c>
      <c r="I109" s="251">
        <v>42272</v>
      </c>
      <c r="J109" s="251">
        <v>42272</v>
      </c>
      <c r="K109" s="147">
        <v>1.1538E-2</v>
      </c>
      <c r="L109" s="184">
        <f t="shared" si="7"/>
        <v>1</v>
      </c>
      <c r="M109" s="251"/>
      <c r="N109" s="251"/>
      <c r="O109" s="147">
        <v>1.1538E-2</v>
      </c>
      <c r="P109" s="146">
        <f t="shared" si="8"/>
        <v>0</v>
      </c>
      <c r="Q109" s="145">
        <f t="shared" si="9"/>
        <v>0</v>
      </c>
      <c r="R109" s="175">
        <f t="shared" ca="1" si="10"/>
        <v>0</v>
      </c>
      <c r="S109" s="176">
        <v>0</v>
      </c>
    </row>
    <row r="110" spans="2:19" s="141" customFormat="1" ht="13.5" customHeight="1" x14ac:dyDescent="0.25">
      <c r="B110" s="137">
        <v>97</v>
      </c>
      <c r="C110" s="86">
        <v>4</v>
      </c>
      <c r="D110" s="143" t="s">
        <v>351</v>
      </c>
      <c r="E110" s="128" t="s">
        <v>292</v>
      </c>
      <c r="F110" s="86" t="s">
        <v>259</v>
      </c>
      <c r="G110" s="86" t="s">
        <v>180</v>
      </c>
      <c r="H110" s="140">
        <f t="shared" ref="H110:H135" ca="1" si="11">IF(ISBLANK($M110)=FALSE,1,IF($J110&lt;=$D$6,-1,0))</f>
        <v>0</v>
      </c>
      <c r="I110" s="251">
        <v>42279</v>
      </c>
      <c r="J110" s="251">
        <v>42279</v>
      </c>
      <c r="K110" s="147">
        <v>1.1538E-2</v>
      </c>
      <c r="L110" s="184">
        <f t="shared" si="7"/>
        <v>1</v>
      </c>
      <c r="M110" s="251"/>
      <c r="N110" s="251"/>
      <c r="O110" s="147">
        <v>1.1538E-2</v>
      </c>
      <c r="P110" s="146">
        <f t="shared" si="8"/>
        <v>0</v>
      </c>
      <c r="Q110" s="145">
        <f t="shared" si="9"/>
        <v>0</v>
      </c>
      <c r="R110" s="175">
        <f t="shared" ca="1" si="10"/>
        <v>0</v>
      </c>
      <c r="S110" s="176">
        <v>0</v>
      </c>
    </row>
    <row r="111" spans="2:19" s="141" customFormat="1" ht="13.5" customHeight="1" x14ac:dyDescent="0.25">
      <c r="B111" s="137">
        <v>98</v>
      </c>
      <c r="C111" s="86">
        <v>4</v>
      </c>
      <c r="D111" s="143" t="s">
        <v>352</v>
      </c>
      <c r="E111" s="128" t="s">
        <v>293</v>
      </c>
      <c r="F111" s="86" t="s">
        <v>259</v>
      </c>
      <c r="G111" s="86" t="s">
        <v>180</v>
      </c>
      <c r="H111" s="140">
        <f t="shared" ca="1" si="11"/>
        <v>0</v>
      </c>
      <c r="I111" s="251">
        <v>42285</v>
      </c>
      <c r="J111" s="251">
        <v>42285</v>
      </c>
      <c r="K111" s="147">
        <v>1.1538E-2</v>
      </c>
      <c r="L111" s="184">
        <f t="shared" si="7"/>
        <v>1</v>
      </c>
      <c r="M111" s="251"/>
      <c r="N111" s="251"/>
      <c r="O111" s="147">
        <v>1.1538E-2</v>
      </c>
      <c r="P111" s="146">
        <f t="shared" si="8"/>
        <v>0</v>
      </c>
      <c r="Q111" s="145">
        <f t="shared" si="9"/>
        <v>0</v>
      </c>
      <c r="R111" s="175">
        <f t="shared" ca="1" si="10"/>
        <v>0</v>
      </c>
      <c r="S111" s="176">
        <v>0</v>
      </c>
    </row>
    <row r="112" spans="2:19" s="141" customFormat="1" ht="13.5" customHeight="1" x14ac:dyDescent="0.25">
      <c r="B112" s="137">
        <v>99</v>
      </c>
      <c r="C112" s="86">
        <v>4</v>
      </c>
      <c r="D112" s="143" t="s">
        <v>353</v>
      </c>
      <c r="E112" s="128" t="s">
        <v>294</v>
      </c>
      <c r="F112" s="86" t="s">
        <v>259</v>
      </c>
      <c r="G112" s="86" t="s">
        <v>180</v>
      </c>
      <c r="H112" s="140">
        <f t="shared" ca="1" si="11"/>
        <v>0</v>
      </c>
      <c r="I112" s="251">
        <v>42293</v>
      </c>
      <c r="J112" s="251">
        <v>42293</v>
      </c>
      <c r="K112" s="147">
        <v>1.1538E-2</v>
      </c>
      <c r="L112" s="184">
        <f t="shared" si="7"/>
        <v>1</v>
      </c>
      <c r="M112" s="251"/>
      <c r="N112" s="251"/>
      <c r="O112" s="147">
        <v>1.1538E-2</v>
      </c>
      <c r="P112" s="146">
        <f t="shared" si="8"/>
        <v>0</v>
      </c>
      <c r="Q112" s="145">
        <f t="shared" si="9"/>
        <v>0</v>
      </c>
      <c r="R112" s="175">
        <f t="shared" ca="1" si="10"/>
        <v>0</v>
      </c>
      <c r="S112" s="176">
        <v>0</v>
      </c>
    </row>
    <row r="113" spans="2:19" s="141" customFormat="1" ht="13.5" customHeight="1" x14ac:dyDescent="0.25">
      <c r="B113" s="137">
        <v>100</v>
      </c>
      <c r="C113" s="86">
        <v>4</v>
      </c>
      <c r="D113" s="143" t="s">
        <v>354</v>
      </c>
      <c r="E113" s="128" t="s">
        <v>295</v>
      </c>
      <c r="F113" s="86" t="s">
        <v>259</v>
      </c>
      <c r="G113" s="86" t="s">
        <v>180</v>
      </c>
      <c r="H113" s="140">
        <f t="shared" ca="1" si="11"/>
        <v>0</v>
      </c>
      <c r="I113" s="251">
        <v>42300</v>
      </c>
      <c r="J113" s="251">
        <v>42300</v>
      </c>
      <c r="K113" s="147">
        <v>1.1538E-2</v>
      </c>
      <c r="L113" s="184">
        <f t="shared" si="7"/>
        <v>1</v>
      </c>
      <c r="M113" s="251"/>
      <c r="N113" s="251"/>
      <c r="O113" s="147">
        <v>1.1538E-2</v>
      </c>
      <c r="P113" s="146">
        <f t="shared" si="8"/>
        <v>0</v>
      </c>
      <c r="Q113" s="145">
        <f t="shared" si="9"/>
        <v>0</v>
      </c>
      <c r="R113" s="175">
        <f t="shared" ca="1" si="10"/>
        <v>0</v>
      </c>
      <c r="S113" s="176">
        <v>0</v>
      </c>
    </row>
    <row r="114" spans="2:19" s="141" customFormat="1" ht="13.5" customHeight="1" x14ac:dyDescent="0.25">
      <c r="B114" s="137">
        <v>101</v>
      </c>
      <c r="C114" s="86">
        <v>4</v>
      </c>
      <c r="D114" s="143" t="s">
        <v>355</v>
      </c>
      <c r="E114" s="128" t="s">
        <v>296</v>
      </c>
      <c r="F114" s="86" t="s">
        <v>259</v>
      </c>
      <c r="G114" s="86" t="s">
        <v>180</v>
      </c>
      <c r="H114" s="140">
        <f t="shared" ca="1" si="11"/>
        <v>0</v>
      </c>
      <c r="I114" s="251">
        <v>42307</v>
      </c>
      <c r="J114" s="251">
        <v>42307</v>
      </c>
      <c r="K114" s="147">
        <v>1.1538E-2</v>
      </c>
      <c r="L114" s="184">
        <f t="shared" si="7"/>
        <v>1</v>
      </c>
      <c r="M114" s="251"/>
      <c r="N114" s="251"/>
      <c r="O114" s="147">
        <v>1.1538E-2</v>
      </c>
      <c r="P114" s="146">
        <f t="shared" si="8"/>
        <v>0</v>
      </c>
      <c r="Q114" s="145">
        <f t="shared" si="9"/>
        <v>0</v>
      </c>
      <c r="R114" s="175">
        <f t="shared" ca="1" si="10"/>
        <v>0</v>
      </c>
      <c r="S114" s="176">
        <v>0</v>
      </c>
    </row>
    <row r="115" spans="2:19" s="141" customFormat="1" ht="13.5" customHeight="1" x14ac:dyDescent="0.25">
      <c r="B115" s="137">
        <v>102</v>
      </c>
      <c r="C115" s="86">
        <v>3</v>
      </c>
      <c r="D115" s="143" t="s">
        <v>356</v>
      </c>
      <c r="E115" s="128" t="s">
        <v>297</v>
      </c>
      <c r="F115" s="86"/>
      <c r="G115" s="86" t="s">
        <v>253</v>
      </c>
      <c r="H115" s="140">
        <f t="shared" ca="1" si="11"/>
        <v>0</v>
      </c>
      <c r="I115" s="251">
        <f>MINA(I116:I124)</f>
        <v>42062</v>
      </c>
      <c r="J115" s="251">
        <f>MAXA(J116:J124)</f>
        <v>42307</v>
      </c>
      <c r="K115" s="147">
        <f>K75/2</f>
        <v>0.45</v>
      </c>
      <c r="L115" s="184">
        <f t="shared" si="7"/>
        <v>176</v>
      </c>
      <c r="M115" s="251"/>
      <c r="N115" s="251"/>
      <c r="O115" s="147">
        <f>O75/2</f>
        <v>0.45</v>
      </c>
      <c r="P115" s="146">
        <f t="shared" si="8"/>
        <v>0</v>
      </c>
      <c r="Q115" s="145">
        <f t="shared" si="9"/>
        <v>0</v>
      </c>
      <c r="R115" s="175">
        <f t="shared" ca="1" si="10"/>
        <v>0.30113636363636365</v>
      </c>
      <c r="S115" s="176">
        <f>AVERAGE(S116:S124)</f>
        <v>0</v>
      </c>
    </row>
    <row r="116" spans="2:19" s="141" customFormat="1" ht="13.5" customHeight="1" x14ac:dyDescent="0.25">
      <c r="B116" s="137">
        <v>103</v>
      </c>
      <c r="C116" s="86">
        <v>4</v>
      </c>
      <c r="D116" s="143" t="s">
        <v>357</v>
      </c>
      <c r="E116" s="128" t="s">
        <v>298</v>
      </c>
      <c r="F116" s="86" t="s">
        <v>299</v>
      </c>
      <c r="G116" s="86" t="s">
        <v>180</v>
      </c>
      <c r="H116" s="140">
        <f t="shared" ca="1" si="11"/>
        <v>-1</v>
      </c>
      <c r="I116" s="251">
        <v>42062</v>
      </c>
      <c r="J116" s="251">
        <v>42062</v>
      </c>
      <c r="K116" s="147">
        <f>K115/9</f>
        <v>0.05</v>
      </c>
      <c r="L116" s="184">
        <f t="shared" si="7"/>
        <v>1</v>
      </c>
      <c r="M116" s="251"/>
      <c r="N116" s="251"/>
      <c r="O116" s="147">
        <f>O115/9</f>
        <v>0.05</v>
      </c>
      <c r="P116" s="146">
        <f t="shared" si="8"/>
        <v>0</v>
      </c>
      <c r="Q116" s="145">
        <f t="shared" si="9"/>
        <v>0</v>
      </c>
      <c r="R116" s="175">
        <f t="shared" ca="1" si="10"/>
        <v>1</v>
      </c>
      <c r="S116" s="176">
        <v>0</v>
      </c>
    </row>
    <row r="117" spans="2:19" s="141" customFormat="1" ht="13.5" customHeight="1" x14ac:dyDescent="0.25">
      <c r="B117" s="137">
        <v>104</v>
      </c>
      <c r="C117" s="86">
        <v>4</v>
      </c>
      <c r="D117" s="143" t="s">
        <v>358</v>
      </c>
      <c r="E117" s="128" t="s">
        <v>300</v>
      </c>
      <c r="F117" s="86" t="s">
        <v>299</v>
      </c>
      <c r="G117" s="86" t="s">
        <v>180</v>
      </c>
      <c r="H117" s="140">
        <f t="shared" ca="1" si="11"/>
        <v>-1</v>
      </c>
      <c r="I117" s="251">
        <v>42090</v>
      </c>
      <c r="J117" s="251">
        <v>42090</v>
      </c>
      <c r="K117" s="147">
        <v>0.05</v>
      </c>
      <c r="L117" s="184">
        <f t="shared" si="7"/>
        <v>1</v>
      </c>
      <c r="M117" s="251"/>
      <c r="N117" s="251"/>
      <c r="O117" s="147">
        <v>0.05</v>
      </c>
      <c r="P117" s="146">
        <f t="shared" si="8"/>
        <v>0</v>
      </c>
      <c r="Q117" s="145">
        <f t="shared" si="9"/>
        <v>0</v>
      </c>
      <c r="R117" s="175">
        <f t="shared" ca="1" si="10"/>
        <v>1</v>
      </c>
      <c r="S117" s="176">
        <v>0</v>
      </c>
    </row>
    <row r="118" spans="2:19" s="141" customFormat="1" ht="13.5" customHeight="1" x14ac:dyDescent="0.25">
      <c r="B118" s="137">
        <v>105</v>
      </c>
      <c r="C118" s="86">
        <v>4</v>
      </c>
      <c r="D118" s="143" t="s">
        <v>359</v>
      </c>
      <c r="E118" s="128" t="s">
        <v>301</v>
      </c>
      <c r="F118" s="86" t="s">
        <v>299</v>
      </c>
      <c r="G118" s="86" t="s">
        <v>180</v>
      </c>
      <c r="H118" s="140">
        <f t="shared" ca="1" si="11"/>
        <v>0</v>
      </c>
      <c r="I118" s="251">
        <v>42125</v>
      </c>
      <c r="J118" s="251">
        <v>42125</v>
      </c>
      <c r="K118" s="147">
        <v>0.05</v>
      </c>
      <c r="L118" s="184">
        <f t="shared" si="7"/>
        <v>1</v>
      </c>
      <c r="M118" s="251"/>
      <c r="N118" s="251"/>
      <c r="O118" s="147">
        <v>0.05</v>
      </c>
      <c r="P118" s="146">
        <f t="shared" si="8"/>
        <v>0</v>
      </c>
      <c r="Q118" s="145">
        <f t="shared" si="9"/>
        <v>0</v>
      </c>
      <c r="R118" s="175">
        <f t="shared" ca="1" si="10"/>
        <v>0</v>
      </c>
      <c r="S118" s="176">
        <v>0</v>
      </c>
    </row>
    <row r="119" spans="2:19" s="141" customFormat="1" ht="13.5" customHeight="1" x14ac:dyDescent="0.25">
      <c r="B119" s="137">
        <v>106</v>
      </c>
      <c r="C119" s="86">
        <v>4</v>
      </c>
      <c r="D119" s="143" t="s">
        <v>360</v>
      </c>
      <c r="E119" s="128" t="s">
        <v>302</v>
      </c>
      <c r="F119" s="86" t="s">
        <v>299</v>
      </c>
      <c r="G119" s="86" t="s">
        <v>180</v>
      </c>
      <c r="H119" s="140">
        <f t="shared" ca="1" si="11"/>
        <v>0</v>
      </c>
      <c r="I119" s="251">
        <v>42153</v>
      </c>
      <c r="J119" s="251">
        <v>42153</v>
      </c>
      <c r="K119" s="147">
        <v>0.05</v>
      </c>
      <c r="L119" s="184">
        <f t="shared" si="7"/>
        <v>1</v>
      </c>
      <c r="M119" s="251"/>
      <c r="N119" s="251"/>
      <c r="O119" s="147">
        <v>0.05</v>
      </c>
      <c r="P119" s="146">
        <f t="shared" si="8"/>
        <v>0</v>
      </c>
      <c r="Q119" s="145">
        <f t="shared" si="9"/>
        <v>0</v>
      </c>
      <c r="R119" s="175">
        <f t="shared" ca="1" si="10"/>
        <v>0</v>
      </c>
      <c r="S119" s="176">
        <v>0</v>
      </c>
    </row>
    <row r="120" spans="2:19" s="141" customFormat="1" ht="13.5" customHeight="1" x14ac:dyDescent="0.25">
      <c r="B120" s="137">
        <v>107</v>
      </c>
      <c r="C120" s="86">
        <v>4</v>
      </c>
      <c r="D120" s="143" t="s">
        <v>361</v>
      </c>
      <c r="E120" s="128" t="s">
        <v>303</v>
      </c>
      <c r="F120" s="86" t="s">
        <v>299</v>
      </c>
      <c r="G120" s="86" t="s">
        <v>180</v>
      </c>
      <c r="H120" s="140">
        <f t="shared" ca="1" si="11"/>
        <v>0</v>
      </c>
      <c r="I120" s="251">
        <v>42188</v>
      </c>
      <c r="J120" s="251">
        <v>42188</v>
      </c>
      <c r="K120" s="147">
        <v>0.05</v>
      </c>
      <c r="L120" s="184">
        <f t="shared" si="7"/>
        <v>1</v>
      </c>
      <c r="M120" s="251"/>
      <c r="N120" s="251"/>
      <c r="O120" s="147">
        <v>0.05</v>
      </c>
      <c r="P120" s="146">
        <f t="shared" si="8"/>
        <v>0</v>
      </c>
      <c r="Q120" s="145">
        <f t="shared" si="9"/>
        <v>0</v>
      </c>
      <c r="R120" s="175">
        <f t="shared" ca="1" si="10"/>
        <v>0</v>
      </c>
      <c r="S120" s="176">
        <v>0</v>
      </c>
    </row>
    <row r="121" spans="2:19" s="141" customFormat="1" ht="13.5" customHeight="1" x14ac:dyDescent="0.25">
      <c r="B121" s="137">
        <v>108</v>
      </c>
      <c r="C121" s="86">
        <v>4</v>
      </c>
      <c r="D121" s="143" t="s">
        <v>362</v>
      </c>
      <c r="E121" s="128" t="s">
        <v>304</v>
      </c>
      <c r="F121" s="86" t="s">
        <v>299</v>
      </c>
      <c r="G121" s="86" t="s">
        <v>180</v>
      </c>
      <c r="H121" s="140">
        <f t="shared" ca="1" si="11"/>
        <v>0</v>
      </c>
      <c r="I121" s="251">
        <v>42216</v>
      </c>
      <c r="J121" s="251">
        <v>42216</v>
      </c>
      <c r="K121" s="147">
        <v>0.05</v>
      </c>
      <c r="L121" s="184">
        <f t="shared" si="7"/>
        <v>1</v>
      </c>
      <c r="M121" s="251"/>
      <c r="N121" s="251"/>
      <c r="O121" s="147">
        <v>0.05</v>
      </c>
      <c r="P121" s="146">
        <f t="shared" si="8"/>
        <v>0</v>
      </c>
      <c r="Q121" s="145">
        <f t="shared" si="9"/>
        <v>0</v>
      </c>
      <c r="R121" s="175">
        <f t="shared" ca="1" si="10"/>
        <v>0</v>
      </c>
      <c r="S121" s="176">
        <v>0</v>
      </c>
    </row>
    <row r="122" spans="2:19" s="141" customFormat="1" ht="13.5" customHeight="1" x14ac:dyDescent="0.25">
      <c r="B122" s="137">
        <v>109</v>
      </c>
      <c r="C122" s="86">
        <v>4</v>
      </c>
      <c r="D122" s="143" t="s">
        <v>363</v>
      </c>
      <c r="E122" s="128" t="s">
        <v>305</v>
      </c>
      <c r="F122" s="86" t="s">
        <v>299</v>
      </c>
      <c r="G122" s="86" t="s">
        <v>180</v>
      </c>
      <c r="H122" s="140">
        <f t="shared" ca="1" si="11"/>
        <v>0</v>
      </c>
      <c r="I122" s="251">
        <v>42244</v>
      </c>
      <c r="J122" s="251">
        <v>42244</v>
      </c>
      <c r="K122" s="147">
        <v>0.05</v>
      </c>
      <c r="L122" s="184">
        <f t="shared" si="7"/>
        <v>1</v>
      </c>
      <c r="M122" s="251"/>
      <c r="N122" s="251"/>
      <c r="O122" s="147">
        <v>0.05</v>
      </c>
      <c r="P122" s="146">
        <f t="shared" si="8"/>
        <v>0</v>
      </c>
      <c r="Q122" s="145">
        <f t="shared" si="9"/>
        <v>0</v>
      </c>
      <c r="R122" s="175">
        <f t="shared" ca="1" si="10"/>
        <v>0</v>
      </c>
      <c r="S122" s="176">
        <v>0</v>
      </c>
    </row>
    <row r="123" spans="2:19" s="141" customFormat="1" ht="13.5" customHeight="1" x14ac:dyDescent="0.25">
      <c r="B123" s="137">
        <v>110</v>
      </c>
      <c r="C123" s="86">
        <v>4</v>
      </c>
      <c r="D123" s="143" t="s">
        <v>364</v>
      </c>
      <c r="E123" s="128" t="s">
        <v>306</v>
      </c>
      <c r="F123" s="86" t="s">
        <v>299</v>
      </c>
      <c r="G123" s="86" t="s">
        <v>180</v>
      </c>
      <c r="H123" s="140">
        <f t="shared" ca="1" si="11"/>
        <v>0</v>
      </c>
      <c r="I123" s="251">
        <v>42279</v>
      </c>
      <c r="J123" s="251">
        <v>42279</v>
      </c>
      <c r="K123" s="147">
        <v>0.05</v>
      </c>
      <c r="L123" s="184">
        <f t="shared" si="7"/>
        <v>1</v>
      </c>
      <c r="M123" s="251"/>
      <c r="N123" s="251"/>
      <c r="O123" s="147">
        <v>0.05</v>
      </c>
      <c r="P123" s="146">
        <f t="shared" si="8"/>
        <v>0</v>
      </c>
      <c r="Q123" s="145">
        <f t="shared" si="9"/>
        <v>0</v>
      </c>
      <c r="R123" s="175">
        <f t="shared" ca="1" si="10"/>
        <v>0</v>
      </c>
      <c r="S123" s="176">
        <v>0</v>
      </c>
    </row>
    <row r="124" spans="2:19" s="141" customFormat="1" ht="13.5" customHeight="1" x14ac:dyDescent="0.25">
      <c r="B124" s="137">
        <v>111</v>
      </c>
      <c r="C124" s="86">
        <v>4</v>
      </c>
      <c r="D124" s="143" t="s">
        <v>365</v>
      </c>
      <c r="E124" s="128" t="s">
        <v>307</v>
      </c>
      <c r="F124" s="86" t="s">
        <v>299</v>
      </c>
      <c r="G124" s="86" t="s">
        <v>180</v>
      </c>
      <c r="H124" s="140">
        <f t="shared" ca="1" si="11"/>
        <v>0</v>
      </c>
      <c r="I124" s="251">
        <v>42307</v>
      </c>
      <c r="J124" s="251">
        <v>42307</v>
      </c>
      <c r="K124" s="147">
        <v>0.05</v>
      </c>
      <c r="L124" s="184">
        <f t="shared" si="7"/>
        <v>1</v>
      </c>
      <c r="M124" s="251"/>
      <c r="N124" s="251"/>
      <c r="O124" s="147">
        <v>0.05</v>
      </c>
      <c r="P124" s="146">
        <f t="shared" si="8"/>
        <v>0</v>
      </c>
      <c r="Q124" s="145">
        <f t="shared" si="9"/>
        <v>0</v>
      </c>
      <c r="R124" s="175">
        <f t="shared" ca="1" si="10"/>
        <v>0</v>
      </c>
      <c r="S124" s="176">
        <v>0</v>
      </c>
    </row>
    <row r="125" spans="2:19" s="141" customFormat="1" ht="13.5" customHeight="1" x14ac:dyDescent="0.25">
      <c r="B125" s="137">
        <v>112</v>
      </c>
      <c r="C125" s="86">
        <v>2</v>
      </c>
      <c r="D125" s="139">
        <v>1.5</v>
      </c>
      <c r="E125" s="128" t="s">
        <v>402</v>
      </c>
      <c r="F125" s="86"/>
      <c r="G125" s="86" t="s">
        <v>253</v>
      </c>
      <c r="H125" s="140">
        <f t="shared" ca="1" si="11"/>
        <v>0</v>
      </c>
      <c r="I125" s="251">
        <f>MINA(I126:I131)</f>
        <v>42076</v>
      </c>
      <c r="J125" s="251">
        <f>MAXA(J126:J131)</f>
        <v>42318</v>
      </c>
      <c r="K125" s="147">
        <v>0.8</v>
      </c>
      <c r="L125" s="184">
        <f t="shared" si="7"/>
        <v>173</v>
      </c>
      <c r="M125" s="251"/>
      <c r="N125" s="251"/>
      <c r="O125" s="147">
        <v>0.8</v>
      </c>
      <c r="P125" s="146">
        <f t="shared" si="8"/>
        <v>0</v>
      </c>
      <c r="Q125" s="145">
        <f t="shared" si="9"/>
        <v>0</v>
      </c>
      <c r="R125" s="175">
        <f t="shared" ca="1" si="10"/>
        <v>0.22543352601156069</v>
      </c>
      <c r="S125" s="176">
        <f>AVERAGE(S126)</f>
        <v>0</v>
      </c>
    </row>
    <row r="126" spans="2:19" s="141" customFormat="1" ht="13.5" customHeight="1" x14ac:dyDescent="0.25">
      <c r="B126" s="137">
        <v>113</v>
      </c>
      <c r="C126" s="86">
        <v>3</v>
      </c>
      <c r="D126" s="139" t="s">
        <v>403</v>
      </c>
      <c r="E126" s="128" t="s">
        <v>414</v>
      </c>
      <c r="F126" s="86"/>
      <c r="G126" s="86" t="s">
        <v>253</v>
      </c>
      <c r="H126" s="140">
        <f t="shared" ca="1" si="11"/>
        <v>0</v>
      </c>
      <c r="I126" s="251">
        <f>MINA(I127:I131)</f>
        <v>42076</v>
      </c>
      <c r="J126" s="251">
        <f>MAXA(J127:J131)</f>
        <v>42318</v>
      </c>
      <c r="K126" s="147">
        <f>K125</f>
        <v>0.8</v>
      </c>
      <c r="L126" s="184">
        <f t="shared" si="7"/>
        <v>173</v>
      </c>
      <c r="M126" s="251"/>
      <c r="N126" s="251"/>
      <c r="O126" s="147">
        <f>O125</f>
        <v>0.8</v>
      </c>
      <c r="P126" s="146">
        <f t="shared" si="8"/>
        <v>0</v>
      </c>
      <c r="Q126" s="145">
        <f t="shared" si="9"/>
        <v>0</v>
      </c>
      <c r="R126" s="175">
        <f t="shared" ca="1" si="10"/>
        <v>0.22543352601156069</v>
      </c>
      <c r="S126" s="176">
        <f>AVERAGE(S127:S131)</f>
        <v>0</v>
      </c>
    </row>
    <row r="127" spans="2:19" s="141" customFormat="1" ht="13.5" customHeight="1" x14ac:dyDescent="0.25">
      <c r="B127" s="137">
        <v>114</v>
      </c>
      <c r="C127" s="86">
        <v>4</v>
      </c>
      <c r="D127" s="139" t="s">
        <v>404</v>
      </c>
      <c r="E127" s="128" t="s">
        <v>405</v>
      </c>
      <c r="F127" s="86" t="s">
        <v>415</v>
      </c>
      <c r="G127" s="86" t="s">
        <v>180</v>
      </c>
      <c r="H127" s="140">
        <f t="shared" ca="1" si="11"/>
        <v>-1</v>
      </c>
      <c r="I127" s="251">
        <v>42076</v>
      </c>
      <c r="J127" s="251">
        <v>42080</v>
      </c>
      <c r="K127" s="147">
        <v>0.16</v>
      </c>
      <c r="L127" s="184">
        <f t="shared" si="7"/>
        <v>3</v>
      </c>
      <c r="M127" s="251"/>
      <c r="N127" s="251"/>
      <c r="O127" s="147">
        <v>0.16</v>
      </c>
      <c r="P127" s="146">
        <f t="shared" si="8"/>
        <v>0</v>
      </c>
      <c r="Q127" s="145">
        <f t="shared" si="9"/>
        <v>0</v>
      </c>
      <c r="R127" s="175">
        <f t="shared" ca="1" si="10"/>
        <v>1</v>
      </c>
      <c r="S127" s="176">
        <v>0</v>
      </c>
    </row>
    <row r="128" spans="2:19" s="141" customFormat="1" ht="13.5" customHeight="1" x14ac:dyDescent="0.25">
      <c r="B128" s="137">
        <v>115</v>
      </c>
      <c r="C128" s="86">
        <v>4</v>
      </c>
      <c r="D128" s="139" t="s">
        <v>311</v>
      </c>
      <c r="E128" s="128" t="s">
        <v>406</v>
      </c>
      <c r="F128" s="86" t="s">
        <v>416</v>
      </c>
      <c r="G128" s="86" t="s">
        <v>180</v>
      </c>
      <c r="H128" s="140">
        <f t="shared" ca="1" si="11"/>
        <v>0</v>
      </c>
      <c r="I128" s="251">
        <v>42125</v>
      </c>
      <c r="J128" s="251">
        <v>42130</v>
      </c>
      <c r="K128" s="147">
        <v>0.16</v>
      </c>
      <c r="L128" s="184">
        <f t="shared" si="7"/>
        <v>4</v>
      </c>
      <c r="M128" s="251"/>
      <c r="N128" s="251"/>
      <c r="O128" s="147">
        <v>0.16</v>
      </c>
      <c r="P128" s="146">
        <f t="shared" si="8"/>
        <v>0</v>
      </c>
      <c r="Q128" s="145">
        <f t="shared" si="9"/>
        <v>0</v>
      </c>
      <c r="R128" s="175">
        <f t="shared" ca="1" si="10"/>
        <v>0</v>
      </c>
      <c r="S128" s="176">
        <v>0</v>
      </c>
    </row>
    <row r="129" spans="2:19" s="141" customFormat="1" ht="13.5" customHeight="1" x14ac:dyDescent="0.25">
      <c r="B129" s="137">
        <v>116</v>
      </c>
      <c r="C129" s="86">
        <v>4</v>
      </c>
      <c r="D129" s="139" t="s">
        <v>408</v>
      </c>
      <c r="E129" s="128" t="s">
        <v>407</v>
      </c>
      <c r="F129" s="86" t="s">
        <v>417</v>
      </c>
      <c r="G129" s="86" t="s">
        <v>180</v>
      </c>
      <c r="H129" s="140">
        <f t="shared" ca="1" si="11"/>
        <v>0</v>
      </c>
      <c r="I129" s="251">
        <v>42188</v>
      </c>
      <c r="J129" s="251">
        <v>42192</v>
      </c>
      <c r="K129" s="147">
        <v>0.16</v>
      </c>
      <c r="L129" s="184">
        <f t="shared" si="7"/>
        <v>3</v>
      </c>
      <c r="M129" s="251"/>
      <c r="N129" s="251"/>
      <c r="O129" s="147">
        <v>0.16</v>
      </c>
      <c r="P129" s="146">
        <f t="shared" si="8"/>
        <v>0</v>
      </c>
      <c r="Q129" s="145">
        <f t="shared" si="9"/>
        <v>0</v>
      </c>
      <c r="R129" s="175">
        <f t="shared" ca="1" si="10"/>
        <v>0</v>
      </c>
      <c r="S129" s="176">
        <v>0</v>
      </c>
    </row>
    <row r="130" spans="2:19" s="141" customFormat="1" ht="13.5" customHeight="1" x14ac:dyDescent="0.25">
      <c r="B130" s="137">
        <v>117</v>
      </c>
      <c r="C130" s="86">
        <v>4</v>
      </c>
      <c r="D130" s="139" t="s">
        <v>409</v>
      </c>
      <c r="E130" s="128" t="s">
        <v>411</v>
      </c>
      <c r="F130" s="86" t="s">
        <v>418</v>
      </c>
      <c r="G130" s="86" t="s">
        <v>180</v>
      </c>
      <c r="H130" s="140">
        <f t="shared" ca="1" si="11"/>
        <v>0</v>
      </c>
      <c r="I130" s="251">
        <v>42303</v>
      </c>
      <c r="J130" s="251">
        <v>42305</v>
      </c>
      <c r="K130" s="147">
        <v>0.16</v>
      </c>
      <c r="L130" s="184">
        <f t="shared" si="7"/>
        <v>3</v>
      </c>
      <c r="M130" s="251"/>
      <c r="N130" s="251"/>
      <c r="O130" s="147">
        <v>0.16</v>
      </c>
      <c r="P130" s="146">
        <f t="shared" si="8"/>
        <v>0</v>
      </c>
      <c r="Q130" s="145">
        <f t="shared" si="9"/>
        <v>0</v>
      </c>
      <c r="R130" s="175">
        <f t="shared" ca="1" si="10"/>
        <v>0</v>
      </c>
      <c r="S130" s="176">
        <v>0</v>
      </c>
    </row>
    <row r="131" spans="2:19" s="141" customFormat="1" ht="13.5" customHeight="1" x14ac:dyDescent="0.25">
      <c r="B131" s="137">
        <v>118</v>
      </c>
      <c r="C131" s="86">
        <v>4</v>
      </c>
      <c r="D131" s="139" t="s">
        <v>410</v>
      </c>
      <c r="E131" s="128" t="s">
        <v>412</v>
      </c>
      <c r="F131" s="86" t="s">
        <v>419</v>
      </c>
      <c r="G131" s="86" t="s">
        <v>180</v>
      </c>
      <c r="H131" s="140">
        <f t="shared" ca="1" si="11"/>
        <v>0</v>
      </c>
      <c r="I131" s="251">
        <v>42314</v>
      </c>
      <c r="J131" s="251">
        <v>42318</v>
      </c>
      <c r="K131" s="147">
        <v>0.16</v>
      </c>
      <c r="L131" s="184">
        <f t="shared" si="7"/>
        <v>3</v>
      </c>
      <c r="M131" s="251"/>
      <c r="N131" s="251"/>
      <c r="O131" s="147">
        <v>0.16</v>
      </c>
      <c r="P131" s="146">
        <f t="shared" si="8"/>
        <v>0</v>
      </c>
      <c r="Q131" s="145">
        <f t="shared" si="9"/>
        <v>0</v>
      </c>
      <c r="R131" s="175">
        <f t="shared" ca="1" si="10"/>
        <v>0</v>
      </c>
      <c r="S131" s="176">
        <v>0</v>
      </c>
    </row>
    <row r="132" spans="2:19" s="141" customFormat="1" ht="13.5" customHeight="1" x14ac:dyDescent="0.25">
      <c r="B132" s="137">
        <v>119</v>
      </c>
      <c r="C132" s="86">
        <v>2</v>
      </c>
      <c r="D132" s="142">
        <v>1.6</v>
      </c>
      <c r="E132" s="128" t="s">
        <v>308</v>
      </c>
      <c r="F132" s="86"/>
      <c r="G132" s="86" t="s">
        <v>253</v>
      </c>
      <c r="H132" s="140">
        <f t="shared" ca="1" si="11"/>
        <v>0</v>
      </c>
      <c r="I132" s="251">
        <f>MINA(I133:I135)</f>
        <v>42331</v>
      </c>
      <c r="J132" s="251">
        <f>MAXA(J133:J135)</f>
        <v>42338</v>
      </c>
      <c r="K132" s="147">
        <v>0.8</v>
      </c>
      <c r="L132" s="184">
        <f t="shared" si="7"/>
        <v>6</v>
      </c>
      <c r="M132" s="251"/>
      <c r="N132" s="251"/>
      <c r="O132" s="147">
        <v>0.8</v>
      </c>
      <c r="P132" s="146">
        <f t="shared" si="8"/>
        <v>0</v>
      </c>
      <c r="Q132" s="145">
        <f t="shared" si="9"/>
        <v>0</v>
      </c>
      <c r="R132" s="175">
        <f t="shared" ca="1" si="10"/>
        <v>0</v>
      </c>
      <c r="S132" s="176">
        <f>AVERAGE(S133)</f>
        <v>0</v>
      </c>
    </row>
    <row r="133" spans="2:19" s="141" customFormat="1" ht="13.5" customHeight="1" x14ac:dyDescent="0.25">
      <c r="B133" s="137">
        <v>120</v>
      </c>
      <c r="C133" s="86">
        <v>3</v>
      </c>
      <c r="D133" s="142" t="s">
        <v>399</v>
      </c>
      <c r="E133" s="128" t="s">
        <v>314</v>
      </c>
      <c r="F133" s="86"/>
      <c r="G133" s="86" t="s">
        <v>253</v>
      </c>
      <c r="H133" s="140">
        <f t="shared" ca="1" si="11"/>
        <v>0</v>
      </c>
      <c r="I133" s="251">
        <f>MINA(I134:I135)</f>
        <v>42331</v>
      </c>
      <c r="J133" s="251">
        <f>MAXA(J134:J135)</f>
        <v>42338</v>
      </c>
      <c r="K133" s="147">
        <f>K132</f>
        <v>0.8</v>
      </c>
      <c r="L133" s="184">
        <f t="shared" si="7"/>
        <v>6</v>
      </c>
      <c r="M133" s="251"/>
      <c r="N133" s="251"/>
      <c r="O133" s="147">
        <f>O132</f>
        <v>0.8</v>
      </c>
      <c r="P133" s="146">
        <f t="shared" si="8"/>
        <v>0</v>
      </c>
      <c r="Q133" s="145">
        <f t="shared" si="9"/>
        <v>0</v>
      </c>
      <c r="R133" s="175">
        <f t="shared" ca="1" si="10"/>
        <v>0</v>
      </c>
      <c r="S133" s="176">
        <f>AVERAGE(S134:S135)</f>
        <v>0</v>
      </c>
    </row>
    <row r="134" spans="2:19" s="141" customFormat="1" ht="13.5" customHeight="1" x14ac:dyDescent="0.25">
      <c r="B134" s="137">
        <v>121</v>
      </c>
      <c r="C134" s="86">
        <v>4</v>
      </c>
      <c r="D134" s="143" t="s">
        <v>400</v>
      </c>
      <c r="E134" s="128" t="s">
        <v>309</v>
      </c>
      <c r="F134" s="84" t="s">
        <v>310</v>
      </c>
      <c r="G134" s="86" t="s">
        <v>180</v>
      </c>
      <c r="H134" s="140">
        <f t="shared" ca="1" si="11"/>
        <v>0</v>
      </c>
      <c r="I134" s="251">
        <v>42331</v>
      </c>
      <c r="J134" s="251">
        <v>42335</v>
      </c>
      <c r="K134" s="147">
        <v>0.4</v>
      </c>
      <c r="L134" s="184">
        <f t="shared" si="7"/>
        <v>5</v>
      </c>
      <c r="M134" s="251"/>
      <c r="N134" s="251"/>
      <c r="O134" s="147">
        <v>0.4</v>
      </c>
      <c r="P134" s="146">
        <f t="shared" si="8"/>
        <v>0</v>
      </c>
      <c r="Q134" s="145">
        <f t="shared" si="9"/>
        <v>0</v>
      </c>
      <c r="R134" s="175">
        <f t="shared" ca="1" si="10"/>
        <v>0</v>
      </c>
      <c r="S134" s="176">
        <v>0</v>
      </c>
    </row>
    <row r="135" spans="2:19" s="141" customFormat="1" ht="13.5" customHeight="1" x14ac:dyDescent="0.25">
      <c r="B135" s="137">
        <v>122</v>
      </c>
      <c r="C135" s="86">
        <v>4</v>
      </c>
      <c r="D135" s="143" t="s">
        <v>401</v>
      </c>
      <c r="E135" s="128" t="s">
        <v>374</v>
      </c>
      <c r="F135" s="84"/>
      <c r="G135" s="86" t="s">
        <v>180</v>
      </c>
      <c r="H135" s="140">
        <f t="shared" ca="1" si="11"/>
        <v>0</v>
      </c>
      <c r="I135" s="251">
        <v>42338</v>
      </c>
      <c r="J135" s="251">
        <v>42338</v>
      </c>
      <c r="K135" s="147">
        <v>0.4</v>
      </c>
      <c r="L135" s="184">
        <f t="shared" si="7"/>
        <v>1</v>
      </c>
      <c r="M135" s="251"/>
      <c r="N135" s="251"/>
      <c r="O135" s="147">
        <v>0.4</v>
      </c>
      <c r="P135" s="146">
        <f t="shared" si="8"/>
        <v>0</v>
      </c>
      <c r="Q135" s="145">
        <f t="shared" si="9"/>
        <v>0</v>
      </c>
      <c r="R135" s="175">
        <f t="shared" ca="1" si="10"/>
        <v>0</v>
      </c>
      <c r="S135" s="176">
        <v>0</v>
      </c>
    </row>
    <row r="136" spans="2:19" ht="15.75" customHeight="1" collapsed="1" x14ac:dyDescent="0.25">
      <c r="B136" s="137">
        <v>123</v>
      </c>
      <c r="C136" s="89">
        <v>1</v>
      </c>
      <c r="D136" s="91">
        <v>2</v>
      </c>
      <c r="E136" s="127" t="s">
        <v>2975</v>
      </c>
      <c r="F136" s="167"/>
      <c r="G136" s="93"/>
      <c r="H136" s="79">
        <f t="shared" ref="H136:H200" ca="1" si="12">IF(ISBLANK($N136)=FALSE,1,IF($J136&lt;=$D$6,-1,0))</f>
        <v>0</v>
      </c>
      <c r="I136" s="251">
        <f>MINA(I137:I382)</f>
        <v>42044</v>
      </c>
      <c r="J136" s="251">
        <f>MAX(J137:J382)</f>
        <v>42230</v>
      </c>
      <c r="K136" s="149">
        <f>SUM(K137,K181,K205)</f>
        <v>3.9950000000000006</v>
      </c>
      <c r="L136" s="180">
        <f>NETWORKDAYS(I136,J136,0)</f>
        <v>135</v>
      </c>
      <c r="M136" s="251"/>
      <c r="N136" s="251"/>
      <c r="O136" s="149">
        <f>SUM(O137,O181,O205)</f>
        <v>3.9950000000000006</v>
      </c>
      <c r="P136" s="151">
        <f>NETWORKDAYS(M136,N136,0)</f>
        <v>0</v>
      </c>
      <c r="Q136" s="145">
        <f>N136-M136</f>
        <v>0</v>
      </c>
      <c r="R136" s="165"/>
      <c r="S136" s="177">
        <v>0</v>
      </c>
    </row>
    <row r="137" spans="2:19" ht="15.75" customHeight="1" x14ac:dyDescent="0.25">
      <c r="B137" s="137">
        <v>124</v>
      </c>
      <c r="C137" s="81">
        <v>2</v>
      </c>
      <c r="D137" s="108">
        <v>2.1</v>
      </c>
      <c r="E137" s="128" t="s">
        <v>2045</v>
      </c>
      <c r="F137" s="84"/>
      <c r="G137" s="85"/>
      <c r="H137" s="79">
        <f t="shared" ca="1" si="12"/>
        <v>-1</v>
      </c>
      <c r="I137" s="251">
        <f>MINA(I138:I180)</f>
        <v>42044</v>
      </c>
      <c r="J137" s="251">
        <f>MAXA(J138:J180)</f>
        <v>42083</v>
      </c>
      <c r="K137" s="149">
        <f>SUM(K138,K140,K175,K177,K179)</f>
        <v>1.3000000000000003</v>
      </c>
      <c r="L137" s="180">
        <f t="shared" ref="L137:L203" si="13">NETWORKDAYS(I137,J137,0)</f>
        <v>30</v>
      </c>
      <c r="M137" s="251"/>
      <c r="N137" s="251"/>
      <c r="O137" s="149">
        <f>SUM(O138,O140,O175,O177,O179)</f>
        <v>1.3000000000000003</v>
      </c>
      <c r="P137" s="151">
        <f t="shared" ref="P137:P203" si="14">NETWORKDAYS(M137,N137,0)</f>
        <v>0</v>
      </c>
      <c r="Q137" s="145">
        <f t="shared" ref="Q137:Q203" si="15">N137-M137</f>
        <v>0</v>
      </c>
      <c r="R137" s="165"/>
      <c r="S137" s="177">
        <v>0</v>
      </c>
    </row>
    <row r="138" spans="2:19" ht="15.75" customHeight="1" x14ac:dyDescent="0.25">
      <c r="B138" s="137">
        <v>125</v>
      </c>
      <c r="C138" s="81">
        <v>3</v>
      </c>
      <c r="D138" s="83" t="s">
        <v>2976</v>
      </c>
      <c r="E138" s="128" t="s">
        <v>2047</v>
      </c>
      <c r="F138" s="84"/>
      <c r="G138" s="85"/>
      <c r="H138" s="79">
        <f t="shared" ca="1" si="12"/>
        <v>-1</v>
      </c>
      <c r="I138" s="251">
        <f>MINA(I139)</f>
        <v>42044</v>
      </c>
      <c r="J138" s="251">
        <f>MAXA(J139)</f>
        <v>42062</v>
      </c>
      <c r="K138" s="149">
        <f>SUM(K139)</f>
        <v>0.04</v>
      </c>
      <c r="L138" s="180">
        <f t="shared" si="13"/>
        <v>15</v>
      </c>
      <c r="M138" s="251"/>
      <c r="N138" s="251"/>
      <c r="O138" s="149">
        <f>SUM(O139)</f>
        <v>0.04</v>
      </c>
      <c r="P138" s="151">
        <f t="shared" si="14"/>
        <v>0</v>
      </c>
      <c r="Q138" s="145">
        <f t="shared" si="15"/>
        <v>0</v>
      </c>
      <c r="R138" s="165"/>
      <c r="S138" s="177">
        <v>0</v>
      </c>
    </row>
    <row r="139" spans="2:19" ht="15.75" customHeight="1" x14ac:dyDescent="0.25">
      <c r="B139" s="137">
        <v>126</v>
      </c>
      <c r="C139" s="81">
        <v>4</v>
      </c>
      <c r="D139" s="83" t="s">
        <v>2977</v>
      </c>
      <c r="E139" s="128" t="s">
        <v>868</v>
      </c>
      <c r="F139" s="86"/>
      <c r="G139" s="86"/>
      <c r="H139" s="79">
        <f t="shared" ca="1" si="12"/>
        <v>-1</v>
      </c>
      <c r="I139" s="251">
        <v>42044</v>
      </c>
      <c r="J139" s="251">
        <v>42062</v>
      </c>
      <c r="K139" s="149">
        <v>0.04</v>
      </c>
      <c r="L139" s="180">
        <f t="shared" si="13"/>
        <v>15</v>
      </c>
      <c r="M139" s="251"/>
      <c r="N139" s="251"/>
      <c r="O139" s="149">
        <v>0.04</v>
      </c>
      <c r="P139" s="151">
        <f t="shared" si="14"/>
        <v>0</v>
      </c>
      <c r="Q139" s="145">
        <f t="shared" si="15"/>
        <v>0</v>
      </c>
      <c r="R139" s="165"/>
      <c r="S139" s="177">
        <v>0</v>
      </c>
    </row>
    <row r="140" spans="2:19" ht="15.75" customHeight="1" x14ac:dyDescent="0.25">
      <c r="B140" s="137">
        <v>127</v>
      </c>
      <c r="C140" s="81">
        <v>3</v>
      </c>
      <c r="D140" s="83" t="s">
        <v>2978</v>
      </c>
      <c r="E140" s="128" t="s">
        <v>872</v>
      </c>
      <c r="F140" s="84"/>
      <c r="G140" s="85"/>
      <c r="H140" s="79">
        <f t="shared" ca="1" si="12"/>
        <v>-1</v>
      </c>
      <c r="I140" s="251">
        <f>MINA(I141:I174)</f>
        <v>42044</v>
      </c>
      <c r="J140" s="251">
        <f>MAXA(J141:J174)</f>
        <v>42076</v>
      </c>
      <c r="K140" s="149">
        <f>SUM(K141,K157,K173)</f>
        <v>1.08</v>
      </c>
      <c r="L140" s="180">
        <f t="shared" si="13"/>
        <v>25</v>
      </c>
      <c r="M140" s="251"/>
      <c r="N140" s="251"/>
      <c r="O140" s="149">
        <f>SUM(O141,O157,O173)</f>
        <v>1.08</v>
      </c>
      <c r="P140" s="151">
        <f t="shared" si="14"/>
        <v>0</v>
      </c>
      <c r="Q140" s="145">
        <f t="shared" si="15"/>
        <v>0</v>
      </c>
      <c r="R140" s="165"/>
      <c r="S140" s="177">
        <v>0</v>
      </c>
    </row>
    <row r="141" spans="2:19" ht="15.75" customHeight="1" x14ac:dyDescent="0.25">
      <c r="B141" s="137">
        <v>128</v>
      </c>
      <c r="C141" s="81">
        <v>4</v>
      </c>
      <c r="D141" s="83" t="s">
        <v>2979</v>
      </c>
      <c r="E141" s="128" t="s">
        <v>107</v>
      </c>
      <c r="F141" s="86"/>
      <c r="G141" s="86"/>
      <c r="H141" s="79">
        <f t="shared" ca="1" si="12"/>
        <v>-1</v>
      </c>
      <c r="I141" s="251">
        <f>MINA(I142:I156)</f>
        <v>42044</v>
      </c>
      <c r="J141" s="251">
        <f>MAXA(J142:J156)</f>
        <v>42069</v>
      </c>
      <c r="K141" s="149">
        <f>SUM(K142:K156)</f>
        <v>0.54</v>
      </c>
      <c r="L141" s="180">
        <f t="shared" si="13"/>
        <v>20</v>
      </c>
      <c r="M141" s="251"/>
      <c r="N141" s="251"/>
      <c r="O141" s="149">
        <f>SUM(O142:O156)</f>
        <v>0.54</v>
      </c>
      <c r="P141" s="151">
        <f t="shared" si="14"/>
        <v>0</v>
      </c>
      <c r="Q141" s="145">
        <f t="shared" si="15"/>
        <v>0</v>
      </c>
      <c r="R141" s="165"/>
      <c r="S141" s="177">
        <v>0</v>
      </c>
    </row>
    <row r="142" spans="2:19" ht="15.75" customHeight="1" x14ac:dyDescent="0.25">
      <c r="B142" s="137">
        <v>129</v>
      </c>
      <c r="C142" s="81">
        <v>5</v>
      </c>
      <c r="D142" s="83" t="s">
        <v>2980</v>
      </c>
      <c r="E142" s="128" t="s">
        <v>2981</v>
      </c>
      <c r="F142" s="86" t="s">
        <v>869</v>
      </c>
      <c r="G142" s="86" t="s">
        <v>2982</v>
      </c>
      <c r="H142" s="79">
        <f t="shared" ca="1" si="12"/>
        <v>-1</v>
      </c>
      <c r="I142" s="251">
        <v>42044</v>
      </c>
      <c r="J142" s="251">
        <v>42052</v>
      </c>
      <c r="K142" s="149">
        <v>0.03</v>
      </c>
      <c r="L142" s="180">
        <f t="shared" si="13"/>
        <v>7</v>
      </c>
      <c r="M142" s="251"/>
      <c r="N142" s="251"/>
      <c r="O142" s="149">
        <v>0.03</v>
      </c>
      <c r="P142" s="151">
        <f t="shared" si="14"/>
        <v>0</v>
      </c>
      <c r="Q142" s="145">
        <f t="shared" si="15"/>
        <v>0</v>
      </c>
      <c r="R142" s="165"/>
      <c r="S142" s="177">
        <v>0</v>
      </c>
    </row>
    <row r="143" spans="2:19" ht="15.75" customHeight="1" x14ac:dyDescent="0.25">
      <c r="B143" s="137">
        <v>130</v>
      </c>
      <c r="C143" s="81">
        <v>5</v>
      </c>
      <c r="D143" s="83" t="s">
        <v>2983</v>
      </c>
      <c r="E143" s="128" t="s">
        <v>2984</v>
      </c>
      <c r="F143" s="86" t="s">
        <v>869</v>
      </c>
      <c r="G143" s="86" t="s">
        <v>2982</v>
      </c>
      <c r="H143" s="79">
        <f t="shared" ca="1" si="12"/>
        <v>-1</v>
      </c>
      <c r="I143" s="251">
        <v>42051</v>
      </c>
      <c r="J143" s="251">
        <v>42062</v>
      </c>
      <c r="K143" s="149">
        <v>0.03</v>
      </c>
      <c r="L143" s="180">
        <f t="shared" si="13"/>
        <v>10</v>
      </c>
      <c r="M143" s="251"/>
      <c r="N143" s="251"/>
      <c r="O143" s="149">
        <v>0.03</v>
      </c>
      <c r="P143" s="151">
        <f t="shared" si="14"/>
        <v>0</v>
      </c>
      <c r="Q143" s="145">
        <f t="shared" si="15"/>
        <v>0</v>
      </c>
      <c r="R143" s="165"/>
      <c r="S143" s="177">
        <v>0</v>
      </c>
    </row>
    <row r="144" spans="2:19" ht="15.75" customHeight="1" x14ac:dyDescent="0.25">
      <c r="B144" s="137">
        <v>131</v>
      </c>
      <c r="C144" s="81">
        <v>5</v>
      </c>
      <c r="D144" s="83" t="s">
        <v>2985</v>
      </c>
      <c r="E144" s="128" t="s">
        <v>2986</v>
      </c>
      <c r="F144" s="86" t="s">
        <v>869</v>
      </c>
      <c r="G144" s="86" t="s">
        <v>2982</v>
      </c>
      <c r="H144" s="79">
        <f t="shared" ca="1" si="12"/>
        <v>-1</v>
      </c>
      <c r="I144" s="251">
        <v>42058</v>
      </c>
      <c r="J144" s="251">
        <v>42062</v>
      </c>
      <c r="K144" s="149">
        <v>0.03</v>
      </c>
      <c r="L144" s="180">
        <f t="shared" si="13"/>
        <v>5</v>
      </c>
      <c r="M144" s="251"/>
      <c r="N144" s="251"/>
      <c r="O144" s="149">
        <v>0.03</v>
      </c>
      <c r="P144" s="151">
        <f t="shared" si="14"/>
        <v>0</v>
      </c>
      <c r="Q144" s="145">
        <f t="shared" si="15"/>
        <v>0</v>
      </c>
      <c r="R144" s="165"/>
      <c r="S144" s="177">
        <v>0</v>
      </c>
    </row>
    <row r="145" spans="2:19" ht="15.75" customHeight="1" x14ac:dyDescent="0.25">
      <c r="B145" s="137">
        <v>132</v>
      </c>
      <c r="C145" s="81">
        <v>5</v>
      </c>
      <c r="D145" s="83" t="s">
        <v>2987</v>
      </c>
      <c r="E145" s="128" t="s">
        <v>2988</v>
      </c>
      <c r="F145" s="86" t="s">
        <v>2989</v>
      </c>
      <c r="G145" s="86" t="s">
        <v>2990</v>
      </c>
      <c r="H145" s="79">
        <f t="shared" ca="1" si="12"/>
        <v>-1</v>
      </c>
      <c r="I145" s="251">
        <v>42044</v>
      </c>
      <c r="J145" s="251">
        <v>42052</v>
      </c>
      <c r="K145" s="149">
        <v>0.03</v>
      </c>
      <c r="L145" s="180">
        <f t="shared" si="13"/>
        <v>7</v>
      </c>
      <c r="M145" s="251"/>
      <c r="N145" s="251"/>
      <c r="O145" s="149">
        <v>0.03</v>
      </c>
      <c r="P145" s="151">
        <f t="shared" si="14"/>
        <v>0</v>
      </c>
      <c r="Q145" s="145">
        <f t="shared" si="15"/>
        <v>0</v>
      </c>
      <c r="R145" s="165"/>
      <c r="S145" s="177">
        <v>0</v>
      </c>
    </row>
    <row r="146" spans="2:19" ht="15.75" customHeight="1" x14ac:dyDescent="0.25">
      <c r="B146" s="137">
        <v>133</v>
      </c>
      <c r="C146" s="81">
        <v>5</v>
      </c>
      <c r="D146" s="83" t="s">
        <v>2991</v>
      </c>
      <c r="E146" s="128" t="s">
        <v>2992</v>
      </c>
      <c r="F146" s="86" t="s">
        <v>2989</v>
      </c>
      <c r="G146" s="86" t="s">
        <v>2990</v>
      </c>
      <c r="H146" s="79">
        <f t="shared" ca="1" si="12"/>
        <v>-1</v>
      </c>
      <c r="I146" s="251">
        <v>42051</v>
      </c>
      <c r="J146" s="251">
        <v>42062</v>
      </c>
      <c r="K146" s="149">
        <v>0.03</v>
      </c>
      <c r="L146" s="180">
        <f t="shared" si="13"/>
        <v>10</v>
      </c>
      <c r="M146" s="251"/>
      <c r="N146" s="251"/>
      <c r="O146" s="149">
        <v>0.03</v>
      </c>
      <c r="P146" s="151">
        <f t="shared" si="14"/>
        <v>0</v>
      </c>
      <c r="Q146" s="145">
        <f t="shared" si="15"/>
        <v>0</v>
      </c>
      <c r="R146" s="165"/>
      <c r="S146" s="177">
        <v>0</v>
      </c>
    </row>
    <row r="147" spans="2:19" ht="15.75" customHeight="1" x14ac:dyDescent="0.25">
      <c r="B147" s="137">
        <v>134</v>
      </c>
      <c r="C147" s="81">
        <v>5</v>
      </c>
      <c r="D147" s="83" t="s">
        <v>2993</v>
      </c>
      <c r="E147" s="128" t="s">
        <v>2994</v>
      </c>
      <c r="F147" s="86" t="s">
        <v>2995</v>
      </c>
      <c r="G147" s="86" t="s">
        <v>2996</v>
      </c>
      <c r="H147" s="79">
        <f t="shared" ca="1" si="12"/>
        <v>-1</v>
      </c>
      <c r="I147" s="251">
        <v>42058</v>
      </c>
      <c r="J147" s="251">
        <v>42062</v>
      </c>
      <c r="K147" s="149">
        <v>0.03</v>
      </c>
      <c r="L147" s="180">
        <f t="shared" si="13"/>
        <v>5</v>
      </c>
      <c r="M147" s="251"/>
      <c r="N147" s="251"/>
      <c r="O147" s="149">
        <v>0.03</v>
      </c>
      <c r="P147" s="151">
        <f t="shared" si="14"/>
        <v>0</v>
      </c>
      <c r="Q147" s="145">
        <f t="shared" si="15"/>
        <v>0</v>
      </c>
      <c r="R147" s="165"/>
      <c r="S147" s="177">
        <v>0</v>
      </c>
    </row>
    <row r="148" spans="2:19" ht="15.75" customHeight="1" x14ac:dyDescent="0.25">
      <c r="B148" s="137">
        <v>135</v>
      </c>
      <c r="C148" s="81">
        <v>5</v>
      </c>
      <c r="D148" s="83" t="s">
        <v>2997</v>
      </c>
      <c r="E148" s="128" t="s">
        <v>2998</v>
      </c>
      <c r="F148" s="86" t="s">
        <v>2995</v>
      </c>
      <c r="G148" s="86" t="s">
        <v>2999</v>
      </c>
      <c r="H148" s="79">
        <f t="shared" ca="1" si="12"/>
        <v>-1</v>
      </c>
      <c r="I148" s="251">
        <v>42044</v>
      </c>
      <c r="J148" s="251">
        <v>42052</v>
      </c>
      <c r="K148" s="149">
        <v>0.03</v>
      </c>
      <c r="L148" s="180">
        <f t="shared" si="13"/>
        <v>7</v>
      </c>
      <c r="M148" s="251"/>
      <c r="N148" s="251"/>
      <c r="O148" s="149">
        <v>0.03</v>
      </c>
      <c r="P148" s="151">
        <f t="shared" si="14"/>
        <v>0</v>
      </c>
      <c r="Q148" s="145">
        <f t="shared" si="15"/>
        <v>0</v>
      </c>
      <c r="R148" s="165"/>
      <c r="S148" s="177">
        <v>0</v>
      </c>
    </row>
    <row r="149" spans="2:19" ht="15.75" customHeight="1" x14ac:dyDescent="0.25">
      <c r="B149" s="137">
        <v>136</v>
      </c>
      <c r="C149" s="81">
        <v>5</v>
      </c>
      <c r="D149" s="83" t="s">
        <v>3000</v>
      </c>
      <c r="E149" s="128" t="s">
        <v>3001</v>
      </c>
      <c r="F149" s="86" t="s">
        <v>2995</v>
      </c>
      <c r="G149" s="86" t="s">
        <v>2999</v>
      </c>
      <c r="H149" s="79">
        <f t="shared" ca="1" si="12"/>
        <v>-1</v>
      </c>
      <c r="I149" s="251">
        <v>42051</v>
      </c>
      <c r="J149" s="251">
        <v>42069</v>
      </c>
      <c r="K149" s="149">
        <v>0.05</v>
      </c>
      <c r="L149" s="180">
        <f t="shared" si="13"/>
        <v>15</v>
      </c>
      <c r="M149" s="251"/>
      <c r="N149" s="251"/>
      <c r="O149" s="149">
        <v>0.05</v>
      </c>
      <c r="P149" s="151">
        <f t="shared" si="14"/>
        <v>0</v>
      </c>
      <c r="Q149" s="145">
        <f t="shared" si="15"/>
        <v>0</v>
      </c>
      <c r="R149" s="165"/>
      <c r="S149" s="177">
        <v>0</v>
      </c>
    </row>
    <row r="150" spans="2:19" ht="15.75" customHeight="1" x14ac:dyDescent="0.25">
      <c r="B150" s="137">
        <v>137</v>
      </c>
      <c r="C150" s="81">
        <v>5</v>
      </c>
      <c r="D150" s="83" t="s">
        <v>3002</v>
      </c>
      <c r="E150" s="128" t="s">
        <v>3003</v>
      </c>
      <c r="F150" s="86" t="s">
        <v>3004</v>
      </c>
      <c r="G150" s="86" t="s">
        <v>3005</v>
      </c>
      <c r="H150" s="79">
        <f t="shared" ca="1" si="12"/>
        <v>-1</v>
      </c>
      <c r="I150" s="251">
        <v>42058</v>
      </c>
      <c r="J150" s="251">
        <v>42069</v>
      </c>
      <c r="K150" s="149">
        <v>0.03</v>
      </c>
      <c r="L150" s="180">
        <f t="shared" si="13"/>
        <v>10</v>
      </c>
      <c r="M150" s="251"/>
      <c r="N150" s="251"/>
      <c r="O150" s="149">
        <v>0.03</v>
      </c>
      <c r="P150" s="151">
        <f t="shared" si="14"/>
        <v>0</v>
      </c>
      <c r="Q150" s="145">
        <f t="shared" si="15"/>
        <v>0</v>
      </c>
      <c r="R150" s="165"/>
      <c r="S150" s="177">
        <v>0</v>
      </c>
    </row>
    <row r="151" spans="2:19" ht="15.75" customHeight="1" x14ac:dyDescent="0.25">
      <c r="B151" s="137">
        <v>138</v>
      </c>
      <c r="C151" s="81">
        <v>5</v>
      </c>
      <c r="D151" s="83" t="s">
        <v>3006</v>
      </c>
      <c r="E151" s="128" t="s">
        <v>3007</v>
      </c>
      <c r="F151" s="86" t="s">
        <v>3004</v>
      </c>
      <c r="G151" s="86" t="s">
        <v>3008</v>
      </c>
      <c r="H151" s="79">
        <f t="shared" ca="1" si="12"/>
        <v>-1</v>
      </c>
      <c r="I151" s="251">
        <v>42044</v>
      </c>
      <c r="J151" s="251">
        <v>42062</v>
      </c>
      <c r="K151" s="149">
        <v>0.03</v>
      </c>
      <c r="L151" s="180">
        <f t="shared" si="13"/>
        <v>15</v>
      </c>
      <c r="M151" s="251"/>
      <c r="N151" s="251"/>
      <c r="O151" s="149">
        <v>0.03</v>
      </c>
      <c r="P151" s="151">
        <f t="shared" si="14"/>
        <v>0</v>
      </c>
      <c r="Q151" s="145">
        <f t="shared" si="15"/>
        <v>0</v>
      </c>
      <c r="R151" s="165"/>
      <c r="S151" s="177">
        <v>0</v>
      </c>
    </row>
    <row r="152" spans="2:19" ht="15.75" customHeight="1" x14ac:dyDescent="0.25">
      <c r="B152" s="137">
        <v>139</v>
      </c>
      <c r="C152" s="81">
        <v>5</v>
      </c>
      <c r="D152" s="83" t="s">
        <v>3009</v>
      </c>
      <c r="E152" s="128" t="s">
        <v>3010</v>
      </c>
      <c r="F152" s="86" t="s">
        <v>3004</v>
      </c>
      <c r="G152" s="86" t="s">
        <v>3008</v>
      </c>
      <c r="H152" s="79">
        <f t="shared" ca="1" si="12"/>
        <v>-1</v>
      </c>
      <c r="I152" s="251">
        <v>42044</v>
      </c>
      <c r="J152" s="251">
        <v>42069</v>
      </c>
      <c r="K152" s="149">
        <v>0.06</v>
      </c>
      <c r="L152" s="180">
        <f t="shared" si="13"/>
        <v>20</v>
      </c>
      <c r="M152" s="251"/>
      <c r="N152" s="251"/>
      <c r="O152" s="149">
        <v>0.06</v>
      </c>
      <c r="P152" s="151">
        <f t="shared" si="14"/>
        <v>0</v>
      </c>
      <c r="Q152" s="145">
        <f t="shared" si="15"/>
        <v>0</v>
      </c>
      <c r="R152" s="165"/>
      <c r="S152" s="177">
        <v>0</v>
      </c>
    </row>
    <row r="153" spans="2:19" ht="15.75" customHeight="1" x14ac:dyDescent="0.25">
      <c r="B153" s="137">
        <v>140</v>
      </c>
      <c r="C153" s="81">
        <v>5</v>
      </c>
      <c r="D153" s="83" t="s">
        <v>3011</v>
      </c>
      <c r="E153" s="128" t="s">
        <v>3012</v>
      </c>
      <c r="F153" s="86" t="s">
        <v>3004</v>
      </c>
      <c r="G153" s="86" t="s">
        <v>3013</v>
      </c>
      <c r="H153" s="79">
        <f t="shared" ca="1" si="12"/>
        <v>-1</v>
      </c>
      <c r="I153" s="251">
        <v>42044</v>
      </c>
      <c r="J153" s="251">
        <v>42062</v>
      </c>
      <c r="K153" s="149">
        <v>0.05</v>
      </c>
      <c r="L153" s="180">
        <f t="shared" si="13"/>
        <v>15</v>
      </c>
      <c r="M153" s="251"/>
      <c r="N153" s="251"/>
      <c r="O153" s="149">
        <v>0.05</v>
      </c>
      <c r="P153" s="151">
        <f t="shared" si="14"/>
        <v>0</v>
      </c>
      <c r="Q153" s="145">
        <f t="shared" si="15"/>
        <v>0</v>
      </c>
      <c r="R153" s="165"/>
      <c r="S153" s="177">
        <v>0</v>
      </c>
    </row>
    <row r="154" spans="2:19" ht="15.75" customHeight="1" x14ac:dyDescent="0.25">
      <c r="B154" s="137">
        <v>141</v>
      </c>
      <c r="C154" s="81">
        <v>5</v>
      </c>
      <c r="D154" s="83" t="s">
        <v>3014</v>
      </c>
      <c r="E154" s="128" t="s">
        <v>3015</v>
      </c>
      <c r="F154" s="86" t="s">
        <v>2989</v>
      </c>
      <c r="G154" s="86" t="s">
        <v>3016</v>
      </c>
      <c r="H154" s="79">
        <f t="shared" ca="1" si="12"/>
        <v>-1</v>
      </c>
      <c r="I154" s="251">
        <v>42051</v>
      </c>
      <c r="J154" s="251">
        <v>42069</v>
      </c>
      <c r="K154" s="149">
        <v>0.04</v>
      </c>
      <c r="L154" s="180">
        <f t="shared" si="13"/>
        <v>15</v>
      </c>
      <c r="M154" s="251"/>
      <c r="N154" s="251"/>
      <c r="O154" s="149">
        <v>0.04</v>
      </c>
      <c r="P154" s="151">
        <f t="shared" si="14"/>
        <v>0</v>
      </c>
      <c r="Q154" s="145">
        <f t="shared" si="15"/>
        <v>0</v>
      </c>
      <c r="R154" s="165"/>
      <c r="S154" s="177">
        <v>0</v>
      </c>
    </row>
    <row r="155" spans="2:19" ht="15.75" customHeight="1" x14ac:dyDescent="0.25">
      <c r="B155" s="137">
        <v>142</v>
      </c>
      <c r="C155" s="81">
        <v>5</v>
      </c>
      <c r="D155" s="83" t="s">
        <v>3017</v>
      </c>
      <c r="E155" s="128" t="s">
        <v>3018</v>
      </c>
      <c r="F155" s="86" t="s">
        <v>3004</v>
      </c>
      <c r="G155" s="86" t="s">
        <v>3016</v>
      </c>
      <c r="H155" s="79">
        <f t="shared" ca="1" si="12"/>
        <v>-1</v>
      </c>
      <c r="I155" s="251">
        <v>42051</v>
      </c>
      <c r="J155" s="251">
        <v>42069</v>
      </c>
      <c r="K155" s="149">
        <v>0.04</v>
      </c>
      <c r="L155" s="180">
        <f t="shared" si="13"/>
        <v>15</v>
      </c>
      <c r="M155" s="251"/>
      <c r="N155" s="251"/>
      <c r="O155" s="149">
        <v>0.04</v>
      </c>
      <c r="P155" s="151">
        <f t="shared" si="14"/>
        <v>0</v>
      </c>
      <c r="Q155" s="145">
        <f t="shared" si="15"/>
        <v>0</v>
      </c>
      <c r="R155" s="165"/>
      <c r="S155" s="177">
        <v>0</v>
      </c>
    </row>
    <row r="156" spans="2:19" ht="15.75" customHeight="1" x14ac:dyDescent="0.25">
      <c r="B156" s="137">
        <v>143</v>
      </c>
      <c r="C156" s="81">
        <v>5</v>
      </c>
      <c r="D156" s="83" t="s">
        <v>3019</v>
      </c>
      <c r="E156" s="128" t="s">
        <v>3020</v>
      </c>
      <c r="F156" s="86" t="s">
        <v>3004</v>
      </c>
      <c r="G156" s="86" t="s">
        <v>3005</v>
      </c>
      <c r="H156" s="79">
        <f t="shared" ca="1" si="12"/>
        <v>-1</v>
      </c>
      <c r="I156" s="251">
        <v>42058</v>
      </c>
      <c r="J156" s="251">
        <v>42069</v>
      </c>
      <c r="K156" s="149">
        <v>0.03</v>
      </c>
      <c r="L156" s="180">
        <f t="shared" si="13"/>
        <v>10</v>
      </c>
      <c r="M156" s="251"/>
      <c r="N156" s="251"/>
      <c r="O156" s="149">
        <v>0.03</v>
      </c>
      <c r="P156" s="151">
        <f t="shared" si="14"/>
        <v>0</v>
      </c>
      <c r="Q156" s="145">
        <f t="shared" si="15"/>
        <v>0</v>
      </c>
      <c r="R156" s="165"/>
      <c r="S156" s="177">
        <v>0</v>
      </c>
    </row>
    <row r="157" spans="2:19" ht="15.75" customHeight="1" x14ac:dyDescent="0.25">
      <c r="B157" s="137">
        <v>144</v>
      </c>
      <c r="C157" s="81">
        <v>4</v>
      </c>
      <c r="D157" s="83" t="s">
        <v>3021</v>
      </c>
      <c r="E157" s="128" t="s">
        <v>108</v>
      </c>
      <c r="F157" s="86"/>
      <c r="G157" s="86"/>
      <c r="H157" s="79">
        <f t="shared" ca="1" si="12"/>
        <v>-1</v>
      </c>
      <c r="I157" s="251">
        <f>MINA(I158:I172)</f>
        <v>42044</v>
      </c>
      <c r="J157" s="251">
        <f>MAXA(J158:J172)</f>
        <v>42076</v>
      </c>
      <c r="K157" s="149">
        <f>SUM(K158:K172)</f>
        <v>0.48000000000000009</v>
      </c>
      <c r="L157" s="180">
        <f t="shared" si="13"/>
        <v>25</v>
      </c>
      <c r="M157" s="251"/>
      <c r="N157" s="251"/>
      <c r="O157" s="149">
        <f>SUM(O158:O172)</f>
        <v>0.48000000000000009</v>
      </c>
      <c r="P157" s="151">
        <f t="shared" si="14"/>
        <v>0</v>
      </c>
      <c r="Q157" s="145">
        <f t="shared" si="15"/>
        <v>0</v>
      </c>
      <c r="R157" s="165"/>
      <c r="S157" s="177">
        <v>0</v>
      </c>
    </row>
    <row r="158" spans="2:19" ht="15.75" customHeight="1" x14ac:dyDescent="0.25">
      <c r="B158" s="137">
        <v>145</v>
      </c>
      <c r="C158" s="81">
        <v>5</v>
      </c>
      <c r="D158" s="83" t="s">
        <v>3022</v>
      </c>
      <c r="E158" s="128" t="s">
        <v>3023</v>
      </c>
      <c r="F158" s="86" t="s">
        <v>3004</v>
      </c>
      <c r="G158" s="86" t="s">
        <v>3024</v>
      </c>
      <c r="H158" s="79">
        <f t="shared" ca="1" si="12"/>
        <v>-1</v>
      </c>
      <c r="I158" s="251">
        <v>42044</v>
      </c>
      <c r="J158" s="251">
        <v>42062</v>
      </c>
      <c r="K158" s="149">
        <v>0.03</v>
      </c>
      <c r="L158" s="180">
        <f t="shared" si="13"/>
        <v>15</v>
      </c>
      <c r="M158" s="251"/>
      <c r="N158" s="251"/>
      <c r="O158" s="149">
        <v>0.03</v>
      </c>
      <c r="P158" s="151">
        <f t="shared" si="14"/>
        <v>0</v>
      </c>
      <c r="Q158" s="145">
        <f t="shared" si="15"/>
        <v>0</v>
      </c>
      <c r="R158" s="165"/>
      <c r="S158" s="177">
        <v>0</v>
      </c>
    </row>
    <row r="159" spans="2:19" ht="15.75" customHeight="1" x14ac:dyDescent="0.25">
      <c r="B159" s="137">
        <v>146</v>
      </c>
      <c r="C159" s="81">
        <v>5</v>
      </c>
      <c r="D159" s="83" t="s">
        <v>3025</v>
      </c>
      <c r="E159" s="128" t="s">
        <v>3026</v>
      </c>
      <c r="F159" s="86" t="s">
        <v>3004</v>
      </c>
      <c r="G159" s="86" t="s">
        <v>3024</v>
      </c>
      <c r="H159" s="79">
        <f t="shared" ca="1" si="12"/>
        <v>-1</v>
      </c>
      <c r="I159" s="251">
        <v>42051</v>
      </c>
      <c r="J159" s="251">
        <v>42069</v>
      </c>
      <c r="K159" s="149">
        <v>0.03</v>
      </c>
      <c r="L159" s="180">
        <f t="shared" si="13"/>
        <v>15</v>
      </c>
      <c r="M159" s="251"/>
      <c r="N159" s="251"/>
      <c r="O159" s="149">
        <v>0.03</v>
      </c>
      <c r="P159" s="151">
        <f t="shared" si="14"/>
        <v>0</v>
      </c>
      <c r="Q159" s="145">
        <f t="shared" si="15"/>
        <v>0</v>
      </c>
      <c r="R159" s="165"/>
      <c r="S159" s="177">
        <v>0</v>
      </c>
    </row>
    <row r="160" spans="2:19" ht="15.75" customHeight="1" x14ac:dyDescent="0.25">
      <c r="B160" s="137">
        <v>147</v>
      </c>
      <c r="C160" s="81">
        <v>5</v>
      </c>
      <c r="D160" s="83" t="s">
        <v>431</v>
      </c>
      <c r="E160" s="128" t="s">
        <v>3027</v>
      </c>
      <c r="F160" s="86" t="s">
        <v>3004</v>
      </c>
      <c r="G160" s="86" t="s">
        <v>3024</v>
      </c>
      <c r="H160" s="79">
        <f t="shared" ca="1" si="12"/>
        <v>-1</v>
      </c>
      <c r="I160" s="251">
        <v>42058</v>
      </c>
      <c r="J160" s="251">
        <v>42062</v>
      </c>
      <c r="K160" s="149">
        <v>0.03</v>
      </c>
      <c r="L160" s="180">
        <f t="shared" si="13"/>
        <v>5</v>
      </c>
      <c r="M160" s="251"/>
      <c r="N160" s="251"/>
      <c r="O160" s="149">
        <v>0.03</v>
      </c>
      <c r="P160" s="151">
        <f t="shared" si="14"/>
        <v>0</v>
      </c>
      <c r="Q160" s="145">
        <f t="shared" si="15"/>
        <v>0</v>
      </c>
      <c r="R160" s="165"/>
      <c r="S160" s="177">
        <v>0</v>
      </c>
    </row>
    <row r="161" spans="2:19" ht="15.75" customHeight="1" x14ac:dyDescent="0.25">
      <c r="B161" s="137">
        <v>148</v>
      </c>
      <c r="C161" s="81">
        <v>5</v>
      </c>
      <c r="D161" s="83" t="s">
        <v>432</v>
      </c>
      <c r="E161" s="128" t="s">
        <v>3028</v>
      </c>
      <c r="F161" s="86" t="s">
        <v>3004</v>
      </c>
      <c r="G161" s="86" t="s">
        <v>3029</v>
      </c>
      <c r="H161" s="79">
        <f t="shared" ca="1" si="12"/>
        <v>-1</v>
      </c>
      <c r="I161" s="251">
        <v>42044</v>
      </c>
      <c r="J161" s="251">
        <v>42062</v>
      </c>
      <c r="K161" s="149">
        <v>0.03</v>
      </c>
      <c r="L161" s="180">
        <f t="shared" si="13"/>
        <v>15</v>
      </c>
      <c r="M161" s="251"/>
      <c r="N161" s="251"/>
      <c r="O161" s="149">
        <v>0.03</v>
      </c>
      <c r="P161" s="151">
        <f t="shared" si="14"/>
        <v>0</v>
      </c>
      <c r="Q161" s="145">
        <f t="shared" si="15"/>
        <v>0</v>
      </c>
      <c r="R161" s="165"/>
      <c r="S161" s="177">
        <v>0</v>
      </c>
    </row>
    <row r="162" spans="2:19" ht="15.75" customHeight="1" x14ac:dyDescent="0.25">
      <c r="B162" s="137">
        <v>149</v>
      </c>
      <c r="C162" s="81">
        <v>5</v>
      </c>
      <c r="D162" s="83" t="s">
        <v>433</v>
      </c>
      <c r="E162" s="128" t="s">
        <v>3030</v>
      </c>
      <c r="F162" s="86" t="s">
        <v>3004</v>
      </c>
      <c r="G162" s="86" t="s">
        <v>3029</v>
      </c>
      <c r="H162" s="79">
        <f t="shared" ca="1" si="12"/>
        <v>-1</v>
      </c>
      <c r="I162" s="251">
        <v>42051</v>
      </c>
      <c r="J162" s="251">
        <v>42069</v>
      </c>
      <c r="K162" s="149">
        <v>0.03</v>
      </c>
      <c r="L162" s="180">
        <f t="shared" si="13"/>
        <v>15</v>
      </c>
      <c r="M162" s="251"/>
      <c r="N162" s="251"/>
      <c r="O162" s="149">
        <v>0.03</v>
      </c>
      <c r="P162" s="151">
        <f t="shared" si="14"/>
        <v>0</v>
      </c>
      <c r="Q162" s="145">
        <f t="shared" si="15"/>
        <v>0</v>
      </c>
      <c r="R162" s="165"/>
      <c r="S162" s="177">
        <v>0</v>
      </c>
    </row>
    <row r="163" spans="2:19" ht="15.75" customHeight="1" x14ac:dyDescent="0.25">
      <c r="B163" s="137">
        <v>150</v>
      </c>
      <c r="C163" s="81">
        <v>5</v>
      </c>
      <c r="D163" s="83" t="s">
        <v>3031</v>
      </c>
      <c r="E163" s="128" t="s">
        <v>3032</v>
      </c>
      <c r="F163" s="86" t="s">
        <v>3004</v>
      </c>
      <c r="G163" s="86" t="s">
        <v>3029</v>
      </c>
      <c r="H163" s="79">
        <f t="shared" ca="1" si="12"/>
        <v>-1</v>
      </c>
      <c r="I163" s="251">
        <v>42058</v>
      </c>
      <c r="J163" s="251">
        <v>42069</v>
      </c>
      <c r="K163" s="149">
        <v>0.03</v>
      </c>
      <c r="L163" s="180">
        <f t="shared" si="13"/>
        <v>10</v>
      </c>
      <c r="M163" s="251"/>
      <c r="N163" s="251"/>
      <c r="O163" s="149">
        <v>0.03</v>
      </c>
      <c r="P163" s="151">
        <f t="shared" si="14"/>
        <v>0</v>
      </c>
      <c r="Q163" s="145">
        <f t="shared" si="15"/>
        <v>0</v>
      </c>
      <c r="R163" s="165"/>
      <c r="S163" s="177">
        <v>0</v>
      </c>
    </row>
    <row r="164" spans="2:19" ht="15.75" customHeight="1" x14ac:dyDescent="0.25">
      <c r="B164" s="137">
        <v>151</v>
      </c>
      <c r="C164" s="81">
        <v>5</v>
      </c>
      <c r="D164" s="83" t="s">
        <v>3033</v>
      </c>
      <c r="E164" s="128" t="s">
        <v>3034</v>
      </c>
      <c r="F164" s="86" t="s">
        <v>3004</v>
      </c>
      <c r="G164" s="86" t="s">
        <v>3005</v>
      </c>
      <c r="H164" s="79">
        <f t="shared" ca="1" si="12"/>
        <v>-1</v>
      </c>
      <c r="I164" s="251">
        <v>42044</v>
      </c>
      <c r="J164" s="251">
        <v>42062</v>
      </c>
      <c r="K164" s="149">
        <v>0.03</v>
      </c>
      <c r="L164" s="180">
        <f t="shared" si="13"/>
        <v>15</v>
      </c>
      <c r="M164" s="251"/>
      <c r="N164" s="251"/>
      <c r="O164" s="149">
        <v>0.03</v>
      </c>
      <c r="P164" s="151">
        <f t="shared" si="14"/>
        <v>0</v>
      </c>
      <c r="Q164" s="145">
        <f t="shared" si="15"/>
        <v>0</v>
      </c>
      <c r="R164" s="165"/>
      <c r="S164" s="177">
        <v>0</v>
      </c>
    </row>
    <row r="165" spans="2:19" ht="15.75" customHeight="1" x14ac:dyDescent="0.25">
      <c r="B165" s="137">
        <v>152</v>
      </c>
      <c r="C165" s="81">
        <v>5</v>
      </c>
      <c r="D165" s="83" t="s">
        <v>3035</v>
      </c>
      <c r="E165" s="128" t="s">
        <v>3036</v>
      </c>
      <c r="F165" s="86" t="s">
        <v>3004</v>
      </c>
      <c r="G165" s="86" t="s">
        <v>3005</v>
      </c>
      <c r="H165" s="79">
        <f t="shared" ca="1" si="12"/>
        <v>-1</v>
      </c>
      <c r="I165" s="251">
        <v>42051</v>
      </c>
      <c r="J165" s="251">
        <v>42076</v>
      </c>
      <c r="K165" s="149">
        <v>0.03</v>
      </c>
      <c r="L165" s="180">
        <f t="shared" si="13"/>
        <v>20</v>
      </c>
      <c r="M165" s="251"/>
      <c r="N165" s="251"/>
      <c r="O165" s="149">
        <v>0.03</v>
      </c>
      <c r="P165" s="151">
        <f t="shared" si="14"/>
        <v>0</v>
      </c>
      <c r="Q165" s="145">
        <f t="shared" si="15"/>
        <v>0</v>
      </c>
      <c r="R165" s="165"/>
      <c r="S165" s="177">
        <v>0</v>
      </c>
    </row>
    <row r="166" spans="2:19" ht="15.75" customHeight="1" x14ac:dyDescent="0.25">
      <c r="B166" s="137">
        <v>153</v>
      </c>
      <c r="C166" s="81">
        <v>5</v>
      </c>
      <c r="D166" s="83" t="s">
        <v>3037</v>
      </c>
      <c r="E166" s="128" t="s">
        <v>3003</v>
      </c>
      <c r="F166" s="86" t="s">
        <v>3004</v>
      </c>
      <c r="G166" s="86" t="s">
        <v>3005</v>
      </c>
      <c r="H166" s="79">
        <f t="shared" ca="1" si="12"/>
        <v>-1</v>
      </c>
      <c r="I166" s="251">
        <v>42058</v>
      </c>
      <c r="J166" s="251">
        <v>42076</v>
      </c>
      <c r="K166" s="149">
        <v>0.03</v>
      </c>
      <c r="L166" s="180">
        <f t="shared" si="13"/>
        <v>15</v>
      </c>
      <c r="M166" s="251"/>
      <c r="N166" s="251"/>
      <c r="O166" s="149">
        <v>0.03</v>
      </c>
      <c r="P166" s="151">
        <f t="shared" si="14"/>
        <v>0</v>
      </c>
      <c r="Q166" s="145">
        <f t="shared" si="15"/>
        <v>0</v>
      </c>
      <c r="R166" s="165"/>
      <c r="S166" s="177">
        <v>0</v>
      </c>
    </row>
    <row r="167" spans="2:19" ht="15.75" customHeight="1" x14ac:dyDescent="0.25">
      <c r="B167" s="137">
        <v>154</v>
      </c>
      <c r="C167" s="81">
        <v>5</v>
      </c>
      <c r="D167" s="83" t="s">
        <v>3038</v>
      </c>
      <c r="E167" s="128" t="s">
        <v>3007</v>
      </c>
      <c r="F167" s="86" t="s">
        <v>3004</v>
      </c>
      <c r="G167" s="86" t="s">
        <v>3008</v>
      </c>
      <c r="H167" s="79">
        <f t="shared" ca="1" si="12"/>
        <v>-1</v>
      </c>
      <c r="I167" s="251">
        <v>42044</v>
      </c>
      <c r="J167" s="251">
        <v>42069</v>
      </c>
      <c r="K167" s="149">
        <v>0.03</v>
      </c>
      <c r="L167" s="180">
        <f t="shared" si="13"/>
        <v>20</v>
      </c>
      <c r="M167" s="251"/>
      <c r="N167" s="251"/>
      <c r="O167" s="149">
        <v>0.03</v>
      </c>
      <c r="P167" s="151">
        <f t="shared" si="14"/>
        <v>0</v>
      </c>
      <c r="Q167" s="145">
        <f t="shared" si="15"/>
        <v>0</v>
      </c>
      <c r="R167" s="165"/>
      <c r="S167" s="177">
        <v>0</v>
      </c>
    </row>
    <row r="168" spans="2:19" ht="15.75" customHeight="1" x14ac:dyDescent="0.25">
      <c r="B168" s="137">
        <v>155</v>
      </c>
      <c r="C168" s="81">
        <v>5</v>
      </c>
      <c r="D168" s="83" t="s">
        <v>3039</v>
      </c>
      <c r="E168" s="128" t="s">
        <v>3010</v>
      </c>
      <c r="F168" s="86" t="s">
        <v>3004</v>
      </c>
      <c r="G168" s="86" t="s">
        <v>3008</v>
      </c>
      <c r="H168" s="79">
        <f t="shared" ca="1" si="12"/>
        <v>-1</v>
      </c>
      <c r="I168" s="251">
        <v>42058</v>
      </c>
      <c r="J168" s="251">
        <v>42076</v>
      </c>
      <c r="K168" s="149">
        <v>0.03</v>
      </c>
      <c r="L168" s="180">
        <f t="shared" si="13"/>
        <v>15</v>
      </c>
      <c r="M168" s="251"/>
      <c r="N168" s="251"/>
      <c r="O168" s="149">
        <v>0.03</v>
      </c>
      <c r="P168" s="151">
        <f t="shared" si="14"/>
        <v>0</v>
      </c>
      <c r="Q168" s="145">
        <f t="shared" si="15"/>
        <v>0</v>
      </c>
      <c r="R168" s="165"/>
      <c r="S168" s="177">
        <v>0</v>
      </c>
    </row>
    <row r="169" spans="2:19" ht="15.75" customHeight="1" x14ac:dyDescent="0.25">
      <c r="B169" s="137">
        <v>156</v>
      </c>
      <c r="C169" s="81">
        <v>5</v>
      </c>
      <c r="D169" s="83" t="s">
        <v>3040</v>
      </c>
      <c r="E169" s="128" t="s">
        <v>3012</v>
      </c>
      <c r="F169" s="86" t="s">
        <v>3004</v>
      </c>
      <c r="G169" s="86" t="s">
        <v>3013</v>
      </c>
      <c r="H169" s="79">
        <f t="shared" ca="1" si="12"/>
        <v>-1</v>
      </c>
      <c r="I169" s="251">
        <v>42044</v>
      </c>
      <c r="J169" s="251">
        <v>42076</v>
      </c>
      <c r="K169" s="149">
        <v>0.06</v>
      </c>
      <c r="L169" s="180">
        <f t="shared" si="13"/>
        <v>25</v>
      </c>
      <c r="M169" s="251"/>
      <c r="N169" s="251"/>
      <c r="O169" s="149">
        <v>0.06</v>
      </c>
      <c r="P169" s="151">
        <f t="shared" si="14"/>
        <v>0</v>
      </c>
      <c r="Q169" s="145">
        <f t="shared" si="15"/>
        <v>0</v>
      </c>
      <c r="R169" s="165"/>
      <c r="S169" s="177">
        <v>0</v>
      </c>
    </row>
    <row r="170" spans="2:19" ht="15.75" customHeight="1" x14ac:dyDescent="0.25">
      <c r="B170" s="137">
        <v>157</v>
      </c>
      <c r="C170" s="81">
        <v>5</v>
      </c>
      <c r="D170" s="83" t="s">
        <v>3041</v>
      </c>
      <c r="E170" s="128" t="s">
        <v>3042</v>
      </c>
      <c r="F170" s="86" t="s">
        <v>3004</v>
      </c>
      <c r="G170" s="86" t="s">
        <v>3016</v>
      </c>
      <c r="H170" s="79">
        <f t="shared" ca="1" si="12"/>
        <v>-1</v>
      </c>
      <c r="I170" s="251">
        <v>42044</v>
      </c>
      <c r="J170" s="251">
        <v>42069</v>
      </c>
      <c r="K170" s="149">
        <v>0.03</v>
      </c>
      <c r="L170" s="180">
        <f t="shared" si="13"/>
        <v>20</v>
      </c>
      <c r="M170" s="251"/>
      <c r="N170" s="251"/>
      <c r="O170" s="149">
        <v>0.03</v>
      </c>
      <c r="P170" s="151">
        <f t="shared" si="14"/>
        <v>0</v>
      </c>
      <c r="Q170" s="145">
        <f t="shared" si="15"/>
        <v>0</v>
      </c>
      <c r="R170" s="165"/>
      <c r="S170" s="177">
        <v>0</v>
      </c>
    </row>
    <row r="171" spans="2:19" ht="15.75" customHeight="1" x14ac:dyDescent="0.25">
      <c r="B171" s="137">
        <v>158</v>
      </c>
      <c r="C171" s="81">
        <v>5</v>
      </c>
      <c r="D171" s="83" t="s">
        <v>3043</v>
      </c>
      <c r="E171" s="128" t="s">
        <v>3018</v>
      </c>
      <c r="F171" s="86" t="s">
        <v>3004</v>
      </c>
      <c r="G171" s="86" t="s">
        <v>3016</v>
      </c>
      <c r="H171" s="79">
        <f t="shared" ca="1" si="12"/>
        <v>-1</v>
      </c>
      <c r="I171" s="251">
        <v>42051</v>
      </c>
      <c r="J171" s="251">
        <v>42076</v>
      </c>
      <c r="K171" s="149">
        <v>0.03</v>
      </c>
      <c r="L171" s="180">
        <f t="shared" si="13"/>
        <v>20</v>
      </c>
      <c r="M171" s="251"/>
      <c r="N171" s="251"/>
      <c r="O171" s="149">
        <v>0.03</v>
      </c>
      <c r="P171" s="151">
        <f t="shared" si="14"/>
        <v>0</v>
      </c>
      <c r="Q171" s="145">
        <f t="shared" si="15"/>
        <v>0</v>
      </c>
      <c r="R171" s="165"/>
      <c r="S171" s="177">
        <v>0</v>
      </c>
    </row>
    <row r="172" spans="2:19" ht="15.75" customHeight="1" x14ac:dyDescent="0.25">
      <c r="B172" s="137">
        <v>159</v>
      </c>
      <c r="C172" s="81">
        <v>5</v>
      </c>
      <c r="D172" s="83" t="s">
        <v>3044</v>
      </c>
      <c r="E172" s="128" t="s">
        <v>3020</v>
      </c>
      <c r="F172" s="86" t="s">
        <v>3004</v>
      </c>
      <c r="G172" s="86" t="s">
        <v>3005</v>
      </c>
      <c r="H172" s="79">
        <f t="shared" ca="1" si="12"/>
        <v>-1</v>
      </c>
      <c r="I172" s="251">
        <v>42058</v>
      </c>
      <c r="J172" s="251">
        <v>42076</v>
      </c>
      <c r="K172" s="149">
        <v>0.03</v>
      </c>
      <c r="L172" s="180">
        <f t="shared" si="13"/>
        <v>15</v>
      </c>
      <c r="M172" s="251"/>
      <c r="N172" s="251"/>
      <c r="O172" s="149">
        <v>0.03</v>
      </c>
      <c r="P172" s="151">
        <f t="shared" si="14"/>
        <v>0</v>
      </c>
      <c r="Q172" s="145">
        <f t="shared" si="15"/>
        <v>0</v>
      </c>
      <c r="R172" s="165"/>
      <c r="S172" s="177">
        <v>0</v>
      </c>
    </row>
    <row r="173" spans="2:19" ht="15.75" customHeight="1" x14ac:dyDescent="0.25">
      <c r="B173" s="137">
        <v>160</v>
      </c>
      <c r="C173" s="81">
        <v>4</v>
      </c>
      <c r="D173" s="83" t="s">
        <v>3045</v>
      </c>
      <c r="E173" s="128" t="s">
        <v>109</v>
      </c>
      <c r="F173" s="86"/>
      <c r="G173" s="86"/>
      <c r="H173" s="79">
        <f t="shared" ca="1" si="12"/>
        <v>-1</v>
      </c>
      <c r="I173" s="251">
        <f>MINA(I174)</f>
        <v>42058</v>
      </c>
      <c r="J173" s="251">
        <f>MAXA(J174)</f>
        <v>42069</v>
      </c>
      <c r="K173" s="149">
        <f>SUM(K174)</f>
        <v>0.06</v>
      </c>
      <c r="L173" s="180">
        <f t="shared" si="13"/>
        <v>10</v>
      </c>
      <c r="M173" s="251"/>
      <c r="N173" s="251"/>
      <c r="O173" s="149">
        <f>SUM(O174)</f>
        <v>0.06</v>
      </c>
      <c r="P173" s="151">
        <f t="shared" si="14"/>
        <v>0</v>
      </c>
      <c r="Q173" s="145">
        <f t="shared" si="15"/>
        <v>0</v>
      </c>
      <c r="R173" s="165"/>
      <c r="S173" s="177">
        <v>0</v>
      </c>
    </row>
    <row r="174" spans="2:19" ht="15.75" customHeight="1" x14ac:dyDescent="0.25">
      <c r="B174" s="137">
        <v>161</v>
      </c>
      <c r="C174" s="81">
        <v>5</v>
      </c>
      <c r="D174" s="83" t="s">
        <v>3045</v>
      </c>
      <c r="E174" s="128" t="s">
        <v>109</v>
      </c>
      <c r="F174" s="86" t="s">
        <v>3004</v>
      </c>
      <c r="G174" s="86" t="s">
        <v>3046</v>
      </c>
      <c r="H174" s="79">
        <f t="shared" ca="1" si="12"/>
        <v>-1</v>
      </c>
      <c r="I174" s="251">
        <v>42058</v>
      </c>
      <c r="J174" s="251">
        <v>42069</v>
      </c>
      <c r="K174" s="149">
        <v>0.06</v>
      </c>
      <c r="L174" s="180">
        <f t="shared" si="13"/>
        <v>10</v>
      </c>
      <c r="M174" s="251"/>
      <c r="N174" s="251"/>
      <c r="O174" s="149">
        <v>0.06</v>
      </c>
      <c r="P174" s="151">
        <f t="shared" si="14"/>
        <v>0</v>
      </c>
      <c r="Q174" s="145">
        <f t="shared" si="15"/>
        <v>0</v>
      </c>
      <c r="R174" s="165"/>
      <c r="S174" s="177">
        <v>0</v>
      </c>
    </row>
    <row r="175" spans="2:19" ht="15.75" customHeight="1" x14ac:dyDescent="0.25">
      <c r="B175" s="137">
        <v>162</v>
      </c>
      <c r="C175" s="81">
        <v>3</v>
      </c>
      <c r="D175" s="83" t="s">
        <v>3047</v>
      </c>
      <c r="E175" s="128" t="s">
        <v>3048</v>
      </c>
      <c r="F175" s="84"/>
      <c r="G175" s="85"/>
      <c r="H175" s="79">
        <f t="shared" ca="1" si="12"/>
        <v>-1</v>
      </c>
      <c r="I175" s="251">
        <f>MINA(I176)</f>
        <v>42051</v>
      </c>
      <c r="J175" s="251">
        <f>MAXA(J176)</f>
        <v>42062</v>
      </c>
      <c r="K175" s="149">
        <f>SUM(K176)</f>
        <v>0</v>
      </c>
      <c r="L175" s="180">
        <f t="shared" si="13"/>
        <v>10</v>
      </c>
      <c r="M175" s="251"/>
      <c r="N175" s="251"/>
      <c r="O175" s="149">
        <f>SUM(O176)</f>
        <v>0</v>
      </c>
      <c r="P175" s="151">
        <f t="shared" si="14"/>
        <v>0</v>
      </c>
      <c r="Q175" s="145">
        <f t="shared" si="15"/>
        <v>0</v>
      </c>
      <c r="R175" s="165"/>
      <c r="S175" s="177">
        <v>0</v>
      </c>
    </row>
    <row r="176" spans="2:19" ht="15.75" customHeight="1" x14ac:dyDescent="0.25">
      <c r="B176" s="137">
        <v>163</v>
      </c>
      <c r="C176" s="81">
        <v>4</v>
      </c>
      <c r="D176" s="83" t="s">
        <v>2858</v>
      </c>
      <c r="E176" s="128" t="s">
        <v>110</v>
      </c>
      <c r="F176" s="86" t="s">
        <v>879</v>
      </c>
      <c r="G176" s="86" t="s">
        <v>3049</v>
      </c>
      <c r="H176" s="79">
        <f t="shared" ca="1" si="12"/>
        <v>-1</v>
      </c>
      <c r="I176" s="251">
        <v>42051</v>
      </c>
      <c r="J176" s="251">
        <v>42062</v>
      </c>
      <c r="K176" s="149">
        <v>0</v>
      </c>
      <c r="L176" s="180">
        <f t="shared" si="13"/>
        <v>10</v>
      </c>
      <c r="M176" s="251"/>
      <c r="N176" s="251"/>
      <c r="O176" s="149">
        <v>0</v>
      </c>
      <c r="P176" s="151">
        <f t="shared" si="14"/>
        <v>0</v>
      </c>
      <c r="Q176" s="145">
        <f t="shared" si="15"/>
        <v>0</v>
      </c>
      <c r="R176" s="165"/>
      <c r="S176" s="177">
        <v>0</v>
      </c>
    </row>
    <row r="177" spans="2:19" ht="15.75" customHeight="1" x14ac:dyDescent="0.25">
      <c r="B177" s="137">
        <v>164</v>
      </c>
      <c r="C177" s="81">
        <v>3</v>
      </c>
      <c r="D177" s="83" t="s">
        <v>3050</v>
      </c>
      <c r="E177" s="128" t="s">
        <v>3051</v>
      </c>
      <c r="F177" s="84"/>
      <c r="G177" s="85"/>
      <c r="H177" s="79">
        <f t="shared" ca="1" si="12"/>
        <v>-1</v>
      </c>
      <c r="I177" s="251">
        <f>MINA(I178)</f>
        <v>42065</v>
      </c>
      <c r="J177" s="251">
        <f>MAXA(J178)</f>
        <v>42076</v>
      </c>
      <c r="K177" s="149">
        <f>SUM(K178)</f>
        <v>0.12</v>
      </c>
      <c r="L177" s="180">
        <f t="shared" si="13"/>
        <v>10</v>
      </c>
      <c r="M177" s="251"/>
      <c r="N177" s="251"/>
      <c r="O177" s="149">
        <f>SUM(O178)</f>
        <v>0.12</v>
      </c>
      <c r="P177" s="151">
        <f t="shared" si="14"/>
        <v>0</v>
      </c>
      <c r="Q177" s="145">
        <f t="shared" si="15"/>
        <v>0</v>
      </c>
      <c r="R177" s="165"/>
      <c r="S177" s="177">
        <v>0</v>
      </c>
    </row>
    <row r="178" spans="2:19" ht="25.15" customHeight="1" x14ac:dyDescent="0.25">
      <c r="B178" s="137">
        <v>165</v>
      </c>
      <c r="C178" s="81">
        <v>4</v>
      </c>
      <c r="D178" s="83" t="s">
        <v>2860</v>
      </c>
      <c r="E178" s="128" t="s">
        <v>884</v>
      </c>
      <c r="F178" s="84" t="s">
        <v>885</v>
      </c>
      <c r="G178" s="84" t="s">
        <v>886</v>
      </c>
      <c r="H178" s="79">
        <f t="shared" ca="1" si="12"/>
        <v>-1</v>
      </c>
      <c r="I178" s="251">
        <v>42065</v>
      </c>
      <c r="J178" s="251">
        <v>42076</v>
      </c>
      <c r="K178" s="149">
        <v>0.12</v>
      </c>
      <c r="L178" s="180">
        <f t="shared" si="13"/>
        <v>10</v>
      </c>
      <c r="M178" s="251"/>
      <c r="N178" s="251"/>
      <c r="O178" s="149">
        <v>0.12</v>
      </c>
      <c r="P178" s="151">
        <f t="shared" si="14"/>
        <v>0</v>
      </c>
      <c r="Q178" s="145">
        <f t="shared" si="15"/>
        <v>0</v>
      </c>
      <c r="R178" s="165"/>
      <c r="S178" s="177">
        <v>0</v>
      </c>
    </row>
    <row r="179" spans="2:19" ht="15.75" customHeight="1" x14ac:dyDescent="0.25">
      <c r="B179" s="137">
        <v>166</v>
      </c>
      <c r="C179" s="81">
        <v>3</v>
      </c>
      <c r="D179" s="83" t="s">
        <v>3052</v>
      </c>
      <c r="E179" s="128" t="s">
        <v>888</v>
      </c>
      <c r="F179" s="84"/>
      <c r="G179" s="85"/>
      <c r="H179" s="79">
        <f t="shared" ca="1" si="12"/>
        <v>-1</v>
      </c>
      <c r="I179" s="251">
        <f>MINA(I180)</f>
        <v>42079</v>
      </c>
      <c r="J179" s="251">
        <f>MAXA(J180)</f>
        <v>42083</v>
      </c>
      <c r="K179" s="149">
        <f>SUM(K180)</f>
        <v>0.06</v>
      </c>
      <c r="L179" s="180">
        <f t="shared" si="13"/>
        <v>5</v>
      </c>
      <c r="M179" s="251"/>
      <c r="N179" s="251"/>
      <c r="O179" s="149">
        <f>SUM(O180)</f>
        <v>0.06</v>
      </c>
      <c r="P179" s="151">
        <f t="shared" si="14"/>
        <v>0</v>
      </c>
      <c r="Q179" s="145">
        <f t="shared" si="15"/>
        <v>0</v>
      </c>
      <c r="R179" s="165"/>
      <c r="S179" s="177">
        <v>0</v>
      </c>
    </row>
    <row r="180" spans="2:19" ht="15.75" customHeight="1" x14ac:dyDescent="0.25">
      <c r="B180" s="137">
        <v>167</v>
      </c>
      <c r="C180" s="81">
        <v>4</v>
      </c>
      <c r="D180" s="83" t="s">
        <v>3053</v>
      </c>
      <c r="E180" s="128" t="s">
        <v>890</v>
      </c>
      <c r="F180" s="86" t="s">
        <v>891</v>
      </c>
      <c r="G180" s="86" t="s">
        <v>892</v>
      </c>
      <c r="H180" s="79">
        <f t="shared" ca="1" si="12"/>
        <v>-1</v>
      </c>
      <c r="I180" s="251">
        <v>42079</v>
      </c>
      <c r="J180" s="251">
        <v>42083</v>
      </c>
      <c r="K180" s="149">
        <v>0.06</v>
      </c>
      <c r="L180" s="180">
        <f t="shared" si="13"/>
        <v>5</v>
      </c>
      <c r="M180" s="251"/>
      <c r="N180" s="251"/>
      <c r="O180" s="149">
        <v>0.06</v>
      </c>
      <c r="P180" s="151">
        <f t="shared" si="14"/>
        <v>0</v>
      </c>
      <c r="Q180" s="145">
        <f t="shared" si="15"/>
        <v>0</v>
      </c>
      <c r="R180" s="165"/>
      <c r="S180" s="177">
        <v>0</v>
      </c>
    </row>
    <row r="181" spans="2:19" ht="15.75" customHeight="1" x14ac:dyDescent="0.25">
      <c r="B181" s="137">
        <v>168</v>
      </c>
      <c r="C181" s="81">
        <v>2</v>
      </c>
      <c r="D181" s="108">
        <v>2.2000000000000002</v>
      </c>
      <c r="E181" s="128" t="s">
        <v>893</v>
      </c>
      <c r="F181" s="84"/>
      <c r="G181" s="85"/>
      <c r="H181" s="79">
        <f t="shared" ca="1" si="12"/>
        <v>0</v>
      </c>
      <c r="I181" s="251">
        <f>MINA(I182:I204)</f>
        <v>42065</v>
      </c>
      <c r="J181" s="251">
        <f>MAXA(J182:J204)</f>
        <v>42125</v>
      </c>
      <c r="K181" s="149">
        <f>SUM(K182,K201)</f>
        <v>1.3</v>
      </c>
      <c r="L181" s="180">
        <f t="shared" si="13"/>
        <v>45</v>
      </c>
      <c r="M181" s="251"/>
      <c r="N181" s="251"/>
      <c r="O181" s="149">
        <f>SUM(O182,O201)</f>
        <v>1.3</v>
      </c>
      <c r="P181" s="151">
        <f t="shared" si="14"/>
        <v>0</v>
      </c>
      <c r="Q181" s="145">
        <f t="shared" si="15"/>
        <v>0</v>
      </c>
      <c r="R181" s="165"/>
      <c r="S181" s="177">
        <v>0</v>
      </c>
    </row>
    <row r="182" spans="2:19" ht="15.75" customHeight="1" x14ac:dyDescent="0.25">
      <c r="B182" s="137">
        <v>169</v>
      </c>
      <c r="C182" s="81">
        <v>3</v>
      </c>
      <c r="D182" s="83" t="s">
        <v>3054</v>
      </c>
      <c r="E182" s="128" t="s">
        <v>895</v>
      </c>
      <c r="F182" s="84"/>
      <c r="G182" s="85"/>
      <c r="H182" s="79">
        <f t="shared" ca="1" si="12"/>
        <v>0</v>
      </c>
      <c r="I182" s="251">
        <f>MINA(I183:I204)</f>
        <v>42065</v>
      </c>
      <c r="J182" s="251">
        <f>MAXA(J183:J204)</f>
        <v>42125</v>
      </c>
      <c r="K182" s="149">
        <f>SUM(K183,K184)</f>
        <v>1.05</v>
      </c>
      <c r="L182" s="180">
        <f t="shared" si="13"/>
        <v>45</v>
      </c>
      <c r="M182" s="251"/>
      <c r="N182" s="251"/>
      <c r="O182" s="149">
        <f>SUM(O183,O184)</f>
        <v>1.05</v>
      </c>
      <c r="P182" s="151">
        <f t="shared" si="14"/>
        <v>0</v>
      </c>
      <c r="Q182" s="145">
        <f t="shared" si="15"/>
        <v>0</v>
      </c>
      <c r="R182" s="165"/>
      <c r="S182" s="177">
        <v>0</v>
      </c>
    </row>
    <row r="183" spans="2:19" ht="15.75" customHeight="1" x14ac:dyDescent="0.25">
      <c r="B183" s="137">
        <v>170</v>
      </c>
      <c r="C183" s="81">
        <v>4</v>
      </c>
      <c r="D183" s="83" t="s">
        <v>2862</v>
      </c>
      <c r="E183" s="128" t="s">
        <v>897</v>
      </c>
      <c r="F183" s="84"/>
      <c r="G183" s="86"/>
      <c r="H183" s="79">
        <f t="shared" ca="1" si="12"/>
        <v>-1</v>
      </c>
      <c r="I183" s="251">
        <v>42065</v>
      </c>
      <c r="J183" s="251">
        <v>42111</v>
      </c>
      <c r="K183" s="149">
        <v>0</v>
      </c>
      <c r="L183" s="180">
        <f t="shared" si="13"/>
        <v>35</v>
      </c>
      <c r="M183" s="251"/>
      <c r="N183" s="251"/>
      <c r="O183" s="149">
        <v>0</v>
      </c>
      <c r="P183" s="151">
        <f t="shared" si="14"/>
        <v>0</v>
      </c>
      <c r="Q183" s="145">
        <f t="shared" si="15"/>
        <v>0</v>
      </c>
      <c r="R183" s="165"/>
      <c r="S183" s="177">
        <v>0</v>
      </c>
    </row>
    <row r="184" spans="2:19" ht="15.75" customHeight="1" x14ac:dyDescent="0.25">
      <c r="B184" s="137">
        <v>171</v>
      </c>
      <c r="C184" s="81">
        <v>4</v>
      </c>
      <c r="D184" s="83" t="s">
        <v>2871</v>
      </c>
      <c r="E184" s="128" t="s">
        <v>900</v>
      </c>
      <c r="F184" s="84"/>
      <c r="G184" s="84"/>
      <c r="H184" s="79">
        <f t="shared" ca="1" si="12"/>
        <v>0</v>
      </c>
      <c r="I184" s="251">
        <f>MINA(I185:I200)</f>
        <v>42065</v>
      </c>
      <c r="J184" s="251">
        <f>MAXA(J185:J200)</f>
        <v>42125</v>
      </c>
      <c r="K184" s="149">
        <f>SUM(K185:K200)</f>
        <v>1.05</v>
      </c>
      <c r="L184" s="180">
        <f t="shared" si="13"/>
        <v>45</v>
      </c>
      <c r="M184" s="251"/>
      <c r="N184" s="251"/>
      <c r="O184" s="149">
        <f>SUM(O185:O200)</f>
        <v>1.05</v>
      </c>
      <c r="P184" s="151">
        <f t="shared" si="14"/>
        <v>0</v>
      </c>
      <c r="Q184" s="145">
        <f t="shared" si="15"/>
        <v>0</v>
      </c>
      <c r="R184" s="165"/>
      <c r="S184" s="177">
        <v>0</v>
      </c>
    </row>
    <row r="185" spans="2:19" ht="15.75" customHeight="1" x14ac:dyDescent="0.25">
      <c r="B185" s="137">
        <v>172</v>
      </c>
      <c r="C185" s="81">
        <v>5</v>
      </c>
      <c r="D185" s="83" t="s">
        <v>2872</v>
      </c>
      <c r="E185" s="128" t="s">
        <v>3055</v>
      </c>
      <c r="F185" s="84" t="s">
        <v>901</v>
      </c>
      <c r="G185" s="84" t="s">
        <v>2866</v>
      </c>
      <c r="H185" s="79">
        <f t="shared" ca="1" si="12"/>
        <v>-1</v>
      </c>
      <c r="I185" s="251">
        <v>42065</v>
      </c>
      <c r="J185" s="251">
        <v>42097</v>
      </c>
      <c r="K185" s="149">
        <v>0.08</v>
      </c>
      <c r="L185" s="180">
        <f t="shared" si="13"/>
        <v>25</v>
      </c>
      <c r="M185" s="251"/>
      <c r="N185" s="251"/>
      <c r="O185" s="149">
        <v>0.08</v>
      </c>
      <c r="P185" s="151">
        <f t="shared" si="14"/>
        <v>0</v>
      </c>
      <c r="Q185" s="145">
        <f t="shared" si="15"/>
        <v>0</v>
      </c>
      <c r="R185" s="165"/>
      <c r="S185" s="177">
        <v>0</v>
      </c>
    </row>
    <row r="186" spans="2:19" ht="15.75" customHeight="1" x14ac:dyDescent="0.25">
      <c r="B186" s="137">
        <v>173</v>
      </c>
      <c r="C186" s="81">
        <v>5</v>
      </c>
      <c r="D186" s="83" t="s">
        <v>2873</v>
      </c>
      <c r="E186" s="128" t="s">
        <v>2984</v>
      </c>
      <c r="F186" s="84" t="s">
        <v>901</v>
      </c>
      <c r="G186" s="84" t="s">
        <v>2866</v>
      </c>
      <c r="H186" s="79">
        <f t="shared" ca="1" si="12"/>
        <v>-1</v>
      </c>
      <c r="I186" s="251">
        <v>42079</v>
      </c>
      <c r="J186" s="251">
        <v>42097</v>
      </c>
      <c r="K186" s="149">
        <v>0.06</v>
      </c>
      <c r="L186" s="180">
        <f t="shared" si="13"/>
        <v>15</v>
      </c>
      <c r="M186" s="251"/>
      <c r="N186" s="251"/>
      <c r="O186" s="149">
        <v>0.06</v>
      </c>
      <c r="P186" s="151">
        <f t="shared" si="14"/>
        <v>0</v>
      </c>
      <c r="Q186" s="145">
        <f t="shared" si="15"/>
        <v>0</v>
      </c>
      <c r="R186" s="165"/>
      <c r="S186" s="177">
        <v>0</v>
      </c>
    </row>
    <row r="187" spans="2:19" ht="15.75" customHeight="1" x14ac:dyDescent="0.25">
      <c r="B187" s="137">
        <v>174</v>
      </c>
      <c r="C187" s="81">
        <v>5</v>
      </c>
      <c r="D187" s="83" t="s">
        <v>3056</v>
      </c>
      <c r="E187" s="128" t="s">
        <v>3057</v>
      </c>
      <c r="F187" s="84" t="s">
        <v>901</v>
      </c>
      <c r="G187" s="84" t="s">
        <v>2866</v>
      </c>
      <c r="H187" s="79">
        <f t="shared" ca="1" si="12"/>
        <v>-1</v>
      </c>
      <c r="I187" s="251">
        <v>42100</v>
      </c>
      <c r="J187" s="251">
        <v>42111</v>
      </c>
      <c r="K187" s="149">
        <v>0.04</v>
      </c>
      <c r="L187" s="180">
        <f t="shared" si="13"/>
        <v>10</v>
      </c>
      <c r="M187" s="251"/>
      <c r="N187" s="251"/>
      <c r="O187" s="149">
        <v>0.04</v>
      </c>
      <c r="P187" s="151">
        <f t="shared" si="14"/>
        <v>0</v>
      </c>
      <c r="Q187" s="145">
        <f t="shared" si="15"/>
        <v>0</v>
      </c>
      <c r="R187" s="165"/>
      <c r="S187" s="177">
        <v>0</v>
      </c>
    </row>
    <row r="188" spans="2:19" ht="15.75" customHeight="1" x14ac:dyDescent="0.25">
      <c r="B188" s="137">
        <v>175</v>
      </c>
      <c r="C188" s="81">
        <v>5</v>
      </c>
      <c r="D188" s="83" t="s">
        <v>3058</v>
      </c>
      <c r="E188" s="128" t="s">
        <v>3059</v>
      </c>
      <c r="F188" s="84" t="s">
        <v>901</v>
      </c>
      <c r="G188" s="84" t="s">
        <v>2866</v>
      </c>
      <c r="H188" s="79">
        <f t="shared" ca="1" si="12"/>
        <v>-1</v>
      </c>
      <c r="I188" s="251">
        <v>42065</v>
      </c>
      <c r="J188" s="251">
        <v>42076</v>
      </c>
      <c r="K188" s="149">
        <v>0.04</v>
      </c>
      <c r="L188" s="180">
        <f t="shared" si="13"/>
        <v>10</v>
      </c>
      <c r="M188" s="251"/>
      <c r="N188" s="251"/>
      <c r="O188" s="149">
        <v>0.04</v>
      </c>
      <c r="P188" s="151">
        <f t="shared" si="14"/>
        <v>0</v>
      </c>
      <c r="Q188" s="145">
        <f t="shared" si="15"/>
        <v>0</v>
      </c>
      <c r="R188" s="165"/>
      <c r="S188" s="177">
        <v>0</v>
      </c>
    </row>
    <row r="189" spans="2:19" ht="15.75" customHeight="1" x14ac:dyDescent="0.25">
      <c r="B189" s="137">
        <v>176</v>
      </c>
      <c r="C189" s="81">
        <v>5</v>
      </c>
      <c r="D189" s="83" t="s">
        <v>3058</v>
      </c>
      <c r="E189" s="128" t="s">
        <v>3060</v>
      </c>
      <c r="F189" s="84" t="s">
        <v>901</v>
      </c>
      <c r="G189" s="84" t="s">
        <v>2866</v>
      </c>
      <c r="H189" s="79">
        <f t="shared" ca="1" si="12"/>
        <v>-1</v>
      </c>
      <c r="I189" s="251">
        <v>42079</v>
      </c>
      <c r="J189" s="251">
        <v>42111</v>
      </c>
      <c r="K189" s="149">
        <v>0.08</v>
      </c>
      <c r="L189" s="180">
        <f t="shared" si="13"/>
        <v>25</v>
      </c>
      <c r="M189" s="251"/>
      <c r="N189" s="251"/>
      <c r="O189" s="149">
        <v>0.08</v>
      </c>
      <c r="P189" s="151">
        <f t="shared" si="14"/>
        <v>0</v>
      </c>
      <c r="Q189" s="145">
        <f t="shared" si="15"/>
        <v>0</v>
      </c>
      <c r="R189" s="165"/>
      <c r="S189" s="177">
        <v>0</v>
      </c>
    </row>
    <row r="190" spans="2:19" ht="15.75" customHeight="1" x14ac:dyDescent="0.25">
      <c r="B190" s="137">
        <v>177</v>
      </c>
      <c r="C190" s="81">
        <v>5</v>
      </c>
      <c r="D190" s="83" t="s">
        <v>3061</v>
      </c>
      <c r="E190" s="128" t="s">
        <v>1010</v>
      </c>
      <c r="F190" s="84" t="s">
        <v>901</v>
      </c>
      <c r="G190" s="84" t="s">
        <v>2866</v>
      </c>
      <c r="H190" s="79">
        <f t="shared" ca="1" si="12"/>
        <v>-1</v>
      </c>
      <c r="I190" s="251">
        <v>42079</v>
      </c>
      <c r="J190" s="251">
        <v>42104</v>
      </c>
      <c r="K190" s="149">
        <v>7.0000000000000007E-2</v>
      </c>
      <c r="L190" s="180">
        <f t="shared" si="13"/>
        <v>20</v>
      </c>
      <c r="M190" s="251"/>
      <c r="N190" s="251"/>
      <c r="O190" s="149">
        <v>7.0000000000000007E-2</v>
      </c>
      <c r="P190" s="151">
        <f t="shared" si="14"/>
        <v>0</v>
      </c>
      <c r="Q190" s="145">
        <f t="shared" si="15"/>
        <v>0</v>
      </c>
      <c r="R190" s="165"/>
      <c r="S190" s="177">
        <v>0</v>
      </c>
    </row>
    <row r="191" spans="2:19" ht="15.75" customHeight="1" x14ac:dyDescent="0.25">
      <c r="B191" s="137">
        <v>178</v>
      </c>
      <c r="C191" s="81">
        <v>5</v>
      </c>
      <c r="D191" s="83" t="s">
        <v>3062</v>
      </c>
      <c r="E191" s="128" t="s">
        <v>3063</v>
      </c>
      <c r="F191" s="84" t="s">
        <v>901</v>
      </c>
      <c r="G191" s="84" t="s">
        <v>2866</v>
      </c>
      <c r="H191" s="79">
        <f t="shared" ca="1" si="12"/>
        <v>-1</v>
      </c>
      <c r="I191" s="251">
        <v>42086</v>
      </c>
      <c r="J191" s="251">
        <v>42111</v>
      </c>
      <c r="K191" s="149">
        <v>7.0000000000000007E-2</v>
      </c>
      <c r="L191" s="180">
        <f t="shared" si="13"/>
        <v>20</v>
      </c>
      <c r="M191" s="251"/>
      <c r="N191" s="251"/>
      <c r="O191" s="149">
        <v>7.0000000000000007E-2</v>
      </c>
      <c r="P191" s="151">
        <f t="shared" si="14"/>
        <v>0</v>
      </c>
      <c r="Q191" s="145">
        <f t="shared" si="15"/>
        <v>0</v>
      </c>
      <c r="R191" s="165"/>
      <c r="S191" s="177">
        <v>0</v>
      </c>
    </row>
    <row r="192" spans="2:19" ht="15.75" customHeight="1" x14ac:dyDescent="0.25">
      <c r="B192" s="137">
        <v>179</v>
      </c>
      <c r="C192" s="81">
        <v>5</v>
      </c>
      <c r="D192" s="83" t="s">
        <v>3064</v>
      </c>
      <c r="E192" s="128" t="s">
        <v>942</v>
      </c>
      <c r="F192" s="84" t="s">
        <v>901</v>
      </c>
      <c r="G192" s="84" t="s">
        <v>2866</v>
      </c>
      <c r="H192" s="79">
        <f t="shared" ca="1" si="12"/>
        <v>-1</v>
      </c>
      <c r="I192" s="251">
        <v>42079</v>
      </c>
      <c r="J192" s="251">
        <v>42097</v>
      </c>
      <c r="K192" s="149">
        <v>0.06</v>
      </c>
      <c r="L192" s="180">
        <f t="shared" si="13"/>
        <v>15</v>
      </c>
      <c r="M192" s="251"/>
      <c r="N192" s="251"/>
      <c r="O192" s="149">
        <v>0.06</v>
      </c>
      <c r="P192" s="151">
        <f t="shared" si="14"/>
        <v>0</v>
      </c>
      <c r="Q192" s="145">
        <f t="shared" si="15"/>
        <v>0</v>
      </c>
      <c r="R192" s="165"/>
      <c r="S192" s="177">
        <v>0</v>
      </c>
    </row>
    <row r="193" spans="2:19" ht="15.75" customHeight="1" x14ac:dyDescent="0.25">
      <c r="B193" s="137">
        <v>180</v>
      </c>
      <c r="C193" s="81">
        <v>5</v>
      </c>
      <c r="D193" s="83" t="s">
        <v>3065</v>
      </c>
      <c r="E193" s="128" t="s">
        <v>932</v>
      </c>
      <c r="F193" s="84" t="s">
        <v>901</v>
      </c>
      <c r="G193" s="84" t="s">
        <v>2866</v>
      </c>
      <c r="H193" s="79">
        <f t="shared" ca="1" si="12"/>
        <v>-1</v>
      </c>
      <c r="I193" s="251">
        <v>42079</v>
      </c>
      <c r="J193" s="251">
        <v>42104</v>
      </c>
      <c r="K193" s="149">
        <v>7.0000000000000007E-2</v>
      </c>
      <c r="L193" s="180">
        <f t="shared" si="13"/>
        <v>20</v>
      </c>
      <c r="M193" s="251"/>
      <c r="N193" s="251"/>
      <c r="O193" s="149">
        <v>7.0000000000000007E-2</v>
      </c>
      <c r="P193" s="151">
        <f t="shared" si="14"/>
        <v>0</v>
      </c>
      <c r="Q193" s="145">
        <f t="shared" si="15"/>
        <v>0</v>
      </c>
      <c r="R193" s="165"/>
      <c r="S193" s="177">
        <v>0</v>
      </c>
    </row>
    <row r="194" spans="2:19" ht="15.75" customHeight="1" x14ac:dyDescent="0.25">
      <c r="B194" s="137">
        <v>181</v>
      </c>
      <c r="C194" s="81">
        <v>5</v>
      </c>
      <c r="D194" s="83" t="s">
        <v>3066</v>
      </c>
      <c r="E194" s="128" t="s">
        <v>3067</v>
      </c>
      <c r="F194" s="84" t="s">
        <v>901</v>
      </c>
      <c r="G194" s="84" t="s">
        <v>2866</v>
      </c>
      <c r="H194" s="79">
        <f t="shared" ca="1" si="12"/>
        <v>-1</v>
      </c>
      <c r="I194" s="251">
        <v>42086</v>
      </c>
      <c r="J194" s="251">
        <v>42111</v>
      </c>
      <c r="K194" s="149">
        <v>7.0000000000000007E-2</v>
      </c>
      <c r="L194" s="180">
        <f t="shared" si="13"/>
        <v>20</v>
      </c>
      <c r="M194" s="251"/>
      <c r="N194" s="251"/>
      <c r="O194" s="149">
        <v>7.0000000000000007E-2</v>
      </c>
      <c r="P194" s="151">
        <f t="shared" si="14"/>
        <v>0</v>
      </c>
      <c r="Q194" s="145">
        <f t="shared" si="15"/>
        <v>0</v>
      </c>
      <c r="R194" s="165"/>
      <c r="S194" s="177">
        <v>0</v>
      </c>
    </row>
    <row r="195" spans="2:19" ht="15.75" customHeight="1" x14ac:dyDescent="0.25">
      <c r="B195" s="137">
        <v>182</v>
      </c>
      <c r="C195" s="81">
        <v>5</v>
      </c>
      <c r="D195" s="83" t="s">
        <v>3068</v>
      </c>
      <c r="E195" s="128" t="s">
        <v>3069</v>
      </c>
      <c r="F195" s="84" t="s">
        <v>901</v>
      </c>
      <c r="G195" s="84" t="s">
        <v>2866</v>
      </c>
      <c r="H195" s="79">
        <f t="shared" ca="1" si="12"/>
        <v>-1</v>
      </c>
      <c r="I195" s="251">
        <v>42072</v>
      </c>
      <c r="J195" s="251">
        <v>42104</v>
      </c>
      <c r="K195" s="149">
        <v>0.08</v>
      </c>
      <c r="L195" s="180">
        <f t="shared" si="13"/>
        <v>25</v>
      </c>
      <c r="M195" s="251"/>
      <c r="N195" s="251"/>
      <c r="O195" s="149">
        <v>0.08</v>
      </c>
      <c r="P195" s="151">
        <f t="shared" si="14"/>
        <v>0</v>
      </c>
      <c r="Q195" s="145">
        <f t="shared" si="15"/>
        <v>0</v>
      </c>
      <c r="R195" s="165"/>
      <c r="S195" s="177">
        <v>0</v>
      </c>
    </row>
    <row r="196" spans="2:19" ht="15.75" customHeight="1" x14ac:dyDescent="0.25">
      <c r="B196" s="137">
        <v>183</v>
      </c>
      <c r="C196" s="81">
        <v>5</v>
      </c>
      <c r="D196" s="83" t="s">
        <v>3070</v>
      </c>
      <c r="E196" s="128" t="s">
        <v>3071</v>
      </c>
      <c r="F196" s="84" t="s">
        <v>901</v>
      </c>
      <c r="G196" s="84" t="s">
        <v>2866</v>
      </c>
      <c r="H196" s="79">
        <f t="shared" ca="1" si="12"/>
        <v>-1</v>
      </c>
      <c r="I196" s="251">
        <v>42093</v>
      </c>
      <c r="J196" s="251">
        <v>42111</v>
      </c>
      <c r="K196" s="149">
        <v>0.06</v>
      </c>
      <c r="L196" s="180">
        <f t="shared" si="13"/>
        <v>15</v>
      </c>
      <c r="M196" s="251"/>
      <c r="N196" s="251"/>
      <c r="O196" s="149">
        <v>0.06</v>
      </c>
      <c r="P196" s="151">
        <f t="shared" si="14"/>
        <v>0</v>
      </c>
      <c r="Q196" s="145">
        <f t="shared" si="15"/>
        <v>0</v>
      </c>
      <c r="R196" s="165"/>
      <c r="S196" s="177">
        <v>0</v>
      </c>
    </row>
    <row r="197" spans="2:19" ht="15.75" customHeight="1" x14ac:dyDescent="0.25">
      <c r="B197" s="137">
        <v>184</v>
      </c>
      <c r="C197" s="81">
        <v>5</v>
      </c>
      <c r="D197" s="83" t="s">
        <v>3072</v>
      </c>
      <c r="E197" s="128" t="s">
        <v>1672</v>
      </c>
      <c r="F197" s="84" t="s">
        <v>901</v>
      </c>
      <c r="G197" s="84" t="s">
        <v>2866</v>
      </c>
      <c r="H197" s="79">
        <f t="shared" ca="1" si="12"/>
        <v>-1</v>
      </c>
      <c r="I197" s="251">
        <v>42079</v>
      </c>
      <c r="J197" s="251">
        <v>42111</v>
      </c>
      <c r="K197" s="149">
        <v>0.12</v>
      </c>
      <c r="L197" s="180">
        <f t="shared" si="13"/>
        <v>25</v>
      </c>
      <c r="M197" s="251"/>
      <c r="N197" s="251"/>
      <c r="O197" s="149">
        <v>0.12</v>
      </c>
      <c r="P197" s="151">
        <f t="shared" si="14"/>
        <v>0</v>
      </c>
      <c r="Q197" s="145">
        <f t="shared" si="15"/>
        <v>0</v>
      </c>
      <c r="R197" s="165"/>
      <c r="S197" s="177">
        <v>0</v>
      </c>
    </row>
    <row r="198" spans="2:19" ht="15.75" customHeight="1" x14ac:dyDescent="0.25">
      <c r="B198" s="137">
        <v>185</v>
      </c>
      <c r="C198" s="81">
        <v>5</v>
      </c>
      <c r="D198" s="83" t="s">
        <v>3073</v>
      </c>
      <c r="E198" s="128" t="s">
        <v>3074</v>
      </c>
      <c r="F198" s="84" t="s">
        <v>901</v>
      </c>
      <c r="G198" s="84" t="s">
        <v>2866</v>
      </c>
      <c r="H198" s="79">
        <f t="shared" ca="1" si="12"/>
        <v>-1</v>
      </c>
      <c r="I198" s="251">
        <v>42079</v>
      </c>
      <c r="J198" s="251">
        <v>42111</v>
      </c>
      <c r="K198" s="149">
        <v>0.08</v>
      </c>
      <c r="L198" s="180">
        <f t="shared" si="13"/>
        <v>25</v>
      </c>
      <c r="M198" s="251"/>
      <c r="N198" s="251"/>
      <c r="O198" s="149">
        <v>0.08</v>
      </c>
      <c r="P198" s="151">
        <f t="shared" si="14"/>
        <v>0</v>
      </c>
      <c r="Q198" s="145">
        <f t="shared" si="15"/>
        <v>0</v>
      </c>
      <c r="R198" s="165"/>
      <c r="S198" s="177">
        <v>0</v>
      </c>
    </row>
    <row r="199" spans="2:19" ht="15.75" customHeight="1" x14ac:dyDescent="0.25">
      <c r="B199" s="137">
        <v>186</v>
      </c>
      <c r="C199" s="81">
        <v>5</v>
      </c>
      <c r="D199" s="83" t="s">
        <v>3075</v>
      </c>
      <c r="E199" s="128" t="s">
        <v>3076</v>
      </c>
      <c r="F199" s="84" t="s">
        <v>901</v>
      </c>
      <c r="G199" s="84" t="s">
        <v>2866</v>
      </c>
      <c r="H199" s="79">
        <f t="shared" ca="1" si="12"/>
        <v>-1</v>
      </c>
      <c r="I199" s="251">
        <v>42093</v>
      </c>
      <c r="J199" s="251">
        <v>42111</v>
      </c>
      <c r="K199" s="149">
        <v>0.04</v>
      </c>
      <c r="L199" s="180">
        <f t="shared" si="13"/>
        <v>15</v>
      </c>
      <c r="M199" s="251"/>
      <c r="N199" s="251"/>
      <c r="O199" s="149">
        <v>0.04</v>
      </c>
      <c r="P199" s="151">
        <f t="shared" si="14"/>
        <v>0</v>
      </c>
      <c r="Q199" s="145">
        <f t="shared" si="15"/>
        <v>0</v>
      </c>
      <c r="R199" s="165"/>
      <c r="S199" s="177">
        <v>0</v>
      </c>
    </row>
    <row r="200" spans="2:19" ht="15.75" customHeight="1" x14ac:dyDescent="0.25">
      <c r="B200" s="137">
        <v>187</v>
      </c>
      <c r="C200" s="81">
        <v>5</v>
      </c>
      <c r="D200" s="83" t="s">
        <v>3077</v>
      </c>
      <c r="E200" s="128" t="s">
        <v>3078</v>
      </c>
      <c r="F200" s="84" t="s">
        <v>3079</v>
      </c>
      <c r="G200" s="84" t="s">
        <v>3080</v>
      </c>
      <c r="H200" s="79">
        <f t="shared" ca="1" si="12"/>
        <v>0</v>
      </c>
      <c r="I200" s="251">
        <v>42114</v>
      </c>
      <c r="J200" s="251">
        <v>42125</v>
      </c>
      <c r="K200" s="149">
        <v>0.03</v>
      </c>
      <c r="L200" s="180">
        <f t="shared" si="13"/>
        <v>10</v>
      </c>
      <c r="M200" s="251"/>
      <c r="N200" s="251"/>
      <c r="O200" s="149">
        <v>0.03</v>
      </c>
      <c r="P200" s="151">
        <f t="shared" si="14"/>
        <v>0</v>
      </c>
      <c r="Q200" s="145">
        <f t="shared" si="15"/>
        <v>0</v>
      </c>
      <c r="R200" s="165"/>
      <c r="S200" s="177">
        <v>0</v>
      </c>
    </row>
    <row r="201" spans="2:19" ht="15.75" customHeight="1" x14ac:dyDescent="0.25">
      <c r="B201" s="137">
        <v>188</v>
      </c>
      <c r="C201" s="81">
        <v>3</v>
      </c>
      <c r="D201" s="83" t="s">
        <v>3081</v>
      </c>
      <c r="E201" s="128" t="s">
        <v>3082</v>
      </c>
      <c r="F201" s="84"/>
      <c r="G201" s="85"/>
      <c r="H201" s="79">
        <f t="shared" ref="H201:H264" ca="1" si="16">IF(ISBLANK($N201)=FALSE,1,IF($J201&lt;=$D$6,-1,0))</f>
        <v>-1</v>
      </c>
      <c r="I201" s="251">
        <f>MINA(I202:I204)</f>
        <v>42086</v>
      </c>
      <c r="J201" s="251">
        <f>MAXA(J202:J204)</f>
        <v>42111</v>
      </c>
      <c r="K201" s="149">
        <f>SUM(K202)</f>
        <v>0.25</v>
      </c>
      <c r="L201" s="180">
        <f t="shared" si="13"/>
        <v>20</v>
      </c>
      <c r="M201" s="251"/>
      <c r="N201" s="251"/>
      <c r="O201" s="149">
        <f>SUM(O202)</f>
        <v>0.25</v>
      </c>
      <c r="P201" s="151">
        <f t="shared" si="14"/>
        <v>0</v>
      </c>
      <c r="Q201" s="145">
        <f t="shared" si="15"/>
        <v>0</v>
      </c>
      <c r="R201" s="165"/>
      <c r="S201" s="177">
        <v>0</v>
      </c>
    </row>
    <row r="202" spans="2:19" ht="15.75" customHeight="1" x14ac:dyDescent="0.25">
      <c r="B202" s="137">
        <v>189</v>
      </c>
      <c r="C202" s="81">
        <v>4</v>
      </c>
      <c r="D202" s="83" t="s">
        <v>3083</v>
      </c>
      <c r="E202" s="128" t="s">
        <v>3084</v>
      </c>
      <c r="F202" s="84"/>
      <c r="G202" s="84"/>
      <c r="H202" s="79">
        <f t="shared" ca="1" si="16"/>
        <v>-1</v>
      </c>
      <c r="I202" s="251">
        <f>MINA(I203:I204)</f>
        <v>42086</v>
      </c>
      <c r="J202" s="251">
        <f>MAXA(J203:J204)</f>
        <v>42111</v>
      </c>
      <c r="K202" s="149">
        <f>SUM(K203:K204)</f>
        <v>0.25</v>
      </c>
      <c r="L202" s="180">
        <f t="shared" si="13"/>
        <v>20</v>
      </c>
      <c r="M202" s="251"/>
      <c r="N202" s="251"/>
      <c r="O202" s="149">
        <f>SUM(O203:O204)</f>
        <v>0.25</v>
      </c>
      <c r="P202" s="151">
        <f t="shared" si="14"/>
        <v>0</v>
      </c>
      <c r="Q202" s="145">
        <f t="shared" si="15"/>
        <v>0</v>
      </c>
      <c r="R202" s="165"/>
      <c r="S202" s="177">
        <v>0</v>
      </c>
    </row>
    <row r="203" spans="2:19" ht="15.75" customHeight="1" x14ac:dyDescent="0.25">
      <c r="B203" s="137">
        <v>190</v>
      </c>
      <c r="C203" s="81">
        <v>5</v>
      </c>
      <c r="D203" s="83" t="s">
        <v>3085</v>
      </c>
      <c r="E203" s="128" t="s">
        <v>3086</v>
      </c>
      <c r="F203" s="84" t="s">
        <v>3087</v>
      </c>
      <c r="G203" s="84" t="s">
        <v>3088</v>
      </c>
      <c r="H203" s="79">
        <f t="shared" ca="1" si="16"/>
        <v>-1</v>
      </c>
      <c r="I203" s="251">
        <v>42086</v>
      </c>
      <c r="J203" s="251">
        <v>42090</v>
      </c>
      <c r="K203" s="149">
        <v>0.1</v>
      </c>
      <c r="L203" s="180">
        <f t="shared" si="13"/>
        <v>5</v>
      </c>
      <c r="M203" s="251"/>
      <c r="N203" s="251"/>
      <c r="O203" s="149">
        <v>0.1</v>
      </c>
      <c r="P203" s="151">
        <f t="shared" si="14"/>
        <v>0</v>
      </c>
      <c r="Q203" s="145">
        <f t="shared" si="15"/>
        <v>0</v>
      </c>
      <c r="R203" s="165"/>
      <c r="S203" s="177">
        <v>0</v>
      </c>
    </row>
    <row r="204" spans="2:19" ht="15.75" customHeight="1" x14ac:dyDescent="0.25">
      <c r="B204" s="137">
        <v>191</v>
      </c>
      <c r="C204" s="81">
        <v>5</v>
      </c>
      <c r="D204" s="83" t="s">
        <v>3089</v>
      </c>
      <c r="E204" s="128" t="s">
        <v>3090</v>
      </c>
      <c r="F204" s="84" t="s">
        <v>3091</v>
      </c>
      <c r="G204" s="84" t="s">
        <v>3092</v>
      </c>
      <c r="H204" s="79">
        <f t="shared" ca="1" si="16"/>
        <v>-1</v>
      </c>
      <c r="I204" s="251">
        <v>42093</v>
      </c>
      <c r="J204" s="251">
        <v>42111</v>
      </c>
      <c r="K204" s="149">
        <v>0.15</v>
      </c>
      <c r="L204" s="180">
        <f t="shared" ref="L204:L267" si="17">NETWORKDAYS(I204,J204,0)</f>
        <v>15</v>
      </c>
      <c r="M204" s="251"/>
      <c r="N204" s="251"/>
      <c r="O204" s="149">
        <v>0.15</v>
      </c>
      <c r="P204" s="151">
        <f t="shared" ref="P204:P267" si="18">NETWORKDAYS(M204,N204,0)</f>
        <v>0</v>
      </c>
      <c r="Q204" s="145">
        <f t="shared" ref="Q204:Q267" si="19">N204-M204</f>
        <v>0</v>
      </c>
      <c r="R204" s="165"/>
      <c r="S204" s="177">
        <v>0</v>
      </c>
    </row>
    <row r="205" spans="2:19" ht="15.75" customHeight="1" x14ac:dyDescent="0.25">
      <c r="B205" s="137">
        <v>192</v>
      </c>
      <c r="C205" s="81">
        <v>2</v>
      </c>
      <c r="D205" s="108">
        <v>2.2999999999999998</v>
      </c>
      <c r="E205" s="128" t="s">
        <v>3093</v>
      </c>
      <c r="F205" s="84"/>
      <c r="G205" s="85"/>
      <c r="H205" s="79">
        <f t="shared" ca="1" si="16"/>
        <v>0</v>
      </c>
      <c r="I205" s="251">
        <f>MINA(I206:I382)</f>
        <v>42079</v>
      </c>
      <c r="J205" s="251">
        <f>MAXA(J206:J382)</f>
        <v>42230</v>
      </c>
      <c r="K205" s="149">
        <f>SUM(K206,K297)</f>
        <v>1.395</v>
      </c>
      <c r="L205" s="180">
        <f t="shared" si="17"/>
        <v>110</v>
      </c>
      <c r="M205" s="251"/>
      <c r="N205" s="251"/>
      <c r="O205" s="149">
        <f>SUM(O206,O297)</f>
        <v>1.395</v>
      </c>
      <c r="P205" s="151">
        <f t="shared" si="18"/>
        <v>0</v>
      </c>
      <c r="Q205" s="145">
        <f t="shared" si="19"/>
        <v>0</v>
      </c>
      <c r="R205" s="165"/>
      <c r="S205" s="177">
        <v>0</v>
      </c>
    </row>
    <row r="206" spans="2:19" ht="15.75" customHeight="1" x14ac:dyDescent="0.25">
      <c r="B206" s="137">
        <v>193</v>
      </c>
      <c r="C206" s="81">
        <v>3</v>
      </c>
      <c r="D206" s="83" t="s">
        <v>3094</v>
      </c>
      <c r="E206" s="128" t="s">
        <v>3095</v>
      </c>
      <c r="F206" s="84"/>
      <c r="G206" s="85"/>
      <c r="H206" s="79">
        <f t="shared" ca="1" si="16"/>
        <v>0</v>
      </c>
      <c r="I206" s="251">
        <f>MINA(I207:I296)</f>
        <v>42079</v>
      </c>
      <c r="J206" s="251">
        <f>MAXA(J207:J296)</f>
        <v>42230</v>
      </c>
      <c r="K206" s="149">
        <f>SUM(K207)</f>
        <v>0.56000000000000005</v>
      </c>
      <c r="L206" s="180">
        <f t="shared" si="17"/>
        <v>110</v>
      </c>
      <c r="M206" s="251"/>
      <c r="N206" s="251"/>
      <c r="O206" s="149">
        <f>SUM(O207)</f>
        <v>0.56000000000000005</v>
      </c>
      <c r="P206" s="151">
        <f t="shared" si="18"/>
        <v>0</v>
      </c>
      <c r="Q206" s="145">
        <f t="shared" si="19"/>
        <v>0</v>
      </c>
      <c r="R206" s="165"/>
      <c r="S206" s="177">
        <v>0</v>
      </c>
    </row>
    <row r="207" spans="2:19" ht="15.75" customHeight="1" x14ac:dyDescent="0.25">
      <c r="B207" s="137">
        <v>194</v>
      </c>
      <c r="C207" s="81">
        <v>4</v>
      </c>
      <c r="D207" s="83" t="s">
        <v>3096</v>
      </c>
      <c r="E207" s="128" t="s">
        <v>3097</v>
      </c>
      <c r="F207" s="84"/>
      <c r="G207" s="86"/>
      <c r="H207" s="79">
        <f t="shared" ca="1" si="16"/>
        <v>0</v>
      </c>
      <c r="I207" s="251">
        <f>MINA(I208:I296)</f>
        <v>42079</v>
      </c>
      <c r="J207" s="251">
        <f>MAXA(J208:J296)</f>
        <v>42230</v>
      </c>
      <c r="K207" s="149">
        <f>SUM(K208,K209,K219,K222,K224,K228,K233,K238,K244,K249,K253,K260,K264,K289,K293,K296)</f>
        <v>0.56000000000000005</v>
      </c>
      <c r="L207" s="180">
        <f t="shared" si="17"/>
        <v>110</v>
      </c>
      <c r="M207" s="251"/>
      <c r="N207" s="251"/>
      <c r="O207" s="149">
        <f>SUM(O208,O209,O219,O222,O224,O228,O233,O238,O244,O249,O253,O260,O264,O289,O293,O296)</f>
        <v>0.56000000000000005</v>
      </c>
      <c r="P207" s="151">
        <f t="shared" si="18"/>
        <v>0</v>
      </c>
      <c r="Q207" s="145">
        <f t="shared" si="19"/>
        <v>0</v>
      </c>
      <c r="R207" s="165"/>
      <c r="S207" s="177">
        <v>0</v>
      </c>
    </row>
    <row r="208" spans="2:19" ht="15.75" customHeight="1" x14ac:dyDescent="0.25">
      <c r="B208" s="137">
        <v>195</v>
      </c>
      <c r="C208" s="81">
        <v>5</v>
      </c>
      <c r="D208" s="83" t="s">
        <v>3098</v>
      </c>
      <c r="E208" s="128" t="s">
        <v>3099</v>
      </c>
      <c r="F208" s="86" t="s">
        <v>3100</v>
      </c>
      <c r="G208" s="86" t="s">
        <v>3101</v>
      </c>
      <c r="H208" s="79">
        <f t="shared" ca="1" si="16"/>
        <v>-1</v>
      </c>
      <c r="I208" s="251">
        <v>42079</v>
      </c>
      <c r="J208" s="251">
        <v>42097</v>
      </c>
      <c r="K208" s="149">
        <v>0</v>
      </c>
      <c r="L208" s="180">
        <f t="shared" si="17"/>
        <v>15</v>
      </c>
      <c r="M208" s="251"/>
      <c r="N208" s="251"/>
      <c r="O208" s="149">
        <v>0</v>
      </c>
      <c r="P208" s="151">
        <f t="shared" si="18"/>
        <v>0</v>
      </c>
      <c r="Q208" s="145">
        <f t="shared" si="19"/>
        <v>0</v>
      </c>
      <c r="R208" s="165"/>
      <c r="S208" s="177">
        <v>0</v>
      </c>
    </row>
    <row r="209" spans="2:19" ht="15.75" customHeight="1" x14ac:dyDescent="0.25">
      <c r="B209" s="137">
        <v>196</v>
      </c>
      <c r="C209" s="81">
        <v>5</v>
      </c>
      <c r="D209" s="83" t="s">
        <v>3102</v>
      </c>
      <c r="E209" s="128" t="s">
        <v>3103</v>
      </c>
      <c r="F209" s="86"/>
      <c r="G209" s="86"/>
      <c r="H209" s="79">
        <f t="shared" ca="1" si="16"/>
        <v>0</v>
      </c>
      <c r="I209" s="251">
        <f>MINA(I210:I218)</f>
        <v>42079</v>
      </c>
      <c r="J209" s="251">
        <f>MAXA(J210:J218)</f>
        <v>42153</v>
      </c>
      <c r="K209" s="149">
        <f>SUM(K210:K218)</f>
        <v>5.5E-2</v>
      </c>
      <c r="L209" s="180">
        <f t="shared" si="17"/>
        <v>55</v>
      </c>
      <c r="M209" s="251"/>
      <c r="N209" s="251"/>
      <c r="O209" s="149">
        <f>SUM(O210:O218)</f>
        <v>5.5E-2</v>
      </c>
      <c r="P209" s="151">
        <f t="shared" si="18"/>
        <v>0</v>
      </c>
      <c r="Q209" s="145">
        <f t="shared" si="19"/>
        <v>0</v>
      </c>
      <c r="R209" s="165"/>
      <c r="S209" s="177">
        <v>0</v>
      </c>
    </row>
    <row r="210" spans="2:19" ht="15.75" customHeight="1" x14ac:dyDescent="0.25">
      <c r="B210" s="137">
        <v>197</v>
      </c>
      <c r="C210" s="81">
        <v>6</v>
      </c>
      <c r="D210" s="83" t="s">
        <v>3104</v>
      </c>
      <c r="E210" s="128" t="s">
        <v>3105</v>
      </c>
      <c r="F210" s="86" t="s">
        <v>3100</v>
      </c>
      <c r="G210" s="86" t="s">
        <v>3101</v>
      </c>
      <c r="H210" s="79">
        <f t="shared" ca="1" si="16"/>
        <v>-1</v>
      </c>
      <c r="I210" s="251">
        <v>42079</v>
      </c>
      <c r="J210" s="251">
        <v>42083</v>
      </c>
      <c r="K210" s="149">
        <v>5.0000000000000001E-3</v>
      </c>
      <c r="L210" s="180">
        <f t="shared" si="17"/>
        <v>5</v>
      </c>
      <c r="M210" s="251"/>
      <c r="N210" s="251"/>
      <c r="O210" s="149">
        <v>5.0000000000000001E-3</v>
      </c>
      <c r="P210" s="151">
        <f t="shared" si="18"/>
        <v>0</v>
      </c>
      <c r="Q210" s="145">
        <f t="shared" si="19"/>
        <v>0</v>
      </c>
      <c r="R210" s="165"/>
      <c r="S210" s="177">
        <v>0</v>
      </c>
    </row>
    <row r="211" spans="2:19" ht="15.75" customHeight="1" x14ac:dyDescent="0.25">
      <c r="B211" s="137">
        <v>198</v>
      </c>
      <c r="C211" s="81">
        <v>6</v>
      </c>
      <c r="D211" s="83" t="s">
        <v>3106</v>
      </c>
      <c r="E211" s="128" t="s">
        <v>3107</v>
      </c>
      <c r="F211" s="86" t="s">
        <v>3100</v>
      </c>
      <c r="G211" s="86" t="s">
        <v>3101</v>
      </c>
      <c r="H211" s="79">
        <f t="shared" ca="1" si="16"/>
        <v>-1</v>
      </c>
      <c r="I211" s="251">
        <v>42086</v>
      </c>
      <c r="J211" s="251">
        <v>42090</v>
      </c>
      <c r="K211" s="149">
        <v>5.0000000000000001E-3</v>
      </c>
      <c r="L211" s="180">
        <f t="shared" si="17"/>
        <v>5</v>
      </c>
      <c r="M211" s="251"/>
      <c r="N211" s="251"/>
      <c r="O211" s="149">
        <v>5.0000000000000001E-3</v>
      </c>
      <c r="P211" s="151">
        <f t="shared" si="18"/>
        <v>0</v>
      </c>
      <c r="Q211" s="145">
        <f t="shared" si="19"/>
        <v>0</v>
      </c>
      <c r="R211" s="165"/>
      <c r="S211" s="177">
        <v>0</v>
      </c>
    </row>
    <row r="212" spans="2:19" ht="15.75" customHeight="1" x14ac:dyDescent="0.25">
      <c r="B212" s="137">
        <v>199</v>
      </c>
      <c r="C212" s="81">
        <v>6</v>
      </c>
      <c r="D212" s="83" t="s">
        <v>3108</v>
      </c>
      <c r="E212" s="128" t="s">
        <v>3109</v>
      </c>
      <c r="F212" s="86" t="s">
        <v>3110</v>
      </c>
      <c r="G212" s="86" t="s">
        <v>3111</v>
      </c>
      <c r="H212" s="79">
        <f t="shared" ca="1" si="16"/>
        <v>-1</v>
      </c>
      <c r="I212" s="251">
        <v>42093</v>
      </c>
      <c r="J212" s="251">
        <v>42104</v>
      </c>
      <c r="K212" s="149">
        <v>0.01</v>
      </c>
      <c r="L212" s="180">
        <f t="shared" si="17"/>
        <v>10</v>
      </c>
      <c r="M212" s="251"/>
      <c r="N212" s="251"/>
      <c r="O212" s="149">
        <v>0.01</v>
      </c>
      <c r="P212" s="151">
        <f t="shared" si="18"/>
        <v>0</v>
      </c>
      <c r="Q212" s="145">
        <f t="shared" si="19"/>
        <v>0</v>
      </c>
      <c r="R212" s="165"/>
      <c r="S212" s="177">
        <v>0</v>
      </c>
    </row>
    <row r="213" spans="2:19" ht="15.75" customHeight="1" x14ac:dyDescent="0.25">
      <c r="B213" s="137">
        <v>200</v>
      </c>
      <c r="C213" s="81">
        <v>6</v>
      </c>
      <c r="D213" s="83" t="s">
        <v>3112</v>
      </c>
      <c r="E213" s="128" t="s">
        <v>3113</v>
      </c>
      <c r="F213" s="86" t="s">
        <v>3100</v>
      </c>
      <c r="G213" s="86" t="s">
        <v>3101</v>
      </c>
      <c r="H213" s="79">
        <f t="shared" ca="1" si="16"/>
        <v>-1</v>
      </c>
      <c r="I213" s="251">
        <v>42107</v>
      </c>
      <c r="J213" s="251">
        <v>42111</v>
      </c>
      <c r="K213" s="149">
        <v>5.0000000000000001E-3</v>
      </c>
      <c r="L213" s="180">
        <f t="shared" si="17"/>
        <v>5</v>
      </c>
      <c r="M213" s="251"/>
      <c r="N213" s="251"/>
      <c r="O213" s="149">
        <v>5.0000000000000001E-3</v>
      </c>
      <c r="P213" s="151">
        <f t="shared" si="18"/>
        <v>0</v>
      </c>
      <c r="Q213" s="145">
        <f t="shared" si="19"/>
        <v>0</v>
      </c>
      <c r="R213" s="165"/>
      <c r="S213" s="177">
        <v>0</v>
      </c>
    </row>
    <row r="214" spans="2:19" ht="15.75" customHeight="1" x14ac:dyDescent="0.25">
      <c r="B214" s="137">
        <v>201</v>
      </c>
      <c r="C214" s="81">
        <v>6</v>
      </c>
      <c r="D214" s="83" t="s">
        <v>3114</v>
      </c>
      <c r="E214" s="128" t="s">
        <v>3115</v>
      </c>
      <c r="F214" s="86" t="s">
        <v>3100</v>
      </c>
      <c r="G214" s="86" t="s">
        <v>3101</v>
      </c>
      <c r="H214" s="79">
        <f t="shared" ca="1" si="16"/>
        <v>0</v>
      </c>
      <c r="I214" s="251">
        <v>42114</v>
      </c>
      <c r="J214" s="251">
        <v>42118</v>
      </c>
      <c r="K214" s="149">
        <v>5.0000000000000001E-3</v>
      </c>
      <c r="L214" s="180">
        <f t="shared" si="17"/>
        <v>5</v>
      </c>
      <c r="M214" s="251"/>
      <c r="N214" s="251"/>
      <c r="O214" s="149">
        <v>5.0000000000000001E-3</v>
      </c>
      <c r="P214" s="151">
        <f t="shared" si="18"/>
        <v>0</v>
      </c>
      <c r="Q214" s="145">
        <f t="shared" si="19"/>
        <v>0</v>
      </c>
      <c r="R214" s="165"/>
      <c r="S214" s="177">
        <v>0</v>
      </c>
    </row>
    <row r="215" spans="2:19" ht="15.75" customHeight="1" x14ac:dyDescent="0.25">
      <c r="B215" s="137">
        <v>202</v>
      </c>
      <c r="C215" s="81">
        <v>6</v>
      </c>
      <c r="D215" s="83" t="s">
        <v>3116</v>
      </c>
      <c r="E215" s="128" t="s">
        <v>3117</v>
      </c>
      <c r="F215" s="86" t="s">
        <v>3100</v>
      </c>
      <c r="G215" s="86" t="s">
        <v>3101</v>
      </c>
      <c r="H215" s="79">
        <f t="shared" ca="1" si="16"/>
        <v>0</v>
      </c>
      <c r="I215" s="251">
        <v>42121</v>
      </c>
      <c r="J215" s="251">
        <v>42125</v>
      </c>
      <c r="K215" s="149">
        <v>5.0000000000000001E-3</v>
      </c>
      <c r="L215" s="180">
        <f t="shared" si="17"/>
        <v>5</v>
      </c>
      <c r="M215" s="251"/>
      <c r="N215" s="251"/>
      <c r="O215" s="149">
        <v>5.0000000000000001E-3</v>
      </c>
      <c r="P215" s="151">
        <f t="shared" si="18"/>
        <v>0</v>
      </c>
      <c r="Q215" s="145">
        <f t="shared" si="19"/>
        <v>0</v>
      </c>
      <c r="R215" s="165"/>
      <c r="S215" s="177">
        <v>0</v>
      </c>
    </row>
    <row r="216" spans="2:19" ht="15.75" customHeight="1" x14ac:dyDescent="0.25">
      <c r="B216" s="137">
        <v>203</v>
      </c>
      <c r="C216" s="81">
        <v>6</v>
      </c>
      <c r="D216" s="83" t="s">
        <v>3118</v>
      </c>
      <c r="E216" s="128" t="s">
        <v>3119</v>
      </c>
      <c r="F216" s="86" t="s">
        <v>3100</v>
      </c>
      <c r="G216" s="86" t="s">
        <v>3101</v>
      </c>
      <c r="H216" s="79">
        <f t="shared" ca="1" si="16"/>
        <v>0</v>
      </c>
      <c r="I216" s="251">
        <v>42128</v>
      </c>
      <c r="J216" s="251">
        <v>42132</v>
      </c>
      <c r="K216" s="149">
        <v>5.0000000000000001E-3</v>
      </c>
      <c r="L216" s="180">
        <f t="shared" si="17"/>
        <v>5</v>
      </c>
      <c r="M216" s="251"/>
      <c r="N216" s="251"/>
      <c r="O216" s="149">
        <v>5.0000000000000001E-3</v>
      </c>
      <c r="P216" s="151">
        <f t="shared" si="18"/>
        <v>0</v>
      </c>
      <c r="Q216" s="145">
        <f t="shared" si="19"/>
        <v>0</v>
      </c>
      <c r="R216" s="165"/>
      <c r="S216" s="177">
        <v>0</v>
      </c>
    </row>
    <row r="217" spans="2:19" ht="15.75" customHeight="1" x14ac:dyDescent="0.25">
      <c r="B217" s="137">
        <v>204</v>
      </c>
      <c r="C217" s="81">
        <v>6</v>
      </c>
      <c r="D217" s="83" t="s">
        <v>3120</v>
      </c>
      <c r="E217" s="128" t="s">
        <v>3121</v>
      </c>
      <c r="F217" s="86" t="s">
        <v>3122</v>
      </c>
      <c r="G217" s="86" t="s">
        <v>3123</v>
      </c>
      <c r="H217" s="79">
        <f t="shared" ca="1" si="16"/>
        <v>0</v>
      </c>
      <c r="I217" s="251">
        <v>42135</v>
      </c>
      <c r="J217" s="251">
        <v>42139</v>
      </c>
      <c r="K217" s="149">
        <v>5.0000000000000001E-3</v>
      </c>
      <c r="L217" s="180">
        <f t="shared" si="17"/>
        <v>5</v>
      </c>
      <c r="M217" s="251"/>
      <c r="N217" s="251"/>
      <c r="O217" s="149">
        <v>5.0000000000000001E-3</v>
      </c>
      <c r="P217" s="151">
        <f t="shared" si="18"/>
        <v>0</v>
      </c>
      <c r="Q217" s="145">
        <f t="shared" si="19"/>
        <v>0</v>
      </c>
      <c r="R217" s="165"/>
      <c r="S217" s="177">
        <v>0</v>
      </c>
    </row>
    <row r="218" spans="2:19" ht="15.75" customHeight="1" x14ac:dyDescent="0.25">
      <c r="B218" s="137">
        <v>205</v>
      </c>
      <c r="C218" s="81">
        <v>6</v>
      </c>
      <c r="D218" s="83" t="s">
        <v>3124</v>
      </c>
      <c r="E218" s="128" t="s">
        <v>3125</v>
      </c>
      <c r="F218" s="86" t="s">
        <v>3122</v>
      </c>
      <c r="G218" s="86" t="s">
        <v>3123</v>
      </c>
      <c r="H218" s="79">
        <f t="shared" ca="1" si="16"/>
        <v>0</v>
      </c>
      <c r="I218" s="251">
        <v>42142</v>
      </c>
      <c r="J218" s="251">
        <v>42153</v>
      </c>
      <c r="K218" s="149">
        <v>0.01</v>
      </c>
      <c r="L218" s="180">
        <f t="shared" si="17"/>
        <v>10</v>
      </c>
      <c r="M218" s="251"/>
      <c r="N218" s="251"/>
      <c r="O218" s="149">
        <v>0.01</v>
      </c>
      <c r="P218" s="151">
        <f t="shared" si="18"/>
        <v>0</v>
      </c>
      <c r="Q218" s="145">
        <f t="shared" si="19"/>
        <v>0</v>
      </c>
      <c r="R218" s="165"/>
      <c r="S218" s="177">
        <v>0</v>
      </c>
    </row>
    <row r="219" spans="2:19" ht="15.75" customHeight="1" x14ac:dyDescent="0.25">
      <c r="B219" s="137">
        <v>206</v>
      </c>
      <c r="C219" s="81">
        <v>5</v>
      </c>
      <c r="D219" s="83" t="s">
        <v>456</v>
      </c>
      <c r="E219" s="128" t="s">
        <v>3126</v>
      </c>
      <c r="F219" s="86"/>
      <c r="G219" s="86"/>
      <c r="H219" s="79">
        <f t="shared" ca="1" si="16"/>
        <v>0</v>
      </c>
      <c r="I219" s="251">
        <f>MINA(I220:I221)</f>
        <v>42128</v>
      </c>
      <c r="J219" s="251">
        <f>MAXA(J220:J221)</f>
        <v>42160</v>
      </c>
      <c r="K219" s="149">
        <f>SUM(K220:K221)</f>
        <v>0.01</v>
      </c>
      <c r="L219" s="180">
        <f t="shared" si="17"/>
        <v>25</v>
      </c>
      <c r="M219" s="251"/>
      <c r="N219" s="251"/>
      <c r="O219" s="149">
        <f>SUM(O220:O221)</f>
        <v>0.01</v>
      </c>
      <c r="P219" s="151">
        <f t="shared" si="18"/>
        <v>0</v>
      </c>
      <c r="Q219" s="145">
        <f t="shared" si="19"/>
        <v>0</v>
      </c>
      <c r="R219" s="165"/>
      <c r="S219" s="177">
        <v>0</v>
      </c>
    </row>
    <row r="220" spans="2:19" ht="15.75" customHeight="1" x14ac:dyDescent="0.25">
      <c r="B220" s="137">
        <v>207</v>
      </c>
      <c r="C220" s="81">
        <v>6</v>
      </c>
      <c r="D220" s="83" t="s">
        <v>3127</v>
      </c>
      <c r="E220" s="128" t="s">
        <v>3128</v>
      </c>
      <c r="F220" s="86" t="s">
        <v>3122</v>
      </c>
      <c r="G220" s="86" t="s">
        <v>3123</v>
      </c>
      <c r="H220" s="79">
        <f t="shared" ca="1" si="16"/>
        <v>0</v>
      </c>
      <c r="I220" s="251">
        <v>42128</v>
      </c>
      <c r="J220" s="251">
        <v>42153</v>
      </c>
      <c r="K220" s="149">
        <v>5.0000000000000001E-3</v>
      </c>
      <c r="L220" s="180">
        <f t="shared" si="17"/>
        <v>20</v>
      </c>
      <c r="M220" s="251"/>
      <c r="N220" s="251"/>
      <c r="O220" s="149">
        <v>5.0000000000000001E-3</v>
      </c>
      <c r="P220" s="151">
        <f t="shared" si="18"/>
        <v>0</v>
      </c>
      <c r="Q220" s="145">
        <f t="shared" si="19"/>
        <v>0</v>
      </c>
      <c r="R220" s="165"/>
      <c r="S220" s="177">
        <v>0</v>
      </c>
    </row>
    <row r="221" spans="2:19" ht="15.75" customHeight="1" x14ac:dyDescent="0.25">
      <c r="B221" s="137">
        <v>208</v>
      </c>
      <c r="C221" s="81">
        <v>6</v>
      </c>
      <c r="D221" s="83" t="s">
        <v>3129</v>
      </c>
      <c r="E221" s="128" t="s">
        <v>3130</v>
      </c>
      <c r="F221" s="86" t="s">
        <v>3122</v>
      </c>
      <c r="G221" s="86" t="s">
        <v>3123</v>
      </c>
      <c r="H221" s="79">
        <f t="shared" ca="1" si="16"/>
        <v>0</v>
      </c>
      <c r="I221" s="251">
        <v>42156</v>
      </c>
      <c r="J221" s="251">
        <v>42160</v>
      </c>
      <c r="K221" s="149">
        <v>5.0000000000000001E-3</v>
      </c>
      <c r="L221" s="180">
        <f t="shared" si="17"/>
        <v>5</v>
      </c>
      <c r="M221" s="251"/>
      <c r="N221" s="251"/>
      <c r="O221" s="149">
        <v>5.0000000000000001E-3</v>
      </c>
      <c r="P221" s="151">
        <f t="shared" si="18"/>
        <v>0</v>
      </c>
      <c r="Q221" s="145">
        <f t="shared" si="19"/>
        <v>0</v>
      </c>
      <c r="R221" s="165"/>
      <c r="S221" s="177">
        <v>0</v>
      </c>
    </row>
    <row r="222" spans="2:19" ht="15.75" customHeight="1" x14ac:dyDescent="0.25">
      <c r="B222" s="137">
        <v>209</v>
      </c>
      <c r="C222" s="81">
        <v>5</v>
      </c>
      <c r="D222" s="83" t="s">
        <v>457</v>
      </c>
      <c r="E222" s="128" t="s">
        <v>3131</v>
      </c>
      <c r="F222" s="86"/>
      <c r="G222" s="86"/>
      <c r="H222" s="79">
        <f t="shared" ca="1" si="16"/>
        <v>0</v>
      </c>
      <c r="I222" s="251">
        <f>MINA(I223)</f>
        <v>42156</v>
      </c>
      <c r="J222" s="251">
        <f>MAXA(J223)</f>
        <v>42167</v>
      </c>
      <c r="K222" s="149">
        <f>SUM(K223)</f>
        <v>0.01</v>
      </c>
      <c r="L222" s="180">
        <f t="shared" si="17"/>
        <v>10</v>
      </c>
      <c r="M222" s="251"/>
      <c r="N222" s="251"/>
      <c r="O222" s="149">
        <f>SUM(O223)</f>
        <v>0.01</v>
      </c>
      <c r="P222" s="151">
        <f t="shared" si="18"/>
        <v>0</v>
      </c>
      <c r="Q222" s="145">
        <f t="shared" si="19"/>
        <v>0</v>
      </c>
      <c r="R222" s="165"/>
      <c r="S222" s="177">
        <v>0</v>
      </c>
    </row>
    <row r="223" spans="2:19" ht="15.75" customHeight="1" x14ac:dyDescent="0.25">
      <c r="B223" s="137">
        <v>210</v>
      </c>
      <c r="C223" s="81">
        <v>6</v>
      </c>
      <c r="D223" s="83" t="s">
        <v>3132</v>
      </c>
      <c r="E223" s="128" t="s">
        <v>3133</v>
      </c>
      <c r="F223" s="86" t="s">
        <v>3110</v>
      </c>
      <c r="G223" s="86" t="s">
        <v>3111</v>
      </c>
      <c r="H223" s="79">
        <f t="shared" ca="1" si="16"/>
        <v>0</v>
      </c>
      <c r="I223" s="251">
        <v>42156</v>
      </c>
      <c r="J223" s="251">
        <v>42167</v>
      </c>
      <c r="K223" s="149">
        <v>0.01</v>
      </c>
      <c r="L223" s="180">
        <f t="shared" si="17"/>
        <v>10</v>
      </c>
      <c r="M223" s="251"/>
      <c r="N223" s="251"/>
      <c r="O223" s="149">
        <v>0.01</v>
      </c>
      <c r="P223" s="151">
        <f t="shared" si="18"/>
        <v>0</v>
      </c>
      <c r="Q223" s="145">
        <f t="shared" si="19"/>
        <v>0</v>
      </c>
      <c r="R223" s="165"/>
      <c r="S223" s="177">
        <v>0</v>
      </c>
    </row>
    <row r="224" spans="2:19" ht="15.75" customHeight="1" x14ac:dyDescent="0.25">
      <c r="B224" s="137">
        <v>211</v>
      </c>
      <c r="C224" s="81">
        <v>5</v>
      </c>
      <c r="D224" s="83" t="s">
        <v>458</v>
      </c>
      <c r="E224" s="128" t="s">
        <v>3028</v>
      </c>
      <c r="F224" s="86"/>
      <c r="G224" s="86"/>
      <c r="H224" s="79">
        <f t="shared" ca="1" si="16"/>
        <v>0</v>
      </c>
      <c r="I224" s="251">
        <f>MINA(I225:I227)</f>
        <v>42079</v>
      </c>
      <c r="J224" s="251">
        <f>MAXA(J225:J227)</f>
        <v>42146</v>
      </c>
      <c r="K224" s="149">
        <f>SUM(K225:K227)</f>
        <v>0.03</v>
      </c>
      <c r="L224" s="180">
        <f t="shared" si="17"/>
        <v>50</v>
      </c>
      <c r="M224" s="251"/>
      <c r="N224" s="251"/>
      <c r="O224" s="149">
        <f>SUM(O225:O227)</f>
        <v>0.03</v>
      </c>
      <c r="P224" s="151">
        <f t="shared" si="18"/>
        <v>0</v>
      </c>
      <c r="Q224" s="145">
        <f t="shared" si="19"/>
        <v>0</v>
      </c>
      <c r="R224" s="165"/>
      <c r="S224" s="177">
        <v>0</v>
      </c>
    </row>
    <row r="225" spans="2:19" ht="15.75" customHeight="1" x14ac:dyDescent="0.25">
      <c r="B225" s="137">
        <v>212</v>
      </c>
      <c r="C225" s="81">
        <v>6</v>
      </c>
      <c r="D225" s="83" t="s">
        <v>3134</v>
      </c>
      <c r="E225" s="128" t="s">
        <v>3135</v>
      </c>
      <c r="F225" s="86" t="s">
        <v>3110</v>
      </c>
      <c r="G225" s="86" t="s">
        <v>3111</v>
      </c>
      <c r="H225" s="79">
        <f t="shared" ca="1" si="16"/>
        <v>-1</v>
      </c>
      <c r="I225" s="251">
        <v>42079</v>
      </c>
      <c r="J225" s="251">
        <v>42104</v>
      </c>
      <c r="K225" s="149">
        <v>0.01</v>
      </c>
      <c r="L225" s="180">
        <f t="shared" si="17"/>
        <v>20</v>
      </c>
      <c r="M225" s="251"/>
      <c r="N225" s="251"/>
      <c r="O225" s="149">
        <v>0.01</v>
      </c>
      <c r="P225" s="151">
        <f t="shared" si="18"/>
        <v>0</v>
      </c>
      <c r="Q225" s="145">
        <f t="shared" si="19"/>
        <v>0</v>
      </c>
      <c r="R225" s="165"/>
      <c r="S225" s="177">
        <v>0</v>
      </c>
    </row>
    <row r="226" spans="2:19" ht="15.75" customHeight="1" x14ac:dyDescent="0.25">
      <c r="B226" s="137">
        <v>213</v>
      </c>
      <c r="C226" s="81">
        <v>6</v>
      </c>
      <c r="D226" s="83" t="s">
        <v>3136</v>
      </c>
      <c r="E226" s="128" t="s">
        <v>3137</v>
      </c>
      <c r="F226" s="86" t="s">
        <v>3100</v>
      </c>
      <c r="G226" s="86" t="s">
        <v>3101</v>
      </c>
      <c r="H226" s="79">
        <f t="shared" ca="1" si="16"/>
        <v>0</v>
      </c>
      <c r="I226" s="251">
        <v>42107</v>
      </c>
      <c r="J226" s="251">
        <v>42118</v>
      </c>
      <c r="K226" s="149">
        <v>0.01</v>
      </c>
      <c r="L226" s="180">
        <f t="shared" si="17"/>
        <v>10</v>
      </c>
      <c r="M226" s="251"/>
      <c r="N226" s="251"/>
      <c r="O226" s="149">
        <v>0.01</v>
      </c>
      <c r="P226" s="151">
        <f t="shared" si="18"/>
        <v>0</v>
      </c>
      <c r="Q226" s="145">
        <f t="shared" si="19"/>
        <v>0</v>
      </c>
      <c r="R226" s="165"/>
      <c r="S226" s="177">
        <v>0</v>
      </c>
    </row>
    <row r="227" spans="2:19" ht="15.75" customHeight="1" x14ac:dyDescent="0.25">
      <c r="B227" s="137">
        <v>214</v>
      </c>
      <c r="C227" s="81">
        <v>6</v>
      </c>
      <c r="D227" s="83" t="s">
        <v>3138</v>
      </c>
      <c r="E227" s="128" t="s">
        <v>3139</v>
      </c>
      <c r="F227" s="86" t="s">
        <v>3100</v>
      </c>
      <c r="G227" s="86" t="s">
        <v>3101</v>
      </c>
      <c r="H227" s="79">
        <f t="shared" ca="1" si="16"/>
        <v>0</v>
      </c>
      <c r="I227" s="251">
        <v>42121</v>
      </c>
      <c r="J227" s="251">
        <v>42146</v>
      </c>
      <c r="K227" s="149">
        <v>0.01</v>
      </c>
      <c r="L227" s="180">
        <f t="shared" si="17"/>
        <v>20</v>
      </c>
      <c r="M227" s="251"/>
      <c r="N227" s="251"/>
      <c r="O227" s="149">
        <v>0.01</v>
      </c>
      <c r="P227" s="151">
        <f t="shared" si="18"/>
        <v>0</v>
      </c>
      <c r="Q227" s="145">
        <f t="shared" si="19"/>
        <v>0</v>
      </c>
      <c r="R227" s="165"/>
      <c r="S227" s="177">
        <v>0</v>
      </c>
    </row>
    <row r="228" spans="2:19" ht="15.75" customHeight="1" x14ac:dyDescent="0.25">
      <c r="B228" s="137">
        <v>215</v>
      </c>
      <c r="C228" s="81">
        <v>5</v>
      </c>
      <c r="D228" s="83" t="s">
        <v>459</v>
      </c>
      <c r="E228" s="128" t="s">
        <v>2992</v>
      </c>
      <c r="F228" s="86"/>
      <c r="G228" s="86"/>
      <c r="H228" s="79">
        <f t="shared" ca="1" si="16"/>
        <v>0</v>
      </c>
      <c r="I228" s="251">
        <f>MINA(I229:I232)</f>
        <v>42128</v>
      </c>
      <c r="J228" s="251">
        <f>MAXA(J229:J232)</f>
        <v>42174</v>
      </c>
      <c r="K228" s="149">
        <f>SUM(K229:K232)</f>
        <v>2.5000000000000001E-2</v>
      </c>
      <c r="L228" s="180">
        <f t="shared" si="17"/>
        <v>35</v>
      </c>
      <c r="M228" s="251"/>
      <c r="N228" s="251"/>
      <c r="O228" s="149">
        <f>SUM(O229:O232)</f>
        <v>2.5000000000000001E-2</v>
      </c>
      <c r="P228" s="151">
        <f t="shared" si="18"/>
        <v>0</v>
      </c>
      <c r="Q228" s="145">
        <f t="shared" si="19"/>
        <v>0</v>
      </c>
      <c r="R228" s="165"/>
      <c r="S228" s="177">
        <v>0</v>
      </c>
    </row>
    <row r="229" spans="2:19" ht="15.75" customHeight="1" x14ac:dyDescent="0.25">
      <c r="B229" s="137">
        <v>216</v>
      </c>
      <c r="C229" s="81">
        <v>6</v>
      </c>
      <c r="D229" s="83" t="s">
        <v>3140</v>
      </c>
      <c r="E229" s="128" t="s">
        <v>3141</v>
      </c>
      <c r="F229" s="86" t="s">
        <v>3100</v>
      </c>
      <c r="G229" s="86" t="s">
        <v>3101</v>
      </c>
      <c r="H229" s="79">
        <f t="shared" ca="1" si="16"/>
        <v>0</v>
      </c>
      <c r="I229" s="251">
        <v>42128</v>
      </c>
      <c r="J229" s="251">
        <v>42132</v>
      </c>
      <c r="K229" s="149">
        <v>5.0000000000000001E-3</v>
      </c>
      <c r="L229" s="180">
        <f t="shared" si="17"/>
        <v>5</v>
      </c>
      <c r="M229" s="251"/>
      <c r="N229" s="251"/>
      <c r="O229" s="149">
        <v>5.0000000000000001E-3</v>
      </c>
      <c r="P229" s="151">
        <f t="shared" si="18"/>
        <v>0</v>
      </c>
      <c r="Q229" s="145">
        <f t="shared" si="19"/>
        <v>0</v>
      </c>
      <c r="R229" s="165"/>
      <c r="S229" s="177">
        <v>0</v>
      </c>
    </row>
    <row r="230" spans="2:19" ht="15.75" customHeight="1" x14ac:dyDescent="0.25">
      <c r="B230" s="137">
        <v>217</v>
      </c>
      <c r="C230" s="81">
        <v>6</v>
      </c>
      <c r="D230" s="83" t="s">
        <v>3142</v>
      </c>
      <c r="E230" s="128" t="s">
        <v>3143</v>
      </c>
      <c r="F230" s="86" t="s">
        <v>3100</v>
      </c>
      <c r="G230" s="86" t="s">
        <v>3101</v>
      </c>
      <c r="H230" s="79">
        <f t="shared" ca="1" si="16"/>
        <v>0</v>
      </c>
      <c r="I230" s="251">
        <v>42135</v>
      </c>
      <c r="J230" s="251">
        <v>42139</v>
      </c>
      <c r="K230" s="149">
        <v>5.0000000000000001E-3</v>
      </c>
      <c r="L230" s="180">
        <f t="shared" si="17"/>
        <v>5</v>
      </c>
      <c r="M230" s="251"/>
      <c r="N230" s="251"/>
      <c r="O230" s="149">
        <v>5.0000000000000001E-3</v>
      </c>
      <c r="P230" s="151">
        <f t="shared" si="18"/>
        <v>0</v>
      </c>
      <c r="Q230" s="145">
        <f t="shared" si="19"/>
        <v>0</v>
      </c>
      <c r="R230" s="165"/>
      <c r="S230" s="177">
        <v>0</v>
      </c>
    </row>
    <row r="231" spans="2:19" ht="15.75" customHeight="1" x14ac:dyDescent="0.25">
      <c r="B231" s="137">
        <v>218</v>
      </c>
      <c r="C231" s="81">
        <v>6</v>
      </c>
      <c r="D231" s="83" t="s">
        <v>3144</v>
      </c>
      <c r="E231" s="128" t="s">
        <v>3145</v>
      </c>
      <c r="F231" s="86" t="s">
        <v>3100</v>
      </c>
      <c r="G231" s="86" t="s">
        <v>3101</v>
      </c>
      <c r="H231" s="79">
        <f t="shared" ca="1" si="16"/>
        <v>0</v>
      </c>
      <c r="I231" s="251">
        <v>42142</v>
      </c>
      <c r="J231" s="251">
        <v>42167</v>
      </c>
      <c r="K231" s="149">
        <v>0.01</v>
      </c>
      <c r="L231" s="180">
        <f t="shared" si="17"/>
        <v>20</v>
      </c>
      <c r="M231" s="251"/>
      <c r="N231" s="251"/>
      <c r="O231" s="149">
        <v>0.01</v>
      </c>
      <c r="P231" s="151">
        <f t="shared" si="18"/>
        <v>0</v>
      </c>
      <c r="Q231" s="145">
        <f t="shared" si="19"/>
        <v>0</v>
      </c>
      <c r="R231" s="165"/>
      <c r="S231" s="177">
        <v>0</v>
      </c>
    </row>
    <row r="232" spans="2:19" ht="15.75" customHeight="1" x14ac:dyDescent="0.25">
      <c r="B232" s="137">
        <v>219</v>
      </c>
      <c r="C232" s="81">
        <v>6</v>
      </c>
      <c r="D232" s="83" t="s">
        <v>3146</v>
      </c>
      <c r="E232" s="128" t="s">
        <v>3147</v>
      </c>
      <c r="F232" s="86" t="s">
        <v>3100</v>
      </c>
      <c r="G232" s="86" t="s">
        <v>3101</v>
      </c>
      <c r="H232" s="79">
        <f t="shared" ca="1" si="16"/>
        <v>0</v>
      </c>
      <c r="I232" s="251">
        <v>42170</v>
      </c>
      <c r="J232" s="251">
        <v>42174</v>
      </c>
      <c r="K232" s="149">
        <v>5.0000000000000001E-3</v>
      </c>
      <c r="L232" s="180">
        <f t="shared" si="17"/>
        <v>5</v>
      </c>
      <c r="M232" s="251"/>
      <c r="N232" s="251"/>
      <c r="O232" s="149">
        <v>5.0000000000000001E-3</v>
      </c>
      <c r="P232" s="151">
        <f t="shared" si="18"/>
        <v>0</v>
      </c>
      <c r="Q232" s="145">
        <f t="shared" si="19"/>
        <v>0</v>
      </c>
      <c r="R232" s="165"/>
      <c r="S232" s="177">
        <v>0</v>
      </c>
    </row>
    <row r="233" spans="2:19" ht="15.75" customHeight="1" x14ac:dyDescent="0.25">
      <c r="B233" s="137">
        <v>220</v>
      </c>
      <c r="C233" s="81">
        <v>5</v>
      </c>
      <c r="D233" s="83" t="s">
        <v>3148</v>
      </c>
      <c r="E233" s="128" t="s">
        <v>3149</v>
      </c>
      <c r="F233" s="86"/>
      <c r="G233" s="86"/>
      <c r="H233" s="79">
        <f t="shared" ca="1" si="16"/>
        <v>0</v>
      </c>
      <c r="I233" s="251">
        <f>MINA(I234:I237)</f>
        <v>42128</v>
      </c>
      <c r="J233" s="251">
        <f>MAXA(J234:J237)</f>
        <v>42170</v>
      </c>
      <c r="K233" s="149">
        <f>SUM(K234:K237)</f>
        <v>0.03</v>
      </c>
      <c r="L233" s="180">
        <f t="shared" si="17"/>
        <v>31</v>
      </c>
      <c r="M233" s="251"/>
      <c r="N233" s="251"/>
      <c r="O233" s="149">
        <f>SUM(O234:O237)</f>
        <v>0.03</v>
      </c>
      <c r="P233" s="151">
        <f t="shared" si="18"/>
        <v>0</v>
      </c>
      <c r="Q233" s="145">
        <f t="shared" si="19"/>
        <v>0</v>
      </c>
      <c r="R233" s="165"/>
      <c r="S233" s="177">
        <v>0</v>
      </c>
    </row>
    <row r="234" spans="2:19" ht="15.75" customHeight="1" x14ac:dyDescent="0.25">
      <c r="B234" s="137">
        <v>221</v>
      </c>
      <c r="C234" s="81">
        <v>6</v>
      </c>
      <c r="D234" s="83" t="s">
        <v>3150</v>
      </c>
      <c r="E234" s="128" t="s">
        <v>3151</v>
      </c>
      <c r="F234" s="86" t="s">
        <v>3100</v>
      </c>
      <c r="G234" s="86" t="s">
        <v>3101</v>
      </c>
      <c r="H234" s="79">
        <f t="shared" ca="1" si="16"/>
        <v>0</v>
      </c>
      <c r="I234" s="251">
        <v>42128</v>
      </c>
      <c r="J234" s="251">
        <v>42139</v>
      </c>
      <c r="K234" s="149">
        <v>0.01</v>
      </c>
      <c r="L234" s="180">
        <f t="shared" si="17"/>
        <v>10</v>
      </c>
      <c r="M234" s="251"/>
      <c r="N234" s="251"/>
      <c r="O234" s="149">
        <v>0.01</v>
      </c>
      <c r="P234" s="151">
        <f t="shared" si="18"/>
        <v>0</v>
      </c>
      <c r="Q234" s="145">
        <f t="shared" si="19"/>
        <v>0</v>
      </c>
      <c r="R234" s="165"/>
      <c r="S234" s="177">
        <v>0</v>
      </c>
    </row>
    <row r="235" spans="2:19" ht="15.75" customHeight="1" x14ac:dyDescent="0.25">
      <c r="B235" s="137">
        <v>222</v>
      </c>
      <c r="C235" s="81">
        <v>6</v>
      </c>
      <c r="D235" s="83" t="s">
        <v>3152</v>
      </c>
      <c r="E235" s="128" t="s">
        <v>3153</v>
      </c>
      <c r="F235" s="86" t="s">
        <v>3100</v>
      </c>
      <c r="G235" s="86" t="s">
        <v>3101</v>
      </c>
      <c r="H235" s="79">
        <f t="shared" ca="1" si="16"/>
        <v>0</v>
      </c>
      <c r="I235" s="251">
        <v>42142</v>
      </c>
      <c r="J235" s="251">
        <v>42146</v>
      </c>
      <c r="K235" s="149">
        <v>5.0000000000000001E-3</v>
      </c>
      <c r="L235" s="180">
        <f t="shared" si="17"/>
        <v>5</v>
      </c>
      <c r="M235" s="251"/>
      <c r="N235" s="251"/>
      <c r="O235" s="149">
        <v>5.0000000000000001E-3</v>
      </c>
      <c r="P235" s="151">
        <f t="shared" si="18"/>
        <v>0</v>
      </c>
      <c r="Q235" s="145">
        <f t="shared" si="19"/>
        <v>0</v>
      </c>
      <c r="R235" s="165"/>
      <c r="S235" s="177">
        <v>0</v>
      </c>
    </row>
    <row r="236" spans="2:19" ht="15.75" customHeight="1" x14ac:dyDescent="0.25">
      <c r="B236" s="137">
        <v>223</v>
      </c>
      <c r="C236" s="81">
        <v>6</v>
      </c>
      <c r="D236" s="83" t="s">
        <v>3154</v>
      </c>
      <c r="E236" s="128" t="s">
        <v>3155</v>
      </c>
      <c r="F236" s="86" t="s">
        <v>3100</v>
      </c>
      <c r="G236" s="86" t="s">
        <v>3101</v>
      </c>
      <c r="H236" s="79">
        <f t="shared" ca="1" si="16"/>
        <v>0</v>
      </c>
      <c r="I236" s="251">
        <v>42150</v>
      </c>
      <c r="J236" s="251">
        <v>42156</v>
      </c>
      <c r="K236" s="149">
        <v>5.0000000000000001E-3</v>
      </c>
      <c r="L236" s="180">
        <f t="shared" si="17"/>
        <v>5</v>
      </c>
      <c r="M236" s="251"/>
      <c r="N236" s="251"/>
      <c r="O236" s="149">
        <v>5.0000000000000001E-3</v>
      </c>
      <c r="P236" s="151">
        <f t="shared" si="18"/>
        <v>0</v>
      </c>
      <c r="Q236" s="145">
        <f t="shared" si="19"/>
        <v>0</v>
      </c>
      <c r="R236" s="165"/>
      <c r="S236" s="177">
        <v>0</v>
      </c>
    </row>
    <row r="237" spans="2:19" ht="15.75" customHeight="1" x14ac:dyDescent="0.25">
      <c r="B237" s="137">
        <v>224</v>
      </c>
      <c r="C237" s="81">
        <v>6</v>
      </c>
      <c r="D237" s="83" t="s">
        <v>3156</v>
      </c>
      <c r="E237" s="128" t="s">
        <v>3157</v>
      </c>
      <c r="F237" s="86" t="s">
        <v>3100</v>
      </c>
      <c r="G237" s="86" t="s">
        <v>3101</v>
      </c>
      <c r="H237" s="79">
        <f t="shared" ca="1" si="16"/>
        <v>0</v>
      </c>
      <c r="I237" s="251">
        <v>42157</v>
      </c>
      <c r="J237" s="251">
        <v>42170</v>
      </c>
      <c r="K237" s="149">
        <v>0.01</v>
      </c>
      <c r="L237" s="180">
        <f t="shared" si="17"/>
        <v>10</v>
      </c>
      <c r="M237" s="251"/>
      <c r="N237" s="251"/>
      <c r="O237" s="149">
        <v>0.01</v>
      </c>
      <c r="P237" s="151">
        <f t="shared" si="18"/>
        <v>0</v>
      </c>
      <c r="Q237" s="145">
        <f t="shared" si="19"/>
        <v>0</v>
      </c>
      <c r="R237" s="165"/>
      <c r="S237" s="177">
        <v>0</v>
      </c>
    </row>
    <row r="238" spans="2:19" ht="15.75" customHeight="1" x14ac:dyDescent="0.25">
      <c r="B238" s="137">
        <v>225</v>
      </c>
      <c r="C238" s="81">
        <v>5</v>
      </c>
      <c r="D238" s="83" t="s">
        <v>3158</v>
      </c>
      <c r="E238" s="128" t="s">
        <v>3159</v>
      </c>
      <c r="F238" s="86"/>
      <c r="G238" s="86"/>
      <c r="H238" s="79">
        <f t="shared" ca="1" si="16"/>
        <v>0</v>
      </c>
      <c r="I238" s="251">
        <f>MINA(I239:I243)</f>
        <v>42079</v>
      </c>
      <c r="J238" s="251">
        <f>MAXA(J239:J243)</f>
        <v>42139</v>
      </c>
      <c r="K238" s="149">
        <f>SUM(K239:K243)</f>
        <v>0.05</v>
      </c>
      <c r="L238" s="180">
        <f t="shared" si="17"/>
        <v>45</v>
      </c>
      <c r="M238" s="251"/>
      <c r="N238" s="251"/>
      <c r="O238" s="149">
        <f>SUM(O239:O243)</f>
        <v>0.05</v>
      </c>
      <c r="P238" s="151">
        <f t="shared" si="18"/>
        <v>0</v>
      </c>
      <c r="Q238" s="145">
        <f t="shared" si="19"/>
        <v>0</v>
      </c>
      <c r="R238" s="165"/>
      <c r="S238" s="177">
        <v>0</v>
      </c>
    </row>
    <row r="239" spans="2:19" ht="15.75" customHeight="1" x14ac:dyDescent="0.25">
      <c r="B239" s="137">
        <v>226</v>
      </c>
      <c r="C239" s="81">
        <v>6</v>
      </c>
      <c r="D239" s="83" t="s">
        <v>3160</v>
      </c>
      <c r="E239" s="128" t="s">
        <v>3161</v>
      </c>
      <c r="F239" s="86" t="s">
        <v>3100</v>
      </c>
      <c r="G239" s="86" t="s">
        <v>3101</v>
      </c>
      <c r="H239" s="79">
        <f t="shared" ca="1" si="16"/>
        <v>-1</v>
      </c>
      <c r="I239" s="251">
        <v>42079</v>
      </c>
      <c r="J239" s="251">
        <v>42090</v>
      </c>
      <c r="K239" s="149">
        <v>0.01</v>
      </c>
      <c r="L239" s="180">
        <f t="shared" si="17"/>
        <v>10</v>
      </c>
      <c r="M239" s="251"/>
      <c r="N239" s="251"/>
      <c r="O239" s="149">
        <v>0.01</v>
      </c>
      <c r="P239" s="151">
        <f t="shared" si="18"/>
        <v>0</v>
      </c>
      <c r="Q239" s="145">
        <f t="shared" si="19"/>
        <v>0</v>
      </c>
      <c r="R239" s="165"/>
      <c r="S239" s="177">
        <v>0</v>
      </c>
    </row>
    <row r="240" spans="2:19" ht="15.75" customHeight="1" x14ac:dyDescent="0.25">
      <c r="B240" s="137">
        <v>227</v>
      </c>
      <c r="C240" s="81">
        <v>6</v>
      </c>
      <c r="D240" s="83" t="s">
        <v>3162</v>
      </c>
      <c r="E240" s="128" t="s">
        <v>3163</v>
      </c>
      <c r="F240" s="86" t="s">
        <v>3100</v>
      </c>
      <c r="G240" s="86" t="s">
        <v>3101</v>
      </c>
      <c r="H240" s="79">
        <f t="shared" ca="1" si="16"/>
        <v>-1</v>
      </c>
      <c r="I240" s="251">
        <v>42093</v>
      </c>
      <c r="J240" s="251">
        <v>42104</v>
      </c>
      <c r="K240" s="149">
        <v>0.01</v>
      </c>
      <c r="L240" s="180">
        <f t="shared" si="17"/>
        <v>10</v>
      </c>
      <c r="M240" s="251"/>
      <c r="N240" s="251"/>
      <c r="O240" s="149">
        <v>0.01</v>
      </c>
      <c r="P240" s="151">
        <f t="shared" si="18"/>
        <v>0</v>
      </c>
      <c r="Q240" s="145">
        <f t="shared" si="19"/>
        <v>0</v>
      </c>
      <c r="R240" s="165"/>
      <c r="S240" s="177">
        <v>0</v>
      </c>
    </row>
    <row r="241" spans="2:19" ht="15.75" customHeight="1" x14ac:dyDescent="0.25">
      <c r="B241" s="137">
        <v>228</v>
      </c>
      <c r="C241" s="81">
        <v>6</v>
      </c>
      <c r="D241" s="83" t="s">
        <v>3164</v>
      </c>
      <c r="E241" s="128" t="s">
        <v>3165</v>
      </c>
      <c r="F241" s="86" t="s">
        <v>3100</v>
      </c>
      <c r="G241" s="86" t="s">
        <v>3101</v>
      </c>
      <c r="H241" s="79">
        <f t="shared" ca="1" si="16"/>
        <v>-1</v>
      </c>
      <c r="I241" s="251">
        <v>42107</v>
      </c>
      <c r="J241" s="251">
        <v>42111</v>
      </c>
      <c r="K241" s="149">
        <v>0.01</v>
      </c>
      <c r="L241" s="180">
        <f t="shared" si="17"/>
        <v>5</v>
      </c>
      <c r="M241" s="251"/>
      <c r="N241" s="251"/>
      <c r="O241" s="149">
        <v>0.01</v>
      </c>
      <c r="P241" s="151">
        <f t="shared" si="18"/>
        <v>0</v>
      </c>
      <c r="Q241" s="145">
        <f t="shared" si="19"/>
        <v>0</v>
      </c>
      <c r="R241" s="165"/>
      <c r="S241" s="177">
        <v>0</v>
      </c>
    </row>
    <row r="242" spans="2:19" ht="15.75" customHeight="1" x14ac:dyDescent="0.25">
      <c r="B242" s="137">
        <v>229</v>
      </c>
      <c r="C242" s="81">
        <v>6</v>
      </c>
      <c r="D242" s="83" t="s">
        <v>3166</v>
      </c>
      <c r="E242" s="128" t="s">
        <v>3167</v>
      </c>
      <c r="F242" s="86" t="s">
        <v>3100</v>
      </c>
      <c r="G242" s="86" t="s">
        <v>3101</v>
      </c>
      <c r="H242" s="79">
        <f t="shared" ca="1" si="16"/>
        <v>0</v>
      </c>
      <c r="I242" s="251">
        <v>42114</v>
      </c>
      <c r="J242" s="251">
        <v>42125</v>
      </c>
      <c r="K242" s="149">
        <v>0.01</v>
      </c>
      <c r="L242" s="180">
        <f t="shared" si="17"/>
        <v>10</v>
      </c>
      <c r="M242" s="251"/>
      <c r="N242" s="251"/>
      <c r="O242" s="149">
        <v>0.01</v>
      </c>
      <c r="P242" s="151">
        <f t="shared" si="18"/>
        <v>0</v>
      </c>
      <c r="Q242" s="145">
        <f t="shared" si="19"/>
        <v>0</v>
      </c>
      <c r="R242" s="165"/>
      <c r="S242" s="177">
        <v>0</v>
      </c>
    </row>
    <row r="243" spans="2:19" ht="15.75" customHeight="1" x14ac:dyDescent="0.25">
      <c r="B243" s="137">
        <v>230</v>
      </c>
      <c r="C243" s="81">
        <v>6</v>
      </c>
      <c r="D243" s="83" t="s">
        <v>3168</v>
      </c>
      <c r="E243" s="128" t="s">
        <v>3169</v>
      </c>
      <c r="F243" s="86" t="s">
        <v>3100</v>
      </c>
      <c r="G243" s="86" t="s">
        <v>3101</v>
      </c>
      <c r="H243" s="79">
        <f t="shared" ca="1" si="16"/>
        <v>0</v>
      </c>
      <c r="I243" s="251">
        <v>42128</v>
      </c>
      <c r="J243" s="251">
        <v>42139</v>
      </c>
      <c r="K243" s="149">
        <v>0.01</v>
      </c>
      <c r="L243" s="180">
        <f t="shared" si="17"/>
        <v>10</v>
      </c>
      <c r="M243" s="251"/>
      <c r="N243" s="251"/>
      <c r="O243" s="149">
        <v>0.01</v>
      </c>
      <c r="P243" s="151">
        <f t="shared" si="18"/>
        <v>0</v>
      </c>
      <c r="Q243" s="145">
        <f t="shared" si="19"/>
        <v>0</v>
      </c>
      <c r="R243" s="165"/>
      <c r="S243" s="177">
        <v>0</v>
      </c>
    </row>
    <row r="244" spans="2:19" ht="15.75" customHeight="1" x14ac:dyDescent="0.25">
      <c r="B244" s="137">
        <v>231</v>
      </c>
      <c r="C244" s="81">
        <v>5</v>
      </c>
      <c r="D244" s="83" t="s">
        <v>3170</v>
      </c>
      <c r="E244" s="128" t="s">
        <v>3171</v>
      </c>
      <c r="F244" s="86"/>
      <c r="G244" s="86"/>
      <c r="H244" s="79">
        <f t="shared" ca="1" si="16"/>
        <v>0</v>
      </c>
      <c r="I244" s="251">
        <f>MINA(I245:I248)</f>
        <v>42135</v>
      </c>
      <c r="J244" s="251">
        <f>MAXA(J245:J248)</f>
        <v>42164</v>
      </c>
      <c r="K244" s="149">
        <f>SUM(K245:K248)</f>
        <v>0.02</v>
      </c>
      <c r="L244" s="180">
        <f t="shared" si="17"/>
        <v>22</v>
      </c>
      <c r="M244" s="251"/>
      <c r="N244" s="251"/>
      <c r="O244" s="149">
        <f>SUM(O245:O248)</f>
        <v>0.02</v>
      </c>
      <c r="P244" s="151">
        <f t="shared" si="18"/>
        <v>0</v>
      </c>
      <c r="Q244" s="145">
        <f t="shared" si="19"/>
        <v>0</v>
      </c>
      <c r="R244" s="165"/>
      <c r="S244" s="177">
        <v>0</v>
      </c>
    </row>
    <row r="245" spans="2:19" ht="15.75" customHeight="1" x14ac:dyDescent="0.25">
      <c r="B245" s="137">
        <v>232</v>
      </c>
      <c r="C245" s="81">
        <v>6</v>
      </c>
      <c r="D245" s="83" t="s">
        <v>3172</v>
      </c>
      <c r="E245" s="128" t="s">
        <v>3173</v>
      </c>
      <c r="F245" s="86" t="s">
        <v>3100</v>
      </c>
      <c r="G245" s="86" t="s">
        <v>3101</v>
      </c>
      <c r="H245" s="79">
        <f t="shared" ca="1" si="16"/>
        <v>0</v>
      </c>
      <c r="I245" s="251">
        <v>42135</v>
      </c>
      <c r="J245" s="251">
        <v>42139</v>
      </c>
      <c r="K245" s="149">
        <v>5.0000000000000001E-3</v>
      </c>
      <c r="L245" s="180">
        <f t="shared" si="17"/>
        <v>5</v>
      </c>
      <c r="M245" s="251"/>
      <c r="N245" s="251"/>
      <c r="O245" s="149">
        <v>5.0000000000000001E-3</v>
      </c>
      <c r="P245" s="151">
        <f t="shared" si="18"/>
        <v>0</v>
      </c>
      <c r="Q245" s="145">
        <f t="shared" si="19"/>
        <v>0</v>
      </c>
      <c r="R245" s="165"/>
      <c r="S245" s="177">
        <v>0</v>
      </c>
    </row>
    <row r="246" spans="2:19" ht="15.75" customHeight="1" x14ac:dyDescent="0.25">
      <c r="B246" s="137">
        <v>233</v>
      </c>
      <c r="C246" s="81">
        <v>6</v>
      </c>
      <c r="D246" s="83" t="s">
        <v>3174</v>
      </c>
      <c r="E246" s="128" t="s">
        <v>3175</v>
      </c>
      <c r="F246" s="86" t="s">
        <v>3100</v>
      </c>
      <c r="G246" s="86" t="s">
        <v>3101</v>
      </c>
      <c r="H246" s="79">
        <f t="shared" ca="1" si="16"/>
        <v>0</v>
      </c>
      <c r="I246" s="251">
        <v>42142</v>
      </c>
      <c r="J246" s="251">
        <v>42146</v>
      </c>
      <c r="K246" s="149">
        <v>5.0000000000000001E-3</v>
      </c>
      <c r="L246" s="180">
        <f t="shared" si="17"/>
        <v>5</v>
      </c>
      <c r="M246" s="251"/>
      <c r="N246" s="251"/>
      <c r="O246" s="149">
        <v>5.0000000000000001E-3</v>
      </c>
      <c r="P246" s="151">
        <f t="shared" si="18"/>
        <v>0</v>
      </c>
      <c r="Q246" s="145">
        <f t="shared" si="19"/>
        <v>0</v>
      </c>
      <c r="R246" s="165"/>
      <c r="S246" s="177">
        <v>0</v>
      </c>
    </row>
    <row r="247" spans="2:19" ht="15.75" customHeight="1" x14ac:dyDescent="0.25">
      <c r="B247" s="137">
        <v>234</v>
      </c>
      <c r="C247" s="81">
        <v>6</v>
      </c>
      <c r="D247" s="83" t="s">
        <v>3176</v>
      </c>
      <c r="E247" s="128" t="s">
        <v>3177</v>
      </c>
      <c r="F247" s="86" t="s">
        <v>3100</v>
      </c>
      <c r="G247" s="86" t="s">
        <v>3101</v>
      </c>
      <c r="H247" s="79">
        <f t="shared" ca="1" si="16"/>
        <v>0</v>
      </c>
      <c r="I247" s="251">
        <v>42151</v>
      </c>
      <c r="J247" s="251">
        <v>42157</v>
      </c>
      <c r="K247" s="149">
        <v>5.0000000000000001E-3</v>
      </c>
      <c r="L247" s="180">
        <f t="shared" si="17"/>
        <v>5</v>
      </c>
      <c r="M247" s="251"/>
      <c r="N247" s="251"/>
      <c r="O247" s="149">
        <v>5.0000000000000001E-3</v>
      </c>
      <c r="P247" s="151">
        <f t="shared" si="18"/>
        <v>0</v>
      </c>
      <c r="Q247" s="145">
        <f t="shared" si="19"/>
        <v>0</v>
      </c>
      <c r="R247" s="165"/>
      <c r="S247" s="177">
        <v>0</v>
      </c>
    </row>
    <row r="248" spans="2:19" ht="15.75" customHeight="1" x14ac:dyDescent="0.25">
      <c r="B248" s="137">
        <v>235</v>
      </c>
      <c r="C248" s="81">
        <v>6</v>
      </c>
      <c r="D248" s="83" t="s">
        <v>3178</v>
      </c>
      <c r="E248" s="128" t="s">
        <v>3179</v>
      </c>
      <c r="F248" s="86" t="s">
        <v>3100</v>
      </c>
      <c r="G248" s="86" t="s">
        <v>3101</v>
      </c>
      <c r="H248" s="79">
        <f t="shared" ca="1" si="16"/>
        <v>0</v>
      </c>
      <c r="I248" s="251">
        <v>42158</v>
      </c>
      <c r="J248" s="251">
        <v>42164</v>
      </c>
      <c r="K248" s="149">
        <v>5.0000000000000001E-3</v>
      </c>
      <c r="L248" s="180">
        <f t="shared" si="17"/>
        <v>5</v>
      </c>
      <c r="M248" s="251"/>
      <c r="N248" s="251"/>
      <c r="O248" s="149">
        <v>5.0000000000000001E-3</v>
      </c>
      <c r="P248" s="151">
        <f t="shared" si="18"/>
        <v>0</v>
      </c>
      <c r="Q248" s="145">
        <f t="shared" si="19"/>
        <v>0</v>
      </c>
      <c r="R248" s="165"/>
      <c r="S248" s="177">
        <v>0</v>
      </c>
    </row>
    <row r="249" spans="2:19" ht="15.75" customHeight="1" x14ac:dyDescent="0.25">
      <c r="B249" s="137">
        <v>236</v>
      </c>
      <c r="C249" s="81">
        <v>5</v>
      </c>
      <c r="D249" s="83" t="s">
        <v>3180</v>
      </c>
      <c r="E249" s="128" t="s">
        <v>3181</v>
      </c>
      <c r="F249" s="86"/>
      <c r="G249" s="86"/>
      <c r="H249" s="79">
        <f t="shared" ca="1" si="16"/>
        <v>0</v>
      </c>
      <c r="I249" s="251">
        <f>MINA(I250:I252)</f>
        <v>42156</v>
      </c>
      <c r="J249" s="251">
        <f>MAXA(J250:J252)</f>
        <v>42174</v>
      </c>
      <c r="K249" s="149">
        <f>SUM(K250:K252)</f>
        <v>1.4999999999999999E-2</v>
      </c>
      <c r="L249" s="180">
        <f t="shared" si="17"/>
        <v>15</v>
      </c>
      <c r="M249" s="251"/>
      <c r="N249" s="251"/>
      <c r="O249" s="149">
        <f>SUM(O250:O252)</f>
        <v>1.4999999999999999E-2</v>
      </c>
      <c r="P249" s="151">
        <f t="shared" si="18"/>
        <v>0</v>
      </c>
      <c r="Q249" s="145">
        <f t="shared" si="19"/>
        <v>0</v>
      </c>
      <c r="R249" s="165"/>
      <c r="S249" s="177">
        <v>0</v>
      </c>
    </row>
    <row r="250" spans="2:19" ht="15.75" customHeight="1" x14ac:dyDescent="0.25">
      <c r="B250" s="137">
        <v>237</v>
      </c>
      <c r="C250" s="81">
        <v>6</v>
      </c>
      <c r="D250" s="83" t="s">
        <v>3182</v>
      </c>
      <c r="E250" s="128" t="s">
        <v>3183</v>
      </c>
      <c r="F250" s="86" t="s">
        <v>3100</v>
      </c>
      <c r="G250" s="86" t="s">
        <v>3101</v>
      </c>
      <c r="H250" s="79">
        <f t="shared" ca="1" si="16"/>
        <v>0</v>
      </c>
      <c r="I250" s="251">
        <v>42156</v>
      </c>
      <c r="J250" s="251">
        <v>42160</v>
      </c>
      <c r="K250" s="149">
        <v>5.0000000000000001E-3</v>
      </c>
      <c r="L250" s="180">
        <f t="shared" si="17"/>
        <v>5</v>
      </c>
      <c r="M250" s="251"/>
      <c r="N250" s="251"/>
      <c r="O250" s="149">
        <v>5.0000000000000001E-3</v>
      </c>
      <c r="P250" s="151">
        <f t="shared" si="18"/>
        <v>0</v>
      </c>
      <c r="Q250" s="145">
        <f t="shared" si="19"/>
        <v>0</v>
      </c>
      <c r="R250" s="165"/>
      <c r="S250" s="177">
        <v>0</v>
      </c>
    </row>
    <row r="251" spans="2:19" ht="15.75" customHeight="1" x14ac:dyDescent="0.25">
      <c r="B251" s="137">
        <v>238</v>
      </c>
      <c r="C251" s="81">
        <v>6</v>
      </c>
      <c r="D251" s="83" t="s">
        <v>3184</v>
      </c>
      <c r="E251" s="128" t="s">
        <v>3185</v>
      </c>
      <c r="F251" s="86" t="s">
        <v>3100</v>
      </c>
      <c r="G251" s="86" t="s">
        <v>3101</v>
      </c>
      <c r="H251" s="79">
        <f t="shared" ca="1" si="16"/>
        <v>0</v>
      </c>
      <c r="I251" s="251">
        <v>42163</v>
      </c>
      <c r="J251" s="251">
        <v>42167</v>
      </c>
      <c r="K251" s="149">
        <v>5.0000000000000001E-3</v>
      </c>
      <c r="L251" s="180">
        <f t="shared" si="17"/>
        <v>5</v>
      </c>
      <c r="M251" s="251"/>
      <c r="N251" s="251"/>
      <c r="O251" s="149">
        <v>5.0000000000000001E-3</v>
      </c>
      <c r="P251" s="151">
        <f t="shared" si="18"/>
        <v>0</v>
      </c>
      <c r="Q251" s="145">
        <f t="shared" si="19"/>
        <v>0</v>
      </c>
      <c r="R251" s="165"/>
      <c r="S251" s="177">
        <v>0</v>
      </c>
    </row>
    <row r="252" spans="2:19" ht="15.75" customHeight="1" x14ac:dyDescent="0.25">
      <c r="B252" s="137">
        <v>239</v>
      </c>
      <c r="C252" s="81">
        <v>6</v>
      </c>
      <c r="D252" s="83" t="s">
        <v>3186</v>
      </c>
      <c r="E252" s="128" t="s">
        <v>3187</v>
      </c>
      <c r="F252" s="86" t="s">
        <v>3100</v>
      </c>
      <c r="G252" s="86" t="s">
        <v>3101</v>
      </c>
      <c r="H252" s="79">
        <f t="shared" ca="1" si="16"/>
        <v>0</v>
      </c>
      <c r="I252" s="251">
        <v>42170</v>
      </c>
      <c r="J252" s="251">
        <v>42174</v>
      </c>
      <c r="K252" s="149">
        <v>5.0000000000000001E-3</v>
      </c>
      <c r="L252" s="180">
        <f t="shared" si="17"/>
        <v>5</v>
      </c>
      <c r="M252" s="251"/>
      <c r="N252" s="251"/>
      <c r="O252" s="149">
        <v>5.0000000000000001E-3</v>
      </c>
      <c r="P252" s="151">
        <f t="shared" si="18"/>
        <v>0</v>
      </c>
      <c r="Q252" s="145">
        <f t="shared" si="19"/>
        <v>0</v>
      </c>
      <c r="R252" s="165"/>
      <c r="S252" s="177">
        <v>0</v>
      </c>
    </row>
    <row r="253" spans="2:19" ht="15.75" customHeight="1" x14ac:dyDescent="0.25">
      <c r="B253" s="137">
        <v>240</v>
      </c>
      <c r="C253" s="81">
        <v>5</v>
      </c>
      <c r="D253" s="83" t="s">
        <v>3188</v>
      </c>
      <c r="E253" s="128" t="s">
        <v>3189</v>
      </c>
      <c r="F253" s="86"/>
      <c r="G253" s="86"/>
      <c r="H253" s="79">
        <f t="shared" ca="1" si="16"/>
        <v>0</v>
      </c>
      <c r="I253" s="251">
        <f>MINA(I254:I259)</f>
        <v>42079</v>
      </c>
      <c r="J253" s="251">
        <f>MAXA(J254:J259)</f>
        <v>42146</v>
      </c>
      <c r="K253" s="149">
        <f>SUM(K254:K259)</f>
        <v>0.05</v>
      </c>
      <c r="L253" s="180">
        <f t="shared" si="17"/>
        <v>50</v>
      </c>
      <c r="M253" s="251"/>
      <c r="N253" s="251"/>
      <c r="O253" s="149">
        <f>SUM(O254:O259)</f>
        <v>0.05</v>
      </c>
      <c r="P253" s="151">
        <f t="shared" si="18"/>
        <v>0</v>
      </c>
      <c r="Q253" s="145">
        <f t="shared" si="19"/>
        <v>0</v>
      </c>
      <c r="R253" s="165"/>
      <c r="S253" s="177">
        <v>0</v>
      </c>
    </row>
    <row r="254" spans="2:19" ht="15.75" customHeight="1" x14ac:dyDescent="0.25">
      <c r="B254" s="137">
        <v>241</v>
      </c>
      <c r="C254" s="81">
        <v>6</v>
      </c>
      <c r="D254" s="83" t="s">
        <v>3190</v>
      </c>
      <c r="E254" s="128" t="s">
        <v>3191</v>
      </c>
      <c r="F254" s="86" t="s">
        <v>3100</v>
      </c>
      <c r="G254" s="86" t="s">
        <v>3101</v>
      </c>
      <c r="H254" s="79">
        <f t="shared" ca="1" si="16"/>
        <v>-1</v>
      </c>
      <c r="I254" s="251">
        <v>42079</v>
      </c>
      <c r="J254" s="251">
        <v>42090</v>
      </c>
      <c r="K254" s="149">
        <v>0.01</v>
      </c>
      <c r="L254" s="180">
        <f t="shared" si="17"/>
        <v>10</v>
      </c>
      <c r="M254" s="251"/>
      <c r="N254" s="251"/>
      <c r="O254" s="149">
        <v>0.01</v>
      </c>
      <c r="P254" s="151">
        <f t="shared" si="18"/>
        <v>0</v>
      </c>
      <c r="Q254" s="145">
        <f t="shared" si="19"/>
        <v>0</v>
      </c>
      <c r="R254" s="165"/>
      <c r="S254" s="177">
        <v>0</v>
      </c>
    </row>
    <row r="255" spans="2:19" ht="15.75" customHeight="1" x14ac:dyDescent="0.25">
      <c r="B255" s="137">
        <v>242</v>
      </c>
      <c r="C255" s="81">
        <v>6</v>
      </c>
      <c r="D255" s="83" t="s">
        <v>3192</v>
      </c>
      <c r="E255" s="128" t="s">
        <v>3193</v>
      </c>
      <c r="F255" s="86" t="s">
        <v>3100</v>
      </c>
      <c r="G255" s="86" t="s">
        <v>3101</v>
      </c>
      <c r="H255" s="79">
        <f t="shared" ca="1" si="16"/>
        <v>-1</v>
      </c>
      <c r="I255" s="251">
        <v>42093</v>
      </c>
      <c r="J255" s="251">
        <v>42104</v>
      </c>
      <c r="K255" s="149">
        <v>0.01</v>
      </c>
      <c r="L255" s="180">
        <f t="shared" si="17"/>
        <v>10</v>
      </c>
      <c r="M255" s="251"/>
      <c r="N255" s="251"/>
      <c r="O255" s="149">
        <v>0.01</v>
      </c>
      <c r="P255" s="151">
        <f t="shared" si="18"/>
        <v>0</v>
      </c>
      <c r="Q255" s="145">
        <f t="shared" si="19"/>
        <v>0</v>
      </c>
      <c r="R255" s="165"/>
      <c r="S255" s="177">
        <v>0</v>
      </c>
    </row>
    <row r="256" spans="2:19" ht="15.75" customHeight="1" x14ac:dyDescent="0.25">
      <c r="B256" s="137">
        <v>243</v>
      </c>
      <c r="C256" s="81">
        <v>6</v>
      </c>
      <c r="D256" s="83" t="s">
        <v>3194</v>
      </c>
      <c r="E256" s="128" t="s">
        <v>3195</v>
      </c>
      <c r="F256" s="86" t="s">
        <v>3100</v>
      </c>
      <c r="G256" s="86" t="s">
        <v>3101</v>
      </c>
      <c r="H256" s="79">
        <f t="shared" ca="1" si="16"/>
        <v>-1</v>
      </c>
      <c r="I256" s="251">
        <v>42107</v>
      </c>
      <c r="J256" s="251">
        <v>42111</v>
      </c>
      <c r="K256" s="149">
        <v>5.0000000000000001E-3</v>
      </c>
      <c r="L256" s="180">
        <f t="shared" si="17"/>
        <v>5</v>
      </c>
      <c r="M256" s="251"/>
      <c r="N256" s="251"/>
      <c r="O256" s="149">
        <v>5.0000000000000001E-3</v>
      </c>
      <c r="P256" s="151">
        <f t="shared" si="18"/>
        <v>0</v>
      </c>
      <c r="Q256" s="145">
        <f t="shared" si="19"/>
        <v>0</v>
      </c>
      <c r="R256" s="165"/>
      <c r="S256" s="177">
        <v>0</v>
      </c>
    </row>
    <row r="257" spans="2:19" ht="15.75" customHeight="1" x14ac:dyDescent="0.25">
      <c r="B257" s="137">
        <v>244</v>
      </c>
      <c r="C257" s="81">
        <v>6</v>
      </c>
      <c r="D257" s="83" t="s">
        <v>3196</v>
      </c>
      <c r="E257" s="128" t="s">
        <v>3197</v>
      </c>
      <c r="F257" s="86" t="s">
        <v>3100</v>
      </c>
      <c r="G257" s="86" t="s">
        <v>3101</v>
      </c>
      <c r="H257" s="79">
        <f t="shared" ca="1" si="16"/>
        <v>0</v>
      </c>
      <c r="I257" s="251">
        <v>42114</v>
      </c>
      <c r="J257" s="251">
        <v>42125</v>
      </c>
      <c r="K257" s="149">
        <v>0.01</v>
      </c>
      <c r="L257" s="180">
        <f t="shared" si="17"/>
        <v>10</v>
      </c>
      <c r="M257" s="251"/>
      <c r="N257" s="251"/>
      <c r="O257" s="149">
        <v>0.01</v>
      </c>
      <c r="P257" s="151">
        <f t="shared" si="18"/>
        <v>0</v>
      </c>
      <c r="Q257" s="145">
        <f t="shared" si="19"/>
        <v>0</v>
      </c>
      <c r="R257" s="165"/>
      <c r="S257" s="177">
        <v>0</v>
      </c>
    </row>
    <row r="258" spans="2:19" ht="15.75" customHeight="1" x14ac:dyDescent="0.25">
      <c r="B258" s="137">
        <v>245</v>
      </c>
      <c r="C258" s="81">
        <v>6</v>
      </c>
      <c r="D258" s="83" t="s">
        <v>3198</v>
      </c>
      <c r="E258" s="128" t="s">
        <v>3199</v>
      </c>
      <c r="F258" s="86" t="s">
        <v>3100</v>
      </c>
      <c r="G258" s="86" t="s">
        <v>3101</v>
      </c>
      <c r="H258" s="79">
        <f t="shared" ca="1" si="16"/>
        <v>0</v>
      </c>
      <c r="I258" s="251">
        <v>42128</v>
      </c>
      <c r="J258" s="251">
        <v>42132</v>
      </c>
      <c r="K258" s="149">
        <v>5.0000000000000001E-3</v>
      </c>
      <c r="L258" s="180">
        <f t="shared" si="17"/>
        <v>5</v>
      </c>
      <c r="M258" s="251"/>
      <c r="N258" s="251"/>
      <c r="O258" s="149">
        <v>5.0000000000000001E-3</v>
      </c>
      <c r="P258" s="151">
        <f t="shared" si="18"/>
        <v>0</v>
      </c>
      <c r="Q258" s="145">
        <f t="shared" si="19"/>
        <v>0</v>
      </c>
      <c r="R258" s="165"/>
      <c r="S258" s="177">
        <v>0</v>
      </c>
    </row>
    <row r="259" spans="2:19" ht="15.75" customHeight="1" x14ac:dyDescent="0.25">
      <c r="B259" s="137">
        <v>246</v>
      </c>
      <c r="C259" s="81">
        <v>6</v>
      </c>
      <c r="D259" s="83" t="s">
        <v>3200</v>
      </c>
      <c r="E259" s="128" t="s">
        <v>3201</v>
      </c>
      <c r="F259" s="86" t="s">
        <v>3100</v>
      </c>
      <c r="G259" s="86" t="s">
        <v>3101</v>
      </c>
      <c r="H259" s="79">
        <f t="shared" ca="1" si="16"/>
        <v>0</v>
      </c>
      <c r="I259" s="251">
        <v>42135</v>
      </c>
      <c r="J259" s="251">
        <v>42146</v>
      </c>
      <c r="K259" s="149">
        <v>0.01</v>
      </c>
      <c r="L259" s="180">
        <f t="shared" si="17"/>
        <v>10</v>
      </c>
      <c r="M259" s="251"/>
      <c r="N259" s="251"/>
      <c r="O259" s="149">
        <v>0.01</v>
      </c>
      <c r="P259" s="151">
        <f t="shared" si="18"/>
        <v>0</v>
      </c>
      <c r="Q259" s="145">
        <f t="shared" si="19"/>
        <v>0</v>
      </c>
      <c r="R259" s="165"/>
      <c r="S259" s="177">
        <v>0</v>
      </c>
    </row>
    <row r="260" spans="2:19" ht="15.75" customHeight="1" x14ac:dyDescent="0.25">
      <c r="B260" s="137">
        <v>247</v>
      </c>
      <c r="C260" s="81">
        <v>5</v>
      </c>
      <c r="D260" s="83" t="s">
        <v>3202</v>
      </c>
      <c r="E260" s="128" t="s">
        <v>3203</v>
      </c>
      <c r="F260" s="86"/>
      <c r="G260" s="86"/>
      <c r="H260" s="79">
        <f t="shared" ca="1" si="16"/>
        <v>0</v>
      </c>
      <c r="I260" s="251">
        <f>MINA(I261:I263)</f>
        <v>42107</v>
      </c>
      <c r="J260" s="251">
        <f>MAXA(J261:J263)</f>
        <v>42153</v>
      </c>
      <c r="K260" s="149">
        <f>SUM(K261:K263)</f>
        <v>2.5000000000000001E-2</v>
      </c>
      <c r="L260" s="180">
        <f t="shared" si="17"/>
        <v>35</v>
      </c>
      <c r="M260" s="251"/>
      <c r="N260" s="251"/>
      <c r="O260" s="149">
        <f>SUM(O261:O263)</f>
        <v>2.5000000000000001E-2</v>
      </c>
      <c r="P260" s="151">
        <f t="shared" si="18"/>
        <v>0</v>
      </c>
      <c r="Q260" s="145">
        <f t="shared" si="19"/>
        <v>0</v>
      </c>
      <c r="R260" s="165"/>
      <c r="S260" s="177">
        <v>0</v>
      </c>
    </row>
    <row r="261" spans="2:19" ht="15.75" customHeight="1" x14ac:dyDescent="0.25">
      <c r="B261" s="137">
        <v>248</v>
      </c>
      <c r="C261" s="81">
        <v>6</v>
      </c>
      <c r="D261" s="83" t="s">
        <v>3204</v>
      </c>
      <c r="E261" s="128" t="s">
        <v>3205</v>
      </c>
      <c r="F261" s="86" t="s">
        <v>3100</v>
      </c>
      <c r="G261" s="86" t="s">
        <v>3101</v>
      </c>
      <c r="H261" s="79">
        <f t="shared" ca="1" si="16"/>
        <v>0</v>
      </c>
      <c r="I261" s="251">
        <v>42107</v>
      </c>
      <c r="J261" s="251">
        <v>42118</v>
      </c>
      <c r="K261" s="149">
        <v>0.01</v>
      </c>
      <c r="L261" s="180">
        <f t="shared" si="17"/>
        <v>10</v>
      </c>
      <c r="M261" s="251"/>
      <c r="N261" s="251"/>
      <c r="O261" s="149">
        <v>0.01</v>
      </c>
      <c r="P261" s="151">
        <f t="shared" si="18"/>
        <v>0</v>
      </c>
      <c r="Q261" s="145">
        <f t="shared" si="19"/>
        <v>0</v>
      </c>
      <c r="R261" s="165"/>
      <c r="S261" s="177">
        <v>0</v>
      </c>
    </row>
    <row r="262" spans="2:19" ht="15.75" customHeight="1" x14ac:dyDescent="0.25">
      <c r="B262" s="137">
        <v>249</v>
      </c>
      <c r="C262" s="81">
        <v>6</v>
      </c>
      <c r="D262" s="83" t="s">
        <v>3206</v>
      </c>
      <c r="E262" s="128" t="s">
        <v>3207</v>
      </c>
      <c r="F262" s="86" t="s">
        <v>3100</v>
      </c>
      <c r="G262" s="86" t="s">
        <v>3101</v>
      </c>
      <c r="H262" s="79">
        <f t="shared" ca="1" si="16"/>
        <v>0</v>
      </c>
      <c r="I262" s="251">
        <v>42121</v>
      </c>
      <c r="J262" s="251">
        <v>42125</v>
      </c>
      <c r="K262" s="149">
        <v>5.0000000000000001E-3</v>
      </c>
      <c r="L262" s="180">
        <f t="shared" si="17"/>
        <v>5</v>
      </c>
      <c r="M262" s="251"/>
      <c r="N262" s="251"/>
      <c r="O262" s="149">
        <v>5.0000000000000001E-3</v>
      </c>
      <c r="P262" s="151">
        <f t="shared" si="18"/>
        <v>0</v>
      </c>
      <c r="Q262" s="145">
        <f t="shared" si="19"/>
        <v>0</v>
      </c>
      <c r="R262" s="165"/>
      <c r="S262" s="177">
        <v>0</v>
      </c>
    </row>
    <row r="263" spans="2:19" ht="15.75" customHeight="1" x14ac:dyDescent="0.25">
      <c r="B263" s="137">
        <v>250</v>
      </c>
      <c r="C263" s="81">
        <v>6</v>
      </c>
      <c r="D263" s="83" t="s">
        <v>3208</v>
      </c>
      <c r="E263" s="128" t="s">
        <v>3209</v>
      </c>
      <c r="F263" s="86" t="s">
        <v>3100</v>
      </c>
      <c r="G263" s="86" t="s">
        <v>3101</v>
      </c>
      <c r="H263" s="79">
        <f t="shared" ca="1" si="16"/>
        <v>0</v>
      </c>
      <c r="I263" s="251">
        <v>42128</v>
      </c>
      <c r="J263" s="251">
        <v>42153</v>
      </c>
      <c r="K263" s="149">
        <v>0.01</v>
      </c>
      <c r="L263" s="180">
        <f t="shared" si="17"/>
        <v>20</v>
      </c>
      <c r="M263" s="251"/>
      <c r="N263" s="251"/>
      <c r="O263" s="149">
        <v>0.01</v>
      </c>
      <c r="P263" s="151">
        <f t="shared" si="18"/>
        <v>0</v>
      </c>
      <c r="Q263" s="145">
        <f t="shared" si="19"/>
        <v>0</v>
      </c>
      <c r="R263" s="165"/>
      <c r="S263" s="177">
        <v>0</v>
      </c>
    </row>
    <row r="264" spans="2:19" ht="15.75" customHeight="1" x14ac:dyDescent="0.25">
      <c r="B264" s="137">
        <v>251</v>
      </c>
      <c r="C264" s="81">
        <v>5</v>
      </c>
      <c r="D264" s="83" t="s">
        <v>3210</v>
      </c>
      <c r="E264" s="128" t="s">
        <v>3211</v>
      </c>
      <c r="F264" s="86"/>
      <c r="G264" s="86"/>
      <c r="H264" s="79">
        <f t="shared" ca="1" si="16"/>
        <v>0</v>
      </c>
      <c r="I264" s="251">
        <f>MINA(I265:I288)</f>
        <v>42079</v>
      </c>
      <c r="J264" s="251">
        <f>MAXA(J265:J288)</f>
        <v>42174</v>
      </c>
      <c r="K264" s="149">
        <f>SUM(K265:K288)</f>
        <v>0.19000000000000006</v>
      </c>
      <c r="L264" s="180">
        <f t="shared" si="17"/>
        <v>70</v>
      </c>
      <c r="M264" s="251"/>
      <c r="N264" s="251"/>
      <c r="O264" s="149">
        <f>SUM(O265:O288)</f>
        <v>0.19000000000000006</v>
      </c>
      <c r="P264" s="151">
        <f t="shared" si="18"/>
        <v>0</v>
      </c>
      <c r="Q264" s="145">
        <f t="shared" si="19"/>
        <v>0</v>
      </c>
      <c r="R264" s="165"/>
      <c r="S264" s="177">
        <v>0</v>
      </c>
    </row>
    <row r="265" spans="2:19" ht="15.75" customHeight="1" x14ac:dyDescent="0.25">
      <c r="B265" s="137">
        <v>252</v>
      </c>
      <c r="C265" s="81">
        <v>6</v>
      </c>
      <c r="D265" s="83" t="s">
        <v>556</v>
      </c>
      <c r="E265" s="128" t="s">
        <v>3212</v>
      </c>
      <c r="F265" s="86" t="s">
        <v>3100</v>
      </c>
      <c r="G265" s="86" t="s">
        <v>3101</v>
      </c>
      <c r="H265" s="79">
        <f t="shared" ref="H265:H328" ca="1" si="20">IF(ISBLANK($N265)=FALSE,1,IF($J265&lt;=$D$6,-1,0))</f>
        <v>-1</v>
      </c>
      <c r="I265" s="251">
        <v>42079</v>
      </c>
      <c r="J265" s="251">
        <v>42083</v>
      </c>
      <c r="K265" s="149">
        <v>5.0000000000000001E-3</v>
      </c>
      <c r="L265" s="180">
        <f t="shared" si="17"/>
        <v>5</v>
      </c>
      <c r="M265" s="251"/>
      <c r="N265" s="251"/>
      <c r="O265" s="149">
        <v>5.0000000000000001E-3</v>
      </c>
      <c r="P265" s="151">
        <f t="shared" si="18"/>
        <v>0</v>
      </c>
      <c r="Q265" s="145">
        <f t="shared" si="19"/>
        <v>0</v>
      </c>
      <c r="R265" s="165"/>
      <c r="S265" s="177">
        <v>0</v>
      </c>
    </row>
    <row r="266" spans="2:19" ht="15.75" customHeight="1" x14ac:dyDescent="0.25">
      <c r="B266" s="137">
        <v>253</v>
      </c>
      <c r="C266" s="81">
        <v>6</v>
      </c>
      <c r="D266" s="83" t="s">
        <v>557</v>
      </c>
      <c r="E266" s="128" t="s">
        <v>3171</v>
      </c>
      <c r="F266" s="86" t="s">
        <v>3100</v>
      </c>
      <c r="G266" s="86" t="s">
        <v>3101</v>
      </c>
      <c r="H266" s="79">
        <f t="shared" ca="1" si="20"/>
        <v>-1</v>
      </c>
      <c r="I266" s="251">
        <v>42086</v>
      </c>
      <c r="J266" s="251">
        <v>42090</v>
      </c>
      <c r="K266" s="149">
        <v>5.0000000000000001E-3</v>
      </c>
      <c r="L266" s="180">
        <f t="shared" si="17"/>
        <v>5</v>
      </c>
      <c r="M266" s="251"/>
      <c r="N266" s="251"/>
      <c r="O266" s="149">
        <v>5.0000000000000001E-3</v>
      </c>
      <c r="P266" s="151">
        <f t="shared" si="18"/>
        <v>0</v>
      </c>
      <c r="Q266" s="145">
        <f t="shared" si="19"/>
        <v>0</v>
      </c>
      <c r="R266" s="165"/>
      <c r="S266" s="177">
        <v>0</v>
      </c>
    </row>
    <row r="267" spans="2:19" ht="15.75" customHeight="1" x14ac:dyDescent="0.25">
      <c r="B267" s="137">
        <v>254</v>
      </c>
      <c r="C267" s="81">
        <v>6</v>
      </c>
      <c r="D267" s="83" t="s">
        <v>558</v>
      </c>
      <c r="E267" s="128" t="s">
        <v>3213</v>
      </c>
      <c r="F267" s="86" t="s">
        <v>3100</v>
      </c>
      <c r="G267" s="86" t="s">
        <v>3101</v>
      </c>
      <c r="H267" s="79">
        <f t="shared" ca="1" si="20"/>
        <v>-1</v>
      </c>
      <c r="I267" s="251">
        <v>42093</v>
      </c>
      <c r="J267" s="251">
        <v>42097</v>
      </c>
      <c r="K267" s="149">
        <v>5.0000000000000001E-3</v>
      </c>
      <c r="L267" s="180">
        <f t="shared" si="17"/>
        <v>5</v>
      </c>
      <c r="M267" s="251"/>
      <c r="N267" s="251"/>
      <c r="O267" s="149">
        <v>5.0000000000000001E-3</v>
      </c>
      <c r="P267" s="151">
        <f t="shared" si="18"/>
        <v>0</v>
      </c>
      <c r="Q267" s="145">
        <f t="shared" si="19"/>
        <v>0</v>
      </c>
      <c r="R267" s="165"/>
      <c r="S267" s="177">
        <v>0</v>
      </c>
    </row>
    <row r="268" spans="2:19" ht="15.75" customHeight="1" x14ac:dyDescent="0.25">
      <c r="B268" s="137">
        <v>255</v>
      </c>
      <c r="C268" s="81">
        <v>6</v>
      </c>
      <c r="D268" s="83" t="s">
        <v>559</v>
      </c>
      <c r="E268" s="128" t="s">
        <v>3214</v>
      </c>
      <c r="F268" s="86" t="s">
        <v>3100</v>
      </c>
      <c r="G268" s="86" t="s">
        <v>3101</v>
      </c>
      <c r="H268" s="79">
        <f t="shared" ca="1" si="20"/>
        <v>-1</v>
      </c>
      <c r="I268" s="251">
        <v>42100</v>
      </c>
      <c r="J268" s="251">
        <v>42104</v>
      </c>
      <c r="K268" s="149">
        <v>5.0000000000000001E-3</v>
      </c>
      <c r="L268" s="180">
        <f t="shared" ref="L268:L331" si="21">NETWORKDAYS(I268,J268,0)</f>
        <v>5</v>
      </c>
      <c r="M268" s="251"/>
      <c r="N268" s="251"/>
      <c r="O268" s="149">
        <v>5.0000000000000001E-3</v>
      </c>
      <c r="P268" s="151">
        <f t="shared" ref="P268:P331" si="22">NETWORKDAYS(M268,N268,0)</f>
        <v>0</v>
      </c>
      <c r="Q268" s="145">
        <f t="shared" ref="Q268:Q331" si="23">N268-M268</f>
        <v>0</v>
      </c>
      <c r="R268" s="165"/>
      <c r="S268" s="177">
        <v>0</v>
      </c>
    </row>
    <row r="269" spans="2:19" ht="15.75" customHeight="1" x14ac:dyDescent="0.25">
      <c r="B269" s="137">
        <v>256</v>
      </c>
      <c r="C269" s="81">
        <v>6</v>
      </c>
      <c r="D269" s="83" t="s">
        <v>560</v>
      </c>
      <c r="E269" s="128" t="s">
        <v>3215</v>
      </c>
      <c r="F269" s="86" t="s">
        <v>3100</v>
      </c>
      <c r="G269" s="86" t="s">
        <v>3101</v>
      </c>
      <c r="H269" s="79">
        <f t="shared" ca="1" si="20"/>
        <v>-1</v>
      </c>
      <c r="I269" s="251">
        <v>42107</v>
      </c>
      <c r="J269" s="251">
        <v>42111</v>
      </c>
      <c r="K269" s="149">
        <v>5.0000000000000001E-3</v>
      </c>
      <c r="L269" s="180">
        <f t="shared" si="21"/>
        <v>5</v>
      </c>
      <c r="M269" s="251"/>
      <c r="N269" s="251"/>
      <c r="O269" s="149">
        <v>5.0000000000000001E-3</v>
      </c>
      <c r="P269" s="151">
        <f t="shared" si="22"/>
        <v>0</v>
      </c>
      <c r="Q269" s="145">
        <f t="shared" si="23"/>
        <v>0</v>
      </c>
      <c r="R269" s="165"/>
      <c r="S269" s="177">
        <v>0</v>
      </c>
    </row>
    <row r="270" spans="2:19" ht="15.75" customHeight="1" x14ac:dyDescent="0.25">
      <c r="B270" s="137">
        <v>257</v>
      </c>
      <c r="C270" s="81">
        <v>6</v>
      </c>
      <c r="D270" s="83" t="s">
        <v>561</v>
      </c>
      <c r="E270" s="128" t="s">
        <v>3216</v>
      </c>
      <c r="F270" s="86" t="s">
        <v>3100</v>
      </c>
      <c r="G270" s="86" t="s">
        <v>3101</v>
      </c>
      <c r="H270" s="79">
        <f t="shared" ca="1" si="20"/>
        <v>0</v>
      </c>
      <c r="I270" s="251">
        <v>42114</v>
      </c>
      <c r="J270" s="251">
        <v>42118</v>
      </c>
      <c r="K270" s="149">
        <v>5.0000000000000001E-3</v>
      </c>
      <c r="L270" s="180">
        <f t="shared" si="21"/>
        <v>5</v>
      </c>
      <c r="M270" s="251"/>
      <c r="N270" s="251"/>
      <c r="O270" s="149">
        <v>5.0000000000000001E-3</v>
      </c>
      <c r="P270" s="151">
        <f t="shared" si="22"/>
        <v>0</v>
      </c>
      <c r="Q270" s="145">
        <f t="shared" si="23"/>
        <v>0</v>
      </c>
      <c r="R270" s="165"/>
      <c r="S270" s="177">
        <v>0</v>
      </c>
    </row>
    <row r="271" spans="2:19" ht="15.75" customHeight="1" x14ac:dyDescent="0.25">
      <c r="B271" s="137">
        <v>258</v>
      </c>
      <c r="C271" s="81">
        <v>6</v>
      </c>
      <c r="D271" s="83" t="s">
        <v>562</v>
      </c>
      <c r="E271" s="128" t="s">
        <v>3217</v>
      </c>
      <c r="F271" s="86" t="s">
        <v>3100</v>
      </c>
      <c r="G271" s="86" t="s">
        <v>3101</v>
      </c>
      <c r="H271" s="79">
        <f t="shared" ca="1" si="20"/>
        <v>0</v>
      </c>
      <c r="I271" s="251">
        <v>42121</v>
      </c>
      <c r="J271" s="251">
        <v>42132</v>
      </c>
      <c r="K271" s="149">
        <v>0.01</v>
      </c>
      <c r="L271" s="180">
        <f t="shared" si="21"/>
        <v>10</v>
      </c>
      <c r="M271" s="251"/>
      <c r="N271" s="251"/>
      <c r="O271" s="149">
        <v>0.01</v>
      </c>
      <c r="P271" s="151">
        <f t="shared" si="22"/>
        <v>0</v>
      </c>
      <c r="Q271" s="145">
        <f t="shared" si="23"/>
        <v>0</v>
      </c>
      <c r="R271" s="165"/>
      <c r="S271" s="177">
        <v>0</v>
      </c>
    </row>
    <row r="272" spans="2:19" ht="15.75" customHeight="1" x14ac:dyDescent="0.25">
      <c r="B272" s="137">
        <v>259</v>
      </c>
      <c r="C272" s="81">
        <v>6</v>
      </c>
      <c r="D272" s="83" t="s">
        <v>563</v>
      </c>
      <c r="E272" s="128" t="s">
        <v>3218</v>
      </c>
      <c r="F272" s="86" t="s">
        <v>3100</v>
      </c>
      <c r="G272" s="86" t="s">
        <v>3101</v>
      </c>
      <c r="H272" s="79">
        <f t="shared" ca="1" si="20"/>
        <v>0</v>
      </c>
      <c r="I272" s="251">
        <v>42135</v>
      </c>
      <c r="J272" s="251">
        <v>42153</v>
      </c>
      <c r="K272" s="149">
        <v>0.01</v>
      </c>
      <c r="L272" s="180">
        <f t="shared" si="21"/>
        <v>15</v>
      </c>
      <c r="M272" s="251"/>
      <c r="N272" s="251"/>
      <c r="O272" s="149">
        <v>0.01</v>
      </c>
      <c r="P272" s="151">
        <f t="shared" si="22"/>
        <v>0</v>
      </c>
      <c r="Q272" s="145">
        <f t="shared" si="23"/>
        <v>0</v>
      </c>
      <c r="R272" s="165"/>
      <c r="S272" s="177">
        <v>0</v>
      </c>
    </row>
    <row r="273" spans="2:19" ht="15.75" customHeight="1" x14ac:dyDescent="0.25">
      <c r="B273" s="137">
        <v>260</v>
      </c>
      <c r="C273" s="81">
        <v>6</v>
      </c>
      <c r="D273" s="83" t="s">
        <v>564</v>
      </c>
      <c r="E273" s="128" t="s">
        <v>3219</v>
      </c>
      <c r="F273" s="86" t="s">
        <v>3100</v>
      </c>
      <c r="G273" s="86" t="s">
        <v>3101</v>
      </c>
      <c r="H273" s="79">
        <f t="shared" ca="1" si="20"/>
        <v>0</v>
      </c>
      <c r="I273" s="251">
        <v>42149</v>
      </c>
      <c r="J273" s="251">
        <v>42167</v>
      </c>
      <c r="K273" s="149">
        <v>0.01</v>
      </c>
      <c r="L273" s="180">
        <f t="shared" si="21"/>
        <v>15</v>
      </c>
      <c r="M273" s="251"/>
      <c r="N273" s="251"/>
      <c r="O273" s="149">
        <v>0.01</v>
      </c>
      <c r="P273" s="151">
        <f t="shared" si="22"/>
        <v>0</v>
      </c>
      <c r="Q273" s="145">
        <f t="shared" si="23"/>
        <v>0</v>
      </c>
      <c r="R273" s="165"/>
      <c r="S273" s="177">
        <v>0</v>
      </c>
    </row>
    <row r="274" spans="2:19" ht="15.75" customHeight="1" x14ac:dyDescent="0.25">
      <c r="B274" s="137">
        <v>261</v>
      </c>
      <c r="C274" s="81">
        <v>6</v>
      </c>
      <c r="D274" s="83" t="s">
        <v>565</v>
      </c>
      <c r="E274" s="128" t="s">
        <v>3220</v>
      </c>
      <c r="F274" s="86" t="s">
        <v>3100</v>
      </c>
      <c r="G274" s="86" t="s">
        <v>3101</v>
      </c>
      <c r="H274" s="79">
        <f t="shared" ca="1" si="20"/>
        <v>0</v>
      </c>
      <c r="I274" s="251">
        <v>42163</v>
      </c>
      <c r="J274" s="251">
        <v>42174</v>
      </c>
      <c r="K274" s="149">
        <v>0.01</v>
      </c>
      <c r="L274" s="180">
        <f t="shared" si="21"/>
        <v>10</v>
      </c>
      <c r="M274" s="251"/>
      <c r="N274" s="251"/>
      <c r="O274" s="149">
        <v>0.01</v>
      </c>
      <c r="P274" s="151">
        <f t="shared" si="22"/>
        <v>0</v>
      </c>
      <c r="Q274" s="145">
        <f t="shared" si="23"/>
        <v>0</v>
      </c>
      <c r="R274" s="165"/>
      <c r="S274" s="177">
        <v>0</v>
      </c>
    </row>
    <row r="275" spans="2:19" ht="15.75" customHeight="1" x14ac:dyDescent="0.25">
      <c r="B275" s="137">
        <v>262</v>
      </c>
      <c r="C275" s="81">
        <v>6</v>
      </c>
      <c r="D275" s="83" t="s">
        <v>566</v>
      </c>
      <c r="E275" s="128" t="s">
        <v>3221</v>
      </c>
      <c r="F275" s="86" t="s">
        <v>3100</v>
      </c>
      <c r="G275" s="86" t="s">
        <v>3101</v>
      </c>
      <c r="H275" s="79">
        <f t="shared" ca="1" si="20"/>
        <v>-1</v>
      </c>
      <c r="I275" s="251">
        <v>42079</v>
      </c>
      <c r="J275" s="251">
        <v>42090</v>
      </c>
      <c r="K275" s="149">
        <v>0.01</v>
      </c>
      <c r="L275" s="180">
        <f t="shared" si="21"/>
        <v>10</v>
      </c>
      <c r="M275" s="251"/>
      <c r="N275" s="251"/>
      <c r="O275" s="149">
        <v>0.01</v>
      </c>
      <c r="P275" s="151">
        <f t="shared" si="22"/>
        <v>0</v>
      </c>
      <c r="Q275" s="145">
        <f t="shared" si="23"/>
        <v>0</v>
      </c>
      <c r="R275" s="165"/>
      <c r="S275" s="177">
        <v>0</v>
      </c>
    </row>
    <row r="276" spans="2:19" ht="15.75" customHeight="1" x14ac:dyDescent="0.25">
      <c r="B276" s="137">
        <v>263</v>
      </c>
      <c r="C276" s="81">
        <v>6</v>
      </c>
      <c r="D276" s="83" t="s">
        <v>567</v>
      </c>
      <c r="E276" s="128" t="s">
        <v>3222</v>
      </c>
      <c r="F276" s="86" t="s">
        <v>3100</v>
      </c>
      <c r="G276" s="86" t="s">
        <v>3101</v>
      </c>
      <c r="H276" s="79">
        <f t="shared" ca="1" si="20"/>
        <v>-1</v>
      </c>
      <c r="I276" s="251">
        <v>42093</v>
      </c>
      <c r="J276" s="251">
        <v>42104</v>
      </c>
      <c r="K276" s="149">
        <v>0.01</v>
      </c>
      <c r="L276" s="180">
        <f t="shared" si="21"/>
        <v>10</v>
      </c>
      <c r="M276" s="251"/>
      <c r="N276" s="251"/>
      <c r="O276" s="149">
        <v>0.01</v>
      </c>
      <c r="P276" s="151">
        <f t="shared" si="22"/>
        <v>0</v>
      </c>
      <c r="Q276" s="145">
        <f t="shared" si="23"/>
        <v>0</v>
      </c>
      <c r="R276" s="165"/>
      <c r="S276" s="177">
        <v>0</v>
      </c>
    </row>
    <row r="277" spans="2:19" ht="15.75" customHeight="1" x14ac:dyDescent="0.25">
      <c r="B277" s="137">
        <v>264</v>
      </c>
      <c r="C277" s="81">
        <v>6</v>
      </c>
      <c r="D277" s="83" t="s">
        <v>568</v>
      </c>
      <c r="E277" s="128" t="s">
        <v>3223</v>
      </c>
      <c r="F277" s="86" t="s">
        <v>3100</v>
      </c>
      <c r="G277" s="86" t="s">
        <v>3101</v>
      </c>
      <c r="H277" s="79">
        <f t="shared" ca="1" si="20"/>
        <v>-1</v>
      </c>
      <c r="I277" s="251">
        <v>42107</v>
      </c>
      <c r="J277" s="251">
        <v>42111</v>
      </c>
      <c r="K277" s="149">
        <v>5.0000000000000001E-3</v>
      </c>
      <c r="L277" s="180">
        <f t="shared" si="21"/>
        <v>5</v>
      </c>
      <c r="M277" s="251"/>
      <c r="N277" s="251"/>
      <c r="O277" s="149">
        <v>5.0000000000000001E-3</v>
      </c>
      <c r="P277" s="151">
        <f t="shared" si="22"/>
        <v>0</v>
      </c>
      <c r="Q277" s="145">
        <f t="shared" si="23"/>
        <v>0</v>
      </c>
      <c r="R277" s="165"/>
      <c r="S277" s="177">
        <v>0</v>
      </c>
    </row>
    <row r="278" spans="2:19" ht="15.75" customHeight="1" x14ac:dyDescent="0.25">
      <c r="B278" s="137">
        <v>265</v>
      </c>
      <c r="C278" s="81">
        <v>6</v>
      </c>
      <c r="D278" s="83" t="s">
        <v>569</v>
      </c>
      <c r="E278" s="128" t="s">
        <v>3224</v>
      </c>
      <c r="F278" s="86" t="s">
        <v>3100</v>
      </c>
      <c r="G278" s="86" t="s">
        <v>3101</v>
      </c>
      <c r="H278" s="79">
        <f t="shared" ca="1" si="20"/>
        <v>0</v>
      </c>
      <c r="I278" s="251">
        <v>42114</v>
      </c>
      <c r="J278" s="251">
        <v>42139</v>
      </c>
      <c r="K278" s="149">
        <v>0.01</v>
      </c>
      <c r="L278" s="180">
        <f t="shared" si="21"/>
        <v>20</v>
      </c>
      <c r="M278" s="251"/>
      <c r="N278" s="251"/>
      <c r="O278" s="149">
        <v>0.01</v>
      </c>
      <c r="P278" s="151">
        <f t="shared" si="22"/>
        <v>0</v>
      </c>
      <c r="Q278" s="145">
        <f t="shared" si="23"/>
        <v>0</v>
      </c>
      <c r="R278" s="165"/>
      <c r="S278" s="177">
        <v>0</v>
      </c>
    </row>
    <row r="279" spans="2:19" ht="15.75" customHeight="1" x14ac:dyDescent="0.25">
      <c r="B279" s="137">
        <v>266</v>
      </c>
      <c r="C279" s="81">
        <v>6</v>
      </c>
      <c r="D279" s="83" t="s">
        <v>570</v>
      </c>
      <c r="E279" s="128" t="s">
        <v>3225</v>
      </c>
      <c r="F279" s="86" t="s">
        <v>3100</v>
      </c>
      <c r="G279" s="86" t="s">
        <v>3101</v>
      </c>
      <c r="H279" s="79">
        <f t="shared" ca="1" si="20"/>
        <v>0</v>
      </c>
      <c r="I279" s="251">
        <v>42136</v>
      </c>
      <c r="J279" s="251">
        <v>42142</v>
      </c>
      <c r="K279" s="149">
        <v>5.0000000000000001E-3</v>
      </c>
      <c r="L279" s="180">
        <f t="shared" si="21"/>
        <v>5</v>
      </c>
      <c r="M279" s="251"/>
      <c r="N279" s="251"/>
      <c r="O279" s="149">
        <v>5.0000000000000001E-3</v>
      </c>
      <c r="P279" s="151">
        <f t="shared" si="22"/>
        <v>0</v>
      </c>
      <c r="Q279" s="145">
        <f t="shared" si="23"/>
        <v>0</v>
      </c>
      <c r="R279" s="165"/>
      <c r="S279" s="177">
        <v>0</v>
      </c>
    </row>
    <row r="280" spans="2:19" ht="15.75" customHeight="1" x14ac:dyDescent="0.25">
      <c r="B280" s="137">
        <v>267</v>
      </c>
      <c r="C280" s="81">
        <v>6</v>
      </c>
      <c r="D280" s="83" t="s">
        <v>571</v>
      </c>
      <c r="E280" s="128" t="s">
        <v>3226</v>
      </c>
      <c r="F280" s="86" t="s">
        <v>3100</v>
      </c>
      <c r="G280" s="86" t="s">
        <v>3101</v>
      </c>
      <c r="H280" s="79">
        <f t="shared" ca="1" si="20"/>
        <v>0</v>
      </c>
      <c r="I280" s="251">
        <v>42142</v>
      </c>
      <c r="J280" s="251">
        <v>42167</v>
      </c>
      <c r="K280" s="149">
        <v>0.01</v>
      </c>
      <c r="L280" s="180">
        <f t="shared" si="21"/>
        <v>20</v>
      </c>
      <c r="M280" s="251"/>
      <c r="N280" s="251"/>
      <c r="O280" s="149">
        <v>0.01</v>
      </c>
      <c r="P280" s="151">
        <f t="shared" si="22"/>
        <v>0</v>
      </c>
      <c r="Q280" s="145">
        <f t="shared" si="23"/>
        <v>0</v>
      </c>
      <c r="R280" s="165"/>
      <c r="S280" s="177">
        <v>0</v>
      </c>
    </row>
    <row r="281" spans="2:19" ht="15.75" customHeight="1" x14ac:dyDescent="0.25">
      <c r="B281" s="137">
        <v>268</v>
      </c>
      <c r="C281" s="81">
        <v>6</v>
      </c>
      <c r="D281" s="83" t="s">
        <v>572</v>
      </c>
      <c r="E281" s="128" t="s">
        <v>3227</v>
      </c>
      <c r="F281" s="86" t="s">
        <v>3100</v>
      </c>
      <c r="G281" s="86" t="s">
        <v>3101</v>
      </c>
      <c r="H281" s="79">
        <f t="shared" ca="1" si="20"/>
        <v>0</v>
      </c>
      <c r="I281" s="251">
        <v>42107</v>
      </c>
      <c r="J281" s="251">
        <v>42118</v>
      </c>
      <c r="K281" s="149">
        <v>0.01</v>
      </c>
      <c r="L281" s="180">
        <f t="shared" si="21"/>
        <v>10</v>
      </c>
      <c r="M281" s="251"/>
      <c r="N281" s="251"/>
      <c r="O281" s="149">
        <v>0.01</v>
      </c>
      <c r="P281" s="151">
        <f t="shared" si="22"/>
        <v>0</v>
      </c>
      <c r="Q281" s="145">
        <f t="shared" si="23"/>
        <v>0</v>
      </c>
      <c r="R281" s="165"/>
      <c r="S281" s="177">
        <v>0</v>
      </c>
    </row>
    <row r="282" spans="2:19" ht="15.75" customHeight="1" x14ac:dyDescent="0.25">
      <c r="B282" s="137">
        <v>269</v>
      </c>
      <c r="C282" s="81">
        <v>6</v>
      </c>
      <c r="D282" s="83" t="s">
        <v>573</v>
      </c>
      <c r="E282" s="128" t="s">
        <v>3228</v>
      </c>
      <c r="F282" s="86" t="s">
        <v>3100</v>
      </c>
      <c r="G282" s="86" t="s">
        <v>3101</v>
      </c>
      <c r="H282" s="79">
        <f t="shared" ca="1" si="20"/>
        <v>0</v>
      </c>
      <c r="I282" s="251">
        <v>42121</v>
      </c>
      <c r="J282" s="251">
        <v>42132</v>
      </c>
      <c r="K282" s="149">
        <v>0.01</v>
      </c>
      <c r="L282" s="180">
        <f t="shared" si="21"/>
        <v>10</v>
      </c>
      <c r="M282" s="251"/>
      <c r="N282" s="251"/>
      <c r="O282" s="149">
        <v>0.01</v>
      </c>
      <c r="P282" s="151">
        <f t="shared" si="22"/>
        <v>0</v>
      </c>
      <c r="Q282" s="145">
        <f t="shared" si="23"/>
        <v>0</v>
      </c>
      <c r="R282" s="165"/>
      <c r="S282" s="177">
        <v>0</v>
      </c>
    </row>
    <row r="283" spans="2:19" ht="15.75" customHeight="1" x14ac:dyDescent="0.25">
      <c r="B283" s="137">
        <v>270</v>
      </c>
      <c r="C283" s="81">
        <v>6</v>
      </c>
      <c r="D283" s="83" t="s">
        <v>574</v>
      </c>
      <c r="E283" s="128" t="s">
        <v>3229</v>
      </c>
      <c r="F283" s="86" t="s">
        <v>3100</v>
      </c>
      <c r="G283" s="86" t="s">
        <v>3101</v>
      </c>
      <c r="H283" s="79">
        <f t="shared" ca="1" si="20"/>
        <v>0</v>
      </c>
      <c r="I283" s="251">
        <v>42135</v>
      </c>
      <c r="J283" s="251">
        <v>42146</v>
      </c>
      <c r="K283" s="149">
        <v>0.01</v>
      </c>
      <c r="L283" s="180">
        <f t="shared" si="21"/>
        <v>10</v>
      </c>
      <c r="M283" s="251"/>
      <c r="N283" s="251"/>
      <c r="O283" s="149">
        <v>0.01</v>
      </c>
      <c r="P283" s="151">
        <f t="shared" si="22"/>
        <v>0</v>
      </c>
      <c r="Q283" s="145">
        <f t="shared" si="23"/>
        <v>0</v>
      </c>
      <c r="R283" s="165"/>
      <c r="S283" s="177">
        <v>0</v>
      </c>
    </row>
    <row r="284" spans="2:19" ht="15.75" customHeight="1" x14ac:dyDescent="0.25">
      <c r="B284" s="137">
        <v>271</v>
      </c>
      <c r="C284" s="81">
        <v>6</v>
      </c>
      <c r="D284" s="83" t="s">
        <v>575</v>
      </c>
      <c r="E284" s="128" t="s">
        <v>3230</v>
      </c>
      <c r="F284" s="86" t="s">
        <v>3100</v>
      </c>
      <c r="G284" s="86" t="s">
        <v>3101</v>
      </c>
      <c r="H284" s="79">
        <f t="shared" ca="1" si="20"/>
        <v>0</v>
      </c>
      <c r="I284" s="251">
        <v>42100</v>
      </c>
      <c r="J284" s="251">
        <v>42125</v>
      </c>
      <c r="K284" s="149">
        <v>0.01</v>
      </c>
      <c r="L284" s="180">
        <f t="shared" si="21"/>
        <v>20</v>
      </c>
      <c r="M284" s="251"/>
      <c r="N284" s="251"/>
      <c r="O284" s="149">
        <v>0.01</v>
      </c>
      <c r="P284" s="151">
        <f t="shared" si="22"/>
        <v>0</v>
      </c>
      <c r="Q284" s="145">
        <f t="shared" si="23"/>
        <v>0</v>
      </c>
      <c r="R284" s="165"/>
      <c r="S284" s="177">
        <v>0</v>
      </c>
    </row>
    <row r="285" spans="2:19" ht="15.75" customHeight="1" x14ac:dyDescent="0.25">
      <c r="B285" s="137">
        <v>272</v>
      </c>
      <c r="C285" s="81">
        <v>6</v>
      </c>
      <c r="D285" s="83" t="s">
        <v>576</v>
      </c>
      <c r="E285" s="128" t="s">
        <v>3231</v>
      </c>
      <c r="F285" s="86" t="s">
        <v>3100</v>
      </c>
      <c r="G285" s="86" t="s">
        <v>3101</v>
      </c>
      <c r="H285" s="79">
        <f t="shared" ca="1" si="20"/>
        <v>0</v>
      </c>
      <c r="I285" s="251">
        <v>42128</v>
      </c>
      <c r="J285" s="251">
        <v>42132</v>
      </c>
      <c r="K285" s="149">
        <v>5.0000000000000001E-3</v>
      </c>
      <c r="L285" s="180">
        <f t="shared" si="21"/>
        <v>5</v>
      </c>
      <c r="M285" s="251"/>
      <c r="N285" s="251"/>
      <c r="O285" s="149">
        <v>5.0000000000000001E-3</v>
      </c>
      <c r="P285" s="151">
        <f t="shared" si="22"/>
        <v>0</v>
      </c>
      <c r="Q285" s="145">
        <f t="shared" si="23"/>
        <v>0</v>
      </c>
      <c r="R285" s="165"/>
      <c r="S285" s="177">
        <v>0</v>
      </c>
    </row>
    <row r="286" spans="2:19" ht="15.75" customHeight="1" x14ac:dyDescent="0.25">
      <c r="B286" s="137">
        <v>273</v>
      </c>
      <c r="C286" s="81">
        <v>6</v>
      </c>
      <c r="D286" s="83" t="s">
        <v>577</v>
      </c>
      <c r="E286" s="128" t="s">
        <v>3232</v>
      </c>
      <c r="F286" s="86" t="s">
        <v>3100</v>
      </c>
      <c r="G286" s="86" t="s">
        <v>3101</v>
      </c>
      <c r="H286" s="79">
        <f t="shared" ca="1" si="20"/>
        <v>0</v>
      </c>
      <c r="I286" s="251">
        <v>42135</v>
      </c>
      <c r="J286" s="251">
        <v>42153</v>
      </c>
      <c r="K286" s="149">
        <v>0.01</v>
      </c>
      <c r="L286" s="180">
        <f t="shared" si="21"/>
        <v>15</v>
      </c>
      <c r="M286" s="251"/>
      <c r="N286" s="251"/>
      <c r="O286" s="149">
        <v>0.01</v>
      </c>
      <c r="P286" s="151">
        <f t="shared" si="22"/>
        <v>0</v>
      </c>
      <c r="Q286" s="145">
        <f t="shared" si="23"/>
        <v>0</v>
      </c>
      <c r="R286" s="165"/>
      <c r="S286" s="177">
        <v>0</v>
      </c>
    </row>
    <row r="287" spans="2:19" ht="15.75" customHeight="1" x14ac:dyDescent="0.25">
      <c r="B287" s="137">
        <v>274</v>
      </c>
      <c r="C287" s="81">
        <v>6</v>
      </c>
      <c r="D287" s="83" t="s">
        <v>578</v>
      </c>
      <c r="E287" s="128" t="s">
        <v>579</v>
      </c>
      <c r="F287" s="86" t="s">
        <v>3100</v>
      </c>
      <c r="G287" s="86" t="s">
        <v>3101</v>
      </c>
      <c r="H287" s="79">
        <f t="shared" ca="1" si="20"/>
        <v>0</v>
      </c>
      <c r="I287" s="251">
        <v>42151</v>
      </c>
      <c r="J287" s="251">
        <v>42157</v>
      </c>
      <c r="K287" s="149">
        <v>5.0000000000000001E-3</v>
      </c>
      <c r="L287" s="180">
        <f t="shared" si="21"/>
        <v>5</v>
      </c>
      <c r="M287" s="251"/>
      <c r="N287" s="251"/>
      <c r="O287" s="149">
        <v>5.0000000000000001E-3</v>
      </c>
      <c r="P287" s="151">
        <f t="shared" si="22"/>
        <v>0</v>
      </c>
      <c r="Q287" s="145">
        <f t="shared" si="23"/>
        <v>0</v>
      </c>
      <c r="R287" s="165"/>
      <c r="S287" s="177">
        <v>0</v>
      </c>
    </row>
    <row r="288" spans="2:19" ht="15.75" customHeight="1" x14ac:dyDescent="0.25">
      <c r="B288" s="137">
        <v>275</v>
      </c>
      <c r="C288" s="81">
        <v>6</v>
      </c>
      <c r="D288" s="83" t="s">
        <v>580</v>
      </c>
      <c r="E288" s="128" t="s">
        <v>581</v>
      </c>
      <c r="F288" s="86" t="s">
        <v>3100</v>
      </c>
      <c r="G288" s="86" t="s">
        <v>3101</v>
      </c>
      <c r="H288" s="79">
        <f t="shared" ca="1" si="20"/>
        <v>0</v>
      </c>
      <c r="I288" s="251">
        <v>42158</v>
      </c>
      <c r="J288" s="251">
        <v>42171</v>
      </c>
      <c r="K288" s="149">
        <v>0.01</v>
      </c>
      <c r="L288" s="180">
        <f t="shared" si="21"/>
        <v>10</v>
      </c>
      <c r="M288" s="251"/>
      <c r="N288" s="251"/>
      <c r="O288" s="149">
        <v>0.01</v>
      </c>
      <c r="P288" s="151">
        <f t="shared" si="22"/>
        <v>0</v>
      </c>
      <c r="Q288" s="145">
        <f t="shared" si="23"/>
        <v>0</v>
      </c>
      <c r="R288" s="165"/>
      <c r="S288" s="177">
        <v>0</v>
      </c>
    </row>
    <row r="289" spans="2:19" ht="15.75" customHeight="1" x14ac:dyDescent="0.25">
      <c r="B289" s="137">
        <v>276</v>
      </c>
      <c r="C289" s="81">
        <v>5</v>
      </c>
      <c r="D289" s="83" t="s">
        <v>3233</v>
      </c>
      <c r="E289" s="128" t="s">
        <v>3015</v>
      </c>
      <c r="F289" s="86"/>
      <c r="G289" s="86"/>
      <c r="H289" s="79">
        <f t="shared" ca="1" si="20"/>
        <v>0</v>
      </c>
      <c r="I289" s="251">
        <f>MINA(I290:I292)</f>
        <v>42100</v>
      </c>
      <c r="J289" s="251">
        <f>MAXA(J290:J292)</f>
        <v>42139</v>
      </c>
      <c r="K289" s="149">
        <f>SUM(K290:K292)</f>
        <v>0.03</v>
      </c>
      <c r="L289" s="180">
        <f t="shared" si="21"/>
        <v>30</v>
      </c>
      <c r="M289" s="251"/>
      <c r="N289" s="251"/>
      <c r="O289" s="149">
        <f>SUM(O290:O292)</f>
        <v>0.03</v>
      </c>
      <c r="P289" s="151">
        <f t="shared" si="22"/>
        <v>0</v>
      </c>
      <c r="Q289" s="145">
        <f t="shared" si="23"/>
        <v>0</v>
      </c>
      <c r="R289" s="165"/>
      <c r="S289" s="177">
        <v>0</v>
      </c>
    </row>
    <row r="290" spans="2:19" ht="15.75" customHeight="1" x14ac:dyDescent="0.25">
      <c r="B290" s="137">
        <v>277</v>
      </c>
      <c r="C290" s="81">
        <v>6</v>
      </c>
      <c r="D290" s="83" t="s">
        <v>3234</v>
      </c>
      <c r="E290" s="128" t="s">
        <v>3235</v>
      </c>
      <c r="F290" s="86" t="s">
        <v>3110</v>
      </c>
      <c r="G290" s="86" t="s">
        <v>3236</v>
      </c>
      <c r="H290" s="79">
        <f t="shared" ca="1" si="20"/>
        <v>-1</v>
      </c>
      <c r="I290" s="251">
        <v>42100</v>
      </c>
      <c r="J290" s="251">
        <v>42111</v>
      </c>
      <c r="K290" s="149">
        <v>0.01</v>
      </c>
      <c r="L290" s="180">
        <f t="shared" si="21"/>
        <v>10</v>
      </c>
      <c r="M290" s="251"/>
      <c r="N290" s="251"/>
      <c r="O290" s="149">
        <v>0.01</v>
      </c>
      <c r="P290" s="151">
        <f t="shared" si="22"/>
        <v>0</v>
      </c>
      <c r="Q290" s="145">
        <f t="shared" si="23"/>
        <v>0</v>
      </c>
      <c r="R290" s="165"/>
      <c r="S290" s="177">
        <v>0</v>
      </c>
    </row>
    <row r="291" spans="2:19" ht="15.75" customHeight="1" x14ac:dyDescent="0.25">
      <c r="B291" s="137">
        <v>278</v>
      </c>
      <c r="C291" s="81">
        <v>6</v>
      </c>
      <c r="D291" s="83" t="s">
        <v>3237</v>
      </c>
      <c r="E291" s="128" t="s">
        <v>3238</v>
      </c>
      <c r="F291" s="86" t="s">
        <v>3110</v>
      </c>
      <c r="G291" s="86" t="s">
        <v>3236</v>
      </c>
      <c r="H291" s="79">
        <f t="shared" ca="1" si="20"/>
        <v>0</v>
      </c>
      <c r="I291" s="251">
        <v>42114</v>
      </c>
      <c r="J291" s="251">
        <v>42125</v>
      </c>
      <c r="K291" s="149">
        <v>0.01</v>
      </c>
      <c r="L291" s="180">
        <f t="shared" si="21"/>
        <v>10</v>
      </c>
      <c r="M291" s="251"/>
      <c r="N291" s="251"/>
      <c r="O291" s="149">
        <v>0.01</v>
      </c>
      <c r="P291" s="151">
        <f t="shared" si="22"/>
        <v>0</v>
      </c>
      <c r="Q291" s="145">
        <f t="shared" si="23"/>
        <v>0</v>
      </c>
      <c r="R291" s="165"/>
      <c r="S291" s="177">
        <v>0</v>
      </c>
    </row>
    <row r="292" spans="2:19" ht="15.75" customHeight="1" x14ac:dyDescent="0.25">
      <c r="B292" s="137">
        <v>279</v>
      </c>
      <c r="C292" s="81">
        <v>6</v>
      </c>
      <c r="D292" s="83" t="s">
        <v>3239</v>
      </c>
      <c r="E292" s="128" t="s">
        <v>3240</v>
      </c>
      <c r="F292" s="86" t="s">
        <v>3110</v>
      </c>
      <c r="G292" s="86" t="s">
        <v>3236</v>
      </c>
      <c r="H292" s="79">
        <f t="shared" ca="1" si="20"/>
        <v>0</v>
      </c>
      <c r="I292" s="251">
        <v>42128</v>
      </c>
      <c r="J292" s="251">
        <v>42139</v>
      </c>
      <c r="K292" s="149">
        <v>0.01</v>
      </c>
      <c r="L292" s="180">
        <f t="shared" si="21"/>
        <v>10</v>
      </c>
      <c r="M292" s="251"/>
      <c r="N292" s="251"/>
      <c r="O292" s="149">
        <v>0.01</v>
      </c>
      <c r="P292" s="151">
        <f t="shared" si="22"/>
        <v>0</v>
      </c>
      <c r="Q292" s="145">
        <f t="shared" si="23"/>
        <v>0</v>
      </c>
      <c r="R292" s="165"/>
      <c r="S292" s="177">
        <v>0</v>
      </c>
    </row>
    <row r="293" spans="2:19" ht="15.75" customHeight="1" x14ac:dyDescent="0.25">
      <c r="B293" s="137">
        <v>280</v>
      </c>
      <c r="C293" s="81">
        <v>5</v>
      </c>
      <c r="D293" s="83" t="s">
        <v>3241</v>
      </c>
      <c r="E293" s="128" t="s">
        <v>3020</v>
      </c>
      <c r="F293" s="86"/>
      <c r="G293" s="86"/>
      <c r="H293" s="79">
        <f t="shared" ca="1" si="20"/>
        <v>0</v>
      </c>
      <c r="I293" s="251">
        <f>MINA(I294:I295)</f>
        <v>42149</v>
      </c>
      <c r="J293" s="251">
        <f>MAXA(J294:J295)</f>
        <v>42174</v>
      </c>
      <c r="K293" s="149">
        <f>SUM(K294:K295)</f>
        <v>0.02</v>
      </c>
      <c r="L293" s="180">
        <f t="shared" si="21"/>
        <v>20</v>
      </c>
      <c r="M293" s="251"/>
      <c r="N293" s="251"/>
      <c r="O293" s="149">
        <f>SUM(O294:O295)</f>
        <v>0.02</v>
      </c>
      <c r="P293" s="151">
        <f t="shared" si="22"/>
        <v>0</v>
      </c>
      <c r="Q293" s="145">
        <f t="shared" si="23"/>
        <v>0</v>
      </c>
      <c r="R293" s="165"/>
      <c r="S293" s="177">
        <v>0</v>
      </c>
    </row>
    <row r="294" spans="2:19" ht="15.75" customHeight="1" x14ac:dyDescent="0.25">
      <c r="B294" s="137">
        <v>281</v>
      </c>
      <c r="C294" s="81">
        <v>6</v>
      </c>
      <c r="D294" s="83" t="s">
        <v>3242</v>
      </c>
      <c r="E294" s="128" t="s">
        <v>3243</v>
      </c>
      <c r="F294" s="86" t="s">
        <v>3110</v>
      </c>
      <c r="G294" s="86" t="s">
        <v>3236</v>
      </c>
      <c r="H294" s="79">
        <f t="shared" ca="1" si="20"/>
        <v>0</v>
      </c>
      <c r="I294" s="251">
        <v>42149</v>
      </c>
      <c r="J294" s="251">
        <v>42167</v>
      </c>
      <c r="K294" s="149">
        <v>0.01</v>
      </c>
      <c r="L294" s="180">
        <f t="shared" si="21"/>
        <v>15</v>
      </c>
      <c r="M294" s="251"/>
      <c r="N294" s="251"/>
      <c r="O294" s="149">
        <v>0.01</v>
      </c>
      <c r="P294" s="151">
        <f t="shared" si="22"/>
        <v>0</v>
      </c>
      <c r="Q294" s="145">
        <f t="shared" si="23"/>
        <v>0</v>
      </c>
      <c r="R294" s="165"/>
      <c r="S294" s="177">
        <v>0</v>
      </c>
    </row>
    <row r="295" spans="2:19" ht="15.75" customHeight="1" x14ac:dyDescent="0.25">
      <c r="B295" s="137">
        <v>282</v>
      </c>
      <c r="C295" s="81">
        <v>6</v>
      </c>
      <c r="D295" s="83" t="s">
        <v>3244</v>
      </c>
      <c r="E295" s="128" t="s">
        <v>3245</v>
      </c>
      <c r="F295" s="86" t="s">
        <v>3110</v>
      </c>
      <c r="G295" s="86" t="s">
        <v>3236</v>
      </c>
      <c r="H295" s="79">
        <f t="shared" ca="1" si="20"/>
        <v>0</v>
      </c>
      <c r="I295" s="251">
        <v>42163</v>
      </c>
      <c r="J295" s="251">
        <v>42174</v>
      </c>
      <c r="K295" s="149">
        <v>0.01</v>
      </c>
      <c r="L295" s="180">
        <f t="shared" si="21"/>
        <v>10</v>
      </c>
      <c r="M295" s="251"/>
      <c r="N295" s="251"/>
      <c r="O295" s="149">
        <v>0.01</v>
      </c>
      <c r="P295" s="151">
        <f t="shared" si="22"/>
        <v>0</v>
      </c>
      <c r="Q295" s="145">
        <f t="shared" si="23"/>
        <v>0</v>
      </c>
      <c r="R295" s="165"/>
      <c r="S295" s="177">
        <v>0</v>
      </c>
    </row>
    <row r="296" spans="2:19" ht="15.75" customHeight="1" x14ac:dyDescent="0.25">
      <c r="B296" s="137">
        <v>283</v>
      </c>
      <c r="C296" s="81">
        <v>5</v>
      </c>
      <c r="D296" s="83" t="s">
        <v>3246</v>
      </c>
      <c r="E296" s="128" t="s">
        <v>3247</v>
      </c>
      <c r="F296" s="86" t="s">
        <v>3110</v>
      </c>
      <c r="G296" s="86" t="s">
        <v>3111</v>
      </c>
      <c r="H296" s="79">
        <f t="shared" ca="1" si="20"/>
        <v>0</v>
      </c>
      <c r="I296" s="251">
        <v>42177</v>
      </c>
      <c r="J296" s="251">
        <v>42230</v>
      </c>
      <c r="K296" s="149">
        <v>0</v>
      </c>
      <c r="L296" s="180">
        <f t="shared" si="21"/>
        <v>40</v>
      </c>
      <c r="M296" s="251"/>
      <c r="N296" s="251"/>
      <c r="O296" s="149">
        <v>0</v>
      </c>
      <c r="P296" s="151">
        <f t="shared" si="22"/>
        <v>0</v>
      </c>
      <c r="Q296" s="145">
        <f t="shared" si="23"/>
        <v>0</v>
      </c>
      <c r="R296" s="165"/>
      <c r="S296" s="177">
        <v>0</v>
      </c>
    </row>
    <row r="297" spans="2:19" ht="15.75" customHeight="1" x14ac:dyDescent="0.25">
      <c r="B297" s="137">
        <v>284</v>
      </c>
      <c r="C297" s="81">
        <v>3</v>
      </c>
      <c r="D297" s="83" t="s">
        <v>3248</v>
      </c>
      <c r="E297" s="128" t="s">
        <v>3249</v>
      </c>
      <c r="F297" s="84"/>
      <c r="G297" s="85"/>
      <c r="H297" s="79">
        <f t="shared" ca="1" si="20"/>
        <v>0</v>
      </c>
      <c r="I297" s="251">
        <f>MINA(I298:I385)</f>
        <v>42086</v>
      </c>
      <c r="J297" s="251">
        <f>MAXA(J298:J385)</f>
        <v>42181</v>
      </c>
      <c r="K297" s="149">
        <f>SUM(K298)</f>
        <v>0.83499999999999996</v>
      </c>
      <c r="L297" s="180">
        <f t="shared" si="21"/>
        <v>70</v>
      </c>
      <c r="M297" s="251"/>
      <c r="N297" s="251"/>
      <c r="O297" s="149">
        <f>SUM(O298)</f>
        <v>0.83499999999999996</v>
      </c>
      <c r="P297" s="151">
        <f t="shared" si="22"/>
        <v>0</v>
      </c>
      <c r="Q297" s="145">
        <f t="shared" si="23"/>
        <v>0</v>
      </c>
      <c r="R297" s="165"/>
      <c r="S297" s="177">
        <v>0</v>
      </c>
    </row>
    <row r="298" spans="2:19" ht="15.75" customHeight="1" x14ac:dyDescent="0.25">
      <c r="B298" s="137">
        <v>285</v>
      </c>
      <c r="C298" s="81">
        <v>4</v>
      </c>
      <c r="D298" s="83" t="s">
        <v>3250</v>
      </c>
      <c r="E298" s="128" t="s">
        <v>3251</v>
      </c>
      <c r="F298" s="84"/>
      <c r="G298" s="84"/>
      <c r="H298" s="79">
        <f t="shared" ca="1" si="20"/>
        <v>0</v>
      </c>
      <c r="I298" s="251">
        <f>MINA(I299:I385)</f>
        <v>42086</v>
      </c>
      <c r="J298" s="251">
        <f>MAXA(J299:J385)</f>
        <v>42181</v>
      </c>
      <c r="K298" s="149">
        <f>SUM(K299,K309,K312,K314,K318,K323,K328,K334,K339,K343,K350,K354,K379,K383)</f>
        <v>0.83499999999999996</v>
      </c>
      <c r="L298" s="180">
        <f t="shared" si="21"/>
        <v>70</v>
      </c>
      <c r="M298" s="251"/>
      <c r="N298" s="251"/>
      <c r="O298" s="149">
        <f>SUM(O299,O309,O312,O314,O318,O323,O328,O334,O339,O343,O350,O354,O379,O383)</f>
        <v>0.83499999999999996</v>
      </c>
      <c r="P298" s="151">
        <f t="shared" si="22"/>
        <v>0</v>
      </c>
      <c r="Q298" s="145">
        <f t="shared" si="23"/>
        <v>0</v>
      </c>
      <c r="R298" s="165"/>
      <c r="S298" s="177">
        <v>0</v>
      </c>
    </row>
    <row r="299" spans="2:19" ht="15.75" customHeight="1" x14ac:dyDescent="0.25">
      <c r="B299" s="137">
        <v>286</v>
      </c>
      <c r="C299" s="81">
        <v>5</v>
      </c>
      <c r="D299" s="83" t="s">
        <v>461</v>
      </c>
      <c r="E299" s="128" t="s">
        <v>3103</v>
      </c>
      <c r="F299" s="86"/>
      <c r="G299" s="86"/>
      <c r="H299" s="79">
        <f t="shared" ca="1" si="20"/>
        <v>0</v>
      </c>
      <c r="I299" s="251">
        <f>MINA(I300:I308)</f>
        <v>42086</v>
      </c>
      <c r="J299" s="251">
        <f>MAXA(J300:J308)</f>
        <v>42167</v>
      </c>
      <c r="K299" s="149">
        <f>SUM(K300:K308)</f>
        <v>0.09</v>
      </c>
      <c r="L299" s="180">
        <f t="shared" si="21"/>
        <v>60</v>
      </c>
      <c r="M299" s="251"/>
      <c r="N299" s="251"/>
      <c r="O299" s="149">
        <f>SUM(O300:O308)</f>
        <v>0.09</v>
      </c>
      <c r="P299" s="151">
        <f t="shared" si="22"/>
        <v>0</v>
      </c>
      <c r="Q299" s="145">
        <f t="shared" si="23"/>
        <v>0</v>
      </c>
      <c r="R299" s="165"/>
      <c r="S299" s="177">
        <v>0</v>
      </c>
    </row>
    <row r="300" spans="2:19" ht="15.75" customHeight="1" x14ac:dyDescent="0.25">
      <c r="B300" s="137">
        <v>287</v>
      </c>
      <c r="C300" s="81">
        <v>6</v>
      </c>
      <c r="D300" s="83" t="s">
        <v>3252</v>
      </c>
      <c r="E300" s="128" t="s">
        <v>3105</v>
      </c>
      <c r="F300" s="86" t="s">
        <v>3253</v>
      </c>
      <c r="G300" s="86" t="s">
        <v>3101</v>
      </c>
      <c r="H300" s="79">
        <f t="shared" ca="1" si="20"/>
        <v>-1</v>
      </c>
      <c r="I300" s="251">
        <v>42086</v>
      </c>
      <c r="J300" s="251">
        <v>42090</v>
      </c>
      <c r="K300" s="149">
        <v>0.01</v>
      </c>
      <c r="L300" s="180">
        <f t="shared" si="21"/>
        <v>5</v>
      </c>
      <c r="M300" s="251"/>
      <c r="N300" s="251"/>
      <c r="O300" s="149">
        <v>0.01</v>
      </c>
      <c r="P300" s="151">
        <f t="shared" si="22"/>
        <v>0</v>
      </c>
      <c r="Q300" s="145">
        <f t="shared" si="23"/>
        <v>0</v>
      </c>
      <c r="R300" s="165"/>
      <c r="S300" s="177">
        <v>0</v>
      </c>
    </row>
    <row r="301" spans="2:19" ht="15.75" customHeight="1" x14ac:dyDescent="0.25">
      <c r="B301" s="137">
        <v>288</v>
      </c>
      <c r="C301" s="81">
        <v>6</v>
      </c>
      <c r="D301" s="83" t="s">
        <v>3254</v>
      </c>
      <c r="E301" s="128" t="s">
        <v>3107</v>
      </c>
      <c r="F301" s="86" t="s">
        <v>3253</v>
      </c>
      <c r="G301" s="86" t="s">
        <v>3101</v>
      </c>
      <c r="H301" s="79">
        <f t="shared" ca="1" si="20"/>
        <v>-1</v>
      </c>
      <c r="I301" s="251">
        <v>42093</v>
      </c>
      <c r="J301" s="251">
        <v>42097</v>
      </c>
      <c r="K301" s="149">
        <v>0.01</v>
      </c>
      <c r="L301" s="180">
        <f t="shared" si="21"/>
        <v>5</v>
      </c>
      <c r="M301" s="251"/>
      <c r="N301" s="251"/>
      <c r="O301" s="149">
        <v>0.01</v>
      </c>
      <c r="P301" s="151">
        <f t="shared" si="22"/>
        <v>0</v>
      </c>
      <c r="Q301" s="145">
        <f t="shared" si="23"/>
        <v>0</v>
      </c>
      <c r="R301" s="165"/>
      <c r="S301" s="177">
        <v>0</v>
      </c>
    </row>
    <row r="302" spans="2:19" ht="15.75" customHeight="1" x14ac:dyDescent="0.25">
      <c r="B302" s="137">
        <v>289</v>
      </c>
      <c r="C302" s="81">
        <v>6</v>
      </c>
      <c r="D302" s="83" t="s">
        <v>3255</v>
      </c>
      <c r="E302" s="128" t="s">
        <v>3256</v>
      </c>
      <c r="F302" s="86" t="s">
        <v>3253</v>
      </c>
      <c r="G302" s="86" t="s">
        <v>3101</v>
      </c>
      <c r="H302" s="79">
        <f t="shared" ca="1" si="20"/>
        <v>-1</v>
      </c>
      <c r="I302" s="251">
        <v>42100</v>
      </c>
      <c r="J302" s="251">
        <v>42111</v>
      </c>
      <c r="K302" s="149">
        <v>0.01</v>
      </c>
      <c r="L302" s="180">
        <f t="shared" si="21"/>
        <v>10</v>
      </c>
      <c r="M302" s="251"/>
      <c r="N302" s="251"/>
      <c r="O302" s="149">
        <v>0.01</v>
      </c>
      <c r="P302" s="151">
        <f t="shared" si="22"/>
        <v>0</v>
      </c>
      <c r="Q302" s="145">
        <f t="shared" si="23"/>
        <v>0</v>
      </c>
      <c r="R302" s="165"/>
      <c r="S302" s="177">
        <v>0</v>
      </c>
    </row>
    <row r="303" spans="2:19" ht="15.75" customHeight="1" x14ac:dyDescent="0.25">
      <c r="B303" s="137">
        <v>290</v>
      </c>
      <c r="C303" s="81">
        <v>6</v>
      </c>
      <c r="D303" s="83" t="s">
        <v>3257</v>
      </c>
      <c r="E303" s="128" t="s">
        <v>3113</v>
      </c>
      <c r="F303" s="86" t="s">
        <v>3253</v>
      </c>
      <c r="G303" s="86" t="s">
        <v>3101</v>
      </c>
      <c r="H303" s="79">
        <f t="shared" ca="1" si="20"/>
        <v>0</v>
      </c>
      <c r="I303" s="251">
        <v>42114</v>
      </c>
      <c r="J303" s="251">
        <v>42118</v>
      </c>
      <c r="K303" s="149">
        <v>0.01</v>
      </c>
      <c r="L303" s="180">
        <f t="shared" si="21"/>
        <v>5</v>
      </c>
      <c r="M303" s="251"/>
      <c r="N303" s="251"/>
      <c r="O303" s="149">
        <v>0.01</v>
      </c>
      <c r="P303" s="151">
        <f t="shared" si="22"/>
        <v>0</v>
      </c>
      <c r="Q303" s="145">
        <f t="shared" si="23"/>
        <v>0</v>
      </c>
      <c r="R303" s="165"/>
      <c r="S303" s="177">
        <v>0</v>
      </c>
    </row>
    <row r="304" spans="2:19" ht="15.75" customHeight="1" x14ac:dyDescent="0.25">
      <c r="B304" s="137">
        <v>291</v>
      </c>
      <c r="C304" s="81">
        <v>6</v>
      </c>
      <c r="D304" s="83" t="s">
        <v>3258</v>
      </c>
      <c r="E304" s="128" t="s">
        <v>3115</v>
      </c>
      <c r="F304" s="86" t="s">
        <v>3253</v>
      </c>
      <c r="G304" s="86" t="s">
        <v>3101</v>
      </c>
      <c r="H304" s="79">
        <f t="shared" ca="1" si="20"/>
        <v>0</v>
      </c>
      <c r="I304" s="251">
        <v>42121</v>
      </c>
      <c r="J304" s="251">
        <v>42125</v>
      </c>
      <c r="K304" s="149">
        <v>0.01</v>
      </c>
      <c r="L304" s="180">
        <f t="shared" si="21"/>
        <v>5</v>
      </c>
      <c r="M304" s="251"/>
      <c r="N304" s="251"/>
      <c r="O304" s="149">
        <v>0.01</v>
      </c>
      <c r="P304" s="151">
        <f t="shared" si="22"/>
        <v>0</v>
      </c>
      <c r="Q304" s="145">
        <f t="shared" si="23"/>
        <v>0</v>
      </c>
      <c r="R304" s="165"/>
      <c r="S304" s="177">
        <v>0</v>
      </c>
    </row>
    <row r="305" spans="2:19" ht="15.75" customHeight="1" x14ac:dyDescent="0.25">
      <c r="B305" s="137">
        <v>292</v>
      </c>
      <c r="C305" s="81">
        <v>6</v>
      </c>
      <c r="D305" s="83" t="s">
        <v>3259</v>
      </c>
      <c r="E305" s="128" t="s">
        <v>3260</v>
      </c>
      <c r="F305" s="86" t="s">
        <v>3261</v>
      </c>
      <c r="G305" s="86" t="s">
        <v>3111</v>
      </c>
      <c r="H305" s="79">
        <f t="shared" ca="1" si="20"/>
        <v>0</v>
      </c>
      <c r="I305" s="251">
        <v>42128</v>
      </c>
      <c r="J305" s="251">
        <v>42132</v>
      </c>
      <c r="K305" s="149">
        <v>0.01</v>
      </c>
      <c r="L305" s="180">
        <f t="shared" si="21"/>
        <v>5</v>
      </c>
      <c r="M305" s="251"/>
      <c r="N305" s="251"/>
      <c r="O305" s="149">
        <v>0.01</v>
      </c>
      <c r="P305" s="151">
        <f t="shared" si="22"/>
        <v>0</v>
      </c>
      <c r="Q305" s="145">
        <f t="shared" si="23"/>
        <v>0</v>
      </c>
      <c r="R305" s="165"/>
      <c r="S305" s="177">
        <v>0</v>
      </c>
    </row>
    <row r="306" spans="2:19" ht="15.75" customHeight="1" x14ac:dyDescent="0.25">
      <c r="B306" s="137">
        <v>293</v>
      </c>
      <c r="C306" s="81">
        <v>6</v>
      </c>
      <c r="D306" s="83" t="s">
        <v>3262</v>
      </c>
      <c r="E306" s="128" t="s">
        <v>3263</v>
      </c>
      <c r="F306" s="86" t="s">
        <v>3261</v>
      </c>
      <c r="G306" s="86" t="s">
        <v>3111</v>
      </c>
      <c r="H306" s="79">
        <f t="shared" ca="1" si="20"/>
        <v>0</v>
      </c>
      <c r="I306" s="251">
        <v>42135</v>
      </c>
      <c r="J306" s="251">
        <v>42139</v>
      </c>
      <c r="K306" s="149">
        <v>0.01</v>
      </c>
      <c r="L306" s="180">
        <f t="shared" si="21"/>
        <v>5</v>
      </c>
      <c r="M306" s="251"/>
      <c r="N306" s="251"/>
      <c r="O306" s="149">
        <v>0.01</v>
      </c>
      <c r="P306" s="151">
        <f t="shared" si="22"/>
        <v>0</v>
      </c>
      <c r="Q306" s="145">
        <f t="shared" si="23"/>
        <v>0</v>
      </c>
      <c r="R306" s="165"/>
      <c r="S306" s="177">
        <v>0</v>
      </c>
    </row>
    <row r="307" spans="2:19" ht="15.75" customHeight="1" x14ac:dyDescent="0.25">
      <c r="B307" s="137">
        <v>294</v>
      </c>
      <c r="C307" s="81">
        <v>6</v>
      </c>
      <c r="D307" s="83" t="s">
        <v>3264</v>
      </c>
      <c r="E307" s="128" t="s">
        <v>3265</v>
      </c>
      <c r="F307" s="86" t="s">
        <v>3261</v>
      </c>
      <c r="G307" s="86" t="s">
        <v>3111</v>
      </c>
      <c r="H307" s="79">
        <f t="shared" ca="1" si="20"/>
        <v>0</v>
      </c>
      <c r="I307" s="251">
        <v>42143</v>
      </c>
      <c r="J307" s="251">
        <v>42149</v>
      </c>
      <c r="K307" s="149">
        <v>0.01</v>
      </c>
      <c r="L307" s="180">
        <f t="shared" si="21"/>
        <v>5</v>
      </c>
      <c r="M307" s="251"/>
      <c r="N307" s="251"/>
      <c r="O307" s="149">
        <v>0.01</v>
      </c>
      <c r="P307" s="151">
        <f t="shared" si="22"/>
        <v>0</v>
      </c>
      <c r="Q307" s="145">
        <f t="shared" si="23"/>
        <v>0</v>
      </c>
      <c r="R307" s="165"/>
      <c r="S307" s="177">
        <v>0</v>
      </c>
    </row>
    <row r="308" spans="2:19" ht="15.75" customHeight="1" x14ac:dyDescent="0.25">
      <c r="B308" s="137">
        <v>295</v>
      </c>
      <c r="C308" s="81">
        <v>6</v>
      </c>
      <c r="D308" s="83" t="s">
        <v>3266</v>
      </c>
      <c r="E308" s="128" t="s">
        <v>3267</v>
      </c>
      <c r="F308" s="86" t="s">
        <v>3261</v>
      </c>
      <c r="G308" s="86" t="s">
        <v>3111</v>
      </c>
      <c r="H308" s="79">
        <f t="shared" ca="1" si="20"/>
        <v>0</v>
      </c>
      <c r="I308" s="251">
        <v>42150</v>
      </c>
      <c r="J308" s="251">
        <v>42167</v>
      </c>
      <c r="K308" s="149">
        <v>0.01</v>
      </c>
      <c r="L308" s="180">
        <f t="shared" si="21"/>
        <v>14</v>
      </c>
      <c r="M308" s="251"/>
      <c r="N308" s="251"/>
      <c r="O308" s="149">
        <v>0.01</v>
      </c>
      <c r="P308" s="151">
        <f t="shared" si="22"/>
        <v>0</v>
      </c>
      <c r="Q308" s="145">
        <f t="shared" si="23"/>
        <v>0</v>
      </c>
      <c r="R308" s="165"/>
      <c r="S308" s="177">
        <v>0</v>
      </c>
    </row>
    <row r="309" spans="2:19" ht="15.75" customHeight="1" x14ac:dyDescent="0.25">
      <c r="B309" s="137">
        <v>296</v>
      </c>
      <c r="C309" s="81">
        <v>5</v>
      </c>
      <c r="D309" s="83" t="s">
        <v>463</v>
      </c>
      <c r="E309" s="128" t="s">
        <v>3026</v>
      </c>
      <c r="F309" s="86"/>
      <c r="G309" s="86"/>
      <c r="H309" s="79">
        <f t="shared" ca="1" si="20"/>
        <v>0</v>
      </c>
      <c r="I309" s="251">
        <f>MINA(I310:I311)</f>
        <v>42135</v>
      </c>
      <c r="J309" s="251">
        <f>MAXA(J310:J311)</f>
        <v>42170</v>
      </c>
      <c r="K309" s="149">
        <f>SUM(K310:K311)</f>
        <v>1.4999999999999999E-2</v>
      </c>
      <c r="L309" s="180">
        <f t="shared" si="21"/>
        <v>26</v>
      </c>
      <c r="M309" s="251"/>
      <c r="N309" s="251"/>
      <c r="O309" s="149">
        <f>SUM(O310:O311)</f>
        <v>1.4999999999999999E-2</v>
      </c>
      <c r="P309" s="151">
        <f t="shared" si="22"/>
        <v>0</v>
      </c>
      <c r="Q309" s="145">
        <f t="shared" si="23"/>
        <v>0</v>
      </c>
      <c r="R309" s="165"/>
      <c r="S309" s="177">
        <v>0</v>
      </c>
    </row>
    <row r="310" spans="2:19" ht="15.75" customHeight="1" x14ac:dyDescent="0.25">
      <c r="B310" s="137">
        <v>297</v>
      </c>
      <c r="C310" s="81">
        <v>6</v>
      </c>
      <c r="D310" s="83" t="s">
        <v>3268</v>
      </c>
      <c r="E310" s="128" t="s">
        <v>3269</v>
      </c>
      <c r="F310" s="86" t="s">
        <v>3261</v>
      </c>
      <c r="G310" s="86" t="s">
        <v>3111</v>
      </c>
      <c r="H310" s="79">
        <f t="shared" ca="1" si="20"/>
        <v>0</v>
      </c>
      <c r="I310" s="251">
        <v>42135</v>
      </c>
      <c r="J310" s="251">
        <v>42160</v>
      </c>
      <c r="K310" s="149">
        <v>0.01</v>
      </c>
      <c r="L310" s="180">
        <f t="shared" si="21"/>
        <v>20</v>
      </c>
      <c r="M310" s="251"/>
      <c r="N310" s="251"/>
      <c r="O310" s="149">
        <v>0.01</v>
      </c>
      <c r="P310" s="151">
        <f t="shared" si="22"/>
        <v>0</v>
      </c>
      <c r="Q310" s="145">
        <f t="shared" si="23"/>
        <v>0</v>
      </c>
      <c r="R310" s="165"/>
      <c r="S310" s="177">
        <v>0</v>
      </c>
    </row>
    <row r="311" spans="2:19" ht="15.75" customHeight="1" x14ac:dyDescent="0.25">
      <c r="B311" s="137">
        <v>298</v>
      </c>
      <c r="C311" s="81">
        <v>6</v>
      </c>
      <c r="D311" s="83" t="s">
        <v>3270</v>
      </c>
      <c r="E311" s="128" t="s">
        <v>3271</v>
      </c>
      <c r="F311" s="86" t="s">
        <v>3261</v>
      </c>
      <c r="G311" s="86" t="s">
        <v>3111</v>
      </c>
      <c r="H311" s="79">
        <f t="shared" ca="1" si="20"/>
        <v>0</v>
      </c>
      <c r="I311" s="251">
        <v>42164</v>
      </c>
      <c r="J311" s="251">
        <v>42170</v>
      </c>
      <c r="K311" s="149">
        <v>5.0000000000000001E-3</v>
      </c>
      <c r="L311" s="180">
        <f t="shared" si="21"/>
        <v>5</v>
      </c>
      <c r="M311" s="251"/>
      <c r="N311" s="251"/>
      <c r="O311" s="149">
        <v>5.0000000000000001E-3</v>
      </c>
      <c r="P311" s="151">
        <f t="shared" si="22"/>
        <v>0</v>
      </c>
      <c r="Q311" s="145">
        <f t="shared" si="23"/>
        <v>0</v>
      </c>
      <c r="R311" s="165"/>
      <c r="S311" s="177">
        <v>0</v>
      </c>
    </row>
    <row r="312" spans="2:19" ht="15.75" customHeight="1" x14ac:dyDescent="0.25">
      <c r="B312" s="137">
        <v>299</v>
      </c>
      <c r="C312" s="81">
        <v>5</v>
      </c>
      <c r="D312" s="83" t="s">
        <v>464</v>
      </c>
      <c r="E312" s="128" t="s">
        <v>3272</v>
      </c>
      <c r="F312" s="86"/>
      <c r="G312" s="86"/>
      <c r="H312" s="79">
        <f t="shared" ca="1" si="20"/>
        <v>0</v>
      </c>
      <c r="I312" s="251">
        <f>MINA(I313)</f>
        <v>42163</v>
      </c>
      <c r="J312" s="251">
        <f>MAXA(J313)</f>
        <v>42174</v>
      </c>
      <c r="K312" s="149">
        <f>SUM(K313)</f>
        <v>0.01</v>
      </c>
      <c r="L312" s="180">
        <f t="shared" si="21"/>
        <v>10</v>
      </c>
      <c r="M312" s="251"/>
      <c r="N312" s="251"/>
      <c r="O312" s="149">
        <f>SUM(O313)</f>
        <v>0.01</v>
      </c>
      <c r="P312" s="151">
        <f t="shared" si="22"/>
        <v>0</v>
      </c>
      <c r="Q312" s="145">
        <f t="shared" si="23"/>
        <v>0</v>
      </c>
      <c r="R312" s="165"/>
      <c r="S312" s="177">
        <v>0</v>
      </c>
    </row>
    <row r="313" spans="2:19" ht="15.75" customHeight="1" x14ac:dyDescent="0.25">
      <c r="B313" s="137">
        <v>300</v>
      </c>
      <c r="C313" s="81">
        <v>6</v>
      </c>
      <c r="D313" s="83" t="s">
        <v>3273</v>
      </c>
      <c r="E313" s="128" t="s">
        <v>3274</v>
      </c>
      <c r="F313" s="86" t="s">
        <v>3253</v>
      </c>
      <c r="G313" s="86" t="s">
        <v>3101</v>
      </c>
      <c r="H313" s="79">
        <f t="shared" ca="1" si="20"/>
        <v>0</v>
      </c>
      <c r="I313" s="251">
        <v>42163</v>
      </c>
      <c r="J313" s="251">
        <v>42174</v>
      </c>
      <c r="K313" s="149">
        <v>0.01</v>
      </c>
      <c r="L313" s="180">
        <f t="shared" si="21"/>
        <v>10</v>
      </c>
      <c r="M313" s="251"/>
      <c r="N313" s="251"/>
      <c r="O313" s="149">
        <v>0.01</v>
      </c>
      <c r="P313" s="151">
        <f t="shared" si="22"/>
        <v>0</v>
      </c>
      <c r="Q313" s="145">
        <f t="shared" si="23"/>
        <v>0</v>
      </c>
      <c r="R313" s="165"/>
      <c r="S313" s="177">
        <v>0</v>
      </c>
    </row>
    <row r="314" spans="2:19" ht="15.75" customHeight="1" x14ac:dyDescent="0.25">
      <c r="B314" s="137">
        <v>301</v>
      </c>
      <c r="C314" s="81">
        <v>5</v>
      </c>
      <c r="D314" s="83" t="s">
        <v>465</v>
      </c>
      <c r="E314" s="128" t="s">
        <v>2988</v>
      </c>
      <c r="F314" s="86"/>
      <c r="G314" s="86"/>
      <c r="H314" s="79">
        <f t="shared" ca="1" si="20"/>
        <v>0</v>
      </c>
      <c r="I314" s="251">
        <f>MINA(I315:I317)</f>
        <v>42086</v>
      </c>
      <c r="J314" s="251">
        <f>MAXA(J315:J317)</f>
        <v>42153</v>
      </c>
      <c r="K314" s="149">
        <f>SUM(K315:K317)</f>
        <v>0.05</v>
      </c>
      <c r="L314" s="180">
        <f t="shared" si="21"/>
        <v>50</v>
      </c>
      <c r="M314" s="251"/>
      <c r="N314" s="251"/>
      <c r="O314" s="149">
        <f>SUM(O315:O317)</f>
        <v>0.05</v>
      </c>
      <c r="P314" s="151">
        <f t="shared" si="22"/>
        <v>0</v>
      </c>
      <c r="Q314" s="145">
        <f t="shared" si="23"/>
        <v>0</v>
      </c>
      <c r="R314" s="165"/>
      <c r="S314" s="177">
        <v>0</v>
      </c>
    </row>
    <row r="315" spans="2:19" ht="15.75" customHeight="1" x14ac:dyDescent="0.25">
      <c r="B315" s="137">
        <v>302</v>
      </c>
      <c r="C315" s="81">
        <v>6</v>
      </c>
      <c r="D315" s="83" t="s">
        <v>3275</v>
      </c>
      <c r="E315" s="128" t="s">
        <v>3151</v>
      </c>
      <c r="F315" s="86" t="s">
        <v>3253</v>
      </c>
      <c r="G315" s="86" t="s">
        <v>3101</v>
      </c>
      <c r="H315" s="79">
        <f t="shared" ca="1" si="20"/>
        <v>-1</v>
      </c>
      <c r="I315" s="251">
        <v>42086</v>
      </c>
      <c r="J315" s="251">
        <v>42111</v>
      </c>
      <c r="K315" s="149">
        <v>0.02</v>
      </c>
      <c r="L315" s="180">
        <f t="shared" si="21"/>
        <v>20</v>
      </c>
      <c r="M315" s="251"/>
      <c r="N315" s="251"/>
      <c r="O315" s="149">
        <v>0.02</v>
      </c>
      <c r="P315" s="151">
        <f t="shared" si="22"/>
        <v>0</v>
      </c>
      <c r="Q315" s="145">
        <f t="shared" si="23"/>
        <v>0</v>
      </c>
      <c r="R315" s="165"/>
      <c r="S315" s="177">
        <v>0</v>
      </c>
    </row>
    <row r="316" spans="2:19" ht="15.75" customHeight="1" x14ac:dyDescent="0.25">
      <c r="B316" s="137">
        <v>303</v>
      </c>
      <c r="C316" s="81">
        <v>6</v>
      </c>
      <c r="D316" s="83" t="s">
        <v>3276</v>
      </c>
      <c r="E316" s="128" t="s">
        <v>3137</v>
      </c>
      <c r="F316" s="86" t="s">
        <v>3253</v>
      </c>
      <c r="G316" s="86" t="s">
        <v>3101</v>
      </c>
      <c r="H316" s="79">
        <f t="shared" ca="1" si="20"/>
        <v>0</v>
      </c>
      <c r="I316" s="251">
        <v>42114</v>
      </c>
      <c r="J316" s="251">
        <v>42125</v>
      </c>
      <c r="K316" s="149">
        <v>0.01</v>
      </c>
      <c r="L316" s="180">
        <f t="shared" si="21"/>
        <v>10</v>
      </c>
      <c r="M316" s="251"/>
      <c r="N316" s="251"/>
      <c r="O316" s="149">
        <v>0.01</v>
      </c>
      <c r="P316" s="151">
        <f t="shared" si="22"/>
        <v>0</v>
      </c>
      <c r="Q316" s="145">
        <f t="shared" si="23"/>
        <v>0</v>
      </c>
      <c r="R316" s="165"/>
      <c r="S316" s="177">
        <v>0</v>
      </c>
    </row>
    <row r="317" spans="2:19" ht="15.75" customHeight="1" x14ac:dyDescent="0.25">
      <c r="B317" s="137">
        <v>304</v>
      </c>
      <c r="C317" s="81">
        <v>6</v>
      </c>
      <c r="D317" s="83" t="s">
        <v>3277</v>
      </c>
      <c r="E317" s="128" t="s">
        <v>3139</v>
      </c>
      <c r="F317" s="86" t="s">
        <v>3253</v>
      </c>
      <c r="G317" s="86" t="s">
        <v>3101</v>
      </c>
      <c r="H317" s="79">
        <f t="shared" ca="1" si="20"/>
        <v>0</v>
      </c>
      <c r="I317" s="251">
        <v>42128</v>
      </c>
      <c r="J317" s="251">
        <v>42153</v>
      </c>
      <c r="K317" s="149">
        <v>0.02</v>
      </c>
      <c r="L317" s="180">
        <f t="shared" si="21"/>
        <v>20</v>
      </c>
      <c r="M317" s="251"/>
      <c r="N317" s="251"/>
      <c r="O317" s="149">
        <v>0.02</v>
      </c>
      <c r="P317" s="151">
        <f t="shared" si="22"/>
        <v>0</v>
      </c>
      <c r="Q317" s="145">
        <f t="shared" si="23"/>
        <v>0</v>
      </c>
      <c r="R317" s="165"/>
      <c r="S317" s="177">
        <v>0</v>
      </c>
    </row>
    <row r="318" spans="2:19" ht="15.75" customHeight="1" x14ac:dyDescent="0.25">
      <c r="B318" s="137">
        <v>305</v>
      </c>
      <c r="C318" s="81">
        <v>5</v>
      </c>
      <c r="D318" s="83" t="s">
        <v>466</v>
      </c>
      <c r="E318" s="128" t="s">
        <v>2992</v>
      </c>
      <c r="F318" s="86"/>
      <c r="G318" s="86"/>
      <c r="H318" s="79">
        <f t="shared" ca="1" si="20"/>
        <v>0</v>
      </c>
      <c r="I318" s="251">
        <f>MINA(I319:I322)</f>
        <v>42135</v>
      </c>
      <c r="J318" s="251">
        <f>MAXA(J319:J322)</f>
        <v>42181</v>
      </c>
      <c r="K318" s="149">
        <f>SUM(K319:K322)</f>
        <v>0.05</v>
      </c>
      <c r="L318" s="180">
        <f t="shared" si="21"/>
        <v>35</v>
      </c>
      <c r="M318" s="251"/>
      <c r="N318" s="251"/>
      <c r="O318" s="149">
        <f>SUM(O319:O322)</f>
        <v>0.05</v>
      </c>
      <c r="P318" s="151">
        <f t="shared" si="22"/>
        <v>0</v>
      </c>
      <c r="Q318" s="145">
        <f t="shared" si="23"/>
        <v>0</v>
      </c>
      <c r="R318" s="165"/>
      <c r="S318" s="177">
        <v>0</v>
      </c>
    </row>
    <row r="319" spans="2:19" ht="15.75" customHeight="1" x14ac:dyDescent="0.25">
      <c r="B319" s="137">
        <v>306</v>
      </c>
      <c r="C319" s="81">
        <v>6</v>
      </c>
      <c r="D319" s="83" t="s">
        <v>3278</v>
      </c>
      <c r="E319" s="128" t="s">
        <v>3141</v>
      </c>
      <c r="F319" s="86" t="s">
        <v>3253</v>
      </c>
      <c r="G319" s="86" t="s">
        <v>3101</v>
      </c>
      <c r="H319" s="79">
        <f t="shared" ca="1" si="20"/>
        <v>0</v>
      </c>
      <c r="I319" s="251">
        <v>42135</v>
      </c>
      <c r="J319" s="251">
        <v>42139</v>
      </c>
      <c r="K319" s="149">
        <v>0.01</v>
      </c>
      <c r="L319" s="180">
        <f t="shared" si="21"/>
        <v>5</v>
      </c>
      <c r="M319" s="251"/>
      <c r="N319" s="251"/>
      <c r="O319" s="149">
        <v>0.01</v>
      </c>
      <c r="P319" s="151">
        <f t="shared" si="22"/>
        <v>0</v>
      </c>
      <c r="Q319" s="145">
        <f t="shared" si="23"/>
        <v>0</v>
      </c>
      <c r="R319" s="165"/>
      <c r="S319" s="177">
        <v>0</v>
      </c>
    </row>
    <row r="320" spans="2:19" ht="15.75" customHeight="1" x14ac:dyDescent="0.25">
      <c r="B320" s="137">
        <v>307</v>
      </c>
      <c r="C320" s="81">
        <v>6</v>
      </c>
      <c r="D320" s="83" t="s">
        <v>3279</v>
      </c>
      <c r="E320" s="128" t="s">
        <v>3143</v>
      </c>
      <c r="F320" s="86" t="s">
        <v>3253</v>
      </c>
      <c r="G320" s="86" t="s">
        <v>3101</v>
      </c>
      <c r="H320" s="79">
        <f t="shared" ca="1" si="20"/>
        <v>0</v>
      </c>
      <c r="I320" s="251">
        <v>42142</v>
      </c>
      <c r="J320" s="251">
        <v>42146</v>
      </c>
      <c r="K320" s="149">
        <v>0.01</v>
      </c>
      <c r="L320" s="180">
        <f t="shared" si="21"/>
        <v>5</v>
      </c>
      <c r="M320" s="251"/>
      <c r="N320" s="251"/>
      <c r="O320" s="149">
        <v>0.01</v>
      </c>
      <c r="P320" s="151">
        <f t="shared" si="22"/>
        <v>0</v>
      </c>
      <c r="Q320" s="145">
        <f t="shared" si="23"/>
        <v>0</v>
      </c>
      <c r="R320" s="165"/>
      <c r="S320" s="177">
        <v>0</v>
      </c>
    </row>
    <row r="321" spans="2:19" ht="15.75" customHeight="1" x14ac:dyDescent="0.25">
      <c r="B321" s="137">
        <v>308</v>
      </c>
      <c r="C321" s="81">
        <v>6</v>
      </c>
      <c r="D321" s="83" t="s">
        <v>3280</v>
      </c>
      <c r="E321" s="128" t="s">
        <v>3145</v>
      </c>
      <c r="F321" s="86" t="s">
        <v>3253</v>
      </c>
      <c r="G321" s="86" t="s">
        <v>3101</v>
      </c>
      <c r="H321" s="79">
        <f t="shared" ca="1" si="20"/>
        <v>0</v>
      </c>
      <c r="I321" s="251">
        <v>42150</v>
      </c>
      <c r="J321" s="251">
        <v>42177</v>
      </c>
      <c r="K321" s="149">
        <v>0.02</v>
      </c>
      <c r="L321" s="180">
        <f t="shared" si="21"/>
        <v>20</v>
      </c>
      <c r="M321" s="251"/>
      <c r="N321" s="251"/>
      <c r="O321" s="149">
        <v>0.02</v>
      </c>
      <c r="P321" s="151">
        <f t="shared" si="22"/>
        <v>0</v>
      </c>
      <c r="Q321" s="145">
        <f t="shared" si="23"/>
        <v>0</v>
      </c>
      <c r="R321" s="165"/>
      <c r="S321" s="177">
        <v>0</v>
      </c>
    </row>
    <row r="322" spans="2:19" ht="15.75" customHeight="1" x14ac:dyDescent="0.25">
      <c r="B322" s="137">
        <v>309</v>
      </c>
      <c r="C322" s="81">
        <v>6</v>
      </c>
      <c r="D322" s="83" t="s">
        <v>3281</v>
      </c>
      <c r="E322" s="128" t="s">
        <v>3147</v>
      </c>
      <c r="F322" s="86" t="s">
        <v>3253</v>
      </c>
      <c r="G322" s="86" t="s">
        <v>3101</v>
      </c>
      <c r="H322" s="79">
        <f t="shared" ca="1" si="20"/>
        <v>0</v>
      </c>
      <c r="I322" s="251">
        <v>42177</v>
      </c>
      <c r="J322" s="251">
        <v>42181</v>
      </c>
      <c r="K322" s="149">
        <v>0.01</v>
      </c>
      <c r="L322" s="180">
        <f t="shared" si="21"/>
        <v>5</v>
      </c>
      <c r="M322" s="251"/>
      <c r="N322" s="251"/>
      <c r="O322" s="149">
        <v>0.01</v>
      </c>
      <c r="P322" s="151">
        <f t="shared" si="22"/>
        <v>0</v>
      </c>
      <c r="Q322" s="145">
        <f t="shared" si="23"/>
        <v>0</v>
      </c>
      <c r="R322" s="165"/>
      <c r="S322" s="177">
        <v>0</v>
      </c>
    </row>
    <row r="323" spans="2:19" ht="15.75" customHeight="1" x14ac:dyDescent="0.25">
      <c r="B323" s="137">
        <v>310</v>
      </c>
      <c r="C323" s="81">
        <v>5</v>
      </c>
      <c r="D323" s="83" t="s">
        <v>3282</v>
      </c>
      <c r="E323" s="128" t="s">
        <v>3149</v>
      </c>
      <c r="F323" s="86"/>
      <c r="G323" s="86"/>
      <c r="H323" s="79">
        <f t="shared" ca="1" si="20"/>
        <v>0</v>
      </c>
      <c r="I323" s="251">
        <f>MINA(I324:I327)</f>
        <v>42135</v>
      </c>
      <c r="J323" s="251">
        <f>MAXA(J324:J327)</f>
        <v>42177</v>
      </c>
      <c r="K323" s="149">
        <f>SUM(K324:K327)</f>
        <v>0.06</v>
      </c>
      <c r="L323" s="180">
        <f t="shared" si="21"/>
        <v>31</v>
      </c>
      <c r="M323" s="251"/>
      <c r="N323" s="251"/>
      <c r="O323" s="149">
        <f>SUM(O324:O327)</f>
        <v>0.06</v>
      </c>
      <c r="P323" s="151">
        <f t="shared" si="22"/>
        <v>0</v>
      </c>
      <c r="Q323" s="145">
        <f t="shared" si="23"/>
        <v>0</v>
      </c>
      <c r="R323" s="165"/>
      <c r="S323" s="177">
        <v>0</v>
      </c>
    </row>
    <row r="324" spans="2:19" ht="15.75" customHeight="1" x14ac:dyDescent="0.25">
      <c r="B324" s="137">
        <v>311</v>
      </c>
      <c r="C324" s="81">
        <v>6</v>
      </c>
      <c r="D324" s="83" t="s">
        <v>3283</v>
      </c>
      <c r="E324" s="128" t="s">
        <v>3151</v>
      </c>
      <c r="F324" s="86" t="s">
        <v>3253</v>
      </c>
      <c r="G324" s="86" t="s">
        <v>3101</v>
      </c>
      <c r="H324" s="79">
        <f t="shared" ca="1" si="20"/>
        <v>0</v>
      </c>
      <c r="I324" s="251">
        <v>42135</v>
      </c>
      <c r="J324" s="251">
        <v>42146</v>
      </c>
      <c r="K324" s="149">
        <v>0.02</v>
      </c>
      <c r="L324" s="180">
        <f t="shared" si="21"/>
        <v>10</v>
      </c>
      <c r="M324" s="251"/>
      <c r="N324" s="251"/>
      <c r="O324" s="149">
        <v>0.02</v>
      </c>
      <c r="P324" s="151">
        <f t="shared" si="22"/>
        <v>0</v>
      </c>
      <c r="Q324" s="145">
        <f t="shared" si="23"/>
        <v>0</v>
      </c>
      <c r="R324" s="165"/>
      <c r="S324" s="177">
        <v>0</v>
      </c>
    </row>
    <row r="325" spans="2:19" ht="15.75" customHeight="1" x14ac:dyDescent="0.25">
      <c r="B325" s="137">
        <v>312</v>
      </c>
      <c r="C325" s="81">
        <v>6</v>
      </c>
      <c r="D325" s="83" t="s">
        <v>3284</v>
      </c>
      <c r="E325" s="128" t="s">
        <v>3153</v>
      </c>
      <c r="F325" s="86" t="s">
        <v>3253</v>
      </c>
      <c r="G325" s="86" t="s">
        <v>3101</v>
      </c>
      <c r="H325" s="79">
        <f t="shared" ca="1" si="20"/>
        <v>0</v>
      </c>
      <c r="I325" s="251">
        <v>42149</v>
      </c>
      <c r="J325" s="251">
        <v>42153</v>
      </c>
      <c r="K325" s="149">
        <v>0.01</v>
      </c>
      <c r="L325" s="180">
        <f t="shared" si="21"/>
        <v>5</v>
      </c>
      <c r="M325" s="251"/>
      <c r="N325" s="251"/>
      <c r="O325" s="149">
        <v>0.01</v>
      </c>
      <c r="P325" s="151">
        <f t="shared" si="22"/>
        <v>0</v>
      </c>
      <c r="Q325" s="145">
        <f t="shared" si="23"/>
        <v>0</v>
      </c>
      <c r="R325" s="165"/>
      <c r="S325" s="177">
        <v>0</v>
      </c>
    </row>
    <row r="326" spans="2:19" ht="15.75" customHeight="1" x14ac:dyDescent="0.25">
      <c r="B326" s="137">
        <v>313</v>
      </c>
      <c r="C326" s="81">
        <v>6</v>
      </c>
      <c r="D326" s="83" t="s">
        <v>3285</v>
      </c>
      <c r="E326" s="128" t="s">
        <v>3155</v>
      </c>
      <c r="F326" s="86" t="s">
        <v>3253</v>
      </c>
      <c r="G326" s="86" t="s">
        <v>3101</v>
      </c>
      <c r="H326" s="79">
        <f t="shared" ca="1" si="20"/>
        <v>0</v>
      </c>
      <c r="I326" s="251">
        <v>42157</v>
      </c>
      <c r="J326" s="251">
        <v>42163</v>
      </c>
      <c r="K326" s="149">
        <v>0.01</v>
      </c>
      <c r="L326" s="180">
        <f t="shared" si="21"/>
        <v>5</v>
      </c>
      <c r="M326" s="251"/>
      <c r="N326" s="251"/>
      <c r="O326" s="149">
        <v>0.01</v>
      </c>
      <c r="P326" s="151">
        <f t="shared" si="22"/>
        <v>0</v>
      </c>
      <c r="Q326" s="145">
        <f t="shared" si="23"/>
        <v>0</v>
      </c>
      <c r="R326" s="165"/>
      <c r="S326" s="177">
        <v>0</v>
      </c>
    </row>
    <row r="327" spans="2:19" ht="15.75" customHeight="1" x14ac:dyDescent="0.25">
      <c r="B327" s="137">
        <v>314</v>
      </c>
      <c r="C327" s="81">
        <v>6</v>
      </c>
      <c r="D327" s="83" t="s">
        <v>3286</v>
      </c>
      <c r="E327" s="128" t="s">
        <v>3157</v>
      </c>
      <c r="F327" s="86" t="s">
        <v>3253</v>
      </c>
      <c r="G327" s="86" t="s">
        <v>3101</v>
      </c>
      <c r="H327" s="79">
        <f t="shared" ca="1" si="20"/>
        <v>0</v>
      </c>
      <c r="I327" s="251">
        <v>42164</v>
      </c>
      <c r="J327" s="251">
        <v>42177</v>
      </c>
      <c r="K327" s="149">
        <v>0.02</v>
      </c>
      <c r="L327" s="180">
        <f t="shared" si="21"/>
        <v>10</v>
      </c>
      <c r="M327" s="251"/>
      <c r="N327" s="251"/>
      <c r="O327" s="149">
        <v>0.02</v>
      </c>
      <c r="P327" s="151">
        <f t="shared" si="22"/>
        <v>0</v>
      </c>
      <c r="Q327" s="145">
        <f t="shared" si="23"/>
        <v>0</v>
      </c>
      <c r="R327" s="165"/>
      <c r="S327" s="177">
        <v>0</v>
      </c>
    </row>
    <row r="328" spans="2:19" ht="15.75" customHeight="1" x14ac:dyDescent="0.25">
      <c r="B328" s="137">
        <v>315</v>
      </c>
      <c r="C328" s="81">
        <v>5</v>
      </c>
      <c r="D328" s="83" t="s">
        <v>3287</v>
      </c>
      <c r="E328" s="128" t="s">
        <v>3159</v>
      </c>
      <c r="F328" s="86"/>
      <c r="G328" s="86"/>
      <c r="H328" s="79">
        <f t="shared" ca="1" si="20"/>
        <v>0</v>
      </c>
      <c r="I328" s="251">
        <f>MINA(I329:I333)</f>
        <v>42086</v>
      </c>
      <c r="J328" s="251">
        <f>MAXA(J329:J333)</f>
        <v>42139</v>
      </c>
      <c r="K328" s="149">
        <f>SUM(K329:K333)</f>
        <v>0.08</v>
      </c>
      <c r="L328" s="180">
        <f t="shared" si="21"/>
        <v>40</v>
      </c>
      <c r="M328" s="251"/>
      <c r="N328" s="251"/>
      <c r="O328" s="149">
        <f>SUM(O329:O333)</f>
        <v>0.08</v>
      </c>
      <c r="P328" s="151">
        <f t="shared" si="22"/>
        <v>0</v>
      </c>
      <c r="Q328" s="145">
        <f t="shared" si="23"/>
        <v>0</v>
      </c>
      <c r="R328" s="165"/>
      <c r="S328" s="177">
        <v>0</v>
      </c>
    </row>
    <row r="329" spans="2:19" ht="15.75" customHeight="1" x14ac:dyDescent="0.25">
      <c r="B329" s="137">
        <v>316</v>
      </c>
      <c r="C329" s="81">
        <v>6</v>
      </c>
      <c r="D329" s="83" t="s">
        <v>3288</v>
      </c>
      <c r="E329" s="128" t="s">
        <v>3161</v>
      </c>
      <c r="F329" s="86" t="s">
        <v>3253</v>
      </c>
      <c r="G329" s="86" t="s">
        <v>3101</v>
      </c>
      <c r="H329" s="79">
        <f t="shared" ref="H329:H392" ca="1" si="24">IF(ISBLANK($N329)=FALSE,1,IF($J329&lt;=$D$6,-1,0))</f>
        <v>-1</v>
      </c>
      <c r="I329" s="251">
        <v>42086</v>
      </c>
      <c r="J329" s="251">
        <v>42097</v>
      </c>
      <c r="K329" s="149">
        <v>0.02</v>
      </c>
      <c r="L329" s="180">
        <f t="shared" si="21"/>
        <v>10</v>
      </c>
      <c r="M329" s="251"/>
      <c r="N329" s="251"/>
      <c r="O329" s="149">
        <v>0.02</v>
      </c>
      <c r="P329" s="151">
        <f t="shared" si="22"/>
        <v>0</v>
      </c>
      <c r="Q329" s="145">
        <f t="shared" si="23"/>
        <v>0</v>
      </c>
      <c r="R329" s="165"/>
      <c r="S329" s="177">
        <v>0</v>
      </c>
    </row>
    <row r="330" spans="2:19" ht="15.75" customHeight="1" x14ac:dyDescent="0.25">
      <c r="B330" s="137">
        <v>317</v>
      </c>
      <c r="C330" s="81">
        <v>6</v>
      </c>
      <c r="D330" s="83" t="s">
        <v>3289</v>
      </c>
      <c r="E330" s="128" t="s">
        <v>3163</v>
      </c>
      <c r="F330" s="86" t="s">
        <v>3253</v>
      </c>
      <c r="G330" s="86" t="s">
        <v>3101</v>
      </c>
      <c r="H330" s="79">
        <f t="shared" ca="1" si="24"/>
        <v>-1</v>
      </c>
      <c r="I330" s="251">
        <v>42100</v>
      </c>
      <c r="J330" s="251">
        <v>42111</v>
      </c>
      <c r="K330" s="149">
        <v>0.02</v>
      </c>
      <c r="L330" s="180">
        <f t="shared" si="21"/>
        <v>10</v>
      </c>
      <c r="M330" s="251"/>
      <c r="N330" s="251"/>
      <c r="O330" s="149">
        <v>0.02</v>
      </c>
      <c r="P330" s="151">
        <f t="shared" si="22"/>
        <v>0</v>
      </c>
      <c r="Q330" s="145">
        <f t="shared" si="23"/>
        <v>0</v>
      </c>
      <c r="R330" s="165"/>
      <c r="S330" s="177">
        <v>0</v>
      </c>
    </row>
    <row r="331" spans="2:19" ht="15.75" customHeight="1" x14ac:dyDescent="0.25">
      <c r="B331" s="137">
        <v>318</v>
      </c>
      <c r="C331" s="81">
        <v>6</v>
      </c>
      <c r="D331" s="83" t="s">
        <v>3290</v>
      </c>
      <c r="E331" s="128" t="s">
        <v>3165</v>
      </c>
      <c r="F331" s="86" t="s">
        <v>3253</v>
      </c>
      <c r="G331" s="86" t="s">
        <v>3101</v>
      </c>
      <c r="H331" s="79">
        <f t="shared" ca="1" si="24"/>
        <v>0</v>
      </c>
      <c r="I331" s="251">
        <v>42114</v>
      </c>
      <c r="J331" s="251">
        <v>42118</v>
      </c>
      <c r="K331" s="149">
        <v>0.01</v>
      </c>
      <c r="L331" s="180">
        <f t="shared" si="21"/>
        <v>5</v>
      </c>
      <c r="M331" s="251"/>
      <c r="N331" s="251"/>
      <c r="O331" s="149">
        <v>0.01</v>
      </c>
      <c r="P331" s="151">
        <f t="shared" si="22"/>
        <v>0</v>
      </c>
      <c r="Q331" s="145">
        <f t="shared" si="23"/>
        <v>0</v>
      </c>
      <c r="R331" s="165"/>
      <c r="S331" s="177">
        <v>0</v>
      </c>
    </row>
    <row r="332" spans="2:19" ht="15.75" customHeight="1" x14ac:dyDescent="0.25">
      <c r="B332" s="137">
        <v>319</v>
      </c>
      <c r="C332" s="81">
        <v>6</v>
      </c>
      <c r="D332" s="83" t="s">
        <v>3291</v>
      </c>
      <c r="E332" s="128" t="s">
        <v>3167</v>
      </c>
      <c r="F332" s="86" t="s">
        <v>3253</v>
      </c>
      <c r="G332" s="86" t="s">
        <v>3101</v>
      </c>
      <c r="H332" s="79">
        <f t="shared" ca="1" si="24"/>
        <v>0</v>
      </c>
      <c r="I332" s="251">
        <v>42121</v>
      </c>
      <c r="J332" s="251">
        <v>42132</v>
      </c>
      <c r="K332" s="149">
        <v>0.02</v>
      </c>
      <c r="L332" s="180">
        <f t="shared" ref="L332:L385" si="25">NETWORKDAYS(I332,J332,0)</f>
        <v>10</v>
      </c>
      <c r="M332" s="251"/>
      <c r="N332" s="251"/>
      <c r="O332" s="149">
        <v>0.02</v>
      </c>
      <c r="P332" s="151">
        <f t="shared" ref="P332:P385" si="26">NETWORKDAYS(M332,N332,0)</f>
        <v>0</v>
      </c>
      <c r="Q332" s="145">
        <f t="shared" ref="Q332:Q385" si="27">N332-M332</f>
        <v>0</v>
      </c>
      <c r="R332" s="165"/>
      <c r="S332" s="177">
        <v>0</v>
      </c>
    </row>
    <row r="333" spans="2:19" ht="15.75" customHeight="1" x14ac:dyDescent="0.25">
      <c r="B333" s="137">
        <v>320</v>
      </c>
      <c r="C333" s="81">
        <v>6</v>
      </c>
      <c r="D333" s="83" t="s">
        <v>3292</v>
      </c>
      <c r="E333" s="128" t="s">
        <v>3169</v>
      </c>
      <c r="F333" s="86" t="s">
        <v>3253</v>
      </c>
      <c r="G333" s="86" t="s">
        <v>3101</v>
      </c>
      <c r="H333" s="79">
        <f t="shared" ca="1" si="24"/>
        <v>0</v>
      </c>
      <c r="I333" s="251">
        <v>42135</v>
      </c>
      <c r="J333" s="251">
        <v>42139</v>
      </c>
      <c r="K333" s="149">
        <v>0.01</v>
      </c>
      <c r="L333" s="180">
        <f t="shared" si="25"/>
        <v>5</v>
      </c>
      <c r="M333" s="251"/>
      <c r="N333" s="251"/>
      <c r="O333" s="149">
        <v>0.01</v>
      </c>
      <c r="P333" s="151">
        <f t="shared" si="26"/>
        <v>0</v>
      </c>
      <c r="Q333" s="145">
        <f t="shared" si="27"/>
        <v>0</v>
      </c>
      <c r="R333" s="165"/>
      <c r="S333" s="177">
        <v>0</v>
      </c>
    </row>
    <row r="334" spans="2:19" ht="15.75" customHeight="1" x14ac:dyDescent="0.25">
      <c r="B334" s="137">
        <v>321</v>
      </c>
      <c r="C334" s="81">
        <v>5</v>
      </c>
      <c r="D334" s="83" t="s">
        <v>3293</v>
      </c>
      <c r="E334" s="128" t="s">
        <v>3171</v>
      </c>
      <c r="F334" s="86"/>
      <c r="G334" s="86"/>
      <c r="H334" s="79">
        <f t="shared" ca="1" si="24"/>
        <v>0</v>
      </c>
      <c r="I334" s="251">
        <f>MINA(I335:I338)</f>
        <v>42143</v>
      </c>
      <c r="J334" s="251">
        <f>MAXA(J335:J338)</f>
        <v>42171</v>
      </c>
      <c r="K334" s="149">
        <f>SUM(K335:K338)</f>
        <v>0.04</v>
      </c>
      <c r="L334" s="180">
        <f t="shared" si="25"/>
        <v>21</v>
      </c>
      <c r="M334" s="251"/>
      <c r="N334" s="251"/>
      <c r="O334" s="149">
        <f>SUM(O335:O338)</f>
        <v>0.04</v>
      </c>
      <c r="P334" s="151">
        <f t="shared" si="26"/>
        <v>0</v>
      </c>
      <c r="Q334" s="145">
        <f t="shared" si="27"/>
        <v>0</v>
      </c>
      <c r="R334" s="165"/>
      <c r="S334" s="177">
        <v>0</v>
      </c>
    </row>
    <row r="335" spans="2:19" ht="15.75" customHeight="1" x14ac:dyDescent="0.25">
      <c r="B335" s="137">
        <v>322</v>
      </c>
      <c r="C335" s="81">
        <v>6</v>
      </c>
      <c r="D335" s="83" t="s">
        <v>3294</v>
      </c>
      <c r="E335" s="128" t="s">
        <v>3173</v>
      </c>
      <c r="F335" s="86" t="s">
        <v>3253</v>
      </c>
      <c r="G335" s="86" t="s">
        <v>3101</v>
      </c>
      <c r="H335" s="79">
        <f t="shared" ca="1" si="24"/>
        <v>0</v>
      </c>
      <c r="I335" s="251">
        <v>42143</v>
      </c>
      <c r="J335" s="251">
        <v>42149</v>
      </c>
      <c r="K335" s="149">
        <v>0.01</v>
      </c>
      <c r="L335" s="180">
        <f t="shared" si="25"/>
        <v>5</v>
      </c>
      <c r="M335" s="251"/>
      <c r="N335" s="251"/>
      <c r="O335" s="149">
        <v>0.01</v>
      </c>
      <c r="P335" s="151">
        <f t="shared" si="26"/>
        <v>0</v>
      </c>
      <c r="Q335" s="145">
        <f t="shared" si="27"/>
        <v>0</v>
      </c>
      <c r="R335" s="165"/>
      <c r="S335" s="177">
        <v>0</v>
      </c>
    </row>
    <row r="336" spans="2:19" ht="15.75" customHeight="1" x14ac:dyDescent="0.25">
      <c r="B336" s="137">
        <v>323</v>
      </c>
      <c r="C336" s="81">
        <v>6</v>
      </c>
      <c r="D336" s="83" t="s">
        <v>3295</v>
      </c>
      <c r="E336" s="128" t="s">
        <v>3175</v>
      </c>
      <c r="F336" s="86" t="s">
        <v>3253</v>
      </c>
      <c r="G336" s="86" t="s">
        <v>3101</v>
      </c>
      <c r="H336" s="79">
        <f t="shared" ca="1" si="24"/>
        <v>0</v>
      </c>
      <c r="I336" s="251">
        <v>42150</v>
      </c>
      <c r="J336" s="251">
        <v>42160</v>
      </c>
      <c r="K336" s="149">
        <v>0.01</v>
      </c>
      <c r="L336" s="180">
        <f t="shared" si="25"/>
        <v>9</v>
      </c>
      <c r="M336" s="251"/>
      <c r="N336" s="251"/>
      <c r="O336" s="149">
        <v>0.01</v>
      </c>
      <c r="P336" s="151">
        <f t="shared" si="26"/>
        <v>0</v>
      </c>
      <c r="Q336" s="145">
        <f t="shared" si="27"/>
        <v>0</v>
      </c>
      <c r="R336" s="165"/>
      <c r="S336" s="177">
        <v>0</v>
      </c>
    </row>
    <row r="337" spans="2:19" ht="15.75" customHeight="1" x14ac:dyDescent="0.25">
      <c r="B337" s="137">
        <v>324</v>
      </c>
      <c r="C337" s="81">
        <v>6</v>
      </c>
      <c r="D337" s="83" t="s">
        <v>3296</v>
      </c>
      <c r="E337" s="128" t="s">
        <v>3177</v>
      </c>
      <c r="F337" s="86" t="s">
        <v>3253</v>
      </c>
      <c r="G337" s="86" t="s">
        <v>3101</v>
      </c>
      <c r="H337" s="79">
        <f t="shared" ca="1" si="24"/>
        <v>0</v>
      </c>
      <c r="I337" s="251">
        <v>42158</v>
      </c>
      <c r="J337" s="251">
        <v>42164</v>
      </c>
      <c r="K337" s="149">
        <v>0.01</v>
      </c>
      <c r="L337" s="180">
        <f t="shared" si="25"/>
        <v>5</v>
      </c>
      <c r="M337" s="251"/>
      <c r="N337" s="251"/>
      <c r="O337" s="149">
        <v>0.01</v>
      </c>
      <c r="P337" s="151">
        <f t="shared" si="26"/>
        <v>0</v>
      </c>
      <c r="Q337" s="145">
        <f t="shared" si="27"/>
        <v>0</v>
      </c>
      <c r="R337" s="165"/>
      <c r="S337" s="177">
        <v>0</v>
      </c>
    </row>
    <row r="338" spans="2:19" ht="15.75" customHeight="1" x14ac:dyDescent="0.25">
      <c r="B338" s="137">
        <v>325</v>
      </c>
      <c r="C338" s="81">
        <v>6</v>
      </c>
      <c r="D338" s="83" t="s">
        <v>3297</v>
      </c>
      <c r="E338" s="128" t="s">
        <v>3179</v>
      </c>
      <c r="F338" s="86" t="s">
        <v>3253</v>
      </c>
      <c r="G338" s="86" t="s">
        <v>3101</v>
      </c>
      <c r="H338" s="79">
        <f t="shared" ca="1" si="24"/>
        <v>0</v>
      </c>
      <c r="I338" s="251">
        <v>42165</v>
      </c>
      <c r="J338" s="251">
        <v>42171</v>
      </c>
      <c r="K338" s="149">
        <v>0.01</v>
      </c>
      <c r="L338" s="180">
        <f t="shared" si="25"/>
        <v>5</v>
      </c>
      <c r="M338" s="251"/>
      <c r="N338" s="251"/>
      <c r="O338" s="149">
        <v>0.01</v>
      </c>
      <c r="P338" s="151">
        <f t="shared" si="26"/>
        <v>0</v>
      </c>
      <c r="Q338" s="145">
        <f t="shared" si="27"/>
        <v>0</v>
      </c>
      <c r="R338" s="165"/>
      <c r="S338" s="177">
        <v>0</v>
      </c>
    </row>
    <row r="339" spans="2:19" ht="15.75" customHeight="1" x14ac:dyDescent="0.25">
      <c r="B339" s="137">
        <v>326</v>
      </c>
      <c r="C339" s="81">
        <v>5</v>
      </c>
      <c r="D339" s="83" t="s">
        <v>3298</v>
      </c>
      <c r="E339" s="128" t="s">
        <v>3181</v>
      </c>
      <c r="F339" s="86"/>
      <c r="G339" s="86"/>
      <c r="H339" s="79">
        <f t="shared" ca="1" si="24"/>
        <v>0</v>
      </c>
      <c r="I339" s="251">
        <f>MINA(I340:I342)</f>
        <v>42163</v>
      </c>
      <c r="J339" s="251">
        <f>MAXA(J340:J342)</f>
        <v>42181</v>
      </c>
      <c r="K339" s="149">
        <f>SUM(K340:K342)</f>
        <v>0.03</v>
      </c>
      <c r="L339" s="180">
        <f t="shared" si="25"/>
        <v>15</v>
      </c>
      <c r="M339" s="251"/>
      <c r="N339" s="251"/>
      <c r="O339" s="149">
        <f>SUM(O340:O342)</f>
        <v>0.03</v>
      </c>
      <c r="P339" s="151">
        <f t="shared" si="26"/>
        <v>0</v>
      </c>
      <c r="Q339" s="145">
        <f t="shared" si="27"/>
        <v>0</v>
      </c>
      <c r="R339" s="165"/>
      <c r="S339" s="177">
        <v>0</v>
      </c>
    </row>
    <row r="340" spans="2:19" ht="15.75" customHeight="1" x14ac:dyDescent="0.25">
      <c r="B340" s="137">
        <v>327</v>
      </c>
      <c r="C340" s="81">
        <v>6</v>
      </c>
      <c r="D340" s="83" t="s">
        <v>3299</v>
      </c>
      <c r="E340" s="128" t="s">
        <v>3183</v>
      </c>
      <c r="F340" s="86" t="s">
        <v>3253</v>
      </c>
      <c r="G340" s="86" t="s">
        <v>3101</v>
      </c>
      <c r="H340" s="79">
        <f t="shared" ca="1" si="24"/>
        <v>0</v>
      </c>
      <c r="I340" s="251">
        <v>42163</v>
      </c>
      <c r="J340" s="251">
        <v>42167</v>
      </c>
      <c r="K340" s="149">
        <v>0.01</v>
      </c>
      <c r="L340" s="180">
        <f t="shared" si="25"/>
        <v>5</v>
      </c>
      <c r="M340" s="251"/>
      <c r="N340" s="251"/>
      <c r="O340" s="149">
        <v>0.01</v>
      </c>
      <c r="P340" s="151">
        <f t="shared" si="26"/>
        <v>0</v>
      </c>
      <c r="Q340" s="145">
        <f t="shared" si="27"/>
        <v>0</v>
      </c>
      <c r="R340" s="165"/>
      <c r="S340" s="177">
        <v>0</v>
      </c>
    </row>
    <row r="341" spans="2:19" ht="15.75" customHeight="1" x14ac:dyDescent="0.25">
      <c r="B341" s="137">
        <v>328</v>
      </c>
      <c r="C341" s="81">
        <v>6</v>
      </c>
      <c r="D341" s="83" t="s">
        <v>3300</v>
      </c>
      <c r="E341" s="128" t="s">
        <v>3185</v>
      </c>
      <c r="F341" s="86" t="s">
        <v>3253</v>
      </c>
      <c r="G341" s="86" t="s">
        <v>3101</v>
      </c>
      <c r="H341" s="79">
        <f t="shared" ca="1" si="24"/>
        <v>0</v>
      </c>
      <c r="I341" s="251">
        <v>42170</v>
      </c>
      <c r="J341" s="251">
        <v>42174</v>
      </c>
      <c r="K341" s="149">
        <v>0.01</v>
      </c>
      <c r="L341" s="180">
        <f t="shared" si="25"/>
        <v>5</v>
      </c>
      <c r="M341" s="251"/>
      <c r="N341" s="251"/>
      <c r="O341" s="149">
        <v>0.01</v>
      </c>
      <c r="P341" s="151">
        <f t="shared" si="26"/>
        <v>0</v>
      </c>
      <c r="Q341" s="145">
        <f t="shared" si="27"/>
        <v>0</v>
      </c>
      <c r="R341" s="165"/>
      <c r="S341" s="177">
        <v>0</v>
      </c>
    </row>
    <row r="342" spans="2:19" ht="15.75" customHeight="1" x14ac:dyDescent="0.25">
      <c r="B342" s="137">
        <v>329</v>
      </c>
      <c r="C342" s="81">
        <v>6</v>
      </c>
      <c r="D342" s="83" t="s">
        <v>3301</v>
      </c>
      <c r="E342" s="128" t="s">
        <v>3187</v>
      </c>
      <c r="F342" s="86" t="s">
        <v>3253</v>
      </c>
      <c r="G342" s="86" t="s">
        <v>3101</v>
      </c>
      <c r="H342" s="79">
        <f t="shared" ca="1" si="24"/>
        <v>0</v>
      </c>
      <c r="I342" s="251">
        <v>42177</v>
      </c>
      <c r="J342" s="251">
        <v>42181</v>
      </c>
      <c r="K342" s="149">
        <v>0.01</v>
      </c>
      <c r="L342" s="180">
        <f t="shared" si="25"/>
        <v>5</v>
      </c>
      <c r="M342" s="251"/>
      <c r="N342" s="251"/>
      <c r="O342" s="149">
        <v>0.01</v>
      </c>
      <c r="P342" s="151">
        <f t="shared" si="26"/>
        <v>0</v>
      </c>
      <c r="Q342" s="145">
        <f t="shared" si="27"/>
        <v>0</v>
      </c>
      <c r="R342" s="165"/>
      <c r="S342" s="177">
        <v>0</v>
      </c>
    </row>
    <row r="343" spans="2:19" ht="15.75" customHeight="1" x14ac:dyDescent="0.25">
      <c r="B343" s="137">
        <v>330</v>
      </c>
      <c r="C343" s="81">
        <v>5</v>
      </c>
      <c r="D343" s="83" t="s">
        <v>3302</v>
      </c>
      <c r="E343" s="128" t="s">
        <v>3189</v>
      </c>
      <c r="F343" s="86"/>
      <c r="G343" s="86"/>
      <c r="H343" s="79">
        <f t="shared" ca="1" si="24"/>
        <v>0</v>
      </c>
      <c r="I343" s="251">
        <f>MINA(I344:I349)</f>
        <v>42086</v>
      </c>
      <c r="J343" s="251">
        <f>MAXA(J344:J349)</f>
        <v>42153</v>
      </c>
      <c r="K343" s="149">
        <f>SUM(K344:K349)</f>
        <v>0.1</v>
      </c>
      <c r="L343" s="180">
        <f t="shared" si="25"/>
        <v>50</v>
      </c>
      <c r="M343" s="251"/>
      <c r="N343" s="251"/>
      <c r="O343" s="149">
        <f>SUM(O344:O349)</f>
        <v>0.1</v>
      </c>
      <c r="P343" s="151">
        <f t="shared" si="26"/>
        <v>0</v>
      </c>
      <c r="Q343" s="145">
        <f t="shared" si="27"/>
        <v>0</v>
      </c>
      <c r="R343" s="165"/>
      <c r="S343" s="177">
        <v>0</v>
      </c>
    </row>
    <row r="344" spans="2:19" ht="15.75" customHeight="1" x14ac:dyDescent="0.25">
      <c r="B344" s="137">
        <v>331</v>
      </c>
      <c r="C344" s="81">
        <v>6</v>
      </c>
      <c r="D344" s="83" t="s">
        <v>3303</v>
      </c>
      <c r="E344" s="128" t="s">
        <v>3191</v>
      </c>
      <c r="F344" s="86" t="s">
        <v>3253</v>
      </c>
      <c r="G344" s="86" t="s">
        <v>3101</v>
      </c>
      <c r="H344" s="79">
        <f t="shared" ca="1" si="24"/>
        <v>-1</v>
      </c>
      <c r="I344" s="251">
        <v>42086</v>
      </c>
      <c r="J344" s="251">
        <v>42097</v>
      </c>
      <c r="K344" s="149">
        <v>0.02</v>
      </c>
      <c r="L344" s="180">
        <f t="shared" si="25"/>
        <v>10</v>
      </c>
      <c r="M344" s="251"/>
      <c r="N344" s="251"/>
      <c r="O344" s="149">
        <v>0.02</v>
      </c>
      <c r="P344" s="151">
        <f t="shared" si="26"/>
        <v>0</v>
      </c>
      <c r="Q344" s="145">
        <f t="shared" si="27"/>
        <v>0</v>
      </c>
      <c r="R344" s="165"/>
      <c r="S344" s="177">
        <v>0</v>
      </c>
    </row>
    <row r="345" spans="2:19" ht="15.75" customHeight="1" x14ac:dyDescent="0.25">
      <c r="B345" s="137">
        <v>332</v>
      </c>
      <c r="C345" s="81">
        <v>6</v>
      </c>
      <c r="D345" s="83" t="s">
        <v>3304</v>
      </c>
      <c r="E345" s="128" t="s">
        <v>3193</v>
      </c>
      <c r="F345" s="86" t="s">
        <v>3253</v>
      </c>
      <c r="G345" s="86" t="s">
        <v>3101</v>
      </c>
      <c r="H345" s="79">
        <f t="shared" ca="1" si="24"/>
        <v>-1</v>
      </c>
      <c r="I345" s="251">
        <v>42100</v>
      </c>
      <c r="J345" s="251">
        <v>42111</v>
      </c>
      <c r="K345" s="149">
        <v>0.02</v>
      </c>
      <c r="L345" s="180">
        <f t="shared" si="25"/>
        <v>10</v>
      </c>
      <c r="M345" s="251"/>
      <c r="N345" s="251"/>
      <c r="O345" s="149">
        <v>0.02</v>
      </c>
      <c r="P345" s="151">
        <f t="shared" si="26"/>
        <v>0</v>
      </c>
      <c r="Q345" s="145">
        <f t="shared" si="27"/>
        <v>0</v>
      </c>
      <c r="R345" s="165"/>
      <c r="S345" s="177">
        <v>0</v>
      </c>
    </row>
    <row r="346" spans="2:19" ht="15.75" customHeight="1" x14ac:dyDescent="0.25">
      <c r="B346" s="137">
        <v>333</v>
      </c>
      <c r="C346" s="81">
        <v>6</v>
      </c>
      <c r="D346" s="83" t="s">
        <v>3305</v>
      </c>
      <c r="E346" s="128" t="s">
        <v>3195</v>
      </c>
      <c r="F346" s="86" t="s">
        <v>3253</v>
      </c>
      <c r="G346" s="86" t="s">
        <v>3101</v>
      </c>
      <c r="H346" s="79">
        <f t="shared" ca="1" si="24"/>
        <v>0</v>
      </c>
      <c r="I346" s="251">
        <v>42114</v>
      </c>
      <c r="J346" s="251">
        <v>42118</v>
      </c>
      <c r="K346" s="149">
        <v>0.01</v>
      </c>
      <c r="L346" s="180">
        <f t="shared" si="25"/>
        <v>5</v>
      </c>
      <c r="M346" s="251"/>
      <c r="N346" s="251"/>
      <c r="O346" s="149">
        <v>0.01</v>
      </c>
      <c r="P346" s="151">
        <f t="shared" si="26"/>
        <v>0</v>
      </c>
      <c r="Q346" s="145">
        <f t="shared" si="27"/>
        <v>0</v>
      </c>
      <c r="R346" s="165"/>
      <c r="S346" s="177">
        <v>0</v>
      </c>
    </row>
    <row r="347" spans="2:19" ht="15.75" customHeight="1" x14ac:dyDescent="0.25">
      <c r="B347" s="137">
        <v>334</v>
      </c>
      <c r="C347" s="81">
        <v>6</v>
      </c>
      <c r="D347" s="83" t="s">
        <v>3306</v>
      </c>
      <c r="E347" s="128" t="s">
        <v>3197</v>
      </c>
      <c r="F347" s="86" t="s">
        <v>3253</v>
      </c>
      <c r="G347" s="86" t="s">
        <v>3101</v>
      </c>
      <c r="H347" s="79">
        <f t="shared" ca="1" si="24"/>
        <v>0</v>
      </c>
      <c r="I347" s="251">
        <v>42121</v>
      </c>
      <c r="J347" s="251">
        <v>42132</v>
      </c>
      <c r="K347" s="149">
        <v>0.02</v>
      </c>
      <c r="L347" s="180">
        <f t="shared" si="25"/>
        <v>10</v>
      </c>
      <c r="M347" s="251"/>
      <c r="N347" s="251"/>
      <c r="O347" s="149">
        <v>0.02</v>
      </c>
      <c r="P347" s="151">
        <f t="shared" si="26"/>
        <v>0</v>
      </c>
      <c r="Q347" s="145">
        <f t="shared" si="27"/>
        <v>0</v>
      </c>
      <c r="R347" s="165"/>
      <c r="S347" s="177">
        <v>0</v>
      </c>
    </row>
    <row r="348" spans="2:19" ht="15.75" customHeight="1" x14ac:dyDescent="0.25">
      <c r="B348" s="137">
        <v>335</v>
      </c>
      <c r="C348" s="81">
        <v>6</v>
      </c>
      <c r="D348" s="83" t="s">
        <v>3307</v>
      </c>
      <c r="E348" s="128" t="s">
        <v>3199</v>
      </c>
      <c r="F348" s="86" t="s">
        <v>3253</v>
      </c>
      <c r="G348" s="86" t="s">
        <v>3101</v>
      </c>
      <c r="H348" s="79">
        <f t="shared" ca="1" si="24"/>
        <v>0</v>
      </c>
      <c r="I348" s="251">
        <v>42135</v>
      </c>
      <c r="J348" s="251">
        <v>42139</v>
      </c>
      <c r="K348" s="149">
        <v>0.01</v>
      </c>
      <c r="L348" s="180">
        <f t="shared" si="25"/>
        <v>5</v>
      </c>
      <c r="M348" s="251"/>
      <c r="N348" s="251"/>
      <c r="O348" s="149">
        <v>0.01</v>
      </c>
      <c r="P348" s="151">
        <f t="shared" si="26"/>
        <v>0</v>
      </c>
      <c r="Q348" s="145">
        <f t="shared" si="27"/>
        <v>0</v>
      </c>
      <c r="R348" s="165"/>
      <c r="S348" s="177">
        <v>0</v>
      </c>
    </row>
    <row r="349" spans="2:19" ht="15.75" customHeight="1" x14ac:dyDescent="0.25">
      <c r="B349" s="137">
        <v>336</v>
      </c>
      <c r="C349" s="81">
        <v>6</v>
      </c>
      <c r="D349" s="83" t="s">
        <v>3308</v>
      </c>
      <c r="E349" s="128" t="s">
        <v>3201</v>
      </c>
      <c r="F349" s="86" t="s">
        <v>3253</v>
      </c>
      <c r="G349" s="86" t="s">
        <v>3101</v>
      </c>
      <c r="H349" s="79">
        <f t="shared" ca="1" si="24"/>
        <v>0</v>
      </c>
      <c r="I349" s="251">
        <v>42142</v>
      </c>
      <c r="J349" s="251">
        <v>42153</v>
      </c>
      <c r="K349" s="149">
        <v>0.02</v>
      </c>
      <c r="L349" s="180">
        <f t="shared" si="25"/>
        <v>10</v>
      </c>
      <c r="M349" s="251"/>
      <c r="N349" s="251"/>
      <c r="O349" s="149">
        <v>0.02</v>
      </c>
      <c r="P349" s="151">
        <f t="shared" si="26"/>
        <v>0</v>
      </c>
      <c r="Q349" s="145">
        <f t="shared" si="27"/>
        <v>0</v>
      </c>
      <c r="R349" s="165"/>
      <c r="S349" s="177">
        <v>0</v>
      </c>
    </row>
    <row r="350" spans="2:19" ht="15.75" customHeight="1" x14ac:dyDescent="0.25">
      <c r="B350" s="137">
        <v>337</v>
      </c>
      <c r="C350" s="81">
        <v>5</v>
      </c>
      <c r="D350" s="83" t="s">
        <v>3309</v>
      </c>
      <c r="E350" s="128" t="s">
        <v>3203</v>
      </c>
      <c r="F350" s="86"/>
      <c r="G350" s="86"/>
      <c r="H350" s="79">
        <f t="shared" ca="1" si="24"/>
        <v>0</v>
      </c>
      <c r="I350" s="251">
        <f>MINA(I351:I353)</f>
        <v>42114</v>
      </c>
      <c r="J350" s="251">
        <f>MAXA(J351:J353)</f>
        <v>42160</v>
      </c>
      <c r="K350" s="149">
        <f>SUM(K351:K353)</f>
        <v>0.03</v>
      </c>
      <c r="L350" s="180">
        <f t="shared" si="25"/>
        <v>35</v>
      </c>
      <c r="M350" s="251"/>
      <c r="N350" s="251"/>
      <c r="O350" s="149">
        <f>SUM(O351:O353)</f>
        <v>0.03</v>
      </c>
      <c r="P350" s="151">
        <f t="shared" si="26"/>
        <v>0</v>
      </c>
      <c r="Q350" s="145">
        <f t="shared" si="27"/>
        <v>0</v>
      </c>
      <c r="R350" s="165"/>
      <c r="S350" s="177">
        <v>0</v>
      </c>
    </row>
    <row r="351" spans="2:19" ht="15.75" customHeight="1" x14ac:dyDescent="0.25">
      <c r="B351" s="137">
        <v>338</v>
      </c>
      <c r="C351" s="81">
        <v>6</v>
      </c>
      <c r="D351" s="83" t="s">
        <v>3310</v>
      </c>
      <c r="E351" s="128" t="s">
        <v>3205</v>
      </c>
      <c r="F351" s="86" t="s">
        <v>3253</v>
      </c>
      <c r="G351" s="86" t="s">
        <v>3101</v>
      </c>
      <c r="H351" s="79">
        <f t="shared" ca="1" si="24"/>
        <v>0</v>
      </c>
      <c r="I351" s="251">
        <v>42114</v>
      </c>
      <c r="J351" s="251">
        <v>42125</v>
      </c>
      <c r="K351" s="149">
        <v>0.01</v>
      </c>
      <c r="L351" s="180">
        <f t="shared" si="25"/>
        <v>10</v>
      </c>
      <c r="M351" s="251"/>
      <c r="N351" s="251"/>
      <c r="O351" s="149">
        <v>0.01</v>
      </c>
      <c r="P351" s="151">
        <f t="shared" si="26"/>
        <v>0</v>
      </c>
      <c r="Q351" s="145">
        <f t="shared" si="27"/>
        <v>0</v>
      </c>
      <c r="R351" s="165"/>
      <c r="S351" s="177">
        <v>0</v>
      </c>
    </row>
    <row r="352" spans="2:19" ht="15.75" customHeight="1" x14ac:dyDescent="0.25">
      <c r="B352" s="137">
        <v>339</v>
      </c>
      <c r="C352" s="81">
        <v>6</v>
      </c>
      <c r="D352" s="83" t="s">
        <v>3311</v>
      </c>
      <c r="E352" s="128" t="s">
        <v>3207</v>
      </c>
      <c r="F352" s="86" t="s">
        <v>3253</v>
      </c>
      <c r="G352" s="86" t="s">
        <v>3101</v>
      </c>
      <c r="H352" s="79">
        <f t="shared" ca="1" si="24"/>
        <v>0</v>
      </c>
      <c r="I352" s="251">
        <v>42128</v>
      </c>
      <c r="J352" s="251">
        <v>42132</v>
      </c>
      <c r="K352" s="149">
        <v>0.01</v>
      </c>
      <c r="L352" s="180">
        <f t="shared" si="25"/>
        <v>5</v>
      </c>
      <c r="M352" s="251"/>
      <c r="N352" s="251"/>
      <c r="O352" s="149">
        <v>0.01</v>
      </c>
      <c r="P352" s="151">
        <f t="shared" si="26"/>
        <v>0</v>
      </c>
      <c r="Q352" s="145">
        <f t="shared" si="27"/>
        <v>0</v>
      </c>
      <c r="R352" s="165"/>
      <c r="S352" s="177">
        <v>0</v>
      </c>
    </row>
    <row r="353" spans="2:19" ht="15.75" customHeight="1" x14ac:dyDescent="0.25">
      <c r="B353" s="137">
        <v>340</v>
      </c>
      <c r="C353" s="81">
        <v>6</v>
      </c>
      <c r="D353" s="83" t="s">
        <v>3312</v>
      </c>
      <c r="E353" s="128" t="s">
        <v>3209</v>
      </c>
      <c r="F353" s="86" t="s">
        <v>3253</v>
      </c>
      <c r="G353" s="86" t="s">
        <v>3101</v>
      </c>
      <c r="H353" s="79">
        <f t="shared" ca="1" si="24"/>
        <v>0</v>
      </c>
      <c r="I353" s="251">
        <v>42135</v>
      </c>
      <c r="J353" s="251">
        <v>42160</v>
      </c>
      <c r="K353" s="149">
        <v>0.01</v>
      </c>
      <c r="L353" s="180">
        <f t="shared" si="25"/>
        <v>20</v>
      </c>
      <c r="M353" s="251"/>
      <c r="N353" s="251"/>
      <c r="O353" s="149">
        <v>0.01</v>
      </c>
      <c r="P353" s="151">
        <f t="shared" si="26"/>
        <v>0</v>
      </c>
      <c r="Q353" s="145">
        <f t="shared" si="27"/>
        <v>0</v>
      </c>
      <c r="R353" s="165"/>
      <c r="S353" s="177">
        <v>0</v>
      </c>
    </row>
    <row r="354" spans="2:19" ht="15.75" customHeight="1" x14ac:dyDescent="0.25">
      <c r="B354" s="137">
        <v>341</v>
      </c>
      <c r="C354" s="81">
        <v>5</v>
      </c>
      <c r="D354" s="83" t="s">
        <v>3313</v>
      </c>
      <c r="E354" s="128" t="s">
        <v>3211</v>
      </c>
      <c r="F354" s="86"/>
      <c r="G354" s="86"/>
      <c r="H354" s="79">
        <f t="shared" ca="1" si="24"/>
        <v>0</v>
      </c>
      <c r="I354" s="251">
        <f>MINA(I355:I378)</f>
        <v>42086</v>
      </c>
      <c r="J354" s="251">
        <f>MAXA(J355:J378)</f>
        <v>42181</v>
      </c>
      <c r="K354" s="149">
        <f>SUM(K355:K378)</f>
        <v>0.20000000000000007</v>
      </c>
      <c r="L354" s="180">
        <f t="shared" si="25"/>
        <v>70</v>
      </c>
      <c r="M354" s="251"/>
      <c r="N354" s="251"/>
      <c r="O354" s="149">
        <f>SUM(O355:O378)</f>
        <v>0.20000000000000007</v>
      </c>
      <c r="P354" s="151">
        <f t="shared" si="26"/>
        <v>0</v>
      </c>
      <c r="Q354" s="145">
        <f t="shared" si="27"/>
        <v>0</v>
      </c>
      <c r="R354" s="165"/>
      <c r="S354" s="177">
        <v>0</v>
      </c>
    </row>
    <row r="355" spans="2:19" ht="15.75" customHeight="1" x14ac:dyDescent="0.25">
      <c r="B355" s="137">
        <v>342</v>
      </c>
      <c r="C355" s="81">
        <v>6</v>
      </c>
      <c r="D355" s="83" t="s">
        <v>3314</v>
      </c>
      <c r="E355" s="128" t="s">
        <v>3212</v>
      </c>
      <c r="F355" s="86" t="s">
        <v>3253</v>
      </c>
      <c r="G355" s="86" t="s">
        <v>3101</v>
      </c>
      <c r="H355" s="79">
        <f t="shared" ca="1" si="24"/>
        <v>-1</v>
      </c>
      <c r="I355" s="251">
        <v>42086</v>
      </c>
      <c r="J355" s="251">
        <v>42090</v>
      </c>
      <c r="K355" s="149">
        <v>5.0000000000000001E-3</v>
      </c>
      <c r="L355" s="180">
        <f t="shared" si="25"/>
        <v>5</v>
      </c>
      <c r="M355" s="251"/>
      <c r="N355" s="251"/>
      <c r="O355" s="149">
        <v>5.0000000000000001E-3</v>
      </c>
      <c r="P355" s="151">
        <f t="shared" si="26"/>
        <v>0</v>
      </c>
      <c r="Q355" s="145">
        <f t="shared" si="27"/>
        <v>0</v>
      </c>
      <c r="R355" s="165"/>
      <c r="S355" s="177">
        <v>0</v>
      </c>
    </row>
    <row r="356" spans="2:19" ht="15.75" customHeight="1" x14ac:dyDescent="0.25">
      <c r="B356" s="137">
        <v>343</v>
      </c>
      <c r="C356" s="81">
        <v>6</v>
      </c>
      <c r="D356" s="83" t="s">
        <v>636</v>
      </c>
      <c r="E356" s="128" t="s">
        <v>3171</v>
      </c>
      <c r="F356" s="86" t="s">
        <v>3253</v>
      </c>
      <c r="G356" s="86" t="s">
        <v>3101</v>
      </c>
      <c r="H356" s="79">
        <f t="shared" ca="1" si="24"/>
        <v>-1</v>
      </c>
      <c r="I356" s="251">
        <v>42093</v>
      </c>
      <c r="J356" s="251">
        <v>42097</v>
      </c>
      <c r="K356" s="149">
        <v>5.0000000000000001E-3</v>
      </c>
      <c r="L356" s="180">
        <f t="shared" si="25"/>
        <v>5</v>
      </c>
      <c r="M356" s="251"/>
      <c r="N356" s="251"/>
      <c r="O356" s="149">
        <v>5.0000000000000001E-3</v>
      </c>
      <c r="P356" s="151">
        <f t="shared" si="26"/>
        <v>0</v>
      </c>
      <c r="Q356" s="145">
        <f t="shared" si="27"/>
        <v>0</v>
      </c>
      <c r="R356" s="165"/>
      <c r="S356" s="177">
        <v>0</v>
      </c>
    </row>
    <row r="357" spans="2:19" ht="15.75" customHeight="1" x14ac:dyDescent="0.25">
      <c r="B357" s="137">
        <v>344</v>
      </c>
      <c r="C357" s="81">
        <v>6</v>
      </c>
      <c r="D357" s="83" t="s">
        <v>637</v>
      </c>
      <c r="E357" s="128" t="s">
        <v>3213</v>
      </c>
      <c r="F357" s="86" t="s">
        <v>3253</v>
      </c>
      <c r="G357" s="86" t="s">
        <v>3101</v>
      </c>
      <c r="H357" s="79">
        <f t="shared" ca="1" si="24"/>
        <v>-1</v>
      </c>
      <c r="I357" s="251">
        <v>42100</v>
      </c>
      <c r="J357" s="251">
        <v>42104</v>
      </c>
      <c r="K357" s="149">
        <v>5.0000000000000001E-3</v>
      </c>
      <c r="L357" s="180">
        <f t="shared" si="25"/>
        <v>5</v>
      </c>
      <c r="M357" s="251"/>
      <c r="N357" s="251"/>
      <c r="O357" s="149">
        <v>5.0000000000000001E-3</v>
      </c>
      <c r="P357" s="151">
        <f t="shared" si="26"/>
        <v>0</v>
      </c>
      <c r="Q357" s="145">
        <f t="shared" si="27"/>
        <v>0</v>
      </c>
      <c r="R357" s="165"/>
      <c r="S357" s="177">
        <v>0</v>
      </c>
    </row>
    <row r="358" spans="2:19" ht="15.75" customHeight="1" x14ac:dyDescent="0.25">
      <c r="B358" s="137">
        <v>345</v>
      </c>
      <c r="C358" s="81">
        <v>6</v>
      </c>
      <c r="D358" s="83" t="s">
        <v>3315</v>
      </c>
      <c r="E358" s="128" t="s">
        <v>3214</v>
      </c>
      <c r="F358" s="86" t="s">
        <v>3253</v>
      </c>
      <c r="G358" s="86" t="s">
        <v>3101</v>
      </c>
      <c r="H358" s="79">
        <f t="shared" ca="1" si="24"/>
        <v>-1</v>
      </c>
      <c r="I358" s="251">
        <v>42107</v>
      </c>
      <c r="J358" s="251">
        <v>42111</v>
      </c>
      <c r="K358" s="149">
        <v>5.0000000000000001E-3</v>
      </c>
      <c r="L358" s="180">
        <f t="shared" si="25"/>
        <v>5</v>
      </c>
      <c r="M358" s="251"/>
      <c r="N358" s="251"/>
      <c r="O358" s="149">
        <v>5.0000000000000001E-3</v>
      </c>
      <c r="P358" s="151">
        <f t="shared" si="26"/>
        <v>0</v>
      </c>
      <c r="Q358" s="145">
        <f t="shared" si="27"/>
        <v>0</v>
      </c>
      <c r="R358" s="165"/>
      <c r="S358" s="177">
        <v>0</v>
      </c>
    </row>
    <row r="359" spans="2:19" ht="15.75" customHeight="1" x14ac:dyDescent="0.25">
      <c r="B359" s="137">
        <v>346</v>
      </c>
      <c r="C359" s="81">
        <v>6</v>
      </c>
      <c r="D359" s="83" t="s">
        <v>3316</v>
      </c>
      <c r="E359" s="128" t="s">
        <v>3215</v>
      </c>
      <c r="F359" s="86" t="s">
        <v>3253</v>
      </c>
      <c r="G359" s="86" t="s">
        <v>3101</v>
      </c>
      <c r="H359" s="79">
        <f t="shared" ca="1" si="24"/>
        <v>0</v>
      </c>
      <c r="I359" s="251">
        <v>42114</v>
      </c>
      <c r="J359" s="251">
        <v>42118</v>
      </c>
      <c r="K359" s="149">
        <v>5.0000000000000001E-3</v>
      </c>
      <c r="L359" s="180">
        <f t="shared" si="25"/>
        <v>5</v>
      </c>
      <c r="M359" s="251"/>
      <c r="N359" s="251"/>
      <c r="O359" s="149">
        <v>5.0000000000000001E-3</v>
      </c>
      <c r="P359" s="151">
        <f t="shared" si="26"/>
        <v>0</v>
      </c>
      <c r="Q359" s="145">
        <f t="shared" si="27"/>
        <v>0</v>
      </c>
      <c r="R359" s="165"/>
      <c r="S359" s="177">
        <v>0</v>
      </c>
    </row>
    <row r="360" spans="2:19" ht="15.75" customHeight="1" x14ac:dyDescent="0.25">
      <c r="B360" s="137">
        <v>347</v>
      </c>
      <c r="C360" s="81">
        <v>6</v>
      </c>
      <c r="D360" s="83" t="s">
        <v>3317</v>
      </c>
      <c r="E360" s="128" t="s">
        <v>3216</v>
      </c>
      <c r="F360" s="86" t="s">
        <v>3253</v>
      </c>
      <c r="G360" s="86" t="s">
        <v>3101</v>
      </c>
      <c r="H360" s="79">
        <f t="shared" ca="1" si="24"/>
        <v>0</v>
      </c>
      <c r="I360" s="251">
        <v>42121</v>
      </c>
      <c r="J360" s="251">
        <v>42125</v>
      </c>
      <c r="K360" s="149">
        <v>5.0000000000000001E-3</v>
      </c>
      <c r="L360" s="180">
        <f t="shared" si="25"/>
        <v>5</v>
      </c>
      <c r="M360" s="251"/>
      <c r="N360" s="251"/>
      <c r="O360" s="149">
        <v>5.0000000000000001E-3</v>
      </c>
      <c r="P360" s="151">
        <f t="shared" si="26"/>
        <v>0</v>
      </c>
      <c r="Q360" s="145">
        <f t="shared" si="27"/>
        <v>0</v>
      </c>
      <c r="R360" s="165"/>
      <c r="S360" s="177">
        <v>0</v>
      </c>
    </row>
    <row r="361" spans="2:19" ht="15.75" customHeight="1" x14ac:dyDescent="0.25">
      <c r="B361" s="137">
        <v>348</v>
      </c>
      <c r="C361" s="81">
        <v>6</v>
      </c>
      <c r="D361" s="83" t="s">
        <v>3318</v>
      </c>
      <c r="E361" s="128" t="s">
        <v>3217</v>
      </c>
      <c r="F361" s="86" t="s">
        <v>3253</v>
      </c>
      <c r="G361" s="86" t="s">
        <v>3101</v>
      </c>
      <c r="H361" s="79">
        <f t="shared" ca="1" si="24"/>
        <v>0</v>
      </c>
      <c r="I361" s="251">
        <v>42128</v>
      </c>
      <c r="J361" s="251">
        <v>42139</v>
      </c>
      <c r="K361" s="149">
        <v>0.01</v>
      </c>
      <c r="L361" s="180">
        <f t="shared" si="25"/>
        <v>10</v>
      </c>
      <c r="M361" s="251"/>
      <c r="N361" s="251"/>
      <c r="O361" s="149">
        <v>0.01</v>
      </c>
      <c r="P361" s="151">
        <f t="shared" si="26"/>
        <v>0</v>
      </c>
      <c r="Q361" s="145">
        <f t="shared" si="27"/>
        <v>0</v>
      </c>
      <c r="R361" s="165"/>
      <c r="S361" s="177">
        <v>0</v>
      </c>
    </row>
    <row r="362" spans="2:19" ht="15.75" customHeight="1" x14ac:dyDescent="0.25">
      <c r="B362" s="137">
        <v>349</v>
      </c>
      <c r="C362" s="81">
        <v>6</v>
      </c>
      <c r="D362" s="83" t="s">
        <v>3319</v>
      </c>
      <c r="E362" s="128" t="s">
        <v>3218</v>
      </c>
      <c r="F362" s="86" t="s">
        <v>3253</v>
      </c>
      <c r="G362" s="86" t="s">
        <v>3101</v>
      </c>
      <c r="H362" s="79">
        <f t="shared" ca="1" si="24"/>
        <v>0</v>
      </c>
      <c r="I362" s="251">
        <v>42142</v>
      </c>
      <c r="J362" s="251">
        <v>42160</v>
      </c>
      <c r="K362" s="149">
        <v>0.01</v>
      </c>
      <c r="L362" s="180">
        <f t="shared" si="25"/>
        <v>15</v>
      </c>
      <c r="M362" s="251"/>
      <c r="N362" s="251"/>
      <c r="O362" s="149">
        <v>0.01</v>
      </c>
      <c r="P362" s="151">
        <f t="shared" si="26"/>
        <v>0</v>
      </c>
      <c r="Q362" s="145">
        <f t="shared" si="27"/>
        <v>0</v>
      </c>
      <c r="R362" s="165"/>
      <c r="S362" s="177">
        <v>0</v>
      </c>
    </row>
    <row r="363" spans="2:19" ht="15.75" customHeight="1" x14ac:dyDescent="0.25">
      <c r="B363" s="137">
        <v>350</v>
      </c>
      <c r="C363" s="81">
        <v>6</v>
      </c>
      <c r="D363" s="83" t="s">
        <v>3320</v>
      </c>
      <c r="E363" s="128" t="s">
        <v>3219</v>
      </c>
      <c r="F363" s="86" t="s">
        <v>3253</v>
      </c>
      <c r="G363" s="86" t="s">
        <v>3101</v>
      </c>
      <c r="H363" s="79">
        <f t="shared" ca="1" si="24"/>
        <v>0</v>
      </c>
      <c r="I363" s="251">
        <v>42158</v>
      </c>
      <c r="J363" s="251">
        <v>42171</v>
      </c>
      <c r="K363" s="149">
        <v>0.01</v>
      </c>
      <c r="L363" s="180">
        <f t="shared" si="25"/>
        <v>10</v>
      </c>
      <c r="M363" s="251"/>
      <c r="N363" s="251"/>
      <c r="O363" s="149">
        <v>0.01</v>
      </c>
      <c r="P363" s="151">
        <f t="shared" si="26"/>
        <v>0</v>
      </c>
      <c r="Q363" s="145">
        <f t="shared" si="27"/>
        <v>0</v>
      </c>
      <c r="R363" s="165"/>
      <c r="S363" s="177">
        <v>0</v>
      </c>
    </row>
    <row r="364" spans="2:19" ht="15.75" customHeight="1" x14ac:dyDescent="0.25">
      <c r="B364" s="137">
        <v>351</v>
      </c>
      <c r="C364" s="81">
        <v>6</v>
      </c>
      <c r="D364" s="83" t="s">
        <v>3321</v>
      </c>
      <c r="E364" s="128" t="s">
        <v>3220</v>
      </c>
      <c r="F364" s="86" t="s">
        <v>3253</v>
      </c>
      <c r="G364" s="86" t="s">
        <v>3101</v>
      </c>
      <c r="H364" s="79">
        <f t="shared" ca="1" si="24"/>
        <v>0</v>
      </c>
      <c r="I364" s="251">
        <v>42170</v>
      </c>
      <c r="J364" s="251">
        <v>42181</v>
      </c>
      <c r="K364" s="149">
        <v>0.01</v>
      </c>
      <c r="L364" s="180">
        <f t="shared" si="25"/>
        <v>10</v>
      </c>
      <c r="M364" s="251"/>
      <c r="N364" s="251"/>
      <c r="O364" s="149">
        <v>0.01</v>
      </c>
      <c r="P364" s="151">
        <f t="shared" si="26"/>
        <v>0</v>
      </c>
      <c r="Q364" s="145">
        <f t="shared" si="27"/>
        <v>0</v>
      </c>
      <c r="R364" s="165"/>
      <c r="S364" s="177">
        <v>0</v>
      </c>
    </row>
    <row r="365" spans="2:19" ht="15.75" customHeight="1" x14ac:dyDescent="0.25">
      <c r="B365" s="137">
        <v>352</v>
      </c>
      <c r="C365" s="81">
        <v>6</v>
      </c>
      <c r="D365" s="83" t="s">
        <v>3322</v>
      </c>
      <c r="E365" s="128" t="s">
        <v>3323</v>
      </c>
      <c r="F365" s="86" t="s">
        <v>3261</v>
      </c>
      <c r="G365" s="86" t="s">
        <v>3111</v>
      </c>
      <c r="H365" s="79">
        <f t="shared" ca="1" si="24"/>
        <v>-1</v>
      </c>
      <c r="I365" s="251">
        <v>42086</v>
      </c>
      <c r="J365" s="251">
        <v>42097</v>
      </c>
      <c r="K365" s="149">
        <v>0.01</v>
      </c>
      <c r="L365" s="180">
        <f t="shared" si="25"/>
        <v>10</v>
      </c>
      <c r="M365" s="251"/>
      <c r="N365" s="251"/>
      <c r="O365" s="149">
        <v>0.01</v>
      </c>
      <c r="P365" s="151">
        <f t="shared" si="26"/>
        <v>0</v>
      </c>
      <c r="Q365" s="145">
        <f t="shared" si="27"/>
        <v>0</v>
      </c>
      <c r="R365" s="165"/>
      <c r="S365" s="177">
        <v>0</v>
      </c>
    </row>
    <row r="366" spans="2:19" ht="15.75" customHeight="1" x14ac:dyDescent="0.25">
      <c r="B366" s="137">
        <v>353</v>
      </c>
      <c r="C366" s="81">
        <v>6</v>
      </c>
      <c r="D366" s="83" t="s">
        <v>3324</v>
      </c>
      <c r="E366" s="128" t="s">
        <v>3325</v>
      </c>
      <c r="F366" s="86" t="s">
        <v>3261</v>
      </c>
      <c r="G366" s="86" t="s">
        <v>3111</v>
      </c>
      <c r="H366" s="79">
        <f t="shared" ca="1" si="24"/>
        <v>-1</v>
      </c>
      <c r="I366" s="251">
        <v>42100</v>
      </c>
      <c r="J366" s="251">
        <v>42111</v>
      </c>
      <c r="K366" s="149">
        <v>0.01</v>
      </c>
      <c r="L366" s="180">
        <f t="shared" si="25"/>
        <v>10</v>
      </c>
      <c r="M366" s="251"/>
      <c r="N366" s="251"/>
      <c r="O366" s="149">
        <v>0.01</v>
      </c>
      <c r="P366" s="151">
        <f t="shared" si="26"/>
        <v>0</v>
      </c>
      <c r="Q366" s="145">
        <f t="shared" si="27"/>
        <v>0</v>
      </c>
      <c r="R366" s="165"/>
      <c r="S366" s="177">
        <v>0</v>
      </c>
    </row>
    <row r="367" spans="2:19" ht="15.75" customHeight="1" x14ac:dyDescent="0.25">
      <c r="B367" s="137">
        <v>354</v>
      </c>
      <c r="C367" s="81">
        <v>6</v>
      </c>
      <c r="D367" s="83" t="s">
        <v>3326</v>
      </c>
      <c r="E367" s="128" t="s">
        <v>3327</v>
      </c>
      <c r="F367" s="86" t="s">
        <v>3261</v>
      </c>
      <c r="G367" s="86" t="s">
        <v>3111</v>
      </c>
      <c r="H367" s="79">
        <f t="shared" ca="1" si="24"/>
        <v>0</v>
      </c>
      <c r="I367" s="251">
        <v>42114</v>
      </c>
      <c r="J367" s="251">
        <v>42118</v>
      </c>
      <c r="K367" s="149">
        <v>5.0000000000000001E-3</v>
      </c>
      <c r="L367" s="180">
        <f t="shared" si="25"/>
        <v>5</v>
      </c>
      <c r="M367" s="251"/>
      <c r="N367" s="251"/>
      <c r="O367" s="149">
        <v>5.0000000000000001E-3</v>
      </c>
      <c r="P367" s="151">
        <f t="shared" si="26"/>
        <v>0</v>
      </c>
      <c r="Q367" s="145">
        <f t="shared" si="27"/>
        <v>0</v>
      </c>
      <c r="R367" s="165"/>
      <c r="S367" s="177">
        <v>0</v>
      </c>
    </row>
    <row r="368" spans="2:19" ht="15.75" customHeight="1" x14ac:dyDescent="0.25">
      <c r="B368" s="137">
        <v>355</v>
      </c>
      <c r="C368" s="81">
        <v>6</v>
      </c>
      <c r="D368" s="83" t="s">
        <v>3328</v>
      </c>
      <c r="E368" s="128" t="s">
        <v>3329</v>
      </c>
      <c r="F368" s="86" t="s">
        <v>3261</v>
      </c>
      <c r="G368" s="86" t="s">
        <v>3111</v>
      </c>
      <c r="H368" s="79">
        <f t="shared" ca="1" si="24"/>
        <v>0</v>
      </c>
      <c r="I368" s="251">
        <v>42121</v>
      </c>
      <c r="J368" s="251">
        <v>42139</v>
      </c>
      <c r="K368" s="149">
        <v>0.01</v>
      </c>
      <c r="L368" s="180">
        <f t="shared" si="25"/>
        <v>15</v>
      </c>
      <c r="M368" s="251"/>
      <c r="N368" s="251"/>
      <c r="O368" s="149">
        <v>0.01</v>
      </c>
      <c r="P368" s="151">
        <f t="shared" si="26"/>
        <v>0</v>
      </c>
      <c r="Q368" s="145">
        <f t="shared" si="27"/>
        <v>0</v>
      </c>
      <c r="R368" s="165"/>
      <c r="S368" s="177">
        <v>0</v>
      </c>
    </row>
    <row r="369" spans="2:19" ht="15.75" customHeight="1" x14ac:dyDescent="0.25">
      <c r="B369" s="137">
        <v>356</v>
      </c>
      <c r="C369" s="81">
        <v>6</v>
      </c>
      <c r="D369" s="83" t="s">
        <v>3330</v>
      </c>
      <c r="E369" s="128" t="s">
        <v>3331</v>
      </c>
      <c r="F369" s="86" t="s">
        <v>3261</v>
      </c>
      <c r="G369" s="86" t="s">
        <v>3111</v>
      </c>
      <c r="H369" s="79">
        <f t="shared" ca="1" si="24"/>
        <v>0</v>
      </c>
      <c r="I369" s="251">
        <v>42143</v>
      </c>
      <c r="J369" s="251">
        <v>42149</v>
      </c>
      <c r="K369" s="149">
        <v>5.0000000000000001E-3</v>
      </c>
      <c r="L369" s="180">
        <f t="shared" si="25"/>
        <v>5</v>
      </c>
      <c r="M369" s="251"/>
      <c r="N369" s="251"/>
      <c r="O369" s="149">
        <v>5.0000000000000001E-3</v>
      </c>
      <c r="P369" s="151">
        <f t="shared" si="26"/>
        <v>0</v>
      </c>
      <c r="Q369" s="145">
        <f t="shared" si="27"/>
        <v>0</v>
      </c>
      <c r="R369" s="165"/>
      <c r="S369" s="177">
        <v>0</v>
      </c>
    </row>
    <row r="370" spans="2:19" ht="15.75" customHeight="1" x14ac:dyDescent="0.25">
      <c r="B370" s="137">
        <v>357</v>
      </c>
      <c r="C370" s="81">
        <v>6</v>
      </c>
      <c r="D370" s="83" t="s">
        <v>3332</v>
      </c>
      <c r="E370" s="128" t="s">
        <v>3333</v>
      </c>
      <c r="F370" s="86" t="s">
        <v>3261</v>
      </c>
      <c r="G370" s="86" t="s">
        <v>3111</v>
      </c>
      <c r="H370" s="79">
        <f t="shared" ca="1" si="24"/>
        <v>0</v>
      </c>
      <c r="I370" s="251">
        <v>42150</v>
      </c>
      <c r="J370" s="251">
        <v>42174</v>
      </c>
      <c r="K370" s="149">
        <v>0.01</v>
      </c>
      <c r="L370" s="180">
        <f t="shared" si="25"/>
        <v>19</v>
      </c>
      <c r="M370" s="251"/>
      <c r="N370" s="251"/>
      <c r="O370" s="149">
        <v>0.01</v>
      </c>
      <c r="P370" s="151">
        <f t="shared" si="26"/>
        <v>0</v>
      </c>
      <c r="Q370" s="145">
        <f t="shared" si="27"/>
        <v>0</v>
      </c>
      <c r="R370" s="165"/>
      <c r="S370" s="177">
        <v>0</v>
      </c>
    </row>
    <row r="371" spans="2:19" ht="15.75" customHeight="1" x14ac:dyDescent="0.25">
      <c r="B371" s="137">
        <v>358</v>
      </c>
      <c r="C371" s="81">
        <v>6</v>
      </c>
      <c r="D371" s="83" t="s">
        <v>3334</v>
      </c>
      <c r="E371" s="128" t="s">
        <v>3335</v>
      </c>
      <c r="F371" s="86" t="s">
        <v>3261</v>
      </c>
      <c r="G371" s="86" t="s">
        <v>3111</v>
      </c>
      <c r="H371" s="79">
        <f t="shared" ca="1" si="24"/>
        <v>0</v>
      </c>
      <c r="I371" s="251">
        <v>42114</v>
      </c>
      <c r="J371" s="251">
        <v>42125</v>
      </c>
      <c r="K371" s="149">
        <v>0.01</v>
      </c>
      <c r="L371" s="180">
        <f t="shared" si="25"/>
        <v>10</v>
      </c>
      <c r="M371" s="251"/>
      <c r="N371" s="251"/>
      <c r="O371" s="149">
        <v>0.01</v>
      </c>
      <c r="P371" s="151">
        <f t="shared" si="26"/>
        <v>0</v>
      </c>
      <c r="Q371" s="145">
        <f t="shared" si="27"/>
        <v>0</v>
      </c>
      <c r="R371" s="165"/>
      <c r="S371" s="177">
        <v>0</v>
      </c>
    </row>
    <row r="372" spans="2:19" ht="15.75" customHeight="1" x14ac:dyDescent="0.25">
      <c r="B372" s="137">
        <v>359</v>
      </c>
      <c r="C372" s="81">
        <v>6</v>
      </c>
      <c r="D372" s="83" t="s">
        <v>3336</v>
      </c>
      <c r="E372" s="128" t="s">
        <v>3337</v>
      </c>
      <c r="F372" s="86" t="s">
        <v>3338</v>
      </c>
      <c r="G372" s="86" t="s">
        <v>3339</v>
      </c>
      <c r="H372" s="79">
        <f t="shared" ca="1" si="24"/>
        <v>0</v>
      </c>
      <c r="I372" s="251">
        <v>42128</v>
      </c>
      <c r="J372" s="251">
        <v>42139</v>
      </c>
      <c r="K372" s="149">
        <v>0.01</v>
      </c>
      <c r="L372" s="180">
        <f t="shared" si="25"/>
        <v>10</v>
      </c>
      <c r="M372" s="251"/>
      <c r="N372" s="251"/>
      <c r="O372" s="149">
        <v>0.01</v>
      </c>
      <c r="P372" s="151">
        <f t="shared" si="26"/>
        <v>0</v>
      </c>
      <c r="Q372" s="145">
        <f t="shared" si="27"/>
        <v>0</v>
      </c>
      <c r="R372" s="165"/>
      <c r="S372" s="177">
        <v>0</v>
      </c>
    </row>
    <row r="373" spans="2:19" ht="15.75" customHeight="1" x14ac:dyDescent="0.25">
      <c r="B373" s="137">
        <v>360</v>
      </c>
      <c r="C373" s="81">
        <v>6</v>
      </c>
      <c r="D373" s="83" t="s">
        <v>3340</v>
      </c>
      <c r="E373" s="128" t="s">
        <v>3341</v>
      </c>
      <c r="F373" s="86" t="s">
        <v>3338</v>
      </c>
      <c r="G373" s="86" t="s">
        <v>3339</v>
      </c>
      <c r="H373" s="79">
        <f t="shared" ca="1" si="24"/>
        <v>0</v>
      </c>
      <c r="I373" s="251">
        <v>42142</v>
      </c>
      <c r="J373" s="251">
        <v>42160</v>
      </c>
      <c r="K373" s="149">
        <v>0.01</v>
      </c>
      <c r="L373" s="180">
        <f t="shared" si="25"/>
        <v>15</v>
      </c>
      <c r="M373" s="251"/>
      <c r="N373" s="251"/>
      <c r="O373" s="149">
        <v>0.01</v>
      </c>
      <c r="P373" s="151">
        <f t="shared" si="26"/>
        <v>0</v>
      </c>
      <c r="Q373" s="145">
        <f t="shared" si="27"/>
        <v>0</v>
      </c>
      <c r="R373" s="165"/>
      <c r="S373" s="177">
        <v>0</v>
      </c>
    </row>
    <row r="374" spans="2:19" ht="15.75" customHeight="1" x14ac:dyDescent="0.25">
      <c r="B374" s="137">
        <v>361</v>
      </c>
      <c r="C374" s="81">
        <v>6</v>
      </c>
      <c r="D374" s="83" t="s">
        <v>3342</v>
      </c>
      <c r="E374" s="128" t="s">
        <v>3343</v>
      </c>
      <c r="F374" s="86" t="s">
        <v>3338</v>
      </c>
      <c r="G374" s="86" t="s">
        <v>3339</v>
      </c>
      <c r="H374" s="79">
        <f t="shared" ca="1" si="24"/>
        <v>0</v>
      </c>
      <c r="I374" s="251">
        <v>42107</v>
      </c>
      <c r="J374" s="251">
        <v>42132</v>
      </c>
      <c r="K374" s="149">
        <v>0.01</v>
      </c>
      <c r="L374" s="180">
        <f t="shared" si="25"/>
        <v>20</v>
      </c>
      <c r="M374" s="251"/>
      <c r="N374" s="251"/>
      <c r="O374" s="149">
        <v>0.01</v>
      </c>
      <c r="P374" s="151">
        <f t="shared" si="26"/>
        <v>0</v>
      </c>
      <c r="Q374" s="145">
        <f t="shared" si="27"/>
        <v>0</v>
      </c>
      <c r="R374" s="165"/>
      <c r="S374" s="177">
        <v>0</v>
      </c>
    </row>
    <row r="375" spans="2:19" ht="15.75" customHeight="1" x14ac:dyDescent="0.25">
      <c r="B375" s="137">
        <v>362</v>
      </c>
      <c r="C375" s="81">
        <v>6</v>
      </c>
      <c r="D375" s="83" t="s">
        <v>3344</v>
      </c>
      <c r="E375" s="128" t="s">
        <v>3345</v>
      </c>
      <c r="F375" s="86" t="s">
        <v>3338</v>
      </c>
      <c r="G375" s="86" t="s">
        <v>3339</v>
      </c>
      <c r="H375" s="79">
        <f t="shared" ca="1" si="24"/>
        <v>0</v>
      </c>
      <c r="I375" s="251">
        <v>42135</v>
      </c>
      <c r="J375" s="251">
        <v>42146</v>
      </c>
      <c r="K375" s="149">
        <v>0.01</v>
      </c>
      <c r="L375" s="180">
        <f t="shared" si="25"/>
        <v>10</v>
      </c>
      <c r="M375" s="251"/>
      <c r="N375" s="251"/>
      <c r="O375" s="149">
        <v>0.01</v>
      </c>
      <c r="P375" s="151">
        <f t="shared" si="26"/>
        <v>0</v>
      </c>
      <c r="Q375" s="145">
        <f t="shared" si="27"/>
        <v>0</v>
      </c>
      <c r="R375" s="165"/>
      <c r="S375" s="177">
        <v>0</v>
      </c>
    </row>
    <row r="376" spans="2:19" ht="15.75" customHeight="1" x14ac:dyDescent="0.25">
      <c r="B376" s="137">
        <v>363</v>
      </c>
      <c r="C376" s="81">
        <v>6</v>
      </c>
      <c r="D376" s="83" t="s">
        <v>3346</v>
      </c>
      <c r="E376" s="128" t="s">
        <v>3347</v>
      </c>
      <c r="F376" s="86" t="s">
        <v>3338</v>
      </c>
      <c r="G376" s="86" t="s">
        <v>3339</v>
      </c>
      <c r="H376" s="79">
        <f t="shared" ca="1" si="24"/>
        <v>0</v>
      </c>
      <c r="I376" s="251">
        <v>42142</v>
      </c>
      <c r="J376" s="251">
        <v>42160</v>
      </c>
      <c r="K376" s="149">
        <v>0.01</v>
      </c>
      <c r="L376" s="180">
        <f t="shared" si="25"/>
        <v>15</v>
      </c>
      <c r="M376" s="251"/>
      <c r="N376" s="251"/>
      <c r="O376" s="149">
        <v>0.01</v>
      </c>
      <c r="P376" s="151">
        <f t="shared" si="26"/>
        <v>0</v>
      </c>
      <c r="Q376" s="145">
        <f t="shared" si="27"/>
        <v>0</v>
      </c>
      <c r="R376" s="165"/>
      <c r="S376" s="177">
        <v>0</v>
      </c>
    </row>
    <row r="377" spans="2:19" ht="15.75" customHeight="1" x14ac:dyDescent="0.25">
      <c r="B377" s="137">
        <v>364</v>
      </c>
      <c r="C377" s="81">
        <v>6</v>
      </c>
      <c r="D377" s="83" t="s">
        <v>3348</v>
      </c>
      <c r="E377" s="128" t="s">
        <v>579</v>
      </c>
      <c r="F377" s="86" t="s">
        <v>3338</v>
      </c>
      <c r="G377" s="86" t="s">
        <v>3339</v>
      </c>
      <c r="H377" s="79">
        <f t="shared" ca="1" si="24"/>
        <v>0</v>
      </c>
      <c r="I377" s="251">
        <v>42156</v>
      </c>
      <c r="J377" s="251">
        <v>42167</v>
      </c>
      <c r="K377" s="149">
        <v>0.01</v>
      </c>
      <c r="L377" s="180">
        <f t="shared" si="25"/>
        <v>10</v>
      </c>
      <c r="M377" s="251"/>
      <c r="N377" s="251"/>
      <c r="O377" s="149">
        <v>0.01</v>
      </c>
      <c r="P377" s="151">
        <f t="shared" si="26"/>
        <v>0</v>
      </c>
      <c r="Q377" s="145">
        <f t="shared" si="27"/>
        <v>0</v>
      </c>
      <c r="R377" s="165"/>
      <c r="S377" s="177">
        <v>0</v>
      </c>
    </row>
    <row r="378" spans="2:19" ht="15.75" customHeight="1" x14ac:dyDescent="0.25">
      <c r="B378" s="137">
        <v>365</v>
      </c>
      <c r="C378" s="81">
        <v>6</v>
      </c>
      <c r="D378" s="83" t="s">
        <v>3349</v>
      </c>
      <c r="E378" s="128" t="s">
        <v>581</v>
      </c>
      <c r="F378" s="86" t="s">
        <v>3338</v>
      </c>
      <c r="G378" s="86" t="s">
        <v>3339</v>
      </c>
      <c r="H378" s="79">
        <f t="shared" ca="1" si="24"/>
        <v>0</v>
      </c>
      <c r="I378" s="251">
        <v>42170</v>
      </c>
      <c r="J378" s="251">
        <v>42181</v>
      </c>
      <c r="K378" s="149">
        <v>0.01</v>
      </c>
      <c r="L378" s="180">
        <f t="shared" si="25"/>
        <v>10</v>
      </c>
      <c r="M378" s="251"/>
      <c r="N378" s="251"/>
      <c r="O378" s="149">
        <v>0.01</v>
      </c>
      <c r="P378" s="151">
        <f t="shared" si="26"/>
        <v>0</v>
      </c>
      <c r="Q378" s="145">
        <f t="shared" si="27"/>
        <v>0</v>
      </c>
      <c r="R378" s="165"/>
      <c r="S378" s="177">
        <v>0</v>
      </c>
    </row>
    <row r="379" spans="2:19" ht="15.75" customHeight="1" x14ac:dyDescent="0.25">
      <c r="B379" s="137">
        <v>366</v>
      </c>
      <c r="C379" s="81">
        <v>5</v>
      </c>
      <c r="D379" s="83" t="s">
        <v>3350</v>
      </c>
      <c r="E379" s="128" t="s">
        <v>3351</v>
      </c>
      <c r="F379" s="86"/>
      <c r="G379" s="86"/>
      <c r="H379" s="79">
        <f t="shared" ca="1" si="24"/>
        <v>0</v>
      </c>
      <c r="I379" s="251">
        <f>MINA(I380:I382)</f>
        <v>42107</v>
      </c>
      <c r="J379" s="251">
        <f>MAXA(J380:J382)</f>
        <v>42146</v>
      </c>
      <c r="K379" s="149">
        <f>SUM(K380:K382)</f>
        <v>0.06</v>
      </c>
      <c r="L379" s="180">
        <f t="shared" si="25"/>
        <v>30</v>
      </c>
      <c r="M379" s="251"/>
      <c r="N379" s="251"/>
      <c r="O379" s="149">
        <f>SUM(O380:O382)</f>
        <v>0.06</v>
      </c>
      <c r="P379" s="151">
        <f t="shared" si="26"/>
        <v>0</v>
      </c>
      <c r="Q379" s="145">
        <f t="shared" si="27"/>
        <v>0</v>
      </c>
      <c r="R379" s="165"/>
      <c r="S379" s="177">
        <v>0</v>
      </c>
    </row>
    <row r="380" spans="2:19" ht="15.75" customHeight="1" x14ac:dyDescent="0.25">
      <c r="B380" s="137">
        <v>367</v>
      </c>
      <c r="C380" s="81">
        <v>6</v>
      </c>
      <c r="D380" s="83" t="s">
        <v>3352</v>
      </c>
      <c r="E380" s="128" t="s">
        <v>3353</v>
      </c>
      <c r="F380" s="86" t="s">
        <v>3338</v>
      </c>
      <c r="G380" s="86" t="s">
        <v>3354</v>
      </c>
      <c r="H380" s="79">
        <f t="shared" ca="1" si="24"/>
        <v>0</v>
      </c>
      <c r="I380" s="251">
        <v>42107</v>
      </c>
      <c r="J380" s="251">
        <v>42118</v>
      </c>
      <c r="K380" s="149">
        <v>0.02</v>
      </c>
      <c r="L380" s="180">
        <f t="shared" si="25"/>
        <v>10</v>
      </c>
      <c r="M380" s="251"/>
      <c r="N380" s="251"/>
      <c r="O380" s="149">
        <v>0.02</v>
      </c>
      <c r="P380" s="151">
        <f t="shared" si="26"/>
        <v>0</v>
      </c>
      <c r="Q380" s="145">
        <f t="shared" si="27"/>
        <v>0</v>
      </c>
      <c r="R380" s="165"/>
      <c r="S380" s="177">
        <v>0</v>
      </c>
    </row>
    <row r="381" spans="2:19" ht="15.75" customHeight="1" x14ac:dyDescent="0.25">
      <c r="B381" s="137">
        <v>368</v>
      </c>
      <c r="C381" s="81">
        <v>6</v>
      </c>
      <c r="D381" s="83" t="s">
        <v>3355</v>
      </c>
      <c r="E381" s="128" t="s">
        <v>3356</v>
      </c>
      <c r="F381" s="86" t="s">
        <v>3338</v>
      </c>
      <c r="G381" s="86" t="s">
        <v>3354</v>
      </c>
      <c r="H381" s="79">
        <f t="shared" ca="1" si="24"/>
        <v>0</v>
      </c>
      <c r="I381" s="251">
        <v>42121</v>
      </c>
      <c r="J381" s="251">
        <v>42132</v>
      </c>
      <c r="K381" s="149">
        <v>0.02</v>
      </c>
      <c r="L381" s="180">
        <f t="shared" si="25"/>
        <v>10</v>
      </c>
      <c r="M381" s="251"/>
      <c r="N381" s="251"/>
      <c r="O381" s="149">
        <v>0.02</v>
      </c>
      <c r="P381" s="151">
        <f t="shared" si="26"/>
        <v>0</v>
      </c>
      <c r="Q381" s="145">
        <f t="shared" si="27"/>
        <v>0</v>
      </c>
      <c r="R381" s="165"/>
      <c r="S381" s="177">
        <v>0</v>
      </c>
    </row>
    <row r="382" spans="2:19" ht="15.75" customHeight="1" x14ac:dyDescent="0.25">
      <c r="B382" s="137">
        <v>369</v>
      </c>
      <c r="C382" s="81">
        <v>6</v>
      </c>
      <c r="D382" s="83" t="s">
        <v>3357</v>
      </c>
      <c r="E382" s="128" t="s">
        <v>3358</v>
      </c>
      <c r="F382" s="86" t="s">
        <v>3338</v>
      </c>
      <c r="G382" s="86" t="s">
        <v>3354</v>
      </c>
      <c r="H382" s="79">
        <f t="shared" ca="1" si="24"/>
        <v>0</v>
      </c>
      <c r="I382" s="251">
        <v>42135</v>
      </c>
      <c r="J382" s="251">
        <v>42146</v>
      </c>
      <c r="K382" s="149">
        <v>0.02</v>
      </c>
      <c r="L382" s="180">
        <f t="shared" si="25"/>
        <v>10</v>
      </c>
      <c r="M382" s="251"/>
      <c r="N382" s="251"/>
      <c r="O382" s="149">
        <v>0.02</v>
      </c>
      <c r="P382" s="151">
        <f t="shared" si="26"/>
        <v>0</v>
      </c>
      <c r="Q382" s="145">
        <f t="shared" si="27"/>
        <v>0</v>
      </c>
      <c r="R382" s="165"/>
      <c r="S382" s="177">
        <v>0</v>
      </c>
    </row>
    <row r="383" spans="2:19" ht="15.75" customHeight="1" x14ac:dyDescent="0.25">
      <c r="B383" s="137">
        <v>370</v>
      </c>
      <c r="C383" s="81">
        <v>5</v>
      </c>
      <c r="D383" s="83" t="s">
        <v>3359</v>
      </c>
      <c r="E383" s="128" t="s">
        <v>3360</v>
      </c>
      <c r="F383" s="86"/>
      <c r="G383" s="86"/>
      <c r="H383" s="79">
        <f t="shared" ca="1" si="24"/>
        <v>0</v>
      </c>
      <c r="I383" s="251">
        <f>MINA(I384:I385)</f>
        <v>42163</v>
      </c>
      <c r="J383" s="251">
        <f>MAXA(J384:J385)</f>
        <v>42181</v>
      </c>
      <c r="K383" s="149">
        <f>SUM(K384:K385)</f>
        <v>0.02</v>
      </c>
      <c r="L383" s="180">
        <f t="shared" si="25"/>
        <v>15</v>
      </c>
      <c r="M383" s="251"/>
      <c r="N383" s="251"/>
      <c r="O383" s="149">
        <f>SUM(O384:O385)</f>
        <v>0.02</v>
      </c>
      <c r="P383" s="151">
        <f t="shared" si="26"/>
        <v>0</v>
      </c>
      <c r="Q383" s="145">
        <f t="shared" si="27"/>
        <v>0</v>
      </c>
      <c r="R383" s="165"/>
      <c r="S383" s="177">
        <v>0</v>
      </c>
    </row>
    <row r="384" spans="2:19" ht="15.75" customHeight="1" x14ac:dyDescent="0.25">
      <c r="B384" s="137">
        <v>371</v>
      </c>
      <c r="C384" s="81">
        <v>6</v>
      </c>
      <c r="D384" s="83" t="s">
        <v>3361</v>
      </c>
      <c r="E384" s="128" t="s">
        <v>3362</v>
      </c>
      <c r="F384" s="86" t="s">
        <v>3363</v>
      </c>
      <c r="G384" s="86" t="s">
        <v>3354</v>
      </c>
      <c r="H384" s="79">
        <f t="shared" ca="1" si="24"/>
        <v>0</v>
      </c>
      <c r="I384" s="251">
        <v>42163</v>
      </c>
      <c r="J384" s="251">
        <v>42181</v>
      </c>
      <c r="K384" s="149">
        <v>0.01</v>
      </c>
      <c r="L384" s="180">
        <f t="shared" si="25"/>
        <v>15</v>
      </c>
      <c r="M384" s="251"/>
      <c r="N384" s="251"/>
      <c r="O384" s="149">
        <v>0.01</v>
      </c>
      <c r="P384" s="151">
        <f t="shared" si="26"/>
        <v>0</v>
      </c>
      <c r="Q384" s="145">
        <f t="shared" si="27"/>
        <v>0</v>
      </c>
      <c r="R384" s="165"/>
      <c r="S384" s="177">
        <v>0</v>
      </c>
    </row>
    <row r="385" spans="2:19" ht="15.75" customHeight="1" x14ac:dyDescent="0.25">
      <c r="B385" s="137">
        <v>372</v>
      </c>
      <c r="C385" s="81">
        <v>6</v>
      </c>
      <c r="D385" s="83" t="s">
        <v>3364</v>
      </c>
      <c r="E385" s="128" t="s">
        <v>3365</v>
      </c>
      <c r="F385" s="86" t="s">
        <v>3363</v>
      </c>
      <c r="G385" s="86" t="s">
        <v>3354</v>
      </c>
      <c r="H385" s="79">
        <f t="shared" ca="1" si="24"/>
        <v>0</v>
      </c>
      <c r="I385" s="251">
        <v>42170</v>
      </c>
      <c r="J385" s="251">
        <v>42181</v>
      </c>
      <c r="K385" s="149">
        <v>0.01</v>
      </c>
      <c r="L385" s="180">
        <f t="shared" si="25"/>
        <v>10</v>
      </c>
      <c r="M385" s="251"/>
      <c r="N385" s="251"/>
      <c r="O385" s="149">
        <v>0.01</v>
      </c>
      <c r="P385" s="151">
        <f t="shared" si="26"/>
        <v>0</v>
      </c>
      <c r="Q385" s="145">
        <f t="shared" si="27"/>
        <v>0</v>
      </c>
      <c r="R385" s="165"/>
      <c r="S385" s="177">
        <v>0</v>
      </c>
    </row>
    <row r="386" spans="2:19" ht="16.5" x14ac:dyDescent="0.25">
      <c r="B386" s="137">
        <v>373</v>
      </c>
      <c r="C386" s="89">
        <v>1</v>
      </c>
      <c r="D386" s="91">
        <v>3</v>
      </c>
      <c r="E386" s="127" t="s">
        <v>2289</v>
      </c>
      <c r="F386" s="93"/>
      <c r="G386" s="93"/>
      <c r="H386" s="79">
        <f t="shared" ca="1" si="24"/>
        <v>0</v>
      </c>
      <c r="I386" s="251">
        <f>MINA(I387:I586)</f>
        <v>42044</v>
      </c>
      <c r="J386" s="251">
        <f>MAXA(J387:J586)</f>
        <v>42230</v>
      </c>
      <c r="K386" s="149">
        <f>SUM(K387,K428,K451)</f>
        <v>8</v>
      </c>
      <c r="L386" s="180">
        <f>NETWORKDAYS(I386,J386,0)</f>
        <v>135</v>
      </c>
      <c r="M386" s="251"/>
      <c r="N386" s="251"/>
      <c r="O386" s="149">
        <f>SUM(O387,O428,O451)</f>
        <v>8</v>
      </c>
      <c r="P386" s="151">
        <f>NETWORKDAYS(M386,N386,0)</f>
        <v>0</v>
      </c>
      <c r="Q386" s="145">
        <f>N386-M386</f>
        <v>0</v>
      </c>
      <c r="R386" s="165"/>
      <c r="S386" s="177">
        <v>0</v>
      </c>
    </row>
    <row r="387" spans="2:19" ht="12.75" customHeight="1" x14ac:dyDescent="0.25">
      <c r="B387" s="137">
        <v>374</v>
      </c>
      <c r="C387" s="81">
        <v>2</v>
      </c>
      <c r="D387" s="108">
        <v>3.1</v>
      </c>
      <c r="E387" s="128" t="s">
        <v>2045</v>
      </c>
      <c r="F387" s="85"/>
      <c r="G387" s="85"/>
      <c r="H387" s="79">
        <f t="shared" ca="1" si="24"/>
        <v>-1</v>
      </c>
      <c r="I387" s="251">
        <f>MINA(I388:I427)</f>
        <v>42044</v>
      </c>
      <c r="J387" s="251">
        <f>MAXA(J388:J427)</f>
        <v>42083</v>
      </c>
      <c r="K387" s="149">
        <f>SUM(K388,K390,K422,K424,K426)</f>
        <v>1.3000000000000003</v>
      </c>
      <c r="L387" s="180">
        <f t="shared" ref="L387:L450" si="28">NETWORKDAYS(I387,J387,0)</f>
        <v>30</v>
      </c>
      <c r="M387" s="251"/>
      <c r="N387" s="251"/>
      <c r="O387" s="149">
        <f>SUM(O388,O390,O422,O424,O426)</f>
        <v>1.3000000000000003</v>
      </c>
      <c r="P387" s="151">
        <f t="shared" ref="P387:P450" si="29">NETWORKDAYS(M387,N387,0)</f>
        <v>0</v>
      </c>
      <c r="Q387" s="145">
        <f t="shared" ref="Q387:Q450" si="30">N387-M387</f>
        <v>0</v>
      </c>
      <c r="R387" s="165"/>
      <c r="S387" s="177">
        <v>0</v>
      </c>
    </row>
    <row r="388" spans="2:19" ht="12.75" customHeight="1" x14ac:dyDescent="0.25">
      <c r="B388" s="137">
        <v>375</v>
      </c>
      <c r="C388" s="81">
        <v>3</v>
      </c>
      <c r="D388" s="83" t="s">
        <v>3366</v>
      </c>
      <c r="E388" s="128" t="s">
        <v>2047</v>
      </c>
      <c r="F388" s="85"/>
      <c r="G388" s="85"/>
      <c r="H388" s="79">
        <f t="shared" ca="1" si="24"/>
        <v>-1</v>
      </c>
      <c r="I388" s="251">
        <f>MINA(I389)</f>
        <v>42044</v>
      </c>
      <c r="J388" s="251">
        <f>MAXA(J389)</f>
        <v>42062</v>
      </c>
      <c r="K388" s="149">
        <f>SUM(K389)</f>
        <v>0.04</v>
      </c>
      <c r="L388" s="180">
        <f t="shared" si="28"/>
        <v>15</v>
      </c>
      <c r="M388" s="251"/>
      <c r="N388" s="251"/>
      <c r="O388" s="149">
        <f>SUM(O389)</f>
        <v>0.04</v>
      </c>
      <c r="P388" s="151">
        <f t="shared" si="29"/>
        <v>0</v>
      </c>
      <c r="Q388" s="145">
        <f t="shared" si="30"/>
        <v>0</v>
      </c>
      <c r="R388" s="165"/>
      <c r="S388" s="177">
        <v>0</v>
      </c>
    </row>
    <row r="389" spans="2:19" ht="12.75" customHeight="1" x14ac:dyDescent="0.25">
      <c r="B389" s="137">
        <v>376</v>
      </c>
      <c r="C389" s="81">
        <v>4</v>
      </c>
      <c r="D389" s="83" t="s">
        <v>3367</v>
      </c>
      <c r="E389" s="128" t="s">
        <v>1911</v>
      </c>
      <c r="F389" s="86" t="s">
        <v>1912</v>
      </c>
      <c r="G389" s="86" t="s">
        <v>2857</v>
      </c>
      <c r="H389" s="79">
        <f t="shared" ca="1" si="24"/>
        <v>-1</v>
      </c>
      <c r="I389" s="251">
        <v>42044</v>
      </c>
      <c r="J389" s="251">
        <v>42062</v>
      </c>
      <c r="K389" s="149">
        <v>0.04</v>
      </c>
      <c r="L389" s="180">
        <f t="shared" si="28"/>
        <v>15</v>
      </c>
      <c r="M389" s="251"/>
      <c r="N389" s="251"/>
      <c r="O389" s="149">
        <v>0.04</v>
      </c>
      <c r="P389" s="151">
        <f t="shared" si="29"/>
        <v>0</v>
      </c>
      <c r="Q389" s="145">
        <f t="shared" si="30"/>
        <v>0</v>
      </c>
      <c r="R389" s="165"/>
      <c r="S389" s="177">
        <v>0</v>
      </c>
    </row>
    <row r="390" spans="2:19" ht="12.75" customHeight="1" x14ac:dyDescent="0.25">
      <c r="B390" s="137">
        <v>377</v>
      </c>
      <c r="C390" s="81">
        <v>3</v>
      </c>
      <c r="D390" s="83" t="s">
        <v>3368</v>
      </c>
      <c r="E390" s="128" t="s">
        <v>1930</v>
      </c>
      <c r="F390" s="85"/>
      <c r="G390" s="85"/>
      <c r="H390" s="79">
        <f t="shared" ca="1" si="24"/>
        <v>-1</v>
      </c>
      <c r="I390" s="251">
        <f>MINA(I391:I421)</f>
        <v>42044</v>
      </c>
      <c r="J390" s="251">
        <f>MAXA(J391:J421)</f>
        <v>42076</v>
      </c>
      <c r="K390" s="149">
        <f>SUM(K391,K406,K421)</f>
        <v>1.1200000000000001</v>
      </c>
      <c r="L390" s="180">
        <f t="shared" si="28"/>
        <v>25</v>
      </c>
      <c r="M390" s="251"/>
      <c r="N390" s="251"/>
      <c r="O390" s="149">
        <f>SUM(O391,O406,O421)</f>
        <v>1.1200000000000001</v>
      </c>
      <c r="P390" s="151">
        <f t="shared" si="29"/>
        <v>0</v>
      </c>
      <c r="Q390" s="145">
        <f t="shared" si="30"/>
        <v>0</v>
      </c>
      <c r="R390" s="165"/>
      <c r="S390" s="177">
        <v>0</v>
      </c>
    </row>
    <row r="391" spans="2:19" ht="12.75" customHeight="1" x14ac:dyDescent="0.25">
      <c r="B391" s="137">
        <v>378</v>
      </c>
      <c r="C391" s="81">
        <v>4</v>
      </c>
      <c r="D391" s="83" t="s">
        <v>3369</v>
      </c>
      <c r="E391" s="128" t="s">
        <v>107</v>
      </c>
      <c r="F391" s="86"/>
      <c r="G391" s="86"/>
      <c r="H391" s="79">
        <f t="shared" ca="1" si="24"/>
        <v>-1</v>
      </c>
      <c r="I391" s="251">
        <f>MINA(I392:I404)</f>
        <v>42044</v>
      </c>
      <c r="J391" s="251">
        <f>MAXA(J392:J404)</f>
        <v>42069</v>
      </c>
      <c r="K391" s="149">
        <f>SUM(K392:K404)</f>
        <v>0.46999999999999992</v>
      </c>
      <c r="L391" s="180">
        <f t="shared" si="28"/>
        <v>20</v>
      </c>
      <c r="M391" s="251"/>
      <c r="N391" s="251"/>
      <c r="O391" s="149">
        <f>SUM(O392:O404)</f>
        <v>0.46999999999999992</v>
      </c>
      <c r="P391" s="151">
        <f t="shared" si="29"/>
        <v>0</v>
      </c>
      <c r="Q391" s="145">
        <f t="shared" si="30"/>
        <v>0</v>
      </c>
      <c r="R391" s="165"/>
      <c r="S391" s="177">
        <v>0</v>
      </c>
    </row>
    <row r="392" spans="2:19" ht="15.75" customHeight="1" x14ac:dyDescent="0.25">
      <c r="B392" s="137">
        <v>379</v>
      </c>
      <c r="C392" s="81">
        <v>5</v>
      </c>
      <c r="D392" s="83" t="s">
        <v>3370</v>
      </c>
      <c r="E392" s="128" t="s">
        <v>3371</v>
      </c>
      <c r="F392" s="86" t="s">
        <v>3372</v>
      </c>
      <c r="G392" s="86" t="s">
        <v>3373</v>
      </c>
      <c r="H392" s="79">
        <f t="shared" ca="1" si="24"/>
        <v>-1</v>
      </c>
      <c r="I392" s="251">
        <v>42044</v>
      </c>
      <c r="J392" s="251">
        <v>42052</v>
      </c>
      <c r="K392" s="149">
        <v>0.02</v>
      </c>
      <c r="L392" s="180">
        <f t="shared" si="28"/>
        <v>7</v>
      </c>
      <c r="M392" s="251"/>
      <c r="N392" s="251"/>
      <c r="O392" s="149">
        <v>0.02</v>
      </c>
      <c r="P392" s="151">
        <f t="shared" si="29"/>
        <v>0</v>
      </c>
      <c r="Q392" s="145">
        <f t="shared" si="30"/>
        <v>0</v>
      </c>
      <c r="R392" s="165"/>
      <c r="S392" s="177">
        <v>0</v>
      </c>
    </row>
    <row r="393" spans="2:19" ht="15.75" customHeight="1" x14ac:dyDescent="0.25">
      <c r="B393" s="137">
        <v>380</v>
      </c>
      <c r="C393" s="81">
        <v>5</v>
      </c>
      <c r="D393" s="83" t="s">
        <v>467</v>
      </c>
      <c r="E393" s="128" t="s">
        <v>3374</v>
      </c>
      <c r="F393" s="86" t="s">
        <v>3375</v>
      </c>
      <c r="G393" s="86" t="s">
        <v>3373</v>
      </c>
      <c r="H393" s="79">
        <f t="shared" ref="H393:H456" ca="1" si="31">IF(ISBLANK($N393)=FALSE,1,IF($J393&lt;=$D$6,-1,0))</f>
        <v>-1</v>
      </c>
      <c r="I393" s="251">
        <v>42051</v>
      </c>
      <c r="J393" s="251">
        <v>42062</v>
      </c>
      <c r="K393" s="149">
        <v>0.04</v>
      </c>
      <c r="L393" s="180">
        <f t="shared" si="28"/>
        <v>10</v>
      </c>
      <c r="M393" s="251"/>
      <c r="N393" s="251"/>
      <c r="O393" s="149">
        <v>0.04</v>
      </c>
      <c r="P393" s="151">
        <f t="shared" si="29"/>
        <v>0</v>
      </c>
      <c r="Q393" s="145">
        <f t="shared" si="30"/>
        <v>0</v>
      </c>
      <c r="R393" s="165"/>
      <c r="S393" s="177">
        <v>0</v>
      </c>
    </row>
    <row r="394" spans="2:19" ht="15.75" customHeight="1" x14ac:dyDescent="0.25">
      <c r="B394" s="137">
        <v>381</v>
      </c>
      <c r="C394" s="81">
        <v>5</v>
      </c>
      <c r="D394" s="83" t="s">
        <v>468</v>
      </c>
      <c r="E394" s="128" t="s">
        <v>3376</v>
      </c>
      <c r="F394" s="86" t="s">
        <v>3375</v>
      </c>
      <c r="G394" s="86" t="s">
        <v>3373</v>
      </c>
      <c r="H394" s="79">
        <f t="shared" ca="1" si="31"/>
        <v>-1</v>
      </c>
      <c r="I394" s="251">
        <v>42058</v>
      </c>
      <c r="J394" s="251">
        <v>42062</v>
      </c>
      <c r="K394" s="149">
        <v>0.02</v>
      </c>
      <c r="L394" s="180">
        <f t="shared" si="28"/>
        <v>5</v>
      </c>
      <c r="M394" s="251"/>
      <c r="N394" s="251"/>
      <c r="O394" s="149">
        <v>0.02</v>
      </c>
      <c r="P394" s="151">
        <f t="shared" si="29"/>
        <v>0</v>
      </c>
      <c r="Q394" s="145">
        <f t="shared" si="30"/>
        <v>0</v>
      </c>
      <c r="R394" s="165"/>
      <c r="S394" s="177">
        <v>0</v>
      </c>
    </row>
    <row r="395" spans="2:19" ht="15.75" customHeight="1" x14ac:dyDescent="0.25">
      <c r="B395" s="137">
        <v>382</v>
      </c>
      <c r="C395" s="81">
        <v>5</v>
      </c>
      <c r="D395" s="83" t="s">
        <v>469</v>
      </c>
      <c r="E395" s="128" t="s">
        <v>3377</v>
      </c>
      <c r="F395" s="86" t="s">
        <v>3375</v>
      </c>
      <c r="G395" s="86" t="s">
        <v>3378</v>
      </c>
      <c r="H395" s="79">
        <f t="shared" ca="1" si="31"/>
        <v>-1</v>
      </c>
      <c r="I395" s="251">
        <v>42044</v>
      </c>
      <c r="J395" s="251">
        <v>42052</v>
      </c>
      <c r="K395" s="149">
        <v>0.02</v>
      </c>
      <c r="L395" s="180">
        <f t="shared" si="28"/>
        <v>7</v>
      </c>
      <c r="M395" s="251"/>
      <c r="N395" s="251"/>
      <c r="O395" s="149">
        <v>0.02</v>
      </c>
      <c r="P395" s="151">
        <f t="shared" si="29"/>
        <v>0</v>
      </c>
      <c r="Q395" s="145">
        <f t="shared" si="30"/>
        <v>0</v>
      </c>
      <c r="R395" s="165"/>
      <c r="S395" s="177">
        <v>0</v>
      </c>
    </row>
    <row r="396" spans="2:19" ht="15.75" customHeight="1" x14ac:dyDescent="0.25">
      <c r="B396" s="137">
        <v>383</v>
      </c>
      <c r="C396" s="81">
        <v>5</v>
      </c>
      <c r="D396" s="83" t="s">
        <v>470</v>
      </c>
      <c r="E396" s="128" t="s">
        <v>3379</v>
      </c>
      <c r="F396" s="86" t="s">
        <v>3375</v>
      </c>
      <c r="G396" s="86" t="s">
        <v>3378</v>
      </c>
      <c r="H396" s="79">
        <f t="shared" ca="1" si="31"/>
        <v>-1</v>
      </c>
      <c r="I396" s="251">
        <v>42051</v>
      </c>
      <c r="J396" s="251">
        <v>42062</v>
      </c>
      <c r="K396" s="149">
        <v>0.04</v>
      </c>
      <c r="L396" s="180">
        <f t="shared" si="28"/>
        <v>10</v>
      </c>
      <c r="M396" s="251"/>
      <c r="N396" s="251"/>
      <c r="O396" s="149">
        <v>0.04</v>
      </c>
      <c r="P396" s="151">
        <f t="shared" si="29"/>
        <v>0</v>
      </c>
      <c r="Q396" s="145">
        <f t="shared" si="30"/>
        <v>0</v>
      </c>
      <c r="R396" s="165"/>
      <c r="S396" s="177">
        <v>0</v>
      </c>
    </row>
    <row r="397" spans="2:19" ht="15.75" customHeight="1" x14ac:dyDescent="0.25">
      <c r="B397" s="137">
        <v>384</v>
      </c>
      <c r="C397" s="81">
        <v>5</v>
      </c>
      <c r="D397" s="83" t="s">
        <v>471</v>
      </c>
      <c r="E397" s="128" t="s">
        <v>3380</v>
      </c>
      <c r="F397" s="86" t="s">
        <v>3375</v>
      </c>
      <c r="G397" s="86" t="s">
        <v>3378</v>
      </c>
      <c r="H397" s="79">
        <f t="shared" ca="1" si="31"/>
        <v>-1</v>
      </c>
      <c r="I397" s="251">
        <v>42058</v>
      </c>
      <c r="J397" s="251">
        <v>42062</v>
      </c>
      <c r="K397" s="149">
        <v>0.02</v>
      </c>
      <c r="L397" s="180">
        <f t="shared" si="28"/>
        <v>5</v>
      </c>
      <c r="M397" s="251"/>
      <c r="N397" s="251"/>
      <c r="O397" s="149">
        <v>0.02</v>
      </c>
      <c r="P397" s="151">
        <f t="shared" si="29"/>
        <v>0</v>
      </c>
      <c r="Q397" s="145">
        <f t="shared" si="30"/>
        <v>0</v>
      </c>
      <c r="R397" s="165"/>
      <c r="S397" s="177">
        <v>0</v>
      </c>
    </row>
    <row r="398" spans="2:19" ht="15.75" customHeight="1" x14ac:dyDescent="0.25">
      <c r="B398" s="137">
        <v>385</v>
      </c>
      <c r="C398" s="81">
        <v>5</v>
      </c>
      <c r="D398" s="83" t="s">
        <v>472</v>
      </c>
      <c r="E398" s="128" t="s">
        <v>3381</v>
      </c>
      <c r="F398" s="86" t="s">
        <v>3375</v>
      </c>
      <c r="G398" s="86" t="s">
        <v>3382</v>
      </c>
      <c r="H398" s="79">
        <f t="shared" ca="1" si="31"/>
        <v>-1</v>
      </c>
      <c r="I398" s="251">
        <v>42044</v>
      </c>
      <c r="J398" s="251">
        <v>42052</v>
      </c>
      <c r="K398" s="149">
        <v>0.02</v>
      </c>
      <c r="L398" s="180">
        <f t="shared" si="28"/>
        <v>7</v>
      </c>
      <c r="M398" s="251"/>
      <c r="N398" s="251"/>
      <c r="O398" s="149">
        <v>0.02</v>
      </c>
      <c r="P398" s="151">
        <f t="shared" si="29"/>
        <v>0</v>
      </c>
      <c r="Q398" s="145">
        <f t="shared" si="30"/>
        <v>0</v>
      </c>
      <c r="R398" s="165"/>
      <c r="S398" s="177">
        <v>0</v>
      </c>
    </row>
    <row r="399" spans="2:19" ht="15.75" customHeight="1" x14ac:dyDescent="0.25">
      <c r="B399" s="137">
        <v>386</v>
      </c>
      <c r="C399" s="81">
        <v>5</v>
      </c>
      <c r="D399" s="83" t="s">
        <v>473</v>
      </c>
      <c r="E399" s="128" t="s">
        <v>3383</v>
      </c>
      <c r="F399" s="86" t="s">
        <v>3375</v>
      </c>
      <c r="G399" s="86" t="s">
        <v>3382</v>
      </c>
      <c r="H399" s="79">
        <f t="shared" ca="1" si="31"/>
        <v>-1</v>
      </c>
      <c r="I399" s="251">
        <v>42051</v>
      </c>
      <c r="J399" s="251">
        <v>42069</v>
      </c>
      <c r="K399" s="149">
        <v>0.05</v>
      </c>
      <c r="L399" s="180">
        <f t="shared" si="28"/>
        <v>15</v>
      </c>
      <c r="M399" s="251"/>
      <c r="N399" s="251"/>
      <c r="O399" s="149">
        <v>0.05</v>
      </c>
      <c r="P399" s="151">
        <f t="shared" si="29"/>
        <v>0</v>
      </c>
      <c r="Q399" s="145">
        <f t="shared" si="30"/>
        <v>0</v>
      </c>
      <c r="R399" s="165"/>
      <c r="S399" s="177">
        <v>0</v>
      </c>
    </row>
    <row r="400" spans="2:19" ht="15.75" customHeight="1" x14ac:dyDescent="0.25">
      <c r="B400" s="137">
        <v>387</v>
      </c>
      <c r="C400" s="81">
        <v>5</v>
      </c>
      <c r="D400" s="83" t="s">
        <v>474</v>
      </c>
      <c r="E400" s="128" t="s">
        <v>3384</v>
      </c>
      <c r="F400" s="86" t="s">
        <v>3375</v>
      </c>
      <c r="G400" s="86" t="s">
        <v>3382</v>
      </c>
      <c r="H400" s="79">
        <f t="shared" ca="1" si="31"/>
        <v>-1</v>
      </c>
      <c r="I400" s="251">
        <v>42058</v>
      </c>
      <c r="J400" s="251">
        <v>42069</v>
      </c>
      <c r="K400" s="149">
        <v>0.04</v>
      </c>
      <c r="L400" s="180">
        <f t="shared" si="28"/>
        <v>10</v>
      </c>
      <c r="M400" s="251"/>
      <c r="N400" s="251"/>
      <c r="O400" s="149">
        <v>0.04</v>
      </c>
      <c r="P400" s="151">
        <f t="shared" si="29"/>
        <v>0</v>
      </c>
      <c r="Q400" s="145">
        <f t="shared" si="30"/>
        <v>0</v>
      </c>
      <c r="R400" s="165"/>
      <c r="S400" s="177">
        <v>0</v>
      </c>
    </row>
    <row r="401" spans="2:19" ht="15.75" customHeight="1" x14ac:dyDescent="0.25">
      <c r="B401" s="137">
        <v>388</v>
      </c>
      <c r="C401" s="81">
        <v>5</v>
      </c>
      <c r="D401" s="83" t="s">
        <v>475</v>
      </c>
      <c r="E401" s="128" t="s">
        <v>3385</v>
      </c>
      <c r="F401" s="86" t="s">
        <v>3375</v>
      </c>
      <c r="G401" s="86" t="s">
        <v>3386</v>
      </c>
      <c r="H401" s="79">
        <f t="shared" ca="1" si="31"/>
        <v>-1</v>
      </c>
      <c r="I401" s="251">
        <v>42044</v>
      </c>
      <c r="J401" s="251">
        <v>42062</v>
      </c>
      <c r="K401" s="149">
        <v>0.05</v>
      </c>
      <c r="L401" s="180">
        <f t="shared" si="28"/>
        <v>15</v>
      </c>
      <c r="M401" s="251"/>
      <c r="N401" s="251"/>
      <c r="O401" s="149">
        <v>0.05</v>
      </c>
      <c r="P401" s="151">
        <f t="shared" si="29"/>
        <v>0</v>
      </c>
      <c r="Q401" s="145">
        <f t="shared" si="30"/>
        <v>0</v>
      </c>
      <c r="R401" s="165"/>
      <c r="S401" s="177">
        <v>0</v>
      </c>
    </row>
    <row r="402" spans="2:19" ht="15.75" customHeight="1" x14ac:dyDescent="0.25">
      <c r="B402" s="137">
        <v>389</v>
      </c>
      <c r="C402" s="81">
        <v>5</v>
      </c>
      <c r="D402" s="83" t="s">
        <v>476</v>
      </c>
      <c r="E402" s="128" t="s">
        <v>3387</v>
      </c>
      <c r="F402" s="86" t="s">
        <v>3375</v>
      </c>
      <c r="G402" s="86" t="s">
        <v>3388</v>
      </c>
      <c r="H402" s="79">
        <f t="shared" ca="1" si="31"/>
        <v>-1</v>
      </c>
      <c r="I402" s="251">
        <v>42044</v>
      </c>
      <c r="J402" s="251">
        <v>42062</v>
      </c>
      <c r="K402" s="149">
        <v>0.05</v>
      </c>
      <c r="L402" s="180">
        <f t="shared" si="28"/>
        <v>15</v>
      </c>
      <c r="M402" s="251"/>
      <c r="N402" s="251"/>
      <c r="O402" s="149">
        <v>0.05</v>
      </c>
      <c r="P402" s="151">
        <f t="shared" si="29"/>
        <v>0</v>
      </c>
      <c r="Q402" s="145">
        <f t="shared" si="30"/>
        <v>0</v>
      </c>
      <c r="R402" s="165"/>
      <c r="S402" s="177">
        <v>0</v>
      </c>
    </row>
    <row r="403" spans="2:19" ht="15.75" customHeight="1" x14ac:dyDescent="0.25">
      <c r="B403" s="137">
        <v>390</v>
      </c>
      <c r="C403" s="81">
        <v>5</v>
      </c>
      <c r="D403" s="83" t="s">
        <v>477</v>
      </c>
      <c r="E403" s="128" t="s">
        <v>3389</v>
      </c>
      <c r="F403" s="86" t="s">
        <v>3375</v>
      </c>
      <c r="G403" s="86" t="s">
        <v>3390</v>
      </c>
      <c r="H403" s="79">
        <f t="shared" ca="1" si="31"/>
        <v>-1</v>
      </c>
      <c r="I403" s="251">
        <v>42051</v>
      </c>
      <c r="J403" s="251">
        <v>42069</v>
      </c>
      <c r="K403" s="149">
        <v>0.05</v>
      </c>
      <c r="L403" s="180">
        <f t="shared" si="28"/>
        <v>15</v>
      </c>
      <c r="M403" s="251"/>
      <c r="N403" s="251"/>
      <c r="O403" s="149">
        <v>0.05</v>
      </c>
      <c r="P403" s="151">
        <f t="shared" si="29"/>
        <v>0</v>
      </c>
      <c r="Q403" s="145">
        <f t="shared" si="30"/>
        <v>0</v>
      </c>
      <c r="R403" s="165"/>
      <c r="S403" s="177">
        <v>0</v>
      </c>
    </row>
    <row r="404" spans="2:19" ht="15.75" customHeight="1" x14ac:dyDescent="0.25">
      <c r="B404" s="137">
        <v>391</v>
      </c>
      <c r="C404" s="81">
        <v>5</v>
      </c>
      <c r="D404" s="83" t="s">
        <v>478</v>
      </c>
      <c r="E404" s="128" t="s">
        <v>3391</v>
      </c>
      <c r="F404" s="86" t="s">
        <v>3375</v>
      </c>
      <c r="G404" s="86" t="s">
        <v>3390</v>
      </c>
      <c r="H404" s="79">
        <f t="shared" ca="1" si="31"/>
        <v>-1</v>
      </c>
      <c r="I404" s="251">
        <v>42051</v>
      </c>
      <c r="J404" s="251">
        <v>42069</v>
      </c>
      <c r="K404" s="149">
        <v>0.05</v>
      </c>
      <c r="L404" s="180">
        <f t="shared" si="28"/>
        <v>15</v>
      </c>
      <c r="M404" s="251"/>
      <c r="N404" s="251"/>
      <c r="O404" s="149">
        <v>0.05</v>
      </c>
      <c r="P404" s="151">
        <f t="shared" si="29"/>
        <v>0</v>
      </c>
      <c r="Q404" s="145">
        <f t="shared" si="30"/>
        <v>0</v>
      </c>
      <c r="R404" s="165"/>
      <c r="S404" s="177">
        <v>0</v>
      </c>
    </row>
    <row r="405" spans="2:19" ht="15.75" customHeight="1" x14ac:dyDescent="0.25">
      <c r="B405" s="137">
        <v>392</v>
      </c>
      <c r="C405" s="81">
        <v>5</v>
      </c>
      <c r="D405" s="83" t="s">
        <v>3392</v>
      </c>
      <c r="E405" s="128" t="s">
        <v>3393</v>
      </c>
      <c r="F405" s="86" t="s">
        <v>3375</v>
      </c>
      <c r="G405" s="86" t="s">
        <v>3382</v>
      </c>
      <c r="H405" s="79">
        <f t="shared" ca="1" si="31"/>
        <v>-1</v>
      </c>
      <c r="I405" s="251">
        <v>42058</v>
      </c>
      <c r="J405" s="251">
        <v>42069</v>
      </c>
      <c r="K405" s="149">
        <v>0.06</v>
      </c>
      <c r="L405" s="180">
        <f t="shared" si="28"/>
        <v>10</v>
      </c>
      <c r="M405" s="251"/>
      <c r="N405" s="251"/>
      <c r="O405" s="149">
        <v>0.06</v>
      </c>
      <c r="P405" s="151">
        <f t="shared" si="29"/>
        <v>0</v>
      </c>
      <c r="Q405" s="145">
        <f t="shared" si="30"/>
        <v>0</v>
      </c>
      <c r="R405" s="165"/>
      <c r="S405" s="177">
        <v>0</v>
      </c>
    </row>
    <row r="406" spans="2:19" ht="12.75" customHeight="1" x14ac:dyDescent="0.25">
      <c r="B406" s="137">
        <v>393</v>
      </c>
      <c r="C406" s="81">
        <v>4</v>
      </c>
      <c r="D406" s="83" t="s">
        <v>3394</v>
      </c>
      <c r="E406" s="128" t="s">
        <v>108</v>
      </c>
      <c r="F406" s="86"/>
      <c r="G406" s="86"/>
      <c r="H406" s="79">
        <f t="shared" ca="1" si="31"/>
        <v>-1</v>
      </c>
      <c r="I406" s="251">
        <f>MINA(I407:I419)</f>
        <v>42044</v>
      </c>
      <c r="J406" s="251">
        <f>MAXA(J407:J419)</f>
        <v>42076</v>
      </c>
      <c r="K406" s="149">
        <f>SUM(K407:K419)</f>
        <v>0.6100000000000001</v>
      </c>
      <c r="L406" s="180">
        <f t="shared" si="28"/>
        <v>25</v>
      </c>
      <c r="M406" s="251"/>
      <c r="N406" s="251"/>
      <c r="O406" s="149">
        <f>SUM(O407:O419)</f>
        <v>0.6100000000000001</v>
      </c>
      <c r="P406" s="151">
        <f t="shared" si="29"/>
        <v>0</v>
      </c>
      <c r="Q406" s="145">
        <f t="shared" si="30"/>
        <v>0</v>
      </c>
      <c r="R406" s="165"/>
      <c r="S406" s="177">
        <v>0</v>
      </c>
    </row>
    <row r="407" spans="2:19" ht="15.75" customHeight="1" x14ac:dyDescent="0.25">
      <c r="B407" s="137">
        <v>394</v>
      </c>
      <c r="C407" s="81">
        <v>5</v>
      </c>
      <c r="D407" s="83" t="s">
        <v>3395</v>
      </c>
      <c r="E407" s="128" t="s">
        <v>3396</v>
      </c>
      <c r="F407" s="86" t="s">
        <v>3375</v>
      </c>
      <c r="G407" s="86" t="s">
        <v>3373</v>
      </c>
      <c r="H407" s="79">
        <f t="shared" ca="1" si="31"/>
        <v>-1</v>
      </c>
      <c r="I407" s="251">
        <v>42044</v>
      </c>
      <c r="J407" s="251">
        <v>42062</v>
      </c>
      <c r="K407" s="149">
        <v>0.05</v>
      </c>
      <c r="L407" s="180">
        <f t="shared" si="28"/>
        <v>15</v>
      </c>
      <c r="M407" s="251"/>
      <c r="N407" s="251"/>
      <c r="O407" s="149">
        <v>0.05</v>
      </c>
      <c r="P407" s="151">
        <f t="shared" si="29"/>
        <v>0</v>
      </c>
      <c r="Q407" s="145">
        <f t="shared" si="30"/>
        <v>0</v>
      </c>
      <c r="R407" s="165"/>
      <c r="S407" s="177">
        <v>0</v>
      </c>
    </row>
    <row r="408" spans="2:19" ht="15.75" customHeight="1" x14ac:dyDescent="0.25">
      <c r="B408" s="137">
        <v>395</v>
      </c>
      <c r="C408" s="81">
        <v>5</v>
      </c>
      <c r="D408" s="83" t="s">
        <v>479</v>
      </c>
      <c r="E408" s="128" t="s">
        <v>3374</v>
      </c>
      <c r="F408" s="86" t="s">
        <v>3375</v>
      </c>
      <c r="G408" s="86" t="s">
        <v>3373</v>
      </c>
      <c r="H408" s="79">
        <f t="shared" ca="1" si="31"/>
        <v>-1</v>
      </c>
      <c r="I408" s="251">
        <v>42051</v>
      </c>
      <c r="J408" s="251">
        <v>42069</v>
      </c>
      <c r="K408" s="149">
        <v>0.05</v>
      </c>
      <c r="L408" s="180">
        <f t="shared" si="28"/>
        <v>15</v>
      </c>
      <c r="M408" s="251"/>
      <c r="N408" s="251"/>
      <c r="O408" s="149">
        <v>0.05</v>
      </c>
      <c r="P408" s="151">
        <f t="shared" si="29"/>
        <v>0</v>
      </c>
      <c r="Q408" s="145">
        <f t="shared" si="30"/>
        <v>0</v>
      </c>
      <c r="R408" s="165"/>
      <c r="S408" s="177">
        <v>0</v>
      </c>
    </row>
    <row r="409" spans="2:19" ht="15.75" customHeight="1" x14ac:dyDescent="0.25">
      <c r="B409" s="137">
        <v>396</v>
      </c>
      <c r="C409" s="81">
        <v>5</v>
      </c>
      <c r="D409" s="83" t="s">
        <v>480</v>
      </c>
      <c r="E409" s="128" t="s">
        <v>3376</v>
      </c>
      <c r="F409" s="86" t="s">
        <v>3375</v>
      </c>
      <c r="G409" s="86" t="s">
        <v>3373</v>
      </c>
      <c r="H409" s="79">
        <f t="shared" ca="1" si="31"/>
        <v>-1</v>
      </c>
      <c r="I409" s="251">
        <v>42058</v>
      </c>
      <c r="J409" s="251">
        <v>42062</v>
      </c>
      <c r="K409" s="149">
        <v>0.02</v>
      </c>
      <c r="L409" s="180">
        <f t="shared" si="28"/>
        <v>5</v>
      </c>
      <c r="M409" s="251"/>
      <c r="N409" s="251"/>
      <c r="O409" s="149">
        <v>0.02</v>
      </c>
      <c r="P409" s="151">
        <f t="shared" si="29"/>
        <v>0</v>
      </c>
      <c r="Q409" s="145">
        <f t="shared" si="30"/>
        <v>0</v>
      </c>
      <c r="R409" s="165"/>
      <c r="S409" s="177">
        <v>0</v>
      </c>
    </row>
    <row r="410" spans="2:19" ht="15.75" customHeight="1" x14ac:dyDescent="0.25">
      <c r="B410" s="137">
        <v>397</v>
      </c>
      <c r="C410" s="81">
        <v>5</v>
      </c>
      <c r="D410" s="83" t="s">
        <v>481</v>
      </c>
      <c r="E410" s="128" t="s">
        <v>3377</v>
      </c>
      <c r="F410" s="86" t="s">
        <v>3375</v>
      </c>
      <c r="G410" s="86" t="s">
        <v>3378</v>
      </c>
      <c r="H410" s="79">
        <f t="shared" ca="1" si="31"/>
        <v>-1</v>
      </c>
      <c r="I410" s="251">
        <v>42044</v>
      </c>
      <c r="J410" s="251">
        <v>42062</v>
      </c>
      <c r="K410" s="149">
        <v>0.05</v>
      </c>
      <c r="L410" s="180">
        <f t="shared" si="28"/>
        <v>15</v>
      </c>
      <c r="M410" s="251"/>
      <c r="N410" s="251"/>
      <c r="O410" s="149">
        <v>0.05</v>
      </c>
      <c r="P410" s="151">
        <f t="shared" si="29"/>
        <v>0</v>
      </c>
      <c r="Q410" s="145">
        <f t="shared" si="30"/>
        <v>0</v>
      </c>
      <c r="R410" s="165"/>
      <c r="S410" s="177">
        <v>0</v>
      </c>
    </row>
    <row r="411" spans="2:19" ht="15.75" customHeight="1" x14ac:dyDescent="0.25">
      <c r="B411" s="137">
        <v>398</v>
      </c>
      <c r="C411" s="81">
        <v>5</v>
      </c>
      <c r="D411" s="83" t="s">
        <v>482</v>
      </c>
      <c r="E411" s="128" t="s">
        <v>3379</v>
      </c>
      <c r="F411" s="86" t="s">
        <v>3375</v>
      </c>
      <c r="G411" s="86" t="s">
        <v>3378</v>
      </c>
      <c r="H411" s="79">
        <f t="shared" ca="1" si="31"/>
        <v>-1</v>
      </c>
      <c r="I411" s="251">
        <v>42051</v>
      </c>
      <c r="J411" s="251">
        <v>42069</v>
      </c>
      <c r="K411" s="149">
        <v>0.05</v>
      </c>
      <c r="L411" s="180">
        <f t="shared" si="28"/>
        <v>15</v>
      </c>
      <c r="M411" s="251"/>
      <c r="N411" s="251"/>
      <c r="O411" s="149">
        <v>0.05</v>
      </c>
      <c r="P411" s="151">
        <f t="shared" si="29"/>
        <v>0</v>
      </c>
      <c r="Q411" s="145">
        <f t="shared" si="30"/>
        <v>0</v>
      </c>
      <c r="R411" s="165"/>
      <c r="S411" s="177">
        <v>0</v>
      </c>
    </row>
    <row r="412" spans="2:19" ht="15.75" customHeight="1" x14ac:dyDescent="0.25">
      <c r="B412" s="137">
        <v>399</v>
      </c>
      <c r="C412" s="81">
        <v>5</v>
      </c>
      <c r="D412" s="83" t="s">
        <v>483</v>
      </c>
      <c r="E412" s="128" t="s">
        <v>3380</v>
      </c>
      <c r="F412" s="86" t="s">
        <v>3375</v>
      </c>
      <c r="G412" s="86" t="s">
        <v>3378</v>
      </c>
      <c r="H412" s="79">
        <f t="shared" ca="1" si="31"/>
        <v>-1</v>
      </c>
      <c r="I412" s="251">
        <v>42058</v>
      </c>
      <c r="J412" s="251">
        <v>42069</v>
      </c>
      <c r="K412" s="149">
        <v>0.04</v>
      </c>
      <c r="L412" s="180">
        <f t="shared" si="28"/>
        <v>10</v>
      </c>
      <c r="M412" s="251"/>
      <c r="N412" s="251"/>
      <c r="O412" s="149">
        <v>0.04</v>
      </c>
      <c r="P412" s="151">
        <f t="shared" si="29"/>
        <v>0</v>
      </c>
      <c r="Q412" s="145">
        <f t="shared" si="30"/>
        <v>0</v>
      </c>
      <c r="R412" s="165"/>
      <c r="S412" s="177">
        <v>0</v>
      </c>
    </row>
    <row r="413" spans="2:19" ht="15.75" customHeight="1" x14ac:dyDescent="0.25">
      <c r="B413" s="137">
        <v>400</v>
      </c>
      <c r="C413" s="81">
        <v>5</v>
      </c>
      <c r="D413" s="83" t="s">
        <v>484</v>
      </c>
      <c r="E413" s="128" t="s">
        <v>3381</v>
      </c>
      <c r="F413" s="86" t="s">
        <v>3375</v>
      </c>
      <c r="G413" s="86" t="s">
        <v>3382</v>
      </c>
      <c r="H413" s="79">
        <f t="shared" ca="1" si="31"/>
        <v>-1</v>
      </c>
      <c r="I413" s="251">
        <v>42044</v>
      </c>
      <c r="J413" s="251">
        <v>42062</v>
      </c>
      <c r="K413" s="149">
        <v>0.05</v>
      </c>
      <c r="L413" s="180">
        <f t="shared" si="28"/>
        <v>15</v>
      </c>
      <c r="M413" s="251"/>
      <c r="N413" s="251"/>
      <c r="O413" s="149">
        <v>0.05</v>
      </c>
      <c r="P413" s="151">
        <f t="shared" si="29"/>
        <v>0</v>
      </c>
      <c r="Q413" s="145">
        <f t="shared" si="30"/>
        <v>0</v>
      </c>
      <c r="R413" s="165"/>
      <c r="S413" s="177">
        <v>0</v>
      </c>
    </row>
    <row r="414" spans="2:19" ht="15.75" customHeight="1" x14ac:dyDescent="0.25">
      <c r="B414" s="137">
        <v>401</v>
      </c>
      <c r="C414" s="81">
        <v>5</v>
      </c>
      <c r="D414" s="83" t="s">
        <v>485</v>
      </c>
      <c r="E414" s="128" t="s">
        <v>3383</v>
      </c>
      <c r="F414" s="86" t="s">
        <v>3375</v>
      </c>
      <c r="G414" s="86" t="s">
        <v>3382</v>
      </c>
      <c r="H414" s="79">
        <f t="shared" ca="1" si="31"/>
        <v>-1</v>
      </c>
      <c r="I414" s="251">
        <v>42051</v>
      </c>
      <c r="J414" s="251">
        <v>42076</v>
      </c>
      <c r="K414" s="149">
        <v>0.05</v>
      </c>
      <c r="L414" s="180">
        <f t="shared" si="28"/>
        <v>20</v>
      </c>
      <c r="M414" s="251"/>
      <c r="N414" s="251"/>
      <c r="O414" s="149">
        <v>0.05</v>
      </c>
      <c r="P414" s="151">
        <f t="shared" si="29"/>
        <v>0</v>
      </c>
      <c r="Q414" s="145">
        <f t="shared" si="30"/>
        <v>0</v>
      </c>
      <c r="R414" s="165"/>
      <c r="S414" s="177">
        <v>0</v>
      </c>
    </row>
    <row r="415" spans="2:19" ht="15.75" customHeight="1" x14ac:dyDescent="0.25">
      <c r="B415" s="137">
        <v>402</v>
      </c>
      <c r="C415" s="81">
        <v>5</v>
      </c>
      <c r="D415" s="83" t="s">
        <v>486</v>
      </c>
      <c r="E415" s="128" t="s">
        <v>3384</v>
      </c>
      <c r="F415" s="86" t="s">
        <v>3375</v>
      </c>
      <c r="G415" s="86" t="s">
        <v>3382</v>
      </c>
      <c r="H415" s="79">
        <f t="shared" ca="1" si="31"/>
        <v>-1</v>
      </c>
      <c r="I415" s="251">
        <v>42058</v>
      </c>
      <c r="J415" s="251">
        <v>42076</v>
      </c>
      <c r="K415" s="149">
        <v>0.05</v>
      </c>
      <c r="L415" s="180">
        <f t="shared" si="28"/>
        <v>15</v>
      </c>
      <c r="M415" s="251"/>
      <c r="N415" s="251"/>
      <c r="O415" s="149">
        <v>0.05</v>
      </c>
      <c r="P415" s="151">
        <f t="shared" si="29"/>
        <v>0</v>
      </c>
      <c r="Q415" s="145">
        <f t="shared" si="30"/>
        <v>0</v>
      </c>
      <c r="R415" s="165"/>
      <c r="S415" s="177">
        <v>0</v>
      </c>
    </row>
    <row r="416" spans="2:19" ht="15.75" customHeight="1" x14ac:dyDescent="0.25">
      <c r="B416" s="137">
        <v>403</v>
      </c>
      <c r="C416" s="81">
        <v>5</v>
      </c>
      <c r="D416" s="83" t="s">
        <v>487</v>
      </c>
      <c r="E416" s="128" t="s">
        <v>3385</v>
      </c>
      <c r="F416" s="86" t="s">
        <v>3375</v>
      </c>
      <c r="G416" s="86" t="s">
        <v>3386</v>
      </c>
      <c r="H416" s="79">
        <f t="shared" ca="1" si="31"/>
        <v>-1</v>
      </c>
      <c r="I416" s="251">
        <v>42044</v>
      </c>
      <c r="J416" s="251">
        <v>42069</v>
      </c>
      <c r="K416" s="149">
        <v>0.05</v>
      </c>
      <c r="L416" s="180">
        <f t="shared" si="28"/>
        <v>20</v>
      </c>
      <c r="M416" s="251"/>
      <c r="N416" s="251"/>
      <c r="O416" s="149">
        <v>0.05</v>
      </c>
      <c r="P416" s="151">
        <f t="shared" si="29"/>
        <v>0</v>
      </c>
      <c r="Q416" s="145">
        <f t="shared" si="30"/>
        <v>0</v>
      </c>
      <c r="R416" s="165"/>
      <c r="S416" s="177">
        <v>0</v>
      </c>
    </row>
    <row r="417" spans="2:19" ht="15.75" customHeight="1" x14ac:dyDescent="0.25">
      <c r="B417" s="137">
        <v>404</v>
      </c>
      <c r="C417" s="81">
        <v>5</v>
      </c>
      <c r="D417" s="83" t="s">
        <v>488</v>
      </c>
      <c r="E417" s="128" t="s">
        <v>3387</v>
      </c>
      <c r="F417" s="86" t="s">
        <v>3375</v>
      </c>
      <c r="G417" s="86" t="s">
        <v>3388</v>
      </c>
      <c r="H417" s="79">
        <f t="shared" ca="1" si="31"/>
        <v>-1</v>
      </c>
      <c r="I417" s="251">
        <v>42044</v>
      </c>
      <c r="J417" s="251">
        <v>42076</v>
      </c>
      <c r="K417" s="149">
        <v>0.05</v>
      </c>
      <c r="L417" s="180">
        <f t="shared" si="28"/>
        <v>25</v>
      </c>
      <c r="M417" s="251"/>
      <c r="N417" s="251"/>
      <c r="O417" s="149">
        <v>0.05</v>
      </c>
      <c r="P417" s="151">
        <f t="shared" si="29"/>
        <v>0</v>
      </c>
      <c r="Q417" s="145">
        <f t="shared" si="30"/>
        <v>0</v>
      </c>
      <c r="R417" s="165"/>
      <c r="S417" s="177">
        <v>0</v>
      </c>
    </row>
    <row r="418" spans="2:19" ht="15.75" customHeight="1" x14ac:dyDescent="0.25">
      <c r="B418" s="137">
        <v>405</v>
      </c>
      <c r="C418" s="81">
        <v>5</v>
      </c>
      <c r="D418" s="83" t="s">
        <v>489</v>
      </c>
      <c r="E418" s="128" t="s">
        <v>3389</v>
      </c>
      <c r="F418" s="86" t="s">
        <v>3375</v>
      </c>
      <c r="G418" s="86" t="s">
        <v>3390</v>
      </c>
      <c r="H418" s="79">
        <f t="shared" ca="1" si="31"/>
        <v>-1</v>
      </c>
      <c r="I418" s="251">
        <v>42044</v>
      </c>
      <c r="J418" s="251">
        <v>42069</v>
      </c>
      <c r="K418" s="149">
        <v>0.05</v>
      </c>
      <c r="L418" s="180">
        <f t="shared" si="28"/>
        <v>20</v>
      </c>
      <c r="M418" s="251"/>
      <c r="N418" s="251"/>
      <c r="O418" s="149">
        <v>0.05</v>
      </c>
      <c r="P418" s="151">
        <f t="shared" si="29"/>
        <v>0</v>
      </c>
      <c r="Q418" s="145">
        <f t="shared" si="30"/>
        <v>0</v>
      </c>
      <c r="R418" s="165"/>
      <c r="S418" s="177">
        <v>0</v>
      </c>
    </row>
    <row r="419" spans="2:19" ht="15.75" customHeight="1" x14ac:dyDescent="0.25">
      <c r="B419" s="137">
        <v>406</v>
      </c>
      <c r="C419" s="81">
        <v>5</v>
      </c>
      <c r="D419" s="83" t="s">
        <v>490</v>
      </c>
      <c r="E419" s="128" t="s">
        <v>3391</v>
      </c>
      <c r="F419" s="86" t="s">
        <v>3375</v>
      </c>
      <c r="G419" s="86" t="s">
        <v>3390</v>
      </c>
      <c r="H419" s="79">
        <f t="shared" ca="1" si="31"/>
        <v>-1</v>
      </c>
      <c r="I419" s="251">
        <v>42051</v>
      </c>
      <c r="J419" s="251">
        <v>42076</v>
      </c>
      <c r="K419" s="149">
        <v>0.05</v>
      </c>
      <c r="L419" s="180">
        <f t="shared" si="28"/>
        <v>20</v>
      </c>
      <c r="M419" s="251"/>
      <c r="N419" s="251"/>
      <c r="O419" s="149">
        <v>0.05</v>
      </c>
      <c r="P419" s="151">
        <f t="shared" si="29"/>
        <v>0</v>
      </c>
      <c r="Q419" s="145">
        <f t="shared" si="30"/>
        <v>0</v>
      </c>
      <c r="R419" s="165"/>
      <c r="S419" s="177">
        <v>0</v>
      </c>
    </row>
    <row r="420" spans="2:19" ht="15.75" customHeight="1" x14ac:dyDescent="0.25">
      <c r="B420" s="137">
        <v>407</v>
      </c>
      <c r="C420" s="81">
        <v>5</v>
      </c>
      <c r="D420" s="83" t="s">
        <v>3397</v>
      </c>
      <c r="E420" s="128" t="s">
        <v>3393</v>
      </c>
      <c r="F420" s="86" t="s">
        <v>3375</v>
      </c>
      <c r="G420" s="86" t="s">
        <v>3382</v>
      </c>
      <c r="H420" s="79">
        <f t="shared" ca="1" si="31"/>
        <v>-1</v>
      </c>
      <c r="I420" s="251">
        <v>42058</v>
      </c>
      <c r="J420" s="251">
        <v>42076</v>
      </c>
      <c r="K420" s="149">
        <v>0.03</v>
      </c>
      <c r="L420" s="180">
        <f t="shared" si="28"/>
        <v>15</v>
      </c>
      <c r="M420" s="251"/>
      <c r="N420" s="251"/>
      <c r="O420" s="149">
        <v>0.03</v>
      </c>
      <c r="P420" s="151">
        <f t="shared" si="29"/>
        <v>0</v>
      </c>
      <c r="Q420" s="145">
        <f t="shared" si="30"/>
        <v>0</v>
      </c>
      <c r="R420" s="165"/>
      <c r="S420" s="177">
        <v>0</v>
      </c>
    </row>
    <row r="421" spans="2:19" ht="12.75" customHeight="1" x14ac:dyDescent="0.25">
      <c r="B421" s="137">
        <v>408</v>
      </c>
      <c r="C421" s="81">
        <v>4</v>
      </c>
      <c r="D421" s="83" t="s">
        <v>3398</v>
      </c>
      <c r="E421" s="128" t="s">
        <v>109</v>
      </c>
      <c r="F421" s="86" t="s">
        <v>3375</v>
      </c>
      <c r="G421" s="86" t="s">
        <v>3399</v>
      </c>
      <c r="H421" s="79">
        <f t="shared" ca="1" si="31"/>
        <v>-1</v>
      </c>
      <c r="I421" s="251">
        <v>42046</v>
      </c>
      <c r="J421" s="251">
        <v>42062</v>
      </c>
      <c r="K421" s="149">
        <v>0.04</v>
      </c>
      <c r="L421" s="180">
        <f t="shared" si="28"/>
        <v>13</v>
      </c>
      <c r="M421" s="251"/>
      <c r="N421" s="251"/>
      <c r="O421" s="149">
        <v>0.04</v>
      </c>
      <c r="P421" s="151">
        <f t="shared" si="29"/>
        <v>0</v>
      </c>
      <c r="Q421" s="145">
        <f t="shared" si="30"/>
        <v>0</v>
      </c>
      <c r="R421" s="165"/>
      <c r="S421" s="177">
        <v>0</v>
      </c>
    </row>
    <row r="422" spans="2:19" ht="12.75" customHeight="1" x14ac:dyDescent="0.25">
      <c r="B422" s="137">
        <v>409</v>
      </c>
      <c r="C422" s="81">
        <v>3</v>
      </c>
      <c r="D422" s="83" t="s">
        <v>3400</v>
      </c>
      <c r="E422" s="128" t="s">
        <v>3401</v>
      </c>
      <c r="F422" s="85"/>
      <c r="G422" s="85"/>
      <c r="H422" s="79">
        <f t="shared" ca="1" si="31"/>
        <v>-1</v>
      </c>
      <c r="I422" s="251">
        <f>MINA(I423)</f>
        <v>42051</v>
      </c>
      <c r="J422" s="251">
        <f>MAXA(J423)</f>
        <v>42062</v>
      </c>
      <c r="K422" s="149">
        <f>SUM(K423)</f>
        <v>0</v>
      </c>
      <c r="L422" s="180">
        <f t="shared" si="28"/>
        <v>10</v>
      </c>
      <c r="M422" s="251"/>
      <c r="N422" s="251"/>
      <c r="O422" s="149">
        <f>SUM(O423)</f>
        <v>0</v>
      </c>
      <c r="P422" s="151">
        <f t="shared" si="29"/>
        <v>0</v>
      </c>
      <c r="Q422" s="145">
        <f t="shared" si="30"/>
        <v>0</v>
      </c>
      <c r="R422" s="165"/>
      <c r="S422" s="177">
        <v>0</v>
      </c>
    </row>
    <row r="423" spans="2:19" ht="12.75" customHeight="1" x14ac:dyDescent="0.25">
      <c r="B423" s="137">
        <v>410</v>
      </c>
      <c r="C423" s="81">
        <v>4</v>
      </c>
      <c r="D423" s="83" t="s">
        <v>3402</v>
      </c>
      <c r="E423" s="128" t="s">
        <v>110</v>
      </c>
      <c r="F423" s="86" t="s">
        <v>3403</v>
      </c>
      <c r="G423" s="86" t="s">
        <v>3404</v>
      </c>
      <c r="H423" s="79">
        <f t="shared" ca="1" si="31"/>
        <v>-1</v>
      </c>
      <c r="I423" s="251">
        <v>42051</v>
      </c>
      <c r="J423" s="251">
        <v>42062</v>
      </c>
      <c r="K423" s="149">
        <v>0</v>
      </c>
      <c r="L423" s="180">
        <f t="shared" si="28"/>
        <v>10</v>
      </c>
      <c r="M423" s="251"/>
      <c r="N423" s="251"/>
      <c r="O423" s="149">
        <v>0</v>
      </c>
      <c r="P423" s="151">
        <f t="shared" si="29"/>
        <v>0</v>
      </c>
      <c r="Q423" s="145">
        <f t="shared" si="30"/>
        <v>0</v>
      </c>
      <c r="R423" s="165"/>
      <c r="S423" s="177">
        <v>0</v>
      </c>
    </row>
    <row r="424" spans="2:19" ht="12.75" customHeight="1" x14ac:dyDescent="0.25">
      <c r="B424" s="137">
        <v>411</v>
      </c>
      <c r="C424" s="81">
        <v>3</v>
      </c>
      <c r="D424" s="83" t="s">
        <v>3405</v>
      </c>
      <c r="E424" s="128" t="s">
        <v>3406</v>
      </c>
      <c r="F424" s="85"/>
      <c r="G424" s="85"/>
      <c r="H424" s="79">
        <f t="shared" ca="1" si="31"/>
        <v>-1</v>
      </c>
      <c r="I424" s="251">
        <f>MINA(I425)</f>
        <v>42065</v>
      </c>
      <c r="J424" s="251">
        <f>MAXA(J425)</f>
        <v>42076</v>
      </c>
      <c r="K424" s="149">
        <f>SUM(K425)</f>
        <v>0.08</v>
      </c>
      <c r="L424" s="180">
        <f t="shared" si="28"/>
        <v>10</v>
      </c>
      <c r="M424" s="251"/>
      <c r="N424" s="251"/>
      <c r="O424" s="149">
        <f>SUM(O425)</f>
        <v>0.08</v>
      </c>
      <c r="P424" s="151">
        <f t="shared" si="29"/>
        <v>0</v>
      </c>
      <c r="Q424" s="145">
        <f t="shared" si="30"/>
        <v>0</v>
      </c>
      <c r="R424" s="165"/>
      <c r="S424" s="177">
        <v>0</v>
      </c>
    </row>
    <row r="425" spans="2:19" ht="24" customHeight="1" x14ac:dyDescent="0.25">
      <c r="B425" s="137">
        <v>412</v>
      </c>
      <c r="C425" s="81">
        <v>4</v>
      </c>
      <c r="D425" s="83" t="s">
        <v>3407</v>
      </c>
      <c r="E425" s="128" t="s">
        <v>3408</v>
      </c>
      <c r="F425" s="84" t="s">
        <v>3409</v>
      </c>
      <c r="G425" s="84" t="s">
        <v>3410</v>
      </c>
      <c r="H425" s="79">
        <f t="shared" ca="1" si="31"/>
        <v>-1</v>
      </c>
      <c r="I425" s="251">
        <v>42065</v>
      </c>
      <c r="J425" s="251">
        <v>42076</v>
      </c>
      <c r="K425" s="149">
        <v>0.08</v>
      </c>
      <c r="L425" s="180">
        <f t="shared" si="28"/>
        <v>10</v>
      </c>
      <c r="M425" s="251"/>
      <c r="N425" s="251"/>
      <c r="O425" s="149">
        <v>0.08</v>
      </c>
      <c r="P425" s="151">
        <f t="shared" si="29"/>
        <v>0</v>
      </c>
      <c r="Q425" s="145">
        <f t="shared" si="30"/>
        <v>0</v>
      </c>
      <c r="R425" s="165"/>
      <c r="S425" s="177">
        <v>0</v>
      </c>
    </row>
    <row r="426" spans="2:19" ht="12.75" customHeight="1" x14ac:dyDescent="0.25">
      <c r="B426" s="137">
        <v>413</v>
      </c>
      <c r="C426" s="81">
        <v>3</v>
      </c>
      <c r="D426" s="83" t="s">
        <v>3411</v>
      </c>
      <c r="E426" s="128" t="s">
        <v>3412</v>
      </c>
      <c r="F426" s="85"/>
      <c r="G426" s="85"/>
      <c r="H426" s="79">
        <f t="shared" ca="1" si="31"/>
        <v>-1</v>
      </c>
      <c r="I426" s="251">
        <f>MINA(I427)</f>
        <v>42079</v>
      </c>
      <c r="J426" s="251">
        <f>MAXA(J427)</f>
        <v>42083</v>
      </c>
      <c r="K426" s="149">
        <f>SUM(K427)</f>
        <v>0.06</v>
      </c>
      <c r="L426" s="180">
        <f t="shared" si="28"/>
        <v>5</v>
      </c>
      <c r="M426" s="251"/>
      <c r="N426" s="251"/>
      <c r="O426" s="149">
        <f>SUM(O427)</f>
        <v>0.06</v>
      </c>
      <c r="P426" s="151">
        <f t="shared" si="29"/>
        <v>0</v>
      </c>
      <c r="Q426" s="145">
        <f t="shared" si="30"/>
        <v>0</v>
      </c>
      <c r="R426" s="165"/>
      <c r="S426" s="177">
        <v>0</v>
      </c>
    </row>
    <row r="427" spans="2:19" ht="12.75" customHeight="1" x14ac:dyDescent="0.25">
      <c r="B427" s="137">
        <v>414</v>
      </c>
      <c r="C427" s="81">
        <v>4</v>
      </c>
      <c r="D427" s="83" t="s">
        <v>3413</v>
      </c>
      <c r="E427" s="128" t="s">
        <v>3414</v>
      </c>
      <c r="F427" s="86" t="s">
        <v>3415</v>
      </c>
      <c r="G427" s="86" t="s">
        <v>3416</v>
      </c>
      <c r="H427" s="79">
        <f t="shared" ca="1" si="31"/>
        <v>-1</v>
      </c>
      <c r="I427" s="251">
        <v>42079</v>
      </c>
      <c r="J427" s="251">
        <v>42083</v>
      </c>
      <c r="K427" s="149">
        <v>0.06</v>
      </c>
      <c r="L427" s="180">
        <f t="shared" si="28"/>
        <v>5</v>
      </c>
      <c r="M427" s="251"/>
      <c r="N427" s="251"/>
      <c r="O427" s="149">
        <v>0.06</v>
      </c>
      <c r="P427" s="151">
        <f t="shared" si="29"/>
        <v>0</v>
      </c>
      <c r="Q427" s="145">
        <f t="shared" si="30"/>
        <v>0</v>
      </c>
      <c r="R427" s="165"/>
      <c r="S427" s="177">
        <v>0</v>
      </c>
    </row>
    <row r="428" spans="2:19" ht="12.75" customHeight="1" x14ac:dyDescent="0.25">
      <c r="B428" s="137">
        <v>415</v>
      </c>
      <c r="C428" s="81">
        <v>2</v>
      </c>
      <c r="D428" s="108">
        <v>3.2</v>
      </c>
      <c r="E428" s="128" t="s">
        <v>3417</v>
      </c>
      <c r="F428" s="85"/>
      <c r="G428" s="85"/>
      <c r="H428" s="79">
        <f t="shared" ca="1" si="31"/>
        <v>0</v>
      </c>
      <c r="I428" s="251">
        <f>MINA(I429:I450)</f>
        <v>42065</v>
      </c>
      <c r="J428" s="251">
        <f>MAXA(J429:J450)</f>
        <v>42124</v>
      </c>
      <c r="K428" s="149">
        <f>SUM(K429,K447)</f>
        <v>1.2999999999999998</v>
      </c>
      <c r="L428" s="180">
        <f t="shared" si="28"/>
        <v>44</v>
      </c>
      <c r="M428" s="251"/>
      <c r="N428" s="251"/>
      <c r="O428" s="149">
        <f>SUM(O429,O447)</f>
        <v>1.2999999999999998</v>
      </c>
      <c r="P428" s="151">
        <f t="shared" si="29"/>
        <v>0</v>
      </c>
      <c r="Q428" s="145">
        <f t="shared" si="30"/>
        <v>0</v>
      </c>
      <c r="R428" s="165"/>
      <c r="S428" s="177">
        <v>0</v>
      </c>
    </row>
    <row r="429" spans="2:19" ht="12.75" customHeight="1" x14ac:dyDescent="0.25">
      <c r="B429" s="137">
        <v>416</v>
      </c>
      <c r="C429" s="81">
        <v>3</v>
      </c>
      <c r="D429" s="83" t="s">
        <v>3418</v>
      </c>
      <c r="E429" s="128" t="s">
        <v>3419</v>
      </c>
      <c r="F429" s="85"/>
      <c r="G429" s="85"/>
      <c r="H429" s="79">
        <f t="shared" ca="1" si="31"/>
        <v>-1</v>
      </c>
      <c r="I429" s="251">
        <v>42065</v>
      </c>
      <c r="J429" s="251">
        <v>42111</v>
      </c>
      <c r="K429" s="149">
        <f>SUM(K430,K431)</f>
        <v>0.99999999999999989</v>
      </c>
      <c r="L429" s="180">
        <f t="shared" si="28"/>
        <v>35</v>
      </c>
      <c r="M429" s="251"/>
      <c r="N429" s="251"/>
      <c r="O429" s="149">
        <f>SUM(O430,O431)</f>
        <v>0.99999999999999989</v>
      </c>
      <c r="P429" s="151">
        <f t="shared" si="29"/>
        <v>0</v>
      </c>
      <c r="Q429" s="145">
        <f t="shared" si="30"/>
        <v>0</v>
      </c>
      <c r="R429" s="165"/>
      <c r="S429" s="177">
        <v>0</v>
      </c>
    </row>
    <row r="430" spans="2:19" ht="12.75" customHeight="1" x14ac:dyDescent="0.25">
      <c r="B430" s="137">
        <v>417</v>
      </c>
      <c r="C430" s="81">
        <v>4</v>
      </c>
      <c r="D430" s="83" t="s">
        <v>3420</v>
      </c>
      <c r="E430" s="128" t="s">
        <v>3421</v>
      </c>
      <c r="F430" s="86"/>
      <c r="G430" s="86"/>
      <c r="H430" s="79">
        <f t="shared" ca="1" si="31"/>
        <v>-1</v>
      </c>
      <c r="I430" s="251">
        <v>42065</v>
      </c>
      <c r="J430" s="251">
        <v>42113</v>
      </c>
      <c r="K430" s="149">
        <v>0</v>
      </c>
      <c r="L430" s="180">
        <f t="shared" si="28"/>
        <v>35</v>
      </c>
      <c r="M430" s="251"/>
      <c r="N430" s="251"/>
      <c r="O430" s="149">
        <v>0</v>
      </c>
      <c r="P430" s="151">
        <f t="shared" si="29"/>
        <v>0</v>
      </c>
      <c r="Q430" s="145">
        <f t="shared" si="30"/>
        <v>0</v>
      </c>
      <c r="R430" s="165"/>
      <c r="S430" s="177">
        <v>0</v>
      </c>
    </row>
    <row r="431" spans="2:19" ht="23.25" customHeight="1" x14ac:dyDescent="0.25">
      <c r="B431" s="137">
        <v>418</v>
      </c>
      <c r="C431" s="81">
        <v>4</v>
      </c>
      <c r="D431" s="83" t="s">
        <v>3422</v>
      </c>
      <c r="E431" s="128" t="s">
        <v>3423</v>
      </c>
      <c r="F431" s="84"/>
      <c r="G431" s="84"/>
      <c r="H431" s="79">
        <f t="shared" ca="1" si="31"/>
        <v>0</v>
      </c>
      <c r="I431" s="251">
        <f>MINA(I432:I446)</f>
        <v>42065</v>
      </c>
      <c r="J431" s="251">
        <f>MAXA(J432:J446)</f>
        <v>42124</v>
      </c>
      <c r="K431" s="149">
        <f>SUM(K432:K446)</f>
        <v>0.99999999999999989</v>
      </c>
      <c r="L431" s="180">
        <f t="shared" si="28"/>
        <v>44</v>
      </c>
      <c r="M431" s="251"/>
      <c r="N431" s="251"/>
      <c r="O431" s="149">
        <f>SUM(O432:O446)</f>
        <v>0.99999999999999989</v>
      </c>
      <c r="P431" s="151">
        <f t="shared" si="29"/>
        <v>0</v>
      </c>
      <c r="Q431" s="145">
        <f t="shared" si="30"/>
        <v>0</v>
      </c>
      <c r="R431" s="165"/>
      <c r="S431" s="177">
        <v>0</v>
      </c>
    </row>
    <row r="432" spans="2:19" ht="22.5" outlineLevel="1" x14ac:dyDescent="0.25">
      <c r="B432" s="137">
        <v>419</v>
      </c>
      <c r="C432" s="81">
        <v>5</v>
      </c>
      <c r="D432" s="83" t="s">
        <v>3424</v>
      </c>
      <c r="E432" s="128" t="s">
        <v>3425</v>
      </c>
      <c r="F432" s="84" t="s">
        <v>3426</v>
      </c>
      <c r="G432" s="84" t="s">
        <v>3427</v>
      </c>
      <c r="H432" s="79">
        <f t="shared" ca="1" si="31"/>
        <v>-1</v>
      </c>
      <c r="I432" s="251">
        <v>42065</v>
      </c>
      <c r="J432" s="251">
        <v>42097</v>
      </c>
      <c r="K432" s="149">
        <v>0.08</v>
      </c>
      <c r="L432" s="180">
        <f t="shared" si="28"/>
        <v>25</v>
      </c>
      <c r="M432" s="251"/>
      <c r="N432" s="251"/>
      <c r="O432" s="149">
        <v>0.08</v>
      </c>
      <c r="P432" s="151">
        <f t="shared" si="29"/>
        <v>0</v>
      </c>
      <c r="Q432" s="145">
        <f t="shared" si="30"/>
        <v>0</v>
      </c>
      <c r="R432" s="165"/>
      <c r="S432" s="177">
        <v>0</v>
      </c>
    </row>
    <row r="433" spans="2:19" ht="22.5" outlineLevel="1" x14ac:dyDescent="0.25">
      <c r="B433" s="137">
        <v>420</v>
      </c>
      <c r="C433" s="81">
        <v>5</v>
      </c>
      <c r="D433" s="83" t="s">
        <v>491</v>
      </c>
      <c r="E433" s="128" t="s">
        <v>3428</v>
      </c>
      <c r="F433" s="84" t="s">
        <v>3426</v>
      </c>
      <c r="G433" s="84" t="s">
        <v>3427</v>
      </c>
      <c r="H433" s="79">
        <f t="shared" ca="1" si="31"/>
        <v>-1</v>
      </c>
      <c r="I433" s="251">
        <v>42079</v>
      </c>
      <c r="J433" s="251">
        <v>42097</v>
      </c>
      <c r="K433" s="149">
        <v>0.04</v>
      </c>
      <c r="L433" s="180">
        <f t="shared" si="28"/>
        <v>15</v>
      </c>
      <c r="M433" s="251"/>
      <c r="N433" s="251"/>
      <c r="O433" s="149">
        <v>0.04</v>
      </c>
      <c r="P433" s="151">
        <f t="shared" si="29"/>
        <v>0</v>
      </c>
      <c r="Q433" s="145">
        <f t="shared" si="30"/>
        <v>0</v>
      </c>
      <c r="R433" s="165"/>
      <c r="S433" s="177">
        <v>0</v>
      </c>
    </row>
    <row r="434" spans="2:19" ht="22.5" outlineLevel="1" x14ac:dyDescent="0.25">
      <c r="B434" s="137">
        <v>421</v>
      </c>
      <c r="C434" s="81">
        <v>5</v>
      </c>
      <c r="D434" s="83" t="s">
        <v>492</v>
      </c>
      <c r="E434" s="128" t="s">
        <v>3429</v>
      </c>
      <c r="F434" s="84" t="s">
        <v>3426</v>
      </c>
      <c r="G434" s="84" t="s">
        <v>3427</v>
      </c>
      <c r="H434" s="79">
        <f t="shared" ca="1" si="31"/>
        <v>-1</v>
      </c>
      <c r="I434" s="251">
        <v>42100</v>
      </c>
      <c r="J434" s="251">
        <v>42111</v>
      </c>
      <c r="K434" s="149">
        <v>0.04</v>
      </c>
      <c r="L434" s="180">
        <f t="shared" si="28"/>
        <v>10</v>
      </c>
      <c r="M434" s="251"/>
      <c r="N434" s="251"/>
      <c r="O434" s="149">
        <v>0.04</v>
      </c>
      <c r="P434" s="151">
        <f t="shared" si="29"/>
        <v>0</v>
      </c>
      <c r="Q434" s="145">
        <f t="shared" si="30"/>
        <v>0</v>
      </c>
      <c r="R434" s="165"/>
      <c r="S434" s="177">
        <v>0</v>
      </c>
    </row>
    <row r="435" spans="2:19" ht="22.5" outlineLevel="1" x14ac:dyDescent="0.25">
      <c r="B435" s="137">
        <v>422</v>
      </c>
      <c r="C435" s="81">
        <v>5</v>
      </c>
      <c r="D435" s="83" t="s">
        <v>493</v>
      </c>
      <c r="E435" s="128" t="s">
        <v>3430</v>
      </c>
      <c r="F435" s="84" t="s">
        <v>3431</v>
      </c>
      <c r="G435" s="84" t="s">
        <v>3399</v>
      </c>
      <c r="H435" s="79">
        <f t="shared" ca="1" si="31"/>
        <v>-1</v>
      </c>
      <c r="I435" s="251">
        <v>42065</v>
      </c>
      <c r="J435" s="251">
        <v>42076</v>
      </c>
      <c r="K435" s="149">
        <v>0.05</v>
      </c>
      <c r="L435" s="180">
        <f t="shared" si="28"/>
        <v>10</v>
      </c>
      <c r="M435" s="251"/>
      <c r="N435" s="251"/>
      <c r="O435" s="149">
        <v>0.05</v>
      </c>
      <c r="P435" s="151">
        <f t="shared" si="29"/>
        <v>0</v>
      </c>
      <c r="Q435" s="145">
        <f t="shared" si="30"/>
        <v>0</v>
      </c>
      <c r="R435" s="165"/>
      <c r="S435" s="177">
        <v>0</v>
      </c>
    </row>
    <row r="436" spans="2:19" ht="22.5" outlineLevel="1" x14ac:dyDescent="0.25">
      <c r="B436" s="137">
        <v>423</v>
      </c>
      <c r="C436" s="81">
        <v>5</v>
      </c>
      <c r="D436" s="83" t="s">
        <v>494</v>
      </c>
      <c r="E436" s="128" t="s">
        <v>3432</v>
      </c>
      <c r="F436" s="84" t="s">
        <v>3431</v>
      </c>
      <c r="G436" s="84" t="s">
        <v>3399</v>
      </c>
      <c r="H436" s="79">
        <f t="shared" ca="1" si="31"/>
        <v>-1</v>
      </c>
      <c r="I436" s="251">
        <v>42079</v>
      </c>
      <c r="J436" s="251">
        <v>42111</v>
      </c>
      <c r="K436" s="149">
        <v>0.08</v>
      </c>
      <c r="L436" s="180">
        <f t="shared" si="28"/>
        <v>25</v>
      </c>
      <c r="M436" s="251"/>
      <c r="N436" s="251"/>
      <c r="O436" s="149">
        <v>0.08</v>
      </c>
      <c r="P436" s="151">
        <f t="shared" si="29"/>
        <v>0</v>
      </c>
      <c r="Q436" s="145">
        <f t="shared" si="30"/>
        <v>0</v>
      </c>
      <c r="R436" s="165"/>
      <c r="S436" s="177">
        <v>0</v>
      </c>
    </row>
    <row r="437" spans="2:19" ht="22.5" outlineLevel="1" x14ac:dyDescent="0.25">
      <c r="B437" s="137">
        <v>424</v>
      </c>
      <c r="C437" s="81">
        <v>5</v>
      </c>
      <c r="D437" s="83" t="s">
        <v>495</v>
      </c>
      <c r="E437" s="128" t="s">
        <v>3379</v>
      </c>
      <c r="F437" s="84" t="s">
        <v>3431</v>
      </c>
      <c r="G437" s="84" t="s">
        <v>3399</v>
      </c>
      <c r="H437" s="79">
        <f t="shared" ca="1" si="31"/>
        <v>-1</v>
      </c>
      <c r="I437" s="251">
        <v>42079</v>
      </c>
      <c r="J437" s="251">
        <v>42104</v>
      </c>
      <c r="K437" s="149">
        <v>0.08</v>
      </c>
      <c r="L437" s="180">
        <f t="shared" si="28"/>
        <v>20</v>
      </c>
      <c r="M437" s="251"/>
      <c r="N437" s="251"/>
      <c r="O437" s="149">
        <v>0.08</v>
      </c>
      <c r="P437" s="151">
        <f t="shared" si="29"/>
        <v>0</v>
      </c>
      <c r="Q437" s="145">
        <f t="shared" si="30"/>
        <v>0</v>
      </c>
      <c r="R437" s="165"/>
      <c r="S437" s="177">
        <v>0</v>
      </c>
    </row>
    <row r="438" spans="2:19" ht="22.5" outlineLevel="1" x14ac:dyDescent="0.25">
      <c r="B438" s="137">
        <v>425</v>
      </c>
      <c r="C438" s="81">
        <v>5</v>
      </c>
      <c r="D438" s="83" t="s">
        <v>496</v>
      </c>
      <c r="E438" s="128" t="s">
        <v>3380</v>
      </c>
      <c r="F438" s="84" t="s">
        <v>3431</v>
      </c>
      <c r="G438" s="84" t="s">
        <v>3399</v>
      </c>
      <c r="H438" s="79">
        <f t="shared" ca="1" si="31"/>
        <v>-1</v>
      </c>
      <c r="I438" s="251">
        <v>42086</v>
      </c>
      <c r="J438" s="251">
        <v>42111</v>
      </c>
      <c r="K438" s="149">
        <v>0.08</v>
      </c>
      <c r="L438" s="180">
        <f t="shared" si="28"/>
        <v>20</v>
      </c>
      <c r="M438" s="251"/>
      <c r="N438" s="251"/>
      <c r="O438" s="149">
        <v>0.08</v>
      </c>
      <c r="P438" s="151">
        <f t="shared" si="29"/>
        <v>0</v>
      </c>
      <c r="Q438" s="145">
        <f t="shared" si="30"/>
        <v>0</v>
      </c>
      <c r="R438" s="165"/>
      <c r="S438" s="177">
        <v>0</v>
      </c>
    </row>
    <row r="439" spans="2:19" ht="22.5" outlineLevel="1" x14ac:dyDescent="0.25">
      <c r="B439" s="137">
        <v>426</v>
      </c>
      <c r="C439" s="81">
        <v>5</v>
      </c>
      <c r="D439" s="83" t="s">
        <v>497</v>
      </c>
      <c r="E439" s="128" t="s">
        <v>3383</v>
      </c>
      <c r="F439" s="84" t="s">
        <v>3431</v>
      </c>
      <c r="G439" s="84" t="s">
        <v>3399</v>
      </c>
      <c r="H439" s="79">
        <f t="shared" ca="1" si="31"/>
        <v>-1</v>
      </c>
      <c r="I439" s="251">
        <v>42079</v>
      </c>
      <c r="J439" s="251">
        <v>42097</v>
      </c>
      <c r="K439" s="149">
        <v>0.08</v>
      </c>
      <c r="L439" s="180">
        <f t="shared" si="28"/>
        <v>15</v>
      </c>
      <c r="M439" s="251"/>
      <c r="N439" s="251"/>
      <c r="O439" s="149">
        <v>0.08</v>
      </c>
      <c r="P439" s="151">
        <f t="shared" si="29"/>
        <v>0</v>
      </c>
      <c r="Q439" s="145">
        <f t="shared" si="30"/>
        <v>0</v>
      </c>
      <c r="R439" s="165"/>
      <c r="S439" s="177">
        <v>0</v>
      </c>
    </row>
    <row r="440" spans="2:19" ht="22.5" outlineLevel="1" x14ac:dyDescent="0.25">
      <c r="B440" s="137">
        <v>427</v>
      </c>
      <c r="C440" s="81">
        <v>5</v>
      </c>
      <c r="D440" s="83" t="s">
        <v>498</v>
      </c>
      <c r="E440" s="128" t="s">
        <v>3381</v>
      </c>
      <c r="F440" s="84" t="s">
        <v>3431</v>
      </c>
      <c r="G440" s="84" t="s">
        <v>3399</v>
      </c>
      <c r="H440" s="79">
        <f t="shared" ca="1" si="31"/>
        <v>-1</v>
      </c>
      <c r="I440" s="251">
        <v>42079</v>
      </c>
      <c r="J440" s="251">
        <v>42104</v>
      </c>
      <c r="K440" s="149">
        <v>0.08</v>
      </c>
      <c r="L440" s="180">
        <f t="shared" si="28"/>
        <v>20</v>
      </c>
      <c r="M440" s="251"/>
      <c r="N440" s="251"/>
      <c r="O440" s="149">
        <v>0.08</v>
      </c>
      <c r="P440" s="151">
        <f t="shared" si="29"/>
        <v>0</v>
      </c>
      <c r="Q440" s="145">
        <f t="shared" si="30"/>
        <v>0</v>
      </c>
      <c r="R440" s="165"/>
      <c r="S440" s="177">
        <v>0</v>
      </c>
    </row>
    <row r="441" spans="2:19" ht="22.5" outlineLevel="1" x14ac:dyDescent="0.25">
      <c r="B441" s="137">
        <v>428</v>
      </c>
      <c r="C441" s="81">
        <v>5</v>
      </c>
      <c r="D441" s="83" t="s">
        <v>499</v>
      </c>
      <c r="E441" s="128" t="s">
        <v>3384</v>
      </c>
      <c r="F441" s="84" t="s">
        <v>3431</v>
      </c>
      <c r="G441" s="84" t="s">
        <v>3399</v>
      </c>
      <c r="H441" s="79">
        <f t="shared" ca="1" si="31"/>
        <v>-1</v>
      </c>
      <c r="I441" s="251">
        <v>42086</v>
      </c>
      <c r="J441" s="251">
        <v>42111</v>
      </c>
      <c r="K441" s="149">
        <v>0.08</v>
      </c>
      <c r="L441" s="180">
        <f t="shared" si="28"/>
        <v>20</v>
      </c>
      <c r="M441" s="251"/>
      <c r="N441" s="251"/>
      <c r="O441" s="149">
        <v>0.08</v>
      </c>
      <c r="P441" s="151">
        <f t="shared" si="29"/>
        <v>0</v>
      </c>
      <c r="Q441" s="145">
        <f t="shared" si="30"/>
        <v>0</v>
      </c>
      <c r="R441" s="165"/>
      <c r="S441" s="177">
        <v>0</v>
      </c>
    </row>
    <row r="442" spans="2:19" ht="22.5" outlineLevel="1" x14ac:dyDescent="0.25">
      <c r="B442" s="137">
        <v>429</v>
      </c>
      <c r="C442" s="81">
        <v>5</v>
      </c>
      <c r="D442" s="83" t="s">
        <v>500</v>
      </c>
      <c r="E442" s="128" t="s">
        <v>3385</v>
      </c>
      <c r="F442" s="84" t="s">
        <v>3431</v>
      </c>
      <c r="G442" s="84" t="s">
        <v>3399</v>
      </c>
      <c r="H442" s="79">
        <f t="shared" ca="1" si="31"/>
        <v>-1</v>
      </c>
      <c r="I442" s="251">
        <v>42072</v>
      </c>
      <c r="J442" s="251">
        <v>42104</v>
      </c>
      <c r="K442" s="149">
        <v>0.08</v>
      </c>
      <c r="L442" s="180">
        <f t="shared" si="28"/>
        <v>25</v>
      </c>
      <c r="M442" s="251"/>
      <c r="N442" s="251"/>
      <c r="O442" s="149">
        <v>0.08</v>
      </c>
      <c r="P442" s="151">
        <f t="shared" si="29"/>
        <v>0</v>
      </c>
      <c r="Q442" s="145">
        <f t="shared" si="30"/>
        <v>0</v>
      </c>
      <c r="R442" s="165"/>
      <c r="S442" s="177">
        <v>0</v>
      </c>
    </row>
    <row r="443" spans="2:19" ht="22.5" outlineLevel="1" x14ac:dyDescent="0.25">
      <c r="B443" s="137">
        <v>430</v>
      </c>
      <c r="C443" s="81">
        <v>5</v>
      </c>
      <c r="D443" s="83" t="s">
        <v>501</v>
      </c>
      <c r="E443" s="128" t="s">
        <v>3387</v>
      </c>
      <c r="F443" s="84" t="s">
        <v>3431</v>
      </c>
      <c r="G443" s="84" t="s">
        <v>3399</v>
      </c>
      <c r="H443" s="79">
        <f t="shared" ca="1" si="31"/>
        <v>-1</v>
      </c>
      <c r="I443" s="251">
        <v>42079</v>
      </c>
      <c r="J443" s="251">
        <v>42111</v>
      </c>
      <c r="K443" s="149">
        <v>0.08</v>
      </c>
      <c r="L443" s="180">
        <f t="shared" si="28"/>
        <v>25</v>
      </c>
      <c r="M443" s="251"/>
      <c r="N443" s="251"/>
      <c r="O443" s="149">
        <v>0.08</v>
      </c>
      <c r="P443" s="151">
        <f t="shared" si="29"/>
        <v>0</v>
      </c>
      <c r="Q443" s="145">
        <f t="shared" si="30"/>
        <v>0</v>
      </c>
      <c r="R443" s="165"/>
      <c r="S443" s="177">
        <v>0</v>
      </c>
    </row>
    <row r="444" spans="2:19" ht="22.5" outlineLevel="1" x14ac:dyDescent="0.25">
      <c r="B444" s="137">
        <v>431</v>
      </c>
      <c r="C444" s="81">
        <v>5</v>
      </c>
      <c r="D444" s="83" t="s">
        <v>502</v>
      </c>
      <c r="E444" s="128" t="s">
        <v>3389</v>
      </c>
      <c r="F444" s="84" t="s">
        <v>3431</v>
      </c>
      <c r="G444" s="84" t="s">
        <v>3399</v>
      </c>
      <c r="H444" s="79">
        <f t="shared" ca="1" si="31"/>
        <v>-1</v>
      </c>
      <c r="I444" s="251">
        <v>42079</v>
      </c>
      <c r="J444" s="251">
        <v>42111</v>
      </c>
      <c r="K444" s="149">
        <v>0.08</v>
      </c>
      <c r="L444" s="180">
        <f t="shared" si="28"/>
        <v>25</v>
      </c>
      <c r="M444" s="251"/>
      <c r="N444" s="251"/>
      <c r="O444" s="149">
        <v>0.08</v>
      </c>
      <c r="P444" s="151">
        <f t="shared" si="29"/>
        <v>0</v>
      </c>
      <c r="Q444" s="145">
        <f t="shared" si="30"/>
        <v>0</v>
      </c>
      <c r="R444" s="165"/>
      <c r="S444" s="177">
        <v>0</v>
      </c>
    </row>
    <row r="445" spans="2:19" ht="15.75" customHeight="1" x14ac:dyDescent="0.25">
      <c r="B445" s="137">
        <v>432</v>
      </c>
      <c r="C445" s="81">
        <v>5</v>
      </c>
      <c r="D445" s="83" t="s">
        <v>503</v>
      </c>
      <c r="E445" s="128" t="s">
        <v>3393</v>
      </c>
      <c r="F445" s="84" t="s">
        <v>3431</v>
      </c>
      <c r="G445" s="84" t="s">
        <v>3433</v>
      </c>
      <c r="H445" s="79">
        <f t="shared" ca="1" si="31"/>
        <v>-1</v>
      </c>
      <c r="I445" s="251">
        <v>42093</v>
      </c>
      <c r="J445" s="251">
        <v>42111</v>
      </c>
      <c r="K445" s="149">
        <v>0.04</v>
      </c>
      <c r="L445" s="180">
        <f t="shared" si="28"/>
        <v>15</v>
      </c>
      <c r="M445" s="251"/>
      <c r="N445" s="251"/>
      <c r="O445" s="149">
        <v>0.04</v>
      </c>
      <c r="P445" s="151">
        <f t="shared" si="29"/>
        <v>0</v>
      </c>
      <c r="Q445" s="145">
        <f t="shared" si="30"/>
        <v>0</v>
      </c>
      <c r="R445" s="165"/>
      <c r="S445" s="177">
        <v>0</v>
      </c>
    </row>
    <row r="446" spans="2:19" ht="22.5" outlineLevel="1" x14ac:dyDescent="0.25">
      <c r="B446" s="137">
        <v>433</v>
      </c>
      <c r="C446" s="81">
        <v>5</v>
      </c>
      <c r="D446" s="83" t="s">
        <v>3434</v>
      </c>
      <c r="E446" s="128" t="s">
        <v>3435</v>
      </c>
      <c r="F446" s="84" t="s">
        <v>3431</v>
      </c>
      <c r="G446" s="84" t="s">
        <v>3399</v>
      </c>
      <c r="H446" s="79">
        <f t="shared" ca="1" si="31"/>
        <v>0</v>
      </c>
      <c r="I446" s="251">
        <v>42114</v>
      </c>
      <c r="J446" s="251">
        <v>42124</v>
      </c>
      <c r="K446" s="149">
        <v>0.03</v>
      </c>
      <c r="L446" s="180">
        <f t="shared" si="28"/>
        <v>9</v>
      </c>
      <c r="M446" s="251"/>
      <c r="N446" s="251"/>
      <c r="O446" s="149">
        <v>0.03</v>
      </c>
      <c r="P446" s="151">
        <f t="shared" si="29"/>
        <v>0</v>
      </c>
      <c r="Q446" s="145">
        <f t="shared" si="30"/>
        <v>0</v>
      </c>
      <c r="R446" s="165"/>
      <c r="S446" s="177">
        <v>0</v>
      </c>
    </row>
    <row r="447" spans="2:19" ht="12.75" customHeight="1" x14ac:dyDescent="0.25">
      <c r="B447" s="137">
        <v>434</v>
      </c>
      <c r="C447" s="81">
        <v>3</v>
      </c>
      <c r="D447" s="83" t="s">
        <v>3436</v>
      </c>
      <c r="E447" s="128" t="s">
        <v>3437</v>
      </c>
      <c r="F447" s="85"/>
      <c r="G447" s="85"/>
      <c r="H447" s="79">
        <f t="shared" ca="1" si="31"/>
        <v>-1</v>
      </c>
      <c r="I447" s="251">
        <f>MINA(I448:I450)</f>
        <v>42086</v>
      </c>
      <c r="J447" s="251">
        <f>MAXA(J448:J450)</f>
        <v>42111</v>
      </c>
      <c r="K447" s="149">
        <f>SUM(K448)</f>
        <v>0.30000000000000004</v>
      </c>
      <c r="L447" s="180">
        <f t="shared" si="28"/>
        <v>20</v>
      </c>
      <c r="M447" s="251"/>
      <c r="N447" s="251"/>
      <c r="O447" s="149">
        <f>SUM(O448)</f>
        <v>0.30000000000000004</v>
      </c>
      <c r="P447" s="151">
        <f t="shared" si="29"/>
        <v>0</v>
      </c>
      <c r="Q447" s="145">
        <f t="shared" si="30"/>
        <v>0</v>
      </c>
      <c r="R447" s="165"/>
      <c r="S447" s="177">
        <v>0</v>
      </c>
    </row>
    <row r="448" spans="2:19" ht="26.25" customHeight="1" x14ac:dyDescent="0.25">
      <c r="B448" s="137">
        <v>435</v>
      </c>
      <c r="C448" s="81">
        <v>4</v>
      </c>
      <c r="D448" s="83" t="s">
        <v>3438</v>
      </c>
      <c r="E448" s="128" t="s">
        <v>3439</v>
      </c>
      <c r="F448" s="84"/>
      <c r="G448" s="84"/>
      <c r="H448" s="79">
        <f t="shared" ca="1" si="31"/>
        <v>-1</v>
      </c>
      <c r="I448" s="251">
        <f>MINA(I449:I450)</f>
        <v>42086</v>
      </c>
      <c r="J448" s="251">
        <f>MAXA(J449:J450)</f>
        <v>42111</v>
      </c>
      <c r="K448" s="149">
        <f>SUM(K449:K450)</f>
        <v>0.30000000000000004</v>
      </c>
      <c r="L448" s="180">
        <f t="shared" si="28"/>
        <v>20</v>
      </c>
      <c r="M448" s="251"/>
      <c r="N448" s="251"/>
      <c r="O448" s="149">
        <f>SUM(O449:O450)</f>
        <v>0.30000000000000004</v>
      </c>
      <c r="P448" s="151">
        <f t="shared" si="29"/>
        <v>0</v>
      </c>
      <c r="Q448" s="145">
        <f t="shared" si="30"/>
        <v>0</v>
      </c>
      <c r="R448" s="165"/>
      <c r="S448" s="177">
        <v>0</v>
      </c>
    </row>
    <row r="449" spans="2:19" ht="16.5" outlineLevel="1" x14ac:dyDescent="0.25">
      <c r="B449" s="137">
        <v>436</v>
      </c>
      <c r="C449" s="81">
        <v>5</v>
      </c>
      <c r="D449" s="83" t="s">
        <v>3440</v>
      </c>
      <c r="E449" s="128" t="s">
        <v>3441</v>
      </c>
      <c r="F449" s="84" t="s">
        <v>3442</v>
      </c>
      <c r="G449" s="84" t="s">
        <v>3416</v>
      </c>
      <c r="H449" s="79">
        <f t="shared" ca="1" si="31"/>
        <v>-1</v>
      </c>
      <c r="I449" s="251">
        <v>42086</v>
      </c>
      <c r="J449" s="251">
        <v>42090</v>
      </c>
      <c r="K449" s="149">
        <v>0.1</v>
      </c>
      <c r="L449" s="180">
        <f t="shared" si="28"/>
        <v>5</v>
      </c>
      <c r="M449" s="251"/>
      <c r="N449" s="251"/>
      <c r="O449" s="149">
        <v>0.1</v>
      </c>
      <c r="P449" s="151">
        <f t="shared" si="29"/>
        <v>0</v>
      </c>
      <c r="Q449" s="145">
        <f t="shared" si="30"/>
        <v>0</v>
      </c>
      <c r="R449" s="165"/>
      <c r="S449" s="177">
        <v>0</v>
      </c>
    </row>
    <row r="450" spans="2:19" ht="16.5" outlineLevel="1" x14ac:dyDescent="0.25">
      <c r="B450" s="137">
        <v>437</v>
      </c>
      <c r="C450" s="81">
        <v>5</v>
      </c>
      <c r="D450" s="83" t="s">
        <v>504</v>
      </c>
      <c r="E450" s="128" t="s">
        <v>3443</v>
      </c>
      <c r="F450" s="84" t="s">
        <v>3444</v>
      </c>
      <c r="G450" s="84" t="s">
        <v>3445</v>
      </c>
      <c r="H450" s="79">
        <f t="shared" ca="1" si="31"/>
        <v>-1</v>
      </c>
      <c r="I450" s="251">
        <v>42093</v>
      </c>
      <c r="J450" s="251">
        <v>42111</v>
      </c>
      <c r="K450" s="149">
        <v>0.2</v>
      </c>
      <c r="L450" s="180">
        <f t="shared" si="28"/>
        <v>15</v>
      </c>
      <c r="M450" s="251"/>
      <c r="N450" s="251"/>
      <c r="O450" s="149">
        <v>0.2</v>
      </c>
      <c r="P450" s="151">
        <f t="shared" si="29"/>
        <v>0</v>
      </c>
      <c r="Q450" s="145">
        <f t="shared" si="30"/>
        <v>0</v>
      </c>
      <c r="R450" s="165"/>
      <c r="S450" s="177">
        <v>0</v>
      </c>
    </row>
    <row r="451" spans="2:19" ht="12.75" customHeight="1" x14ac:dyDescent="0.25">
      <c r="B451" s="137">
        <v>438</v>
      </c>
      <c r="C451" s="81">
        <v>2</v>
      </c>
      <c r="D451" s="108">
        <v>3.3</v>
      </c>
      <c r="E451" s="128" t="s">
        <v>3446</v>
      </c>
      <c r="F451" s="85"/>
      <c r="G451" s="85"/>
      <c r="H451" s="79">
        <f t="shared" ca="1" si="31"/>
        <v>0</v>
      </c>
      <c r="I451" s="251">
        <f>MINA(I452:I586)</f>
        <v>42044</v>
      </c>
      <c r="J451" s="251">
        <f>MAXA(J452:J586)</f>
        <v>42230</v>
      </c>
      <c r="K451" s="149">
        <f>SUM(K452,K522)</f>
        <v>5.4</v>
      </c>
      <c r="L451" s="180">
        <f t="shared" ref="L451:L514" si="32">NETWORKDAYS(I451,J451,0)</f>
        <v>135</v>
      </c>
      <c r="M451" s="251"/>
      <c r="N451" s="251"/>
      <c r="O451" s="149">
        <f>SUM(O452,O522)</f>
        <v>5.4</v>
      </c>
      <c r="P451" s="151">
        <f t="shared" ref="P451:P514" si="33">NETWORKDAYS(M451,N451,0)</f>
        <v>0</v>
      </c>
      <c r="Q451" s="145">
        <f t="shared" ref="Q451:Q514" si="34">N451-M451</f>
        <v>0</v>
      </c>
      <c r="R451" s="165"/>
      <c r="S451" s="177">
        <v>0</v>
      </c>
    </row>
    <row r="452" spans="2:19" ht="12.75" customHeight="1" x14ac:dyDescent="0.25">
      <c r="B452" s="137">
        <v>439</v>
      </c>
      <c r="C452" s="81">
        <v>3</v>
      </c>
      <c r="D452" s="83" t="s">
        <v>3447</v>
      </c>
      <c r="E452" s="128" t="s">
        <v>3448</v>
      </c>
      <c r="F452" s="85"/>
      <c r="G452" s="85"/>
      <c r="H452" s="79">
        <f t="shared" ca="1" si="31"/>
        <v>0</v>
      </c>
      <c r="I452" s="251">
        <f>MINA(I453:I521)</f>
        <v>42079</v>
      </c>
      <c r="J452" s="251">
        <f>MAXA(J453:J521)</f>
        <v>42230</v>
      </c>
      <c r="K452" s="149">
        <f>SUM(K453)</f>
        <v>0.77</v>
      </c>
      <c r="L452" s="180">
        <f t="shared" si="32"/>
        <v>110</v>
      </c>
      <c r="M452" s="251"/>
      <c r="N452" s="251"/>
      <c r="O452" s="149">
        <f>SUM(O453)</f>
        <v>0.77</v>
      </c>
      <c r="P452" s="151">
        <f t="shared" si="33"/>
        <v>0</v>
      </c>
      <c r="Q452" s="145">
        <f t="shared" si="34"/>
        <v>0</v>
      </c>
      <c r="R452" s="165"/>
      <c r="S452" s="177">
        <v>0</v>
      </c>
    </row>
    <row r="453" spans="2:19" ht="12.75" customHeight="1" x14ac:dyDescent="0.25">
      <c r="B453" s="137">
        <v>440</v>
      </c>
      <c r="C453" s="81">
        <v>4</v>
      </c>
      <c r="D453" s="83" t="s">
        <v>3449</v>
      </c>
      <c r="E453" s="128" t="s">
        <v>3450</v>
      </c>
      <c r="F453" s="86"/>
      <c r="G453" s="86"/>
      <c r="H453" s="79">
        <f t="shared" ca="1" si="31"/>
        <v>0</v>
      </c>
      <c r="I453" s="251">
        <f>MINA(I454:I521)</f>
        <v>42079</v>
      </c>
      <c r="J453" s="251">
        <f>MAXA(J454:J521)</f>
        <v>42230</v>
      </c>
      <c r="K453" s="149">
        <f>SUM(K454,K455,K465,K468,K470,K474,K479,K484,K490,K495,K499,K506,K514,K518,K521)</f>
        <v>0.77</v>
      </c>
      <c r="L453" s="180">
        <f t="shared" si="32"/>
        <v>110</v>
      </c>
      <c r="M453" s="251"/>
      <c r="N453" s="251"/>
      <c r="O453" s="149">
        <f>SUM(O454,O455,O465,O468,O470,O474,O479,O484,O490,O495,O499,O506,O514,O518,O521)</f>
        <v>0.77</v>
      </c>
      <c r="P453" s="151">
        <f t="shared" si="33"/>
        <v>0</v>
      </c>
      <c r="Q453" s="145">
        <f t="shared" si="34"/>
        <v>0</v>
      </c>
      <c r="R453" s="165"/>
      <c r="S453" s="177">
        <v>0</v>
      </c>
    </row>
    <row r="454" spans="2:19" ht="15.75" customHeight="1" x14ac:dyDescent="0.25">
      <c r="B454" s="137">
        <v>441</v>
      </c>
      <c r="C454" s="81">
        <v>5</v>
      </c>
      <c r="D454" s="83" t="s">
        <v>3451</v>
      </c>
      <c r="E454" s="128" t="s">
        <v>3452</v>
      </c>
      <c r="F454" s="86" t="s">
        <v>3453</v>
      </c>
      <c r="G454" s="86" t="s">
        <v>3454</v>
      </c>
      <c r="H454" s="79">
        <f t="shared" ca="1" si="31"/>
        <v>-1</v>
      </c>
      <c r="I454" s="251">
        <v>42079</v>
      </c>
      <c r="J454" s="251">
        <v>42097</v>
      </c>
      <c r="K454" s="149">
        <v>0.02</v>
      </c>
      <c r="L454" s="180">
        <f t="shared" si="32"/>
        <v>15</v>
      </c>
      <c r="M454" s="251"/>
      <c r="N454" s="251"/>
      <c r="O454" s="149">
        <v>0.02</v>
      </c>
      <c r="P454" s="151">
        <f t="shared" si="33"/>
        <v>0</v>
      </c>
      <c r="Q454" s="145">
        <f t="shared" si="34"/>
        <v>0</v>
      </c>
      <c r="R454" s="165"/>
      <c r="S454" s="177">
        <v>0</v>
      </c>
    </row>
    <row r="455" spans="2:19" ht="15.75" customHeight="1" x14ac:dyDescent="0.25">
      <c r="B455" s="137">
        <v>442</v>
      </c>
      <c r="C455" s="81">
        <v>5</v>
      </c>
      <c r="D455" s="83" t="s">
        <v>3455</v>
      </c>
      <c r="E455" s="128" t="s">
        <v>3425</v>
      </c>
      <c r="F455" s="86"/>
      <c r="G455" s="86"/>
      <c r="H455" s="79">
        <f t="shared" ca="1" si="31"/>
        <v>0</v>
      </c>
      <c r="I455" s="251">
        <f>MINA(I456:I464)</f>
        <v>42079</v>
      </c>
      <c r="J455" s="251">
        <f>MAXA(J456:J464)</f>
        <v>42153</v>
      </c>
      <c r="K455" s="149">
        <f>SUM(K456:K464)</f>
        <v>0.09</v>
      </c>
      <c r="L455" s="180">
        <f t="shared" si="32"/>
        <v>55</v>
      </c>
      <c r="M455" s="251"/>
      <c r="N455" s="251"/>
      <c r="O455" s="149">
        <f>SUM(O456:O464)</f>
        <v>0.09</v>
      </c>
      <c r="P455" s="151">
        <f t="shared" si="33"/>
        <v>0</v>
      </c>
      <c r="Q455" s="145">
        <f t="shared" si="34"/>
        <v>0</v>
      </c>
      <c r="R455" s="165"/>
      <c r="S455" s="177">
        <v>0</v>
      </c>
    </row>
    <row r="456" spans="2:19" ht="15.75" customHeight="1" x14ac:dyDescent="0.25">
      <c r="B456" s="137">
        <v>443</v>
      </c>
      <c r="C456" s="81">
        <v>6</v>
      </c>
      <c r="D456" s="83" t="s">
        <v>505</v>
      </c>
      <c r="E456" s="128" t="s">
        <v>3456</v>
      </c>
      <c r="F456" s="86" t="s">
        <v>3457</v>
      </c>
      <c r="G456" s="86" t="s">
        <v>3458</v>
      </c>
      <c r="H456" s="79">
        <f t="shared" ca="1" si="31"/>
        <v>-1</v>
      </c>
      <c r="I456" s="251">
        <v>42079</v>
      </c>
      <c r="J456" s="251">
        <v>42083</v>
      </c>
      <c r="K456" s="149">
        <v>0.01</v>
      </c>
      <c r="L456" s="180">
        <f t="shared" si="32"/>
        <v>5</v>
      </c>
      <c r="M456" s="251"/>
      <c r="N456" s="251"/>
      <c r="O456" s="149">
        <v>0.01</v>
      </c>
      <c r="P456" s="151">
        <f t="shared" si="33"/>
        <v>0</v>
      </c>
      <c r="Q456" s="145">
        <f t="shared" si="34"/>
        <v>0</v>
      </c>
      <c r="R456" s="165"/>
      <c r="S456" s="177">
        <v>0</v>
      </c>
    </row>
    <row r="457" spans="2:19" ht="15.75" customHeight="1" x14ac:dyDescent="0.25">
      <c r="B457" s="137">
        <v>444</v>
      </c>
      <c r="C457" s="81">
        <v>6</v>
      </c>
      <c r="D457" s="83" t="s">
        <v>506</v>
      </c>
      <c r="E457" s="128" t="s">
        <v>3459</v>
      </c>
      <c r="F457" s="86" t="s">
        <v>3457</v>
      </c>
      <c r="G457" s="86" t="s">
        <v>3458</v>
      </c>
      <c r="H457" s="79">
        <f t="shared" ref="H457:H586" ca="1" si="35">IF(ISBLANK($N457)=FALSE,1,IF($J457&lt;=$D$6,-1,0))</f>
        <v>-1</v>
      </c>
      <c r="I457" s="251">
        <v>42086</v>
      </c>
      <c r="J457" s="251">
        <v>42090</v>
      </c>
      <c r="K457" s="149">
        <v>0.01</v>
      </c>
      <c r="L457" s="180">
        <f t="shared" si="32"/>
        <v>5</v>
      </c>
      <c r="M457" s="251"/>
      <c r="N457" s="251"/>
      <c r="O457" s="149">
        <v>0.01</v>
      </c>
      <c r="P457" s="151">
        <f t="shared" si="33"/>
        <v>0</v>
      </c>
      <c r="Q457" s="145">
        <f t="shared" si="34"/>
        <v>0</v>
      </c>
      <c r="R457" s="165"/>
      <c r="S457" s="177">
        <v>0</v>
      </c>
    </row>
    <row r="458" spans="2:19" ht="15.75" customHeight="1" x14ac:dyDescent="0.25">
      <c r="B458" s="137">
        <v>445</v>
      </c>
      <c r="C458" s="81">
        <v>6</v>
      </c>
      <c r="D458" s="83" t="s">
        <v>507</v>
      </c>
      <c r="E458" s="128" t="s">
        <v>3460</v>
      </c>
      <c r="F458" s="86" t="s">
        <v>3457</v>
      </c>
      <c r="G458" s="86" t="s">
        <v>3458</v>
      </c>
      <c r="H458" s="79">
        <f t="shared" ca="1" si="35"/>
        <v>-1</v>
      </c>
      <c r="I458" s="251">
        <v>42093</v>
      </c>
      <c r="J458" s="251">
        <v>42104</v>
      </c>
      <c r="K458" s="149">
        <v>0.01</v>
      </c>
      <c r="L458" s="180">
        <f t="shared" si="32"/>
        <v>10</v>
      </c>
      <c r="M458" s="251"/>
      <c r="N458" s="251"/>
      <c r="O458" s="149">
        <v>0.01</v>
      </c>
      <c r="P458" s="151">
        <f t="shared" si="33"/>
        <v>0</v>
      </c>
      <c r="Q458" s="145">
        <f t="shared" si="34"/>
        <v>0</v>
      </c>
      <c r="R458" s="165"/>
      <c r="S458" s="177">
        <v>0</v>
      </c>
    </row>
    <row r="459" spans="2:19" ht="15.75" customHeight="1" x14ac:dyDescent="0.25">
      <c r="B459" s="137">
        <v>446</v>
      </c>
      <c r="C459" s="81">
        <v>6</v>
      </c>
      <c r="D459" s="83" t="s">
        <v>508</v>
      </c>
      <c r="E459" s="128" t="s">
        <v>3461</v>
      </c>
      <c r="F459" s="86" t="s">
        <v>3457</v>
      </c>
      <c r="G459" s="86" t="s">
        <v>3458</v>
      </c>
      <c r="H459" s="79">
        <f t="shared" ca="1" si="35"/>
        <v>-1</v>
      </c>
      <c r="I459" s="251">
        <v>42107</v>
      </c>
      <c r="J459" s="251">
        <v>42111</v>
      </c>
      <c r="K459" s="149">
        <v>0.01</v>
      </c>
      <c r="L459" s="180">
        <f t="shared" si="32"/>
        <v>5</v>
      </c>
      <c r="M459" s="251"/>
      <c r="N459" s="251"/>
      <c r="O459" s="149">
        <v>0.01</v>
      </c>
      <c r="P459" s="151">
        <f t="shared" si="33"/>
        <v>0</v>
      </c>
      <c r="Q459" s="145">
        <f t="shared" si="34"/>
        <v>0</v>
      </c>
      <c r="R459" s="165"/>
      <c r="S459" s="177">
        <v>0</v>
      </c>
    </row>
    <row r="460" spans="2:19" ht="15.75" customHeight="1" x14ac:dyDescent="0.25">
      <c r="B460" s="137">
        <v>447</v>
      </c>
      <c r="C460" s="81">
        <v>6</v>
      </c>
      <c r="D460" s="83" t="s">
        <v>509</v>
      </c>
      <c r="E460" s="128" t="s">
        <v>3462</v>
      </c>
      <c r="F460" s="86" t="s">
        <v>3457</v>
      </c>
      <c r="G460" s="86" t="s">
        <v>3458</v>
      </c>
      <c r="H460" s="79">
        <f t="shared" ca="1" si="35"/>
        <v>0</v>
      </c>
      <c r="I460" s="251">
        <v>42114</v>
      </c>
      <c r="J460" s="251">
        <v>42118</v>
      </c>
      <c r="K460" s="149">
        <v>0.01</v>
      </c>
      <c r="L460" s="180">
        <f t="shared" si="32"/>
        <v>5</v>
      </c>
      <c r="M460" s="251"/>
      <c r="N460" s="251"/>
      <c r="O460" s="149">
        <v>0.01</v>
      </c>
      <c r="P460" s="151">
        <f t="shared" si="33"/>
        <v>0</v>
      </c>
      <c r="Q460" s="145">
        <f t="shared" si="34"/>
        <v>0</v>
      </c>
      <c r="R460" s="165"/>
      <c r="S460" s="177">
        <v>0</v>
      </c>
    </row>
    <row r="461" spans="2:19" ht="15.75" customHeight="1" x14ac:dyDescent="0.25">
      <c r="B461" s="137">
        <v>448</v>
      </c>
      <c r="C461" s="81">
        <v>6</v>
      </c>
      <c r="D461" s="83" t="s">
        <v>510</v>
      </c>
      <c r="E461" s="128" t="s">
        <v>3463</v>
      </c>
      <c r="F461" s="86" t="s">
        <v>3457</v>
      </c>
      <c r="G461" s="86" t="s">
        <v>3458</v>
      </c>
      <c r="H461" s="79">
        <f t="shared" ca="1" si="35"/>
        <v>0</v>
      </c>
      <c r="I461" s="251">
        <v>42121</v>
      </c>
      <c r="J461" s="251">
        <v>42125</v>
      </c>
      <c r="K461" s="149">
        <v>0.01</v>
      </c>
      <c r="L461" s="180">
        <f t="shared" si="32"/>
        <v>5</v>
      </c>
      <c r="M461" s="251"/>
      <c r="N461" s="251"/>
      <c r="O461" s="149">
        <v>0.01</v>
      </c>
      <c r="P461" s="151">
        <f t="shared" si="33"/>
        <v>0</v>
      </c>
      <c r="Q461" s="145">
        <f t="shared" si="34"/>
        <v>0</v>
      </c>
      <c r="R461" s="165"/>
      <c r="S461" s="177">
        <v>0</v>
      </c>
    </row>
    <row r="462" spans="2:19" ht="15.75" customHeight="1" x14ac:dyDescent="0.25">
      <c r="B462" s="137">
        <v>449</v>
      </c>
      <c r="C462" s="81">
        <v>6</v>
      </c>
      <c r="D462" s="83" t="s">
        <v>511</v>
      </c>
      <c r="E462" s="128" t="s">
        <v>3464</v>
      </c>
      <c r="F462" s="86" t="s">
        <v>3457</v>
      </c>
      <c r="G462" s="86" t="s">
        <v>3458</v>
      </c>
      <c r="H462" s="79">
        <f t="shared" ca="1" si="35"/>
        <v>0</v>
      </c>
      <c r="I462" s="251">
        <v>42128</v>
      </c>
      <c r="J462" s="251">
        <v>42132</v>
      </c>
      <c r="K462" s="149">
        <v>0.01</v>
      </c>
      <c r="L462" s="180">
        <f t="shared" si="32"/>
        <v>5</v>
      </c>
      <c r="M462" s="251"/>
      <c r="N462" s="251"/>
      <c r="O462" s="149">
        <v>0.01</v>
      </c>
      <c r="P462" s="151">
        <f t="shared" si="33"/>
        <v>0</v>
      </c>
      <c r="Q462" s="145">
        <f t="shared" si="34"/>
        <v>0</v>
      </c>
      <c r="R462" s="165"/>
      <c r="S462" s="177">
        <v>0</v>
      </c>
    </row>
    <row r="463" spans="2:19" ht="15.75" customHeight="1" x14ac:dyDescent="0.25">
      <c r="B463" s="137">
        <v>450</v>
      </c>
      <c r="C463" s="81">
        <v>6</v>
      </c>
      <c r="D463" s="83" t="s">
        <v>512</v>
      </c>
      <c r="E463" s="128" t="s">
        <v>3465</v>
      </c>
      <c r="F463" s="86" t="s">
        <v>3457</v>
      </c>
      <c r="G463" s="86" t="s">
        <v>3458</v>
      </c>
      <c r="H463" s="79">
        <f t="shared" ca="1" si="35"/>
        <v>0</v>
      </c>
      <c r="I463" s="251">
        <v>42135</v>
      </c>
      <c r="J463" s="251">
        <v>42139</v>
      </c>
      <c r="K463" s="149">
        <v>0.01</v>
      </c>
      <c r="L463" s="180">
        <f t="shared" si="32"/>
        <v>5</v>
      </c>
      <c r="M463" s="251"/>
      <c r="N463" s="251"/>
      <c r="O463" s="149">
        <v>0.01</v>
      </c>
      <c r="P463" s="151">
        <f t="shared" si="33"/>
        <v>0</v>
      </c>
      <c r="Q463" s="145">
        <f t="shared" si="34"/>
        <v>0</v>
      </c>
      <c r="R463" s="165"/>
      <c r="S463" s="177">
        <v>0</v>
      </c>
    </row>
    <row r="464" spans="2:19" ht="15.75" customHeight="1" x14ac:dyDescent="0.25">
      <c r="B464" s="137">
        <v>451</v>
      </c>
      <c r="C464" s="81">
        <v>6</v>
      </c>
      <c r="D464" s="83" t="s">
        <v>513</v>
      </c>
      <c r="E464" s="128" t="s">
        <v>3466</v>
      </c>
      <c r="F464" s="86" t="s">
        <v>3457</v>
      </c>
      <c r="G464" s="86" t="s">
        <v>3458</v>
      </c>
      <c r="H464" s="79">
        <f t="shared" ca="1" si="35"/>
        <v>0</v>
      </c>
      <c r="I464" s="251">
        <v>42142</v>
      </c>
      <c r="J464" s="251">
        <v>42153</v>
      </c>
      <c r="K464" s="149">
        <v>0.01</v>
      </c>
      <c r="L464" s="180">
        <f t="shared" si="32"/>
        <v>10</v>
      </c>
      <c r="M464" s="251"/>
      <c r="N464" s="251"/>
      <c r="O464" s="149">
        <v>0.01</v>
      </c>
      <c r="P464" s="151">
        <f t="shared" si="33"/>
        <v>0</v>
      </c>
      <c r="Q464" s="145">
        <f t="shared" si="34"/>
        <v>0</v>
      </c>
      <c r="R464" s="165"/>
      <c r="S464" s="177">
        <v>0</v>
      </c>
    </row>
    <row r="465" spans="2:19" ht="15.75" customHeight="1" x14ac:dyDescent="0.25">
      <c r="B465" s="137">
        <v>452</v>
      </c>
      <c r="C465" s="81">
        <v>5</v>
      </c>
      <c r="D465" s="83" t="s">
        <v>514</v>
      </c>
      <c r="E465" s="128" t="s">
        <v>3374</v>
      </c>
      <c r="F465" s="86"/>
      <c r="G465" s="86"/>
      <c r="H465" s="79">
        <f t="shared" ca="1" si="35"/>
        <v>0</v>
      </c>
      <c r="I465" s="251">
        <f>MINA(I466:I467)</f>
        <v>42128</v>
      </c>
      <c r="J465" s="251">
        <f>MAXA(J466:J467)</f>
        <v>42160</v>
      </c>
      <c r="K465" s="149">
        <f>SUM(K466:K467)</f>
        <v>0.02</v>
      </c>
      <c r="L465" s="180">
        <f t="shared" si="32"/>
        <v>25</v>
      </c>
      <c r="M465" s="251"/>
      <c r="N465" s="251"/>
      <c r="O465" s="149">
        <f>SUM(O466:O467)</f>
        <v>0.02</v>
      </c>
      <c r="P465" s="151">
        <f t="shared" si="33"/>
        <v>0</v>
      </c>
      <c r="Q465" s="145">
        <f t="shared" si="34"/>
        <v>0</v>
      </c>
      <c r="R465" s="165"/>
      <c r="S465" s="177">
        <v>0</v>
      </c>
    </row>
    <row r="466" spans="2:19" ht="15.75" customHeight="1" x14ac:dyDescent="0.25">
      <c r="B466" s="137">
        <v>453</v>
      </c>
      <c r="C466" s="81">
        <v>6</v>
      </c>
      <c r="D466" s="83" t="s">
        <v>515</v>
      </c>
      <c r="E466" s="128" t="s">
        <v>3467</v>
      </c>
      <c r="F466" s="86" t="s">
        <v>3457</v>
      </c>
      <c r="G466" s="86" t="s">
        <v>3458</v>
      </c>
      <c r="H466" s="79">
        <f t="shared" ca="1" si="35"/>
        <v>0</v>
      </c>
      <c r="I466" s="251">
        <v>42128</v>
      </c>
      <c r="J466" s="251">
        <v>42153</v>
      </c>
      <c r="K466" s="149">
        <v>0.01</v>
      </c>
      <c r="L466" s="180">
        <f t="shared" si="32"/>
        <v>20</v>
      </c>
      <c r="M466" s="251"/>
      <c r="N466" s="251"/>
      <c r="O466" s="149">
        <v>0.01</v>
      </c>
      <c r="P466" s="151">
        <f t="shared" si="33"/>
        <v>0</v>
      </c>
      <c r="Q466" s="145">
        <f t="shared" si="34"/>
        <v>0</v>
      </c>
      <c r="R466" s="165"/>
      <c r="S466" s="177">
        <v>0</v>
      </c>
    </row>
    <row r="467" spans="2:19" ht="15.75" customHeight="1" x14ac:dyDescent="0.25">
      <c r="B467" s="137">
        <v>454</v>
      </c>
      <c r="C467" s="81">
        <v>6</v>
      </c>
      <c r="D467" s="83" t="s">
        <v>516</v>
      </c>
      <c r="E467" s="128" t="s">
        <v>3468</v>
      </c>
      <c r="F467" s="86" t="s">
        <v>3457</v>
      </c>
      <c r="G467" s="86" t="s">
        <v>3458</v>
      </c>
      <c r="H467" s="79">
        <f t="shared" ca="1" si="35"/>
        <v>0</v>
      </c>
      <c r="I467" s="251">
        <v>42156</v>
      </c>
      <c r="J467" s="251">
        <v>42160</v>
      </c>
      <c r="K467" s="149">
        <v>0.01</v>
      </c>
      <c r="L467" s="180">
        <f t="shared" si="32"/>
        <v>5</v>
      </c>
      <c r="M467" s="251"/>
      <c r="N467" s="251"/>
      <c r="O467" s="149">
        <v>0.01</v>
      </c>
      <c r="P467" s="151">
        <f t="shared" si="33"/>
        <v>0</v>
      </c>
      <c r="Q467" s="145">
        <f t="shared" si="34"/>
        <v>0</v>
      </c>
      <c r="R467" s="165"/>
      <c r="S467" s="177">
        <v>0</v>
      </c>
    </row>
    <row r="468" spans="2:19" ht="15.75" customHeight="1" x14ac:dyDescent="0.25">
      <c r="B468" s="137">
        <v>455</v>
      </c>
      <c r="C468" s="81">
        <v>5</v>
      </c>
      <c r="D468" s="83" t="s">
        <v>517</v>
      </c>
      <c r="E468" s="128" t="s">
        <v>3469</v>
      </c>
      <c r="F468" s="86"/>
      <c r="G468" s="86"/>
      <c r="H468" s="79">
        <f t="shared" ca="1" si="35"/>
        <v>0</v>
      </c>
      <c r="I468" s="251">
        <f>MINA(I469)</f>
        <v>42156</v>
      </c>
      <c r="J468" s="251">
        <f>MAXA(J469)</f>
        <v>42167</v>
      </c>
      <c r="K468" s="149">
        <f>SUM(K469)</f>
        <v>0.01</v>
      </c>
      <c r="L468" s="180">
        <f t="shared" si="32"/>
        <v>10</v>
      </c>
      <c r="M468" s="251"/>
      <c r="N468" s="251"/>
      <c r="O468" s="149">
        <f>SUM(O469)</f>
        <v>0.01</v>
      </c>
      <c r="P468" s="151">
        <f t="shared" si="33"/>
        <v>0</v>
      </c>
      <c r="Q468" s="145">
        <f t="shared" si="34"/>
        <v>0</v>
      </c>
      <c r="R468" s="165"/>
      <c r="S468" s="177">
        <v>0</v>
      </c>
    </row>
    <row r="469" spans="2:19" ht="15.75" customHeight="1" x14ac:dyDescent="0.25">
      <c r="B469" s="137">
        <v>456</v>
      </c>
      <c r="C469" s="81">
        <v>6</v>
      </c>
      <c r="D469" s="83" t="s">
        <v>518</v>
      </c>
      <c r="E469" s="128" t="s">
        <v>3470</v>
      </c>
      <c r="F469" s="86" t="s">
        <v>3457</v>
      </c>
      <c r="G469" s="86" t="s">
        <v>3458</v>
      </c>
      <c r="H469" s="79">
        <f t="shared" ca="1" si="35"/>
        <v>0</v>
      </c>
      <c r="I469" s="251">
        <v>42156</v>
      </c>
      <c r="J469" s="251">
        <v>42167</v>
      </c>
      <c r="K469" s="149">
        <v>0.01</v>
      </c>
      <c r="L469" s="180">
        <f t="shared" si="32"/>
        <v>10</v>
      </c>
      <c r="M469" s="251"/>
      <c r="N469" s="251"/>
      <c r="O469" s="149">
        <v>0.01</v>
      </c>
      <c r="P469" s="151">
        <f t="shared" si="33"/>
        <v>0</v>
      </c>
      <c r="Q469" s="145">
        <f t="shared" si="34"/>
        <v>0</v>
      </c>
      <c r="R469" s="165"/>
      <c r="S469" s="177">
        <v>0</v>
      </c>
    </row>
    <row r="470" spans="2:19" ht="15.75" customHeight="1" x14ac:dyDescent="0.25">
      <c r="B470" s="137">
        <v>457</v>
      </c>
      <c r="C470" s="81">
        <v>5</v>
      </c>
      <c r="D470" s="83" t="s">
        <v>519</v>
      </c>
      <c r="E470" s="128" t="s">
        <v>3377</v>
      </c>
      <c r="F470" s="86"/>
      <c r="G470" s="86"/>
      <c r="H470" s="79">
        <f t="shared" ca="1" si="35"/>
        <v>0</v>
      </c>
      <c r="I470" s="251">
        <f>MINA(I471:I473)</f>
        <v>42079</v>
      </c>
      <c r="J470" s="251">
        <f>MAXA(J471:J473)</f>
        <v>42146</v>
      </c>
      <c r="K470" s="149">
        <f>SUM(K471:K473)</f>
        <v>0.05</v>
      </c>
      <c r="L470" s="180">
        <f t="shared" si="32"/>
        <v>50</v>
      </c>
      <c r="M470" s="251"/>
      <c r="N470" s="251"/>
      <c r="O470" s="149">
        <f>SUM(O471:O473)</f>
        <v>0.05</v>
      </c>
      <c r="P470" s="151">
        <f t="shared" si="33"/>
        <v>0</v>
      </c>
      <c r="Q470" s="145">
        <f t="shared" si="34"/>
        <v>0</v>
      </c>
      <c r="R470" s="165"/>
      <c r="S470" s="177">
        <v>0</v>
      </c>
    </row>
    <row r="471" spans="2:19" ht="15.75" customHeight="1" x14ac:dyDescent="0.25">
      <c r="B471" s="137">
        <v>458</v>
      </c>
      <c r="C471" s="81">
        <v>6</v>
      </c>
      <c r="D471" s="83" t="s">
        <v>520</v>
      </c>
      <c r="E471" s="128" t="s">
        <v>3471</v>
      </c>
      <c r="F471" s="86" t="s">
        <v>3457</v>
      </c>
      <c r="G471" s="86" t="s">
        <v>3458</v>
      </c>
      <c r="H471" s="79">
        <f t="shared" ca="1" si="35"/>
        <v>-1</v>
      </c>
      <c r="I471" s="251">
        <v>42079</v>
      </c>
      <c r="J471" s="251">
        <v>42104</v>
      </c>
      <c r="K471" s="149">
        <v>0.02</v>
      </c>
      <c r="L471" s="180">
        <f t="shared" si="32"/>
        <v>20</v>
      </c>
      <c r="M471" s="251"/>
      <c r="N471" s="251"/>
      <c r="O471" s="149">
        <v>0.02</v>
      </c>
      <c r="P471" s="151">
        <f t="shared" si="33"/>
        <v>0</v>
      </c>
      <c r="Q471" s="145">
        <f t="shared" si="34"/>
        <v>0</v>
      </c>
      <c r="R471" s="165"/>
      <c r="S471" s="177">
        <v>0</v>
      </c>
    </row>
    <row r="472" spans="2:19" ht="15.75" customHeight="1" x14ac:dyDescent="0.25">
      <c r="B472" s="137">
        <v>459</v>
      </c>
      <c r="C472" s="81">
        <v>6</v>
      </c>
      <c r="D472" s="83" t="s">
        <v>521</v>
      </c>
      <c r="E472" s="128" t="s">
        <v>3472</v>
      </c>
      <c r="F472" s="86" t="s">
        <v>3457</v>
      </c>
      <c r="G472" s="86" t="s">
        <v>3458</v>
      </c>
      <c r="H472" s="79">
        <f t="shared" ca="1" si="35"/>
        <v>0</v>
      </c>
      <c r="I472" s="251">
        <v>42107</v>
      </c>
      <c r="J472" s="251">
        <v>42118</v>
      </c>
      <c r="K472" s="149">
        <v>0.01</v>
      </c>
      <c r="L472" s="180">
        <f t="shared" si="32"/>
        <v>10</v>
      </c>
      <c r="M472" s="251"/>
      <c r="N472" s="251"/>
      <c r="O472" s="149">
        <v>0.01</v>
      </c>
      <c r="P472" s="151">
        <f t="shared" si="33"/>
        <v>0</v>
      </c>
      <c r="Q472" s="145">
        <f t="shared" si="34"/>
        <v>0</v>
      </c>
      <c r="R472" s="165"/>
      <c r="S472" s="177">
        <v>0</v>
      </c>
    </row>
    <row r="473" spans="2:19" ht="15.75" customHeight="1" x14ac:dyDescent="0.25">
      <c r="B473" s="137">
        <v>460</v>
      </c>
      <c r="C473" s="81">
        <v>6</v>
      </c>
      <c r="D473" s="83" t="s">
        <v>522</v>
      </c>
      <c r="E473" s="128" t="s">
        <v>3473</v>
      </c>
      <c r="F473" s="86" t="s">
        <v>3457</v>
      </c>
      <c r="G473" s="86" t="s">
        <v>3458</v>
      </c>
      <c r="H473" s="79">
        <f t="shared" ca="1" si="35"/>
        <v>0</v>
      </c>
      <c r="I473" s="251">
        <v>42121</v>
      </c>
      <c r="J473" s="251">
        <v>42146</v>
      </c>
      <c r="K473" s="149">
        <v>0.02</v>
      </c>
      <c r="L473" s="180">
        <f t="shared" si="32"/>
        <v>20</v>
      </c>
      <c r="M473" s="251"/>
      <c r="N473" s="251"/>
      <c r="O473" s="149">
        <v>0.02</v>
      </c>
      <c r="P473" s="151">
        <f t="shared" si="33"/>
        <v>0</v>
      </c>
      <c r="Q473" s="145">
        <f t="shared" si="34"/>
        <v>0</v>
      </c>
      <c r="R473" s="165"/>
      <c r="S473" s="177">
        <v>0</v>
      </c>
    </row>
    <row r="474" spans="2:19" ht="15.75" customHeight="1" x14ac:dyDescent="0.25">
      <c r="B474" s="137">
        <v>461</v>
      </c>
      <c r="C474" s="81">
        <v>5</v>
      </c>
      <c r="D474" s="83" t="s">
        <v>523</v>
      </c>
      <c r="E474" s="128" t="s">
        <v>3379</v>
      </c>
      <c r="F474" s="86"/>
      <c r="G474" s="86"/>
      <c r="H474" s="79">
        <f t="shared" ca="1" si="35"/>
        <v>0</v>
      </c>
      <c r="I474" s="251">
        <f>MINA(I475:I478)</f>
        <v>42128</v>
      </c>
      <c r="J474" s="251">
        <f>MAXA(J475:J478)</f>
        <v>42174</v>
      </c>
      <c r="K474" s="149">
        <f>SUM(K475:K478)</f>
        <v>0.05</v>
      </c>
      <c r="L474" s="180">
        <f t="shared" si="32"/>
        <v>35</v>
      </c>
      <c r="M474" s="251"/>
      <c r="N474" s="251"/>
      <c r="O474" s="149">
        <f>SUM(O475:O478)</f>
        <v>0.05</v>
      </c>
      <c r="P474" s="151">
        <f t="shared" si="33"/>
        <v>0</v>
      </c>
      <c r="Q474" s="145">
        <f t="shared" si="34"/>
        <v>0</v>
      </c>
      <c r="R474" s="165"/>
      <c r="S474" s="177">
        <v>0</v>
      </c>
    </row>
    <row r="475" spans="2:19" ht="15.75" customHeight="1" x14ac:dyDescent="0.25">
      <c r="B475" s="137">
        <v>462</v>
      </c>
      <c r="C475" s="81">
        <v>6</v>
      </c>
      <c r="D475" s="83" t="s">
        <v>524</v>
      </c>
      <c r="E475" s="128" t="s">
        <v>3474</v>
      </c>
      <c r="F475" s="86" t="s">
        <v>3453</v>
      </c>
      <c r="G475" s="86" t="s">
        <v>3454</v>
      </c>
      <c r="H475" s="79">
        <f t="shared" ca="1" si="35"/>
        <v>0</v>
      </c>
      <c r="I475" s="251">
        <v>42128</v>
      </c>
      <c r="J475" s="251">
        <v>42132</v>
      </c>
      <c r="K475" s="149">
        <v>0.01</v>
      </c>
      <c r="L475" s="180">
        <f t="shared" si="32"/>
        <v>5</v>
      </c>
      <c r="M475" s="251"/>
      <c r="N475" s="251"/>
      <c r="O475" s="149">
        <v>0.01</v>
      </c>
      <c r="P475" s="151">
        <f t="shared" si="33"/>
        <v>0</v>
      </c>
      <c r="Q475" s="145">
        <f t="shared" si="34"/>
        <v>0</v>
      </c>
      <c r="R475" s="165"/>
      <c r="S475" s="177">
        <v>0</v>
      </c>
    </row>
    <row r="476" spans="2:19" ht="15.75" customHeight="1" x14ac:dyDescent="0.25">
      <c r="B476" s="137">
        <v>463</v>
      </c>
      <c r="C476" s="81">
        <v>6</v>
      </c>
      <c r="D476" s="83" t="s">
        <v>525</v>
      </c>
      <c r="E476" s="128" t="s">
        <v>3475</v>
      </c>
      <c r="F476" s="86" t="s">
        <v>3453</v>
      </c>
      <c r="G476" s="86" t="s">
        <v>3454</v>
      </c>
      <c r="H476" s="79">
        <f t="shared" ca="1" si="35"/>
        <v>0</v>
      </c>
      <c r="I476" s="251">
        <v>42135</v>
      </c>
      <c r="J476" s="251">
        <v>42139</v>
      </c>
      <c r="K476" s="149">
        <v>0.01</v>
      </c>
      <c r="L476" s="180">
        <f t="shared" si="32"/>
        <v>5</v>
      </c>
      <c r="M476" s="251"/>
      <c r="N476" s="251"/>
      <c r="O476" s="149">
        <v>0.01</v>
      </c>
      <c r="P476" s="151">
        <f t="shared" si="33"/>
        <v>0</v>
      </c>
      <c r="Q476" s="145">
        <f t="shared" si="34"/>
        <v>0</v>
      </c>
      <c r="R476" s="165"/>
      <c r="S476" s="177">
        <v>0</v>
      </c>
    </row>
    <row r="477" spans="2:19" ht="15.75" customHeight="1" x14ac:dyDescent="0.25">
      <c r="B477" s="137">
        <v>464</v>
      </c>
      <c r="C477" s="81">
        <v>6</v>
      </c>
      <c r="D477" s="83" t="s">
        <v>526</v>
      </c>
      <c r="E477" s="128" t="s">
        <v>3476</v>
      </c>
      <c r="F477" s="86" t="s">
        <v>3453</v>
      </c>
      <c r="G477" s="86" t="s">
        <v>3454</v>
      </c>
      <c r="H477" s="79">
        <f t="shared" ca="1" si="35"/>
        <v>0</v>
      </c>
      <c r="I477" s="251">
        <v>42142</v>
      </c>
      <c r="J477" s="251">
        <v>42167</v>
      </c>
      <c r="K477" s="149">
        <v>0.02</v>
      </c>
      <c r="L477" s="180">
        <f t="shared" si="32"/>
        <v>20</v>
      </c>
      <c r="M477" s="251"/>
      <c r="N477" s="251"/>
      <c r="O477" s="149">
        <v>0.02</v>
      </c>
      <c r="P477" s="151">
        <f t="shared" si="33"/>
        <v>0</v>
      </c>
      <c r="Q477" s="145">
        <f t="shared" si="34"/>
        <v>0</v>
      </c>
      <c r="R477" s="165"/>
      <c r="S477" s="177">
        <v>0</v>
      </c>
    </row>
    <row r="478" spans="2:19" ht="15.75" customHeight="1" x14ac:dyDescent="0.25">
      <c r="B478" s="137">
        <v>465</v>
      </c>
      <c r="C478" s="81">
        <v>6</v>
      </c>
      <c r="D478" s="83" t="s">
        <v>527</v>
      </c>
      <c r="E478" s="128" t="s">
        <v>3477</v>
      </c>
      <c r="F478" s="86" t="s">
        <v>3453</v>
      </c>
      <c r="G478" s="86" t="s">
        <v>3454</v>
      </c>
      <c r="H478" s="79">
        <f t="shared" ca="1" si="35"/>
        <v>0</v>
      </c>
      <c r="I478" s="251">
        <v>42170</v>
      </c>
      <c r="J478" s="251">
        <v>42174</v>
      </c>
      <c r="K478" s="149">
        <v>0.01</v>
      </c>
      <c r="L478" s="180">
        <f t="shared" si="32"/>
        <v>5</v>
      </c>
      <c r="M478" s="251"/>
      <c r="N478" s="251"/>
      <c r="O478" s="149">
        <v>0.01</v>
      </c>
      <c r="P478" s="151">
        <f t="shared" si="33"/>
        <v>0</v>
      </c>
      <c r="Q478" s="145">
        <f t="shared" si="34"/>
        <v>0</v>
      </c>
      <c r="R478" s="165"/>
      <c r="S478" s="177">
        <v>0</v>
      </c>
    </row>
    <row r="479" spans="2:19" ht="15.75" customHeight="1" x14ac:dyDescent="0.25">
      <c r="B479" s="137">
        <v>466</v>
      </c>
      <c r="C479" s="81">
        <v>5</v>
      </c>
      <c r="D479" s="83" t="s">
        <v>528</v>
      </c>
      <c r="E479" s="128" t="s">
        <v>3478</v>
      </c>
      <c r="F479" s="86"/>
      <c r="G479" s="86"/>
      <c r="H479" s="79">
        <f t="shared" ca="1" si="35"/>
        <v>0</v>
      </c>
      <c r="I479" s="251">
        <f>MINA(I480:I483)</f>
        <v>42128</v>
      </c>
      <c r="J479" s="251">
        <f>MAXA(J480:J483)</f>
        <v>42170</v>
      </c>
      <c r="K479" s="149">
        <f>SUM(K480:K483)</f>
        <v>0.06</v>
      </c>
      <c r="L479" s="180">
        <f t="shared" si="32"/>
        <v>31</v>
      </c>
      <c r="M479" s="251"/>
      <c r="N479" s="251"/>
      <c r="O479" s="149">
        <f>SUM(O480:O483)</f>
        <v>0.06</v>
      </c>
      <c r="P479" s="151">
        <f t="shared" si="33"/>
        <v>0</v>
      </c>
      <c r="Q479" s="145">
        <f t="shared" si="34"/>
        <v>0</v>
      </c>
      <c r="R479" s="165"/>
      <c r="S479" s="177">
        <v>0</v>
      </c>
    </row>
    <row r="480" spans="2:19" ht="15.75" customHeight="1" x14ac:dyDescent="0.25">
      <c r="B480" s="137">
        <v>467</v>
      </c>
      <c r="C480" s="81">
        <v>6</v>
      </c>
      <c r="D480" s="83" t="s">
        <v>529</v>
      </c>
      <c r="E480" s="128" t="s">
        <v>3479</v>
      </c>
      <c r="F480" s="86" t="s">
        <v>3453</v>
      </c>
      <c r="G480" s="86" t="s">
        <v>3454</v>
      </c>
      <c r="H480" s="79">
        <f t="shared" ca="1" si="35"/>
        <v>0</v>
      </c>
      <c r="I480" s="251">
        <v>42128</v>
      </c>
      <c r="J480" s="251">
        <v>42139</v>
      </c>
      <c r="K480" s="149">
        <v>0.02</v>
      </c>
      <c r="L480" s="180">
        <f t="shared" si="32"/>
        <v>10</v>
      </c>
      <c r="M480" s="251"/>
      <c r="N480" s="251"/>
      <c r="O480" s="149">
        <v>0.02</v>
      </c>
      <c r="P480" s="151">
        <f t="shared" si="33"/>
        <v>0</v>
      </c>
      <c r="Q480" s="145">
        <f t="shared" si="34"/>
        <v>0</v>
      </c>
      <c r="R480" s="165"/>
      <c r="S480" s="177">
        <v>0</v>
      </c>
    </row>
    <row r="481" spans="2:19" ht="15.75" customHeight="1" x14ac:dyDescent="0.25">
      <c r="B481" s="137">
        <v>468</v>
      </c>
      <c r="C481" s="81">
        <v>6</v>
      </c>
      <c r="D481" s="83" t="s">
        <v>530</v>
      </c>
      <c r="E481" s="128" t="s">
        <v>3480</v>
      </c>
      <c r="F481" s="86" t="s">
        <v>3453</v>
      </c>
      <c r="G481" s="86" t="s">
        <v>3454</v>
      </c>
      <c r="H481" s="79">
        <f t="shared" ca="1" si="35"/>
        <v>0</v>
      </c>
      <c r="I481" s="251">
        <v>42142</v>
      </c>
      <c r="J481" s="251">
        <v>42146</v>
      </c>
      <c r="K481" s="149">
        <v>0.01</v>
      </c>
      <c r="L481" s="180">
        <f t="shared" si="32"/>
        <v>5</v>
      </c>
      <c r="M481" s="251"/>
      <c r="N481" s="251"/>
      <c r="O481" s="149">
        <v>0.01</v>
      </c>
      <c r="P481" s="151">
        <f t="shared" si="33"/>
        <v>0</v>
      </c>
      <c r="Q481" s="145">
        <f t="shared" si="34"/>
        <v>0</v>
      </c>
      <c r="R481" s="165"/>
      <c r="S481" s="177">
        <v>0</v>
      </c>
    </row>
    <row r="482" spans="2:19" ht="15.75" customHeight="1" x14ac:dyDescent="0.25">
      <c r="B482" s="137">
        <v>469</v>
      </c>
      <c r="C482" s="81">
        <v>6</v>
      </c>
      <c r="D482" s="83" t="s">
        <v>531</v>
      </c>
      <c r="E482" s="128" t="s">
        <v>3481</v>
      </c>
      <c r="F482" s="86" t="s">
        <v>3453</v>
      </c>
      <c r="G482" s="86" t="s">
        <v>3454</v>
      </c>
      <c r="H482" s="79">
        <f t="shared" ca="1" si="35"/>
        <v>0</v>
      </c>
      <c r="I482" s="251">
        <v>42150</v>
      </c>
      <c r="J482" s="251">
        <v>42156</v>
      </c>
      <c r="K482" s="149">
        <v>0.01</v>
      </c>
      <c r="L482" s="180">
        <f t="shared" si="32"/>
        <v>5</v>
      </c>
      <c r="M482" s="251"/>
      <c r="N482" s="251"/>
      <c r="O482" s="149">
        <v>0.01</v>
      </c>
      <c r="P482" s="151">
        <f t="shared" si="33"/>
        <v>0</v>
      </c>
      <c r="Q482" s="145">
        <f t="shared" si="34"/>
        <v>0</v>
      </c>
      <c r="R482" s="165"/>
      <c r="S482" s="177">
        <v>0</v>
      </c>
    </row>
    <row r="483" spans="2:19" ht="15.75" customHeight="1" x14ac:dyDescent="0.25">
      <c r="B483" s="137">
        <v>470</v>
      </c>
      <c r="C483" s="81">
        <v>6</v>
      </c>
      <c r="D483" s="83" t="s">
        <v>532</v>
      </c>
      <c r="E483" s="128" t="s">
        <v>3482</v>
      </c>
      <c r="F483" s="86" t="s">
        <v>3457</v>
      </c>
      <c r="G483" s="86" t="s">
        <v>3458</v>
      </c>
      <c r="H483" s="79">
        <f t="shared" ca="1" si="35"/>
        <v>0</v>
      </c>
      <c r="I483" s="251">
        <v>42157</v>
      </c>
      <c r="J483" s="251">
        <v>42170</v>
      </c>
      <c r="K483" s="149">
        <v>0.02</v>
      </c>
      <c r="L483" s="180">
        <f t="shared" si="32"/>
        <v>10</v>
      </c>
      <c r="M483" s="251"/>
      <c r="N483" s="251"/>
      <c r="O483" s="149">
        <v>0.02</v>
      </c>
      <c r="P483" s="151">
        <f t="shared" si="33"/>
        <v>0</v>
      </c>
      <c r="Q483" s="145">
        <f t="shared" si="34"/>
        <v>0</v>
      </c>
      <c r="R483" s="165"/>
      <c r="S483" s="177">
        <v>0</v>
      </c>
    </row>
    <row r="484" spans="2:19" ht="15.75" customHeight="1" x14ac:dyDescent="0.25">
      <c r="B484" s="137">
        <v>471</v>
      </c>
      <c r="C484" s="81">
        <v>5</v>
      </c>
      <c r="D484" s="83" t="s">
        <v>533</v>
      </c>
      <c r="E484" s="128" t="s">
        <v>3383</v>
      </c>
      <c r="F484" s="86"/>
      <c r="G484" s="86"/>
      <c r="H484" s="79">
        <f t="shared" ca="1" si="35"/>
        <v>0</v>
      </c>
      <c r="I484" s="251">
        <f>MINA(I485:I489)</f>
        <v>42079</v>
      </c>
      <c r="J484" s="251">
        <f>MAXA(J485:J489)</f>
        <v>42139</v>
      </c>
      <c r="K484" s="149">
        <f>SUM(K485:K489)</f>
        <v>9.0000000000000011E-2</v>
      </c>
      <c r="L484" s="180">
        <f t="shared" si="32"/>
        <v>45</v>
      </c>
      <c r="M484" s="251"/>
      <c r="N484" s="251"/>
      <c r="O484" s="149">
        <f>SUM(O485:O489)</f>
        <v>9.0000000000000011E-2</v>
      </c>
      <c r="P484" s="151">
        <f t="shared" si="33"/>
        <v>0</v>
      </c>
      <c r="Q484" s="145">
        <f t="shared" si="34"/>
        <v>0</v>
      </c>
      <c r="R484" s="165"/>
      <c r="S484" s="177">
        <v>0</v>
      </c>
    </row>
    <row r="485" spans="2:19" ht="15.75" customHeight="1" x14ac:dyDescent="0.25">
      <c r="B485" s="137">
        <v>472</v>
      </c>
      <c r="C485" s="81">
        <v>6</v>
      </c>
      <c r="D485" s="83" t="s">
        <v>534</v>
      </c>
      <c r="E485" s="128" t="s">
        <v>3483</v>
      </c>
      <c r="F485" s="86" t="s">
        <v>3457</v>
      </c>
      <c r="G485" s="86" t="s">
        <v>3458</v>
      </c>
      <c r="H485" s="79">
        <f t="shared" ca="1" si="35"/>
        <v>-1</v>
      </c>
      <c r="I485" s="251">
        <v>42079</v>
      </c>
      <c r="J485" s="251">
        <v>42090</v>
      </c>
      <c r="K485" s="149">
        <v>0.02</v>
      </c>
      <c r="L485" s="180">
        <f t="shared" si="32"/>
        <v>10</v>
      </c>
      <c r="M485" s="251"/>
      <c r="N485" s="251"/>
      <c r="O485" s="149">
        <v>0.02</v>
      </c>
      <c r="P485" s="151">
        <f t="shared" si="33"/>
        <v>0</v>
      </c>
      <c r="Q485" s="145">
        <f t="shared" si="34"/>
        <v>0</v>
      </c>
      <c r="R485" s="165"/>
      <c r="S485" s="177">
        <v>0</v>
      </c>
    </row>
    <row r="486" spans="2:19" ht="15.75" customHeight="1" x14ac:dyDescent="0.25">
      <c r="B486" s="137">
        <v>473</v>
      </c>
      <c r="C486" s="81">
        <v>6</v>
      </c>
      <c r="D486" s="83" t="s">
        <v>535</v>
      </c>
      <c r="E486" s="128" t="s">
        <v>3484</v>
      </c>
      <c r="F486" s="86" t="s">
        <v>3457</v>
      </c>
      <c r="G486" s="86" t="s">
        <v>3458</v>
      </c>
      <c r="H486" s="79">
        <f t="shared" ca="1" si="35"/>
        <v>-1</v>
      </c>
      <c r="I486" s="251">
        <v>42093</v>
      </c>
      <c r="J486" s="251">
        <v>42104</v>
      </c>
      <c r="K486" s="149">
        <v>0.02</v>
      </c>
      <c r="L486" s="180">
        <f t="shared" si="32"/>
        <v>10</v>
      </c>
      <c r="M486" s="251"/>
      <c r="N486" s="251"/>
      <c r="O486" s="149">
        <v>0.02</v>
      </c>
      <c r="P486" s="151">
        <f t="shared" si="33"/>
        <v>0</v>
      </c>
      <c r="Q486" s="145">
        <f t="shared" si="34"/>
        <v>0</v>
      </c>
      <c r="R486" s="165"/>
      <c r="S486" s="177">
        <v>0</v>
      </c>
    </row>
    <row r="487" spans="2:19" ht="15.75" customHeight="1" x14ac:dyDescent="0.25">
      <c r="B487" s="137">
        <v>474</v>
      </c>
      <c r="C487" s="81">
        <v>6</v>
      </c>
      <c r="D487" s="83" t="s">
        <v>536</v>
      </c>
      <c r="E487" s="128" t="s">
        <v>3485</v>
      </c>
      <c r="F487" s="86" t="s">
        <v>3457</v>
      </c>
      <c r="G487" s="86" t="s">
        <v>3458</v>
      </c>
      <c r="H487" s="79">
        <f t="shared" ca="1" si="35"/>
        <v>-1</v>
      </c>
      <c r="I487" s="251">
        <v>42107</v>
      </c>
      <c r="J487" s="251">
        <v>42111</v>
      </c>
      <c r="K487" s="149">
        <v>0.01</v>
      </c>
      <c r="L487" s="180">
        <f t="shared" si="32"/>
        <v>5</v>
      </c>
      <c r="M487" s="251"/>
      <c r="N487" s="251"/>
      <c r="O487" s="149">
        <v>0.01</v>
      </c>
      <c r="P487" s="151">
        <f t="shared" si="33"/>
        <v>0</v>
      </c>
      <c r="Q487" s="145">
        <f t="shared" si="34"/>
        <v>0</v>
      </c>
      <c r="R487" s="165"/>
      <c r="S487" s="177">
        <v>0</v>
      </c>
    </row>
    <row r="488" spans="2:19" ht="15.75" customHeight="1" x14ac:dyDescent="0.25">
      <c r="B488" s="137">
        <v>475</v>
      </c>
      <c r="C488" s="81">
        <v>6</v>
      </c>
      <c r="D488" s="83" t="s">
        <v>537</v>
      </c>
      <c r="E488" s="128" t="s">
        <v>3486</v>
      </c>
      <c r="F488" s="86" t="s">
        <v>3457</v>
      </c>
      <c r="G488" s="86" t="s">
        <v>3458</v>
      </c>
      <c r="H488" s="79">
        <f t="shared" ca="1" si="35"/>
        <v>0</v>
      </c>
      <c r="I488" s="251">
        <v>42114</v>
      </c>
      <c r="J488" s="251">
        <v>42125</v>
      </c>
      <c r="K488" s="149">
        <v>0.02</v>
      </c>
      <c r="L488" s="180">
        <f t="shared" si="32"/>
        <v>10</v>
      </c>
      <c r="M488" s="251"/>
      <c r="N488" s="251"/>
      <c r="O488" s="149">
        <v>0.02</v>
      </c>
      <c r="P488" s="151">
        <f t="shared" si="33"/>
        <v>0</v>
      </c>
      <c r="Q488" s="145">
        <f t="shared" si="34"/>
        <v>0</v>
      </c>
      <c r="R488" s="165"/>
      <c r="S488" s="177">
        <v>0</v>
      </c>
    </row>
    <row r="489" spans="2:19" ht="15.75" customHeight="1" x14ac:dyDescent="0.25">
      <c r="B489" s="137">
        <v>476</v>
      </c>
      <c r="C489" s="81">
        <v>6</v>
      </c>
      <c r="D489" s="83" t="s">
        <v>538</v>
      </c>
      <c r="E489" s="128" t="s">
        <v>3487</v>
      </c>
      <c r="F489" s="86" t="s">
        <v>3457</v>
      </c>
      <c r="G489" s="86" t="s">
        <v>3458</v>
      </c>
      <c r="H489" s="79">
        <f t="shared" ca="1" si="35"/>
        <v>0</v>
      </c>
      <c r="I489" s="251">
        <v>42128</v>
      </c>
      <c r="J489" s="251">
        <v>42139</v>
      </c>
      <c r="K489" s="149">
        <v>0.02</v>
      </c>
      <c r="L489" s="180">
        <f t="shared" si="32"/>
        <v>10</v>
      </c>
      <c r="M489" s="251"/>
      <c r="N489" s="251"/>
      <c r="O489" s="149">
        <v>0.02</v>
      </c>
      <c r="P489" s="151">
        <f t="shared" si="33"/>
        <v>0</v>
      </c>
      <c r="Q489" s="145">
        <f t="shared" si="34"/>
        <v>0</v>
      </c>
      <c r="R489" s="165"/>
      <c r="S489" s="177">
        <v>0</v>
      </c>
    </row>
    <row r="490" spans="2:19" ht="15.75" customHeight="1" x14ac:dyDescent="0.25">
      <c r="B490" s="137">
        <v>477</v>
      </c>
      <c r="C490" s="81">
        <v>5</v>
      </c>
      <c r="D490" s="83" t="s">
        <v>539</v>
      </c>
      <c r="E490" s="128" t="s">
        <v>3381</v>
      </c>
      <c r="F490" s="86"/>
      <c r="G490" s="86"/>
      <c r="H490" s="79">
        <f t="shared" ca="1" si="35"/>
        <v>0</v>
      </c>
      <c r="I490" s="251">
        <f>MINA(I491:I494)</f>
        <v>42135</v>
      </c>
      <c r="J490" s="251">
        <f>MAXA(J491:J494)</f>
        <v>42164</v>
      </c>
      <c r="K490" s="149">
        <f>SUM(K491:K494)</f>
        <v>0.04</v>
      </c>
      <c r="L490" s="180">
        <f t="shared" si="32"/>
        <v>22</v>
      </c>
      <c r="M490" s="251"/>
      <c r="N490" s="251"/>
      <c r="O490" s="149">
        <f>SUM(O491:O494)</f>
        <v>0.04</v>
      </c>
      <c r="P490" s="151">
        <f t="shared" si="33"/>
        <v>0</v>
      </c>
      <c r="Q490" s="145">
        <f t="shared" si="34"/>
        <v>0</v>
      </c>
      <c r="R490" s="165"/>
      <c r="S490" s="177">
        <v>0</v>
      </c>
    </row>
    <row r="491" spans="2:19" ht="15.75" customHeight="1" x14ac:dyDescent="0.25">
      <c r="B491" s="137">
        <v>478</v>
      </c>
      <c r="C491" s="81">
        <v>6</v>
      </c>
      <c r="D491" s="83" t="s">
        <v>540</v>
      </c>
      <c r="E491" s="128" t="s">
        <v>3488</v>
      </c>
      <c r="F491" s="86" t="s">
        <v>3457</v>
      </c>
      <c r="G491" s="86" t="s">
        <v>3458</v>
      </c>
      <c r="H491" s="79">
        <f t="shared" ca="1" si="35"/>
        <v>0</v>
      </c>
      <c r="I491" s="251">
        <v>42135</v>
      </c>
      <c r="J491" s="251">
        <v>42139</v>
      </c>
      <c r="K491" s="149">
        <v>0.01</v>
      </c>
      <c r="L491" s="180">
        <f t="shared" si="32"/>
        <v>5</v>
      </c>
      <c r="M491" s="251"/>
      <c r="N491" s="251"/>
      <c r="O491" s="149">
        <v>0.01</v>
      </c>
      <c r="P491" s="151">
        <f t="shared" si="33"/>
        <v>0</v>
      </c>
      <c r="Q491" s="145">
        <f t="shared" si="34"/>
        <v>0</v>
      </c>
      <c r="R491" s="165"/>
      <c r="S491" s="177">
        <v>0</v>
      </c>
    </row>
    <row r="492" spans="2:19" ht="15.75" customHeight="1" x14ac:dyDescent="0.25">
      <c r="B492" s="137">
        <v>479</v>
      </c>
      <c r="C492" s="81">
        <v>6</v>
      </c>
      <c r="D492" s="83" t="s">
        <v>541</v>
      </c>
      <c r="E492" s="128" t="s">
        <v>3489</v>
      </c>
      <c r="F492" s="86" t="s">
        <v>3457</v>
      </c>
      <c r="G492" s="86" t="s">
        <v>3458</v>
      </c>
      <c r="H492" s="79">
        <f t="shared" ca="1" si="35"/>
        <v>0</v>
      </c>
      <c r="I492" s="251">
        <v>42142</v>
      </c>
      <c r="J492" s="251">
        <v>42146</v>
      </c>
      <c r="K492" s="149">
        <v>0.01</v>
      </c>
      <c r="L492" s="180">
        <f t="shared" si="32"/>
        <v>5</v>
      </c>
      <c r="M492" s="251"/>
      <c r="N492" s="251"/>
      <c r="O492" s="149">
        <v>0.01</v>
      </c>
      <c r="P492" s="151">
        <f t="shared" si="33"/>
        <v>0</v>
      </c>
      <c r="Q492" s="145">
        <f t="shared" si="34"/>
        <v>0</v>
      </c>
      <c r="R492" s="165"/>
      <c r="S492" s="177">
        <v>0</v>
      </c>
    </row>
    <row r="493" spans="2:19" ht="15.75" customHeight="1" x14ac:dyDescent="0.25">
      <c r="B493" s="137">
        <v>480</v>
      </c>
      <c r="C493" s="81">
        <v>6</v>
      </c>
      <c r="D493" s="83" t="s">
        <v>542</v>
      </c>
      <c r="E493" s="128" t="s">
        <v>3490</v>
      </c>
      <c r="F493" s="86" t="s">
        <v>3457</v>
      </c>
      <c r="G493" s="86" t="s">
        <v>3458</v>
      </c>
      <c r="H493" s="79">
        <f t="shared" ca="1" si="35"/>
        <v>0</v>
      </c>
      <c r="I493" s="251">
        <v>42151</v>
      </c>
      <c r="J493" s="251">
        <v>42157</v>
      </c>
      <c r="K493" s="149">
        <v>0.01</v>
      </c>
      <c r="L493" s="180">
        <f t="shared" si="32"/>
        <v>5</v>
      </c>
      <c r="M493" s="251"/>
      <c r="N493" s="251"/>
      <c r="O493" s="149">
        <v>0.01</v>
      </c>
      <c r="P493" s="151">
        <f t="shared" si="33"/>
        <v>0</v>
      </c>
      <c r="Q493" s="145">
        <f t="shared" si="34"/>
        <v>0</v>
      </c>
      <c r="R493" s="165"/>
      <c r="S493" s="177">
        <v>0</v>
      </c>
    </row>
    <row r="494" spans="2:19" ht="15.75" customHeight="1" x14ac:dyDescent="0.25">
      <c r="B494" s="137">
        <v>481</v>
      </c>
      <c r="C494" s="81">
        <v>6</v>
      </c>
      <c r="D494" s="83" t="s">
        <v>543</v>
      </c>
      <c r="E494" s="128" t="s">
        <v>3491</v>
      </c>
      <c r="F494" s="86" t="s">
        <v>3457</v>
      </c>
      <c r="G494" s="86" t="s">
        <v>3458</v>
      </c>
      <c r="H494" s="79">
        <f t="shared" ca="1" si="35"/>
        <v>0</v>
      </c>
      <c r="I494" s="251">
        <v>42158</v>
      </c>
      <c r="J494" s="251">
        <v>42164</v>
      </c>
      <c r="K494" s="149">
        <v>0.01</v>
      </c>
      <c r="L494" s="180">
        <f t="shared" si="32"/>
        <v>5</v>
      </c>
      <c r="M494" s="251"/>
      <c r="N494" s="251"/>
      <c r="O494" s="149">
        <v>0.01</v>
      </c>
      <c r="P494" s="151">
        <f t="shared" si="33"/>
        <v>0</v>
      </c>
      <c r="Q494" s="145">
        <f t="shared" si="34"/>
        <v>0</v>
      </c>
      <c r="R494" s="165"/>
      <c r="S494" s="177">
        <v>0</v>
      </c>
    </row>
    <row r="495" spans="2:19" ht="15.75" customHeight="1" x14ac:dyDescent="0.25">
      <c r="B495" s="137">
        <v>482</v>
      </c>
      <c r="C495" s="81">
        <v>5</v>
      </c>
      <c r="D495" s="83" t="s">
        <v>544</v>
      </c>
      <c r="E495" s="128" t="s">
        <v>3384</v>
      </c>
      <c r="F495" s="86"/>
      <c r="G495" s="86"/>
      <c r="H495" s="79">
        <f t="shared" ca="1" si="35"/>
        <v>0</v>
      </c>
      <c r="I495" s="251">
        <f>MINA(I496:I498)</f>
        <v>42156</v>
      </c>
      <c r="J495" s="251">
        <f>MAXA(J496:J498)</f>
        <v>42174</v>
      </c>
      <c r="K495" s="149">
        <f>SUM(K496:K498)</f>
        <v>0.03</v>
      </c>
      <c r="L495" s="180">
        <f t="shared" si="32"/>
        <v>15</v>
      </c>
      <c r="M495" s="251"/>
      <c r="N495" s="251"/>
      <c r="O495" s="149">
        <f>SUM(O496:O498)</f>
        <v>0.03</v>
      </c>
      <c r="P495" s="151">
        <f t="shared" si="33"/>
        <v>0</v>
      </c>
      <c r="Q495" s="145">
        <f t="shared" si="34"/>
        <v>0</v>
      </c>
      <c r="R495" s="165"/>
      <c r="S495" s="177">
        <v>0</v>
      </c>
    </row>
    <row r="496" spans="2:19" ht="15.75" customHeight="1" x14ac:dyDescent="0.25">
      <c r="B496" s="137">
        <v>483</v>
      </c>
      <c r="C496" s="81">
        <v>6</v>
      </c>
      <c r="D496" s="83" t="s">
        <v>545</v>
      </c>
      <c r="E496" s="128" t="s">
        <v>3492</v>
      </c>
      <c r="F496" s="86" t="s">
        <v>3457</v>
      </c>
      <c r="G496" s="86" t="s">
        <v>3458</v>
      </c>
      <c r="H496" s="79">
        <f t="shared" ca="1" si="35"/>
        <v>0</v>
      </c>
      <c r="I496" s="251">
        <v>42156</v>
      </c>
      <c r="J496" s="251">
        <v>42160</v>
      </c>
      <c r="K496" s="149">
        <v>0.01</v>
      </c>
      <c r="L496" s="180">
        <f t="shared" si="32"/>
        <v>5</v>
      </c>
      <c r="M496" s="251"/>
      <c r="N496" s="251"/>
      <c r="O496" s="149">
        <v>0.01</v>
      </c>
      <c r="P496" s="151">
        <f t="shared" si="33"/>
        <v>0</v>
      </c>
      <c r="Q496" s="145">
        <f t="shared" si="34"/>
        <v>0</v>
      </c>
      <c r="R496" s="165"/>
      <c r="S496" s="177">
        <v>0</v>
      </c>
    </row>
    <row r="497" spans="2:19" ht="15.75" customHeight="1" x14ac:dyDescent="0.25">
      <c r="B497" s="137">
        <v>484</v>
      </c>
      <c r="C497" s="81">
        <v>6</v>
      </c>
      <c r="D497" s="83" t="s">
        <v>546</v>
      </c>
      <c r="E497" s="128" t="s">
        <v>3493</v>
      </c>
      <c r="F497" s="86" t="s">
        <v>3457</v>
      </c>
      <c r="G497" s="86" t="s">
        <v>3458</v>
      </c>
      <c r="H497" s="79">
        <f t="shared" ca="1" si="35"/>
        <v>0</v>
      </c>
      <c r="I497" s="251">
        <v>42163</v>
      </c>
      <c r="J497" s="251">
        <v>42167</v>
      </c>
      <c r="K497" s="149">
        <v>0.01</v>
      </c>
      <c r="L497" s="180">
        <f t="shared" si="32"/>
        <v>5</v>
      </c>
      <c r="M497" s="251"/>
      <c r="N497" s="251"/>
      <c r="O497" s="149">
        <v>0.01</v>
      </c>
      <c r="P497" s="151">
        <f t="shared" si="33"/>
        <v>0</v>
      </c>
      <c r="Q497" s="145">
        <f t="shared" si="34"/>
        <v>0</v>
      </c>
      <c r="R497" s="165"/>
      <c r="S497" s="177">
        <v>0</v>
      </c>
    </row>
    <row r="498" spans="2:19" ht="15.75" customHeight="1" x14ac:dyDescent="0.25">
      <c r="B498" s="137">
        <v>485</v>
      </c>
      <c r="C498" s="81">
        <v>6</v>
      </c>
      <c r="D498" s="83" t="s">
        <v>547</v>
      </c>
      <c r="E498" s="128" t="s">
        <v>3494</v>
      </c>
      <c r="F498" s="86" t="s">
        <v>3457</v>
      </c>
      <c r="G498" s="86" t="s">
        <v>3458</v>
      </c>
      <c r="H498" s="79">
        <f t="shared" ca="1" si="35"/>
        <v>0</v>
      </c>
      <c r="I498" s="251">
        <v>42170</v>
      </c>
      <c r="J498" s="251">
        <v>42174</v>
      </c>
      <c r="K498" s="149">
        <v>0.01</v>
      </c>
      <c r="L498" s="180">
        <f t="shared" si="32"/>
        <v>5</v>
      </c>
      <c r="M498" s="251"/>
      <c r="N498" s="251"/>
      <c r="O498" s="149">
        <v>0.01</v>
      </c>
      <c r="P498" s="151">
        <f t="shared" si="33"/>
        <v>0</v>
      </c>
      <c r="Q498" s="145">
        <f t="shared" si="34"/>
        <v>0</v>
      </c>
      <c r="R498" s="165"/>
      <c r="S498" s="177">
        <v>0</v>
      </c>
    </row>
    <row r="499" spans="2:19" ht="15.75" customHeight="1" x14ac:dyDescent="0.25">
      <c r="B499" s="137">
        <v>486</v>
      </c>
      <c r="C499" s="81">
        <v>5</v>
      </c>
      <c r="D499" s="83" t="s">
        <v>548</v>
      </c>
      <c r="E499" s="128" t="s">
        <v>3385</v>
      </c>
      <c r="F499" s="86"/>
      <c r="G499" s="86"/>
      <c r="H499" s="79">
        <f t="shared" ca="1" si="35"/>
        <v>0</v>
      </c>
      <c r="I499" s="251">
        <f>MINA(I500:I505)</f>
        <v>42079</v>
      </c>
      <c r="J499" s="251">
        <f>MAXA(J500:J505)</f>
        <v>42146</v>
      </c>
      <c r="K499" s="149">
        <f>SUM(K500:K505)</f>
        <v>0.1</v>
      </c>
      <c r="L499" s="180">
        <f t="shared" si="32"/>
        <v>50</v>
      </c>
      <c r="M499" s="251"/>
      <c r="N499" s="251"/>
      <c r="O499" s="149">
        <f>SUM(O500:O505)</f>
        <v>0.1</v>
      </c>
      <c r="P499" s="151">
        <f t="shared" si="33"/>
        <v>0</v>
      </c>
      <c r="Q499" s="145">
        <f t="shared" si="34"/>
        <v>0</v>
      </c>
      <c r="R499" s="165"/>
      <c r="S499" s="177">
        <v>0</v>
      </c>
    </row>
    <row r="500" spans="2:19" ht="15.75" customHeight="1" x14ac:dyDescent="0.25">
      <c r="B500" s="137">
        <v>487</v>
      </c>
      <c r="C500" s="81">
        <v>6</v>
      </c>
      <c r="D500" s="83" t="s">
        <v>549</v>
      </c>
      <c r="E500" s="128" t="s">
        <v>3495</v>
      </c>
      <c r="F500" s="86" t="s">
        <v>3457</v>
      </c>
      <c r="G500" s="86" t="s">
        <v>3458</v>
      </c>
      <c r="H500" s="79">
        <f t="shared" ca="1" si="35"/>
        <v>-1</v>
      </c>
      <c r="I500" s="251">
        <v>42079</v>
      </c>
      <c r="J500" s="251">
        <v>42090</v>
      </c>
      <c r="K500" s="149">
        <v>0.02</v>
      </c>
      <c r="L500" s="180">
        <f t="shared" si="32"/>
        <v>10</v>
      </c>
      <c r="M500" s="251"/>
      <c r="N500" s="251"/>
      <c r="O500" s="149">
        <v>0.02</v>
      </c>
      <c r="P500" s="151">
        <f t="shared" si="33"/>
        <v>0</v>
      </c>
      <c r="Q500" s="145">
        <f t="shared" si="34"/>
        <v>0</v>
      </c>
      <c r="R500" s="165"/>
      <c r="S500" s="177">
        <v>0</v>
      </c>
    </row>
    <row r="501" spans="2:19" ht="15.75" customHeight="1" x14ac:dyDescent="0.25">
      <c r="B501" s="137">
        <v>488</v>
      </c>
      <c r="C501" s="81">
        <v>6</v>
      </c>
      <c r="D501" s="83" t="s">
        <v>550</v>
      </c>
      <c r="E501" s="128" t="s">
        <v>3496</v>
      </c>
      <c r="F501" s="86" t="s">
        <v>3457</v>
      </c>
      <c r="G501" s="86" t="s">
        <v>3458</v>
      </c>
      <c r="H501" s="79">
        <f t="shared" ca="1" si="35"/>
        <v>-1</v>
      </c>
      <c r="I501" s="251">
        <v>42093</v>
      </c>
      <c r="J501" s="251">
        <v>42104</v>
      </c>
      <c r="K501" s="149">
        <v>0.02</v>
      </c>
      <c r="L501" s="180">
        <f t="shared" si="32"/>
        <v>10</v>
      </c>
      <c r="M501" s="251"/>
      <c r="N501" s="251"/>
      <c r="O501" s="149">
        <v>0.02</v>
      </c>
      <c r="P501" s="151">
        <f t="shared" si="33"/>
        <v>0</v>
      </c>
      <c r="Q501" s="145">
        <f t="shared" si="34"/>
        <v>0</v>
      </c>
      <c r="R501" s="165"/>
      <c r="S501" s="177">
        <v>0</v>
      </c>
    </row>
    <row r="502" spans="2:19" ht="15.75" customHeight="1" x14ac:dyDescent="0.25">
      <c r="B502" s="137">
        <v>489</v>
      </c>
      <c r="C502" s="81">
        <v>6</v>
      </c>
      <c r="D502" s="83" t="s">
        <v>551</v>
      </c>
      <c r="E502" s="128" t="s">
        <v>3497</v>
      </c>
      <c r="F502" s="86" t="s">
        <v>3457</v>
      </c>
      <c r="G502" s="86" t="s">
        <v>3458</v>
      </c>
      <c r="H502" s="79">
        <f t="shared" ca="1" si="35"/>
        <v>-1</v>
      </c>
      <c r="I502" s="251">
        <v>42107</v>
      </c>
      <c r="J502" s="251">
        <v>42111</v>
      </c>
      <c r="K502" s="149">
        <v>0.01</v>
      </c>
      <c r="L502" s="180">
        <f t="shared" si="32"/>
        <v>5</v>
      </c>
      <c r="M502" s="251"/>
      <c r="N502" s="251"/>
      <c r="O502" s="149">
        <v>0.01</v>
      </c>
      <c r="P502" s="151">
        <f t="shared" si="33"/>
        <v>0</v>
      </c>
      <c r="Q502" s="145">
        <f t="shared" si="34"/>
        <v>0</v>
      </c>
      <c r="R502" s="165"/>
      <c r="S502" s="177">
        <v>0</v>
      </c>
    </row>
    <row r="503" spans="2:19" ht="15.75" customHeight="1" x14ac:dyDescent="0.25">
      <c r="B503" s="137">
        <v>490</v>
      </c>
      <c r="C503" s="81">
        <v>6</v>
      </c>
      <c r="D503" s="83" t="s">
        <v>552</v>
      </c>
      <c r="E503" s="128" t="s">
        <v>3498</v>
      </c>
      <c r="F503" s="86" t="s">
        <v>3457</v>
      </c>
      <c r="G503" s="86" t="s">
        <v>3458</v>
      </c>
      <c r="H503" s="79">
        <f t="shared" ca="1" si="35"/>
        <v>0</v>
      </c>
      <c r="I503" s="251">
        <v>42114</v>
      </c>
      <c r="J503" s="251">
        <v>42125</v>
      </c>
      <c r="K503" s="149">
        <v>0.02</v>
      </c>
      <c r="L503" s="180">
        <f t="shared" si="32"/>
        <v>10</v>
      </c>
      <c r="M503" s="251"/>
      <c r="N503" s="251"/>
      <c r="O503" s="149">
        <v>0.02</v>
      </c>
      <c r="P503" s="151">
        <f t="shared" si="33"/>
        <v>0</v>
      </c>
      <c r="Q503" s="145">
        <f t="shared" si="34"/>
        <v>0</v>
      </c>
      <c r="R503" s="165"/>
      <c r="S503" s="177">
        <v>0</v>
      </c>
    </row>
    <row r="504" spans="2:19" ht="15.75" customHeight="1" x14ac:dyDescent="0.25">
      <c r="B504" s="137">
        <v>491</v>
      </c>
      <c r="C504" s="81">
        <v>6</v>
      </c>
      <c r="D504" s="83" t="s">
        <v>553</v>
      </c>
      <c r="E504" s="128" t="s">
        <v>3499</v>
      </c>
      <c r="F504" s="86" t="s">
        <v>3457</v>
      </c>
      <c r="G504" s="86" t="s">
        <v>3458</v>
      </c>
      <c r="H504" s="79">
        <f t="shared" ca="1" si="35"/>
        <v>0</v>
      </c>
      <c r="I504" s="251">
        <v>42128</v>
      </c>
      <c r="J504" s="251">
        <v>42132</v>
      </c>
      <c r="K504" s="149">
        <v>0.01</v>
      </c>
      <c r="L504" s="180">
        <f t="shared" si="32"/>
        <v>5</v>
      </c>
      <c r="M504" s="251"/>
      <c r="N504" s="251"/>
      <c r="O504" s="149">
        <v>0.01</v>
      </c>
      <c r="P504" s="151">
        <f t="shared" si="33"/>
        <v>0</v>
      </c>
      <c r="Q504" s="145">
        <f t="shared" si="34"/>
        <v>0</v>
      </c>
      <c r="R504" s="165"/>
      <c r="S504" s="177">
        <v>0</v>
      </c>
    </row>
    <row r="505" spans="2:19" ht="15.75" customHeight="1" x14ac:dyDescent="0.25">
      <c r="B505" s="137">
        <v>492</v>
      </c>
      <c r="C505" s="81">
        <v>6</v>
      </c>
      <c r="D505" s="83" t="s">
        <v>554</v>
      </c>
      <c r="E505" s="128" t="s">
        <v>3500</v>
      </c>
      <c r="F505" s="86" t="s">
        <v>3457</v>
      </c>
      <c r="G505" s="86" t="s">
        <v>3458</v>
      </c>
      <c r="H505" s="79">
        <f t="shared" ca="1" si="35"/>
        <v>0</v>
      </c>
      <c r="I505" s="251">
        <v>42135</v>
      </c>
      <c r="J505" s="251">
        <v>42146</v>
      </c>
      <c r="K505" s="149">
        <v>0.02</v>
      </c>
      <c r="L505" s="180">
        <f t="shared" si="32"/>
        <v>10</v>
      </c>
      <c r="M505" s="251"/>
      <c r="N505" s="251"/>
      <c r="O505" s="149">
        <v>0.02</v>
      </c>
      <c r="P505" s="151">
        <f t="shared" si="33"/>
        <v>0</v>
      </c>
      <c r="Q505" s="145">
        <f t="shared" si="34"/>
        <v>0</v>
      </c>
      <c r="R505" s="165"/>
      <c r="S505" s="177">
        <v>0</v>
      </c>
    </row>
    <row r="506" spans="2:19" ht="15.75" customHeight="1" x14ac:dyDescent="0.25">
      <c r="B506" s="137">
        <v>493</v>
      </c>
      <c r="C506" s="81">
        <v>5</v>
      </c>
      <c r="D506" s="83" t="s">
        <v>3501</v>
      </c>
      <c r="E506" s="128" t="s">
        <v>3387</v>
      </c>
      <c r="F506" s="86"/>
      <c r="G506" s="86"/>
      <c r="H506" s="79">
        <f t="shared" ca="1" si="35"/>
        <v>0</v>
      </c>
      <c r="I506" s="251">
        <f>MINA(I507:I513)</f>
        <v>42079</v>
      </c>
      <c r="J506" s="251">
        <f>MAXA(J507:J513)</f>
        <v>42153</v>
      </c>
      <c r="K506" s="149">
        <f>SUM(K507:K513)</f>
        <v>0.12000000000000001</v>
      </c>
      <c r="L506" s="180">
        <f t="shared" si="32"/>
        <v>55</v>
      </c>
      <c r="M506" s="251"/>
      <c r="N506" s="251"/>
      <c r="O506" s="149">
        <f>SUM(O507:O513)</f>
        <v>0.12000000000000001</v>
      </c>
      <c r="P506" s="151">
        <f t="shared" si="33"/>
        <v>0</v>
      </c>
      <c r="Q506" s="145">
        <f t="shared" si="34"/>
        <v>0</v>
      </c>
      <c r="R506" s="165"/>
      <c r="S506" s="177">
        <v>0</v>
      </c>
    </row>
    <row r="507" spans="2:19" ht="15.75" customHeight="1" x14ac:dyDescent="0.25">
      <c r="B507" s="137">
        <v>494</v>
      </c>
      <c r="C507" s="81">
        <v>6</v>
      </c>
      <c r="D507" s="83" t="s">
        <v>3502</v>
      </c>
      <c r="E507" s="128" t="s">
        <v>3503</v>
      </c>
      <c r="F507" s="86" t="s">
        <v>3457</v>
      </c>
      <c r="G507" s="86" t="s">
        <v>3458</v>
      </c>
      <c r="H507" s="79">
        <f t="shared" ca="1" si="35"/>
        <v>-1</v>
      </c>
      <c r="I507" s="251">
        <v>42079</v>
      </c>
      <c r="J507" s="251">
        <v>42083</v>
      </c>
      <c r="K507" s="149">
        <v>0.01</v>
      </c>
      <c r="L507" s="180">
        <f t="shared" si="32"/>
        <v>5</v>
      </c>
      <c r="M507" s="251"/>
      <c r="N507" s="251"/>
      <c r="O507" s="149">
        <v>0.01</v>
      </c>
      <c r="P507" s="151">
        <f t="shared" si="33"/>
        <v>0</v>
      </c>
      <c r="Q507" s="145">
        <f t="shared" si="34"/>
        <v>0</v>
      </c>
      <c r="R507" s="165"/>
      <c r="S507" s="177">
        <v>0</v>
      </c>
    </row>
    <row r="508" spans="2:19" ht="15.75" customHeight="1" x14ac:dyDescent="0.25">
      <c r="B508" s="137">
        <v>495</v>
      </c>
      <c r="C508" s="81">
        <v>6</v>
      </c>
      <c r="D508" s="83" t="s">
        <v>3504</v>
      </c>
      <c r="E508" s="171" t="s">
        <v>3505</v>
      </c>
      <c r="F508" s="86" t="s">
        <v>3457</v>
      </c>
      <c r="G508" s="86" t="s">
        <v>3458</v>
      </c>
      <c r="H508" s="79">
        <f t="shared" ca="1" si="35"/>
        <v>-1</v>
      </c>
      <c r="I508" s="251">
        <v>42093</v>
      </c>
      <c r="J508" s="251">
        <v>42104</v>
      </c>
      <c r="K508" s="149">
        <v>0.02</v>
      </c>
      <c r="L508" s="180">
        <f t="shared" si="32"/>
        <v>10</v>
      </c>
      <c r="M508" s="251"/>
      <c r="N508" s="251"/>
      <c r="O508" s="149">
        <v>0.02</v>
      </c>
      <c r="P508" s="151">
        <f t="shared" si="33"/>
        <v>0</v>
      </c>
      <c r="Q508" s="145">
        <f t="shared" si="34"/>
        <v>0</v>
      </c>
      <c r="R508" s="165"/>
      <c r="S508" s="177">
        <v>0</v>
      </c>
    </row>
    <row r="509" spans="2:19" ht="15.75" customHeight="1" x14ac:dyDescent="0.25">
      <c r="B509" s="137">
        <v>496</v>
      </c>
      <c r="C509" s="81">
        <v>6</v>
      </c>
      <c r="D509" s="83" t="s">
        <v>3506</v>
      </c>
      <c r="E509" s="128" t="s">
        <v>3507</v>
      </c>
      <c r="F509" s="86" t="s">
        <v>3457</v>
      </c>
      <c r="G509" s="86" t="s">
        <v>3458</v>
      </c>
      <c r="H509" s="79">
        <f t="shared" ca="1" si="35"/>
        <v>0</v>
      </c>
      <c r="I509" s="251">
        <v>42135</v>
      </c>
      <c r="J509" s="251">
        <v>42153</v>
      </c>
      <c r="K509" s="149">
        <v>0.02</v>
      </c>
      <c r="L509" s="180">
        <f t="shared" si="32"/>
        <v>15</v>
      </c>
      <c r="M509" s="251"/>
      <c r="N509" s="251"/>
      <c r="O509" s="149">
        <v>0.02</v>
      </c>
      <c r="P509" s="151">
        <f t="shared" si="33"/>
        <v>0</v>
      </c>
      <c r="Q509" s="145">
        <f t="shared" si="34"/>
        <v>0</v>
      </c>
      <c r="R509" s="165"/>
      <c r="S509" s="177">
        <v>0</v>
      </c>
    </row>
    <row r="510" spans="2:19" ht="15.75" customHeight="1" x14ac:dyDescent="0.25">
      <c r="B510" s="137">
        <v>497</v>
      </c>
      <c r="C510" s="81">
        <v>6</v>
      </c>
      <c r="D510" s="83" t="s">
        <v>3508</v>
      </c>
      <c r="E510" s="128" t="s">
        <v>3509</v>
      </c>
      <c r="F510" s="86" t="s">
        <v>3457</v>
      </c>
      <c r="G510" s="86" t="s">
        <v>3458</v>
      </c>
      <c r="H510" s="79">
        <f t="shared" ca="1" si="35"/>
        <v>-1</v>
      </c>
      <c r="I510" s="251">
        <v>42079</v>
      </c>
      <c r="J510" s="251">
        <v>42097</v>
      </c>
      <c r="K510" s="149">
        <v>0.02</v>
      </c>
      <c r="L510" s="180">
        <f t="shared" si="32"/>
        <v>15</v>
      </c>
      <c r="M510" s="251"/>
      <c r="N510" s="251"/>
      <c r="O510" s="149">
        <v>0.02</v>
      </c>
      <c r="P510" s="151">
        <f t="shared" si="33"/>
        <v>0</v>
      </c>
      <c r="Q510" s="145">
        <f t="shared" si="34"/>
        <v>0</v>
      </c>
      <c r="R510" s="165"/>
      <c r="S510" s="177">
        <v>0</v>
      </c>
    </row>
    <row r="511" spans="2:19" ht="15.75" customHeight="1" x14ac:dyDescent="0.25">
      <c r="B511" s="137">
        <v>498</v>
      </c>
      <c r="C511" s="81">
        <v>6</v>
      </c>
      <c r="D511" s="83" t="s">
        <v>3510</v>
      </c>
      <c r="E511" s="128" t="s">
        <v>3511</v>
      </c>
      <c r="F511" s="86" t="s">
        <v>3457</v>
      </c>
      <c r="G511" s="86" t="s">
        <v>3458</v>
      </c>
      <c r="H511" s="79">
        <f t="shared" ca="1" si="35"/>
        <v>-1</v>
      </c>
      <c r="I511" s="251">
        <v>42093</v>
      </c>
      <c r="J511" s="251">
        <v>42104</v>
      </c>
      <c r="K511" s="149">
        <v>0.02</v>
      </c>
      <c r="L511" s="180">
        <f t="shared" si="32"/>
        <v>10</v>
      </c>
      <c r="M511" s="251"/>
      <c r="N511" s="251"/>
      <c r="O511" s="149">
        <v>0.02</v>
      </c>
      <c r="P511" s="151">
        <f t="shared" si="33"/>
        <v>0</v>
      </c>
      <c r="Q511" s="145">
        <f t="shared" si="34"/>
        <v>0</v>
      </c>
      <c r="R511" s="165"/>
      <c r="S511" s="177">
        <v>0</v>
      </c>
    </row>
    <row r="512" spans="2:19" ht="15.75" customHeight="1" x14ac:dyDescent="0.25">
      <c r="B512" s="137">
        <v>499</v>
      </c>
      <c r="C512" s="81">
        <v>6</v>
      </c>
      <c r="D512" s="83" t="s">
        <v>3512</v>
      </c>
      <c r="E512" s="128" t="s">
        <v>3513</v>
      </c>
      <c r="F512" s="86" t="s">
        <v>3457</v>
      </c>
      <c r="G512" s="86" t="s">
        <v>3458</v>
      </c>
      <c r="H512" s="79">
        <f t="shared" ca="1" si="35"/>
        <v>-1</v>
      </c>
      <c r="I512" s="251">
        <v>42107</v>
      </c>
      <c r="J512" s="251">
        <v>42111</v>
      </c>
      <c r="K512" s="149">
        <v>0.01</v>
      </c>
      <c r="L512" s="180">
        <f t="shared" si="32"/>
        <v>5</v>
      </c>
      <c r="M512" s="251"/>
      <c r="N512" s="251"/>
      <c r="O512" s="149">
        <v>0.01</v>
      </c>
      <c r="P512" s="151">
        <f t="shared" si="33"/>
        <v>0</v>
      </c>
      <c r="Q512" s="145">
        <f t="shared" si="34"/>
        <v>0</v>
      </c>
      <c r="R512" s="165"/>
      <c r="S512" s="177">
        <v>0</v>
      </c>
    </row>
    <row r="513" spans="2:19" ht="15.75" customHeight="1" x14ac:dyDescent="0.25">
      <c r="B513" s="137">
        <v>500</v>
      </c>
      <c r="C513" s="81">
        <v>6</v>
      </c>
      <c r="D513" s="83" t="s">
        <v>3514</v>
      </c>
      <c r="E513" s="128" t="s">
        <v>3515</v>
      </c>
      <c r="F513" s="86" t="s">
        <v>3457</v>
      </c>
      <c r="G513" s="86" t="s">
        <v>3458</v>
      </c>
      <c r="H513" s="79">
        <f t="shared" ca="1" si="35"/>
        <v>0</v>
      </c>
      <c r="I513" s="251">
        <v>42121</v>
      </c>
      <c r="J513" s="251">
        <v>42132</v>
      </c>
      <c r="K513" s="149">
        <v>0.02</v>
      </c>
      <c r="L513" s="180">
        <f t="shared" si="32"/>
        <v>10</v>
      </c>
      <c r="M513" s="251"/>
      <c r="N513" s="251"/>
      <c r="O513" s="149">
        <v>0.02</v>
      </c>
      <c r="P513" s="151">
        <f t="shared" si="33"/>
        <v>0</v>
      </c>
      <c r="Q513" s="145">
        <f t="shared" si="34"/>
        <v>0</v>
      </c>
      <c r="R513" s="165"/>
      <c r="S513" s="177">
        <v>0</v>
      </c>
    </row>
    <row r="514" spans="2:19" ht="15.75" customHeight="1" x14ac:dyDescent="0.25">
      <c r="B514" s="137">
        <v>501</v>
      </c>
      <c r="C514" s="81">
        <v>5</v>
      </c>
      <c r="D514" s="83" t="s">
        <v>555</v>
      </c>
      <c r="E514" s="128" t="s">
        <v>3389</v>
      </c>
      <c r="F514" s="86"/>
      <c r="G514" s="86"/>
      <c r="H514" s="79">
        <f t="shared" ca="1" si="35"/>
        <v>0</v>
      </c>
      <c r="I514" s="251">
        <f>MINA(I515:I517)</f>
        <v>42100</v>
      </c>
      <c r="J514" s="251">
        <f>MAXA(J515:J517)</f>
        <v>42139</v>
      </c>
      <c r="K514" s="149">
        <f>SUM(K515:K517)</f>
        <v>0.06</v>
      </c>
      <c r="L514" s="180">
        <f t="shared" si="32"/>
        <v>30</v>
      </c>
      <c r="M514" s="251"/>
      <c r="N514" s="251"/>
      <c r="O514" s="149">
        <f>SUM(O515:O517)</f>
        <v>0.06</v>
      </c>
      <c r="P514" s="151">
        <f t="shared" si="33"/>
        <v>0</v>
      </c>
      <c r="Q514" s="145">
        <f t="shared" si="34"/>
        <v>0</v>
      </c>
      <c r="R514" s="165"/>
      <c r="S514" s="177">
        <v>0</v>
      </c>
    </row>
    <row r="515" spans="2:19" ht="15.75" customHeight="1" x14ac:dyDescent="0.25">
      <c r="B515" s="137">
        <v>502</v>
      </c>
      <c r="C515" s="81">
        <v>6</v>
      </c>
      <c r="D515" s="83" t="s">
        <v>556</v>
      </c>
      <c r="E515" s="128" t="s">
        <v>3516</v>
      </c>
      <c r="F515" s="86" t="s">
        <v>3457</v>
      </c>
      <c r="G515" s="86" t="s">
        <v>3517</v>
      </c>
      <c r="H515" s="79">
        <f t="shared" ca="1" si="35"/>
        <v>-1</v>
      </c>
      <c r="I515" s="251">
        <v>42100</v>
      </c>
      <c r="J515" s="251">
        <v>42111</v>
      </c>
      <c r="K515" s="149">
        <v>0.02</v>
      </c>
      <c r="L515" s="180">
        <f t="shared" ref="L515:L578" si="36">NETWORKDAYS(I515,J515,0)</f>
        <v>10</v>
      </c>
      <c r="M515" s="251"/>
      <c r="N515" s="251"/>
      <c r="O515" s="149">
        <v>0.02</v>
      </c>
      <c r="P515" s="151">
        <f t="shared" ref="P515:P578" si="37">NETWORKDAYS(M515,N515,0)</f>
        <v>0</v>
      </c>
      <c r="Q515" s="145">
        <f t="shared" ref="Q515:Q578" si="38">N515-M515</f>
        <v>0</v>
      </c>
      <c r="R515" s="165"/>
      <c r="S515" s="177">
        <v>0</v>
      </c>
    </row>
    <row r="516" spans="2:19" ht="15.75" customHeight="1" x14ac:dyDescent="0.25">
      <c r="B516" s="137">
        <v>503</v>
      </c>
      <c r="C516" s="81">
        <v>6</v>
      </c>
      <c r="D516" s="83" t="s">
        <v>557</v>
      </c>
      <c r="E516" s="128" t="s">
        <v>3518</v>
      </c>
      <c r="F516" s="86" t="s">
        <v>3457</v>
      </c>
      <c r="G516" s="86" t="s">
        <v>3517</v>
      </c>
      <c r="H516" s="79">
        <f t="shared" ca="1" si="35"/>
        <v>0</v>
      </c>
      <c r="I516" s="251">
        <v>42114</v>
      </c>
      <c r="J516" s="251">
        <v>42125</v>
      </c>
      <c r="K516" s="149">
        <v>0.02</v>
      </c>
      <c r="L516" s="180">
        <f t="shared" si="36"/>
        <v>10</v>
      </c>
      <c r="M516" s="251"/>
      <c r="N516" s="251"/>
      <c r="O516" s="149">
        <v>0.02</v>
      </c>
      <c r="P516" s="151">
        <f t="shared" si="37"/>
        <v>0</v>
      </c>
      <c r="Q516" s="145">
        <f t="shared" si="38"/>
        <v>0</v>
      </c>
      <c r="R516" s="165"/>
      <c r="S516" s="177">
        <v>0</v>
      </c>
    </row>
    <row r="517" spans="2:19" ht="15.75" customHeight="1" x14ac:dyDescent="0.25">
      <c r="B517" s="137">
        <v>504</v>
      </c>
      <c r="C517" s="81">
        <v>6</v>
      </c>
      <c r="D517" s="83" t="s">
        <v>558</v>
      </c>
      <c r="E517" s="128" t="s">
        <v>3519</v>
      </c>
      <c r="F517" s="86" t="s">
        <v>3457</v>
      </c>
      <c r="G517" s="86" t="s">
        <v>3517</v>
      </c>
      <c r="H517" s="79">
        <f t="shared" ca="1" si="35"/>
        <v>0</v>
      </c>
      <c r="I517" s="251">
        <v>42128</v>
      </c>
      <c r="J517" s="251">
        <v>42139</v>
      </c>
      <c r="K517" s="149">
        <v>0.02</v>
      </c>
      <c r="L517" s="180">
        <f t="shared" si="36"/>
        <v>10</v>
      </c>
      <c r="M517" s="251"/>
      <c r="N517" s="251"/>
      <c r="O517" s="149">
        <v>0.02</v>
      </c>
      <c r="P517" s="151">
        <f t="shared" si="37"/>
        <v>0</v>
      </c>
      <c r="Q517" s="145">
        <f t="shared" si="38"/>
        <v>0</v>
      </c>
      <c r="R517" s="165"/>
      <c r="S517" s="177">
        <v>0</v>
      </c>
    </row>
    <row r="518" spans="2:19" ht="15.75" customHeight="1" x14ac:dyDescent="0.25">
      <c r="B518" s="137">
        <v>505</v>
      </c>
      <c r="C518" s="81">
        <v>5</v>
      </c>
      <c r="D518" s="83" t="s">
        <v>3520</v>
      </c>
      <c r="E518" s="128" t="s">
        <v>3393</v>
      </c>
      <c r="F518" s="86"/>
      <c r="G518" s="86"/>
      <c r="H518" s="79">
        <f ca="1">IF(ISBLANK($N518)=FALSE,1,IF($J518&lt;=$D$6,-1,0))</f>
        <v>0</v>
      </c>
      <c r="I518" s="251">
        <f>MINA(I519:I521)</f>
        <v>42149</v>
      </c>
      <c r="J518" s="251">
        <f>MAXA(J519:J521)</f>
        <v>42230</v>
      </c>
      <c r="K518" s="149">
        <f>SUM(K519:K521)</f>
        <v>0.03</v>
      </c>
      <c r="L518" s="180">
        <f>NETWORKDAYS(I518,J518,0)</f>
        <v>60</v>
      </c>
      <c r="M518" s="251"/>
      <c r="N518" s="251"/>
      <c r="O518" s="149">
        <f>SUM(O519:O521)</f>
        <v>0.03</v>
      </c>
      <c r="P518" s="151">
        <f>NETWORKDAYS(M518,N518,0)</f>
        <v>0</v>
      </c>
      <c r="Q518" s="145">
        <f>N518-M518</f>
        <v>0</v>
      </c>
      <c r="R518" s="165"/>
      <c r="S518" s="177">
        <v>0</v>
      </c>
    </row>
    <row r="519" spans="2:19" ht="15.75" customHeight="1" x14ac:dyDescent="0.25">
      <c r="B519" s="137">
        <v>506</v>
      </c>
      <c r="C519" s="81">
        <v>6</v>
      </c>
      <c r="D519" s="83" t="s">
        <v>3521</v>
      </c>
      <c r="E519" s="128" t="s">
        <v>3522</v>
      </c>
      <c r="F519" s="86" t="s">
        <v>3457</v>
      </c>
      <c r="G519" s="86" t="s">
        <v>3517</v>
      </c>
      <c r="H519" s="79">
        <f ca="1">IF(ISBLANK($N519)=FALSE,1,IF($J519&lt;=$D$6,-1,0))</f>
        <v>0</v>
      </c>
      <c r="I519" s="251">
        <v>42149</v>
      </c>
      <c r="J519" s="251">
        <v>42167</v>
      </c>
      <c r="K519" s="149">
        <v>0.02</v>
      </c>
      <c r="L519" s="180">
        <f>NETWORKDAYS(I519,J519,0)</f>
        <v>15</v>
      </c>
      <c r="M519" s="251"/>
      <c r="N519" s="251"/>
      <c r="O519" s="149">
        <v>0.02</v>
      </c>
      <c r="P519" s="151">
        <f>NETWORKDAYS(M519,N519,0)</f>
        <v>0</v>
      </c>
      <c r="Q519" s="145">
        <f>N519-M519</f>
        <v>0</v>
      </c>
      <c r="R519" s="165"/>
      <c r="S519" s="177">
        <v>0</v>
      </c>
    </row>
    <row r="520" spans="2:19" ht="15.75" customHeight="1" x14ac:dyDescent="0.25">
      <c r="B520" s="137">
        <v>507</v>
      </c>
      <c r="C520" s="81">
        <v>6</v>
      </c>
      <c r="D520" s="83" t="s">
        <v>3523</v>
      </c>
      <c r="E520" s="128" t="s">
        <v>3524</v>
      </c>
      <c r="F520" s="86" t="s">
        <v>3457</v>
      </c>
      <c r="G520" s="86" t="s">
        <v>3517</v>
      </c>
      <c r="H520" s="79">
        <f ca="1">IF(ISBLANK($N520)=FALSE,1,IF($J520&lt;=$D$6,-1,0))</f>
        <v>0</v>
      </c>
      <c r="I520" s="251">
        <v>42163</v>
      </c>
      <c r="J520" s="251">
        <v>42174</v>
      </c>
      <c r="K520" s="149">
        <v>0.01</v>
      </c>
      <c r="L520" s="180">
        <f>NETWORKDAYS(I520,J520,0)</f>
        <v>10</v>
      </c>
      <c r="M520" s="251"/>
      <c r="N520" s="251"/>
      <c r="O520" s="149">
        <v>0.01</v>
      </c>
      <c r="P520" s="151">
        <f>NETWORKDAYS(M520,N520,0)</f>
        <v>0</v>
      </c>
      <c r="Q520" s="145">
        <f>N520-M520</f>
        <v>0</v>
      </c>
      <c r="R520" s="165"/>
      <c r="S520" s="177">
        <v>0</v>
      </c>
    </row>
    <row r="521" spans="2:19" ht="15.75" customHeight="1" x14ac:dyDescent="0.25">
      <c r="B521" s="137">
        <v>508</v>
      </c>
      <c r="C521" s="81">
        <v>5</v>
      </c>
      <c r="D521" s="83" t="s">
        <v>3525</v>
      </c>
      <c r="E521" s="128" t="s">
        <v>3526</v>
      </c>
      <c r="F521" s="86" t="s">
        <v>3457</v>
      </c>
      <c r="G521" s="86" t="s">
        <v>3458</v>
      </c>
      <c r="H521" s="79">
        <f t="shared" ca="1" si="35"/>
        <v>0</v>
      </c>
      <c r="I521" s="251">
        <v>42177</v>
      </c>
      <c r="J521" s="251">
        <v>42230</v>
      </c>
      <c r="K521" s="149">
        <v>0</v>
      </c>
      <c r="L521" s="180">
        <f t="shared" si="36"/>
        <v>40</v>
      </c>
      <c r="M521" s="251"/>
      <c r="N521" s="251"/>
      <c r="O521" s="149">
        <v>0</v>
      </c>
      <c r="P521" s="151">
        <f t="shared" si="37"/>
        <v>0</v>
      </c>
      <c r="Q521" s="145">
        <f t="shared" si="38"/>
        <v>0</v>
      </c>
      <c r="R521" s="165"/>
      <c r="S521" s="177">
        <v>0</v>
      </c>
    </row>
    <row r="522" spans="2:19" ht="12.75" customHeight="1" x14ac:dyDescent="0.25">
      <c r="B522" s="137">
        <v>509</v>
      </c>
      <c r="C522" s="81">
        <v>3</v>
      </c>
      <c r="D522" s="83" t="s">
        <v>3527</v>
      </c>
      <c r="E522" s="128" t="s">
        <v>3528</v>
      </c>
      <c r="F522" s="85"/>
      <c r="G522" s="85"/>
      <c r="H522" s="79">
        <f t="shared" ca="1" si="35"/>
        <v>0</v>
      </c>
      <c r="I522" s="251">
        <f>MINA(I523:I589)</f>
        <v>42044</v>
      </c>
      <c r="J522" s="251">
        <f>MAXA(J523:J589)</f>
        <v>42202</v>
      </c>
      <c r="K522" s="149">
        <f>SUM(K523)</f>
        <v>4.6300000000000008</v>
      </c>
      <c r="L522" s="180">
        <f t="shared" si="36"/>
        <v>115</v>
      </c>
      <c r="M522" s="251"/>
      <c r="N522" s="251"/>
      <c r="O522" s="149">
        <f>SUM(O523)</f>
        <v>4.6300000000000008</v>
      </c>
      <c r="P522" s="151">
        <f t="shared" si="37"/>
        <v>0</v>
      </c>
      <c r="Q522" s="145">
        <f t="shared" si="38"/>
        <v>0</v>
      </c>
      <c r="R522" s="165"/>
      <c r="S522" s="177">
        <v>0</v>
      </c>
    </row>
    <row r="523" spans="2:19" ht="15.75" customHeight="1" x14ac:dyDescent="0.25">
      <c r="B523" s="137">
        <v>510</v>
      </c>
      <c r="C523" s="81">
        <v>4</v>
      </c>
      <c r="D523" s="83" t="s">
        <v>582</v>
      </c>
      <c r="E523" s="128" t="s">
        <v>3528</v>
      </c>
      <c r="F523" s="84"/>
      <c r="G523" s="84"/>
      <c r="H523" s="79">
        <f t="shared" ca="1" si="35"/>
        <v>0</v>
      </c>
      <c r="I523" s="251">
        <f>MINA(I524:I589)</f>
        <v>42044</v>
      </c>
      <c r="J523" s="251">
        <f>MAX(J524:J589)</f>
        <v>42202</v>
      </c>
      <c r="K523" s="149">
        <f>SUM(K524,K534,K537,K539,K543,K548,K553,K559,K564,K568,K575,K583,K587)</f>
        <v>4.6300000000000008</v>
      </c>
      <c r="L523" s="180">
        <f t="shared" si="36"/>
        <v>115</v>
      </c>
      <c r="M523" s="251"/>
      <c r="N523" s="251"/>
      <c r="O523" s="149">
        <f>SUM(O524,O534,O537,O539,O543,O548,O553,O559,O564,O568,O575,O583,O587)</f>
        <v>4.6300000000000008</v>
      </c>
      <c r="P523" s="151">
        <f t="shared" si="37"/>
        <v>0</v>
      </c>
      <c r="Q523" s="145">
        <f t="shared" si="38"/>
        <v>0</v>
      </c>
      <c r="R523" s="165"/>
      <c r="S523" s="177">
        <v>0</v>
      </c>
    </row>
    <row r="524" spans="2:19" ht="15.75" customHeight="1" x14ac:dyDescent="0.25">
      <c r="B524" s="137">
        <v>511</v>
      </c>
      <c r="C524" s="81">
        <v>5</v>
      </c>
      <c r="D524" s="83" t="s">
        <v>583</v>
      </c>
      <c r="E524" s="128" t="s">
        <v>3529</v>
      </c>
      <c r="F524" s="86"/>
      <c r="G524" s="86"/>
      <c r="H524" s="79">
        <f t="shared" ca="1" si="35"/>
        <v>0</v>
      </c>
      <c r="I524" s="251">
        <f>MINA(I525:I533)</f>
        <v>42086</v>
      </c>
      <c r="J524" s="251">
        <f>MAXA(J525:J533)</f>
        <v>42167</v>
      </c>
      <c r="K524" s="149">
        <f>SUM(K525:K533)</f>
        <v>0.09</v>
      </c>
      <c r="L524" s="180">
        <f t="shared" si="36"/>
        <v>60</v>
      </c>
      <c r="M524" s="251"/>
      <c r="N524" s="251"/>
      <c r="O524" s="149">
        <f>SUM(O525:O533)</f>
        <v>0.09</v>
      </c>
      <c r="P524" s="151">
        <f t="shared" si="37"/>
        <v>0</v>
      </c>
      <c r="Q524" s="145">
        <f t="shared" si="38"/>
        <v>0</v>
      </c>
      <c r="R524" s="165"/>
      <c r="S524" s="177">
        <v>0</v>
      </c>
    </row>
    <row r="525" spans="2:19" ht="15.75" customHeight="1" x14ac:dyDescent="0.25">
      <c r="B525" s="137">
        <v>512</v>
      </c>
      <c r="C525" s="81">
        <v>6</v>
      </c>
      <c r="D525" s="83" t="s">
        <v>584</v>
      </c>
      <c r="E525" s="128" t="s">
        <v>3456</v>
      </c>
      <c r="F525" s="86" t="s">
        <v>3530</v>
      </c>
      <c r="G525" s="86" t="s">
        <v>3458</v>
      </c>
      <c r="H525" s="79">
        <f t="shared" ca="1" si="35"/>
        <v>-1</v>
      </c>
      <c r="I525" s="251">
        <v>42086</v>
      </c>
      <c r="J525" s="251">
        <v>42090</v>
      </c>
      <c r="K525" s="149">
        <v>0.01</v>
      </c>
      <c r="L525" s="180">
        <f t="shared" si="36"/>
        <v>5</v>
      </c>
      <c r="M525" s="251"/>
      <c r="N525" s="251"/>
      <c r="O525" s="149">
        <v>0.01</v>
      </c>
      <c r="P525" s="151">
        <f t="shared" si="37"/>
        <v>0</v>
      </c>
      <c r="Q525" s="145">
        <f t="shared" si="38"/>
        <v>0</v>
      </c>
      <c r="R525" s="165"/>
      <c r="S525" s="177">
        <v>0</v>
      </c>
    </row>
    <row r="526" spans="2:19" ht="15.75" customHeight="1" x14ac:dyDescent="0.25">
      <c r="B526" s="137">
        <v>513</v>
      </c>
      <c r="C526" s="81">
        <v>6</v>
      </c>
      <c r="D526" s="83" t="s">
        <v>585</v>
      </c>
      <c r="E526" s="128" t="s">
        <v>3459</v>
      </c>
      <c r="F526" s="86" t="s">
        <v>3530</v>
      </c>
      <c r="G526" s="86" t="s">
        <v>3458</v>
      </c>
      <c r="H526" s="79">
        <f t="shared" ca="1" si="35"/>
        <v>-1</v>
      </c>
      <c r="I526" s="251">
        <v>42093</v>
      </c>
      <c r="J526" s="251">
        <v>42097</v>
      </c>
      <c r="K526" s="149">
        <v>0.01</v>
      </c>
      <c r="L526" s="180">
        <f t="shared" si="36"/>
        <v>5</v>
      </c>
      <c r="M526" s="251"/>
      <c r="N526" s="251"/>
      <c r="O526" s="149">
        <v>0.01</v>
      </c>
      <c r="P526" s="151">
        <f t="shared" si="37"/>
        <v>0</v>
      </c>
      <c r="Q526" s="145">
        <f t="shared" si="38"/>
        <v>0</v>
      </c>
      <c r="R526" s="165"/>
      <c r="S526" s="177">
        <v>0</v>
      </c>
    </row>
    <row r="527" spans="2:19" ht="15.75" customHeight="1" x14ac:dyDescent="0.25">
      <c r="B527" s="137">
        <v>514</v>
      </c>
      <c r="C527" s="81">
        <v>6</v>
      </c>
      <c r="D527" s="83" t="s">
        <v>586</v>
      </c>
      <c r="E527" s="128" t="s">
        <v>3460</v>
      </c>
      <c r="F527" s="86" t="s">
        <v>3530</v>
      </c>
      <c r="G527" s="86" t="s">
        <v>3458</v>
      </c>
      <c r="H527" s="79">
        <f t="shared" ca="1" si="35"/>
        <v>-1</v>
      </c>
      <c r="I527" s="251">
        <v>42100</v>
      </c>
      <c r="J527" s="251">
        <v>42111</v>
      </c>
      <c r="K527" s="149">
        <v>0.01</v>
      </c>
      <c r="L527" s="180">
        <f t="shared" si="36"/>
        <v>10</v>
      </c>
      <c r="M527" s="251"/>
      <c r="N527" s="251"/>
      <c r="O527" s="149">
        <v>0.01</v>
      </c>
      <c r="P527" s="151">
        <f t="shared" si="37"/>
        <v>0</v>
      </c>
      <c r="Q527" s="145">
        <f t="shared" si="38"/>
        <v>0</v>
      </c>
      <c r="R527" s="165"/>
      <c r="S527" s="177">
        <v>0</v>
      </c>
    </row>
    <row r="528" spans="2:19" ht="15.75" customHeight="1" x14ac:dyDescent="0.25">
      <c r="B528" s="137">
        <v>515</v>
      </c>
      <c r="C528" s="81">
        <v>6</v>
      </c>
      <c r="D528" s="83" t="s">
        <v>587</v>
      </c>
      <c r="E528" s="128" t="s">
        <v>3461</v>
      </c>
      <c r="F528" s="86" t="s">
        <v>3530</v>
      </c>
      <c r="G528" s="86" t="s">
        <v>3458</v>
      </c>
      <c r="H528" s="79">
        <f t="shared" ca="1" si="35"/>
        <v>0</v>
      </c>
      <c r="I528" s="251">
        <v>42114</v>
      </c>
      <c r="J528" s="251">
        <v>42118</v>
      </c>
      <c r="K528" s="149">
        <v>0.01</v>
      </c>
      <c r="L528" s="180">
        <f t="shared" si="36"/>
        <v>5</v>
      </c>
      <c r="M528" s="251"/>
      <c r="N528" s="251"/>
      <c r="O528" s="149">
        <v>0.01</v>
      </c>
      <c r="P528" s="151">
        <f t="shared" si="37"/>
        <v>0</v>
      </c>
      <c r="Q528" s="145">
        <f t="shared" si="38"/>
        <v>0</v>
      </c>
      <c r="R528" s="165"/>
      <c r="S528" s="177">
        <v>0</v>
      </c>
    </row>
    <row r="529" spans="2:19" ht="15.75" customHeight="1" x14ac:dyDescent="0.25">
      <c r="B529" s="137">
        <v>516</v>
      </c>
      <c r="C529" s="81">
        <v>6</v>
      </c>
      <c r="D529" s="83" t="s">
        <v>588</v>
      </c>
      <c r="E529" s="128" t="s">
        <v>3462</v>
      </c>
      <c r="F529" s="86" t="s">
        <v>3530</v>
      </c>
      <c r="G529" s="86" t="s">
        <v>3458</v>
      </c>
      <c r="H529" s="79">
        <f t="shared" ca="1" si="35"/>
        <v>0</v>
      </c>
      <c r="I529" s="251">
        <v>42121</v>
      </c>
      <c r="J529" s="251">
        <v>42125</v>
      </c>
      <c r="K529" s="149">
        <v>0.01</v>
      </c>
      <c r="L529" s="180">
        <f t="shared" si="36"/>
        <v>5</v>
      </c>
      <c r="M529" s="251"/>
      <c r="N529" s="251"/>
      <c r="O529" s="149">
        <v>0.01</v>
      </c>
      <c r="P529" s="151">
        <f t="shared" si="37"/>
        <v>0</v>
      </c>
      <c r="Q529" s="145">
        <f t="shared" si="38"/>
        <v>0</v>
      </c>
      <c r="R529" s="165"/>
      <c r="S529" s="177">
        <v>0</v>
      </c>
    </row>
    <row r="530" spans="2:19" ht="15.75" customHeight="1" x14ac:dyDescent="0.25">
      <c r="B530" s="137">
        <v>517</v>
      </c>
      <c r="C530" s="81">
        <v>6</v>
      </c>
      <c r="D530" s="83" t="s">
        <v>589</v>
      </c>
      <c r="E530" s="128" t="s">
        <v>3463</v>
      </c>
      <c r="F530" s="86" t="s">
        <v>3530</v>
      </c>
      <c r="G530" s="86" t="s">
        <v>3458</v>
      </c>
      <c r="H530" s="79">
        <f t="shared" ca="1" si="35"/>
        <v>0</v>
      </c>
      <c r="I530" s="251">
        <v>42128</v>
      </c>
      <c r="J530" s="251">
        <v>42132</v>
      </c>
      <c r="K530" s="149">
        <v>0.01</v>
      </c>
      <c r="L530" s="180">
        <f t="shared" si="36"/>
        <v>5</v>
      </c>
      <c r="M530" s="251"/>
      <c r="N530" s="251"/>
      <c r="O530" s="149">
        <v>0.01</v>
      </c>
      <c r="P530" s="151">
        <f t="shared" si="37"/>
        <v>0</v>
      </c>
      <c r="Q530" s="145">
        <f t="shared" si="38"/>
        <v>0</v>
      </c>
      <c r="R530" s="165"/>
      <c r="S530" s="177">
        <v>0</v>
      </c>
    </row>
    <row r="531" spans="2:19" ht="15.75" customHeight="1" x14ac:dyDescent="0.25">
      <c r="B531" s="137">
        <v>518</v>
      </c>
      <c r="C531" s="81">
        <v>6</v>
      </c>
      <c r="D531" s="83" t="s">
        <v>590</v>
      </c>
      <c r="E531" s="128" t="s">
        <v>3464</v>
      </c>
      <c r="F531" s="86" t="s">
        <v>3530</v>
      </c>
      <c r="G531" s="86" t="s">
        <v>3458</v>
      </c>
      <c r="H531" s="79">
        <f t="shared" ca="1" si="35"/>
        <v>0</v>
      </c>
      <c r="I531" s="251">
        <v>42135</v>
      </c>
      <c r="J531" s="251">
        <v>42139</v>
      </c>
      <c r="K531" s="149">
        <v>0.01</v>
      </c>
      <c r="L531" s="180">
        <f t="shared" si="36"/>
        <v>5</v>
      </c>
      <c r="M531" s="251"/>
      <c r="N531" s="251"/>
      <c r="O531" s="149">
        <v>0.01</v>
      </c>
      <c r="P531" s="151">
        <f t="shared" si="37"/>
        <v>0</v>
      </c>
      <c r="Q531" s="145">
        <f t="shared" si="38"/>
        <v>0</v>
      </c>
      <c r="R531" s="165"/>
      <c r="S531" s="177">
        <v>0</v>
      </c>
    </row>
    <row r="532" spans="2:19" ht="15.75" customHeight="1" x14ac:dyDescent="0.25">
      <c r="B532" s="137">
        <v>519</v>
      </c>
      <c r="C532" s="81">
        <v>6</v>
      </c>
      <c r="D532" s="83" t="s">
        <v>591</v>
      </c>
      <c r="E532" s="128" t="s">
        <v>3465</v>
      </c>
      <c r="F532" s="86" t="s">
        <v>3530</v>
      </c>
      <c r="G532" s="86" t="s">
        <v>3458</v>
      </c>
      <c r="H532" s="79">
        <f t="shared" ca="1" si="35"/>
        <v>0</v>
      </c>
      <c r="I532" s="251">
        <v>42143</v>
      </c>
      <c r="J532" s="251">
        <v>42149</v>
      </c>
      <c r="K532" s="149">
        <v>0.01</v>
      </c>
      <c r="L532" s="180">
        <f t="shared" si="36"/>
        <v>5</v>
      </c>
      <c r="M532" s="251"/>
      <c r="N532" s="251"/>
      <c r="O532" s="149">
        <v>0.01</v>
      </c>
      <c r="P532" s="151">
        <f t="shared" si="37"/>
        <v>0</v>
      </c>
      <c r="Q532" s="145">
        <f t="shared" si="38"/>
        <v>0</v>
      </c>
      <c r="R532" s="165"/>
      <c r="S532" s="177">
        <v>0</v>
      </c>
    </row>
    <row r="533" spans="2:19" ht="15.75" customHeight="1" x14ac:dyDescent="0.25">
      <c r="B533" s="137">
        <v>520</v>
      </c>
      <c r="C533" s="81">
        <v>6</v>
      </c>
      <c r="D533" s="83" t="s">
        <v>592</v>
      </c>
      <c r="E533" s="128" t="s">
        <v>3466</v>
      </c>
      <c r="F533" s="86" t="s">
        <v>3530</v>
      </c>
      <c r="G533" s="86" t="s">
        <v>3458</v>
      </c>
      <c r="H533" s="79">
        <f t="shared" ca="1" si="35"/>
        <v>0</v>
      </c>
      <c r="I533" s="251">
        <v>42150</v>
      </c>
      <c r="J533" s="251">
        <v>42167</v>
      </c>
      <c r="K533" s="149">
        <v>0.01</v>
      </c>
      <c r="L533" s="180">
        <f t="shared" si="36"/>
        <v>14</v>
      </c>
      <c r="M533" s="251"/>
      <c r="N533" s="251"/>
      <c r="O533" s="149">
        <v>0.01</v>
      </c>
      <c r="P533" s="151">
        <f t="shared" si="37"/>
        <v>0</v>
      </c>
      <c r="Q533" s="145">
        <f t="shared" si="38"/>
        <v>0</v>
      </c>
      <c r="R533" s="165"/>
      <c r="S533" s="177">
        <v>0</v>
      </c>
    </row>
    <row r="534" spans="2:19" ht="15.75" customHeight="1" x14ac:dyDescent="0.25">
      <c r="B534" s="137">
        <v>521</v>
      </c>
      <c r="C534" s="81">
        <v>5</v>
      </c>
      <c r="D534" s="83" t="s">
        <v>593</v>
      </c>
      <c r="E534" s="128" t="s">
        <v>3374</v>
      </c>
      <c r="F534" s="86"/>
      <c r="G534" s="86"/>
      <c r="H534" s="79">
        <f t="shared" ca="1" si="35"/>
        <v>0</v>
      </c>
      <c r="I534" s="251">
        <f>MINA(I535:I536)</f>
        <v>42135</v>
      </c>
      <c r="J534" s="251">
        <f>MAXA(J535:J536)</f>
        <v>42170</v>
      </c>
      <c r="K534" s="149">
        <f>SUM(K535:K536)</f>
        <v>0.02</v>
      </c>
      <c r="L534" s="180">
        <f t="shared" si="36"/>
        <v>26</v>
      </c>
      <c r="M534" s="251"/>
      <c r="N534" s="251"/>
      <c r="O534" s="149">
        <f>SUM(O535:O536)</f>
        <v>0.02</v>
      </c>
      <c r="P534" s="151">
        <f t="shared" si="37"/>
        <v>0</v>
      </c>
      <c r="Q534" s="145">
        <f t="shared" si="38"/>
        <v>0</v>
      </c>
      <c r="R534" s="165"/>
      <c r="S534" s="177">
        <v>0</v>
      </c>
    </row>
    <row r="535" spans="2:19" ht="15.75" customHeight="1" x14ac:dyDescent="0.25">
      <c r="B535" s="137">
        <v>522</v>
      </c>
      <c r="C535" s="81">
        <v>6</v>
      </c>
      <c r="D535" s="83" t="s">
        <v>594</v>
      </c>
      <c r="E535" s="128" t="s">
        <v>3467</v>
      </c>
      <c r="F535" s="86" t="s">
        <v>3530</v>
      </c>
      <c r="G535" s="86" t="s">
        <v>3458</v>
      </c>
      <c r="H535" s="79">
        <f t="shared" ca="1" si="35"/>
        <v>0</v>
      </c>
      <c r="I535" s="251">
        <v>42135</v>
      </c>
      <c r="J535" s="251">
        <v>42160</v>
      </c>
      <c r="K535" s="149">
        <v>0.01</v>
      </c>
      <c r="L535" s="180">
        <f t="shared" si="36"/>
        <v>20</v>
      </c>
      <c r="M535" s="251"/>
      <c r="N535" s="251"/>
      <c r="O535" s="149">
        <v>0.01</v>
      </c>
      <c r="P535" s="151">
        <f t="shared" si="37"/>
        <v>0</v>
      </c>
      <c r="Q535" s="145">
        <f t="shared" si="38"/>
        <v>0</v>
      </c>
      <c r="R535" s="165"/>
      <c r="S535" s="177">
        <v>0</v>
      </c>
    </row>
    <row r="536" spans="2:19" ht="15.75" customHeight="1" x14ac:dyDescent="0.25">
      <c r="B536" s="137">
        <v>523</v>
      </c>
      <c r="C536" s="81">
        <v>6</v>
      </c>
      <c r="D536" s="83" t="s">
        <v>595</v>
      </c>
      <c r="E536" s="128" t="s">
        <v>3468</v>
      </c>
      <c r="F536" s="86" t="s">
        <v>3530</v>
      </c>
      <c r="G536" s="86" t="s">
        <v>3458</v>
      </c>
      <c r="H536" s="79">
        <f t="shared" ca="1" si="35"/>
        <v>0</v>
      </c>
      <c r="I536" s="251">
        <v>42164</v>
      </c>
      <c r="J536" s="251">
        <v>42170</v>
      </c>
      <c r="K536" s="149">
        <v>0.01</v>
      </c>
      <c r="L536" s="180">
        <f t="shared" si="36"/>
        <v>5</v>
      </c>
      <c r="M536" s="251"/>
      <c r="N536" s="251"/>
      <c r="O536" s="149">
        <v>0.01</v>
      </c>
      <c r="P536" s="151">
        <f t="shared" si="37"/>
        <v>0</v>
      </c>
      <c r="Q536" s="145">
        <f t="shared" si="38"/>
        <v>0</v>
      </c>
      <c r="R536" s="165"/>
      <c r="S536" s="177">
        <v>0</v>
      </c>
    </row>
    <row r="537" spans="2:19" ht="15.75" customHeight="1" x14ac:dyDescent="0.25">
      <c r="B537" s="137">
        <v>524</v>
      </c>
      <c r="C537" s="81">
        <v>5</v>
      </c>
      <c r="D537" s="83" t="s">
        <v>596</v>
      </c>
      <c r="E537" s="128" t="s">
        <v>3469</v>
      </c>
      <c r="F537" s="86"/>
      <c r="G537" s="86"/>
      <c r="H537" s="79">
        <f t="shared" ca="1" si="35"/>
        <v>0</v>
      </c>
      <c r="I537" s="251">
        <f>MINA(I538)</f>
        <v>42163</v>
      </c>
      <c r="J537" s="251">
        <f>MAXA(J538)</f>
        <v>42174</v>
      </c>
      <c r="K537" s="149">
        <f>SUM(K538)</f>
        <v>0.01</v>
      </c>
      <c r="L537" s="180">
        <f t="shared" si="36"/>
        <v>10</v>
      </c>
      <c r="M537" s="251"/>
      <c r="N537" s="251"/>
      <c r="O537" s="149">
        <f>SUM(O538)</f>
        <v>0.01</v>
      </c>
      <c r="P537" s="151">
        <f t="shared" si="37"/>
        <v>0</v>
      </c>
      <c r="Q537" s="145">
        <f t="shared" si="38"/>
        <v>0</v>
      </c>
      <c r="R537" s="165"/>
      <c r="S537" s="177">
        <v>0</v>
      </c>
    </row>
    <row r="538" spans="2:19" ht="15.75" customHeight="1" x14ac:dyDescent="0.25">
      <c r="B538" s="137">
        <v>525</v>
      </c>
      <c r="C538" s="81">
        <v>6</v>
      </c>
      <c r="D538" s="83" t="s">
        <v>597</v>
      </c>
      <c r="E538" s="128" t="s">
        <v>3470</v>
      </c>
      <c r="F538" s="86" t="s">
        <v>3530</v>
      </c>
      <c r="G538" s="86" t="s">
        <v>3458</v>
      </c>
      <c r="H538" s="79">
        <f t="shared" ca="1" si="35"/>
        <v>0</v>
      </c>
      <c r="I538" s="251">
        <v>42163</v>
      </c>
      <c r="J538" s="251">
        <v>42174</v>
      </c>
      <c r="K538" s="149">
        <v>0.01</v>
      </c>
      <c r="L538" s="180">
        <f t="shared" si="36"/>
        <v>10</v>
      </c>
      <c r="M538" s="251"/>
      <c r="N538" s="251"/>
      <c r="O538" s="149">
        <v>0.01</v>
      </c>
      <c r="P538" s="151">
        <f t="shared" si="37"/>
        <v>0</v>
      </c>
      <c r="Q538" s="145">
        <f t="shared" si="38"/>
        <v>0</v>
      </c>
      <c r="R538" s="165"/>
      <c r="S538" s="177">
        <v>0</v>
      </c>
    </row>
    <row r="539" spans="2:19" ht="15.75" customHeight="1" x14ac:dyDescent="0.25">
      <c r="B539" s="137">
        <v>526</v>
      </c>
      <c r="C539" s="81">
        <v>5</v>
      </c>
      <c r="D539" s="83" t="s">
        <v>598</v>
      </c>
      <c r="E539" s="128" t="s">
        <v>3377</v>
      </c>
      <c r="F539" s="86"/>
      <c r="G539" s="86"/>
      <c r="H539" s="79">
        <f t="shared" ca="1" si="35"/>
        <v>0</v>
      </c>
      <c r="I539" s="251">
        <f>MINA(I540:I542)</f>
        <v>42086</v>
      </c>
      <c r="J539" s="251">
        <f>MAXA(J540:J542)</f>
        <v>42153</v>
      </c>
      <c r="K539" s="149">
        <f>SUM(K540:K542)</f>
        <v>0.04</v>
      </c>
      <c r="L539" s="180">
        <f t="shared" si="36"/>
        <v>50</v>
      </c>
      <c r="M539" s="251"/>
      <c r="N539" s="251"/>
      <c r="O539" s="149">
        <f>SUM(O540:O542)</f>
        <v>0.04</v>
      </c>
      <c r="P539" s="151">
        <f t="shared" si="37"/>
        <v>0</v>
      </c>
      <c r="Q539" s="145">
        <f t="shared" si="38"/>
        <v>0</v>
      </c>
      <c r="R539" s="165"/>
      <c r="S539" s="177">
        <v>0</v>
      </c>
    </row>
    <row r="540" spans="2:19" ht="15.75" customHeight="1" x14ac:dyDescent="0.25">
      <c r="B540" s="137">
        <v>527</v>
      </c>
      <c r="C540" s="81">
        <v>6</v>
      </c>
      <c r="D540" s="83" t="s">
        <v>599</v>
      </c>
      <c r="E540" s="128" t="s">
        <v>3471</v>
      </c>
      <c r="F540" s="86" t="s">
        <v>3530</v>
      </c>
      <c r="G540" s="86" t="s">
        <v>3458</v>
      </c>
      <c r="H540" s="79">
        <f t="shared" ca="1" si="35"/>
        <v>-1</v>
      </c>
      <c r="I540" s="251">
        <v>42086</v>
      </c>
      <c r="J540" s="251">
        <v>42111</v>
      </c>
      <c r="K540" s="149">
        <v>0.02</v>
      </c>
      <c r="L540" s="180">
        <f t="shared" si="36"/>
        <v>20</v>
      </c>
      <c r="M540" s="251"/>
      <c r="N540" s="251"/>
      <c r="O540" s="149">
        <v>0.02</v>
      </c>
      <c r="P540" s="151">
        <f t="shared" si="37"/>
        <v>0</v>
      </c>
      <c r="Q540" s="145">
        <f t="shared" si="38"/>
        <v>0</v>
      </c>
      <c r="R540" s="165"/>
      <c r="S540" s="177">
        <v>0</v>
      </c>
    </row>
    <row r="541" spans="2:19" ht="15.75" customHeight="1" x14ac:dyDescent="0.25">
      <c r="B541" s="137">
        <v>528</v>
      </c>
      <c r="C541" s="81">
        <v>6</v>
      </c>
      <c r="D541" s="83" t="s">
        <v>600</v>
      </c>
      <c r="E541" s="128" t="s">
        <v>3472</v>
      </c>
      <c r="F541" s="86" t="s">
        <v>3530</v>
      </c>
      <c r="G541" s="86" t="s">
        <v>3458</v>
      </c>
      <c r="H541" s="79">
        <f t="shared" ca="1" si="35"/>
        <v>0</v>
      </c>
      <c r="I541" s="251">
        <v>42114</v>
      </c>
      <c r="J541" s="251">
        <v>42125</v>
      </c>
      <c r="K541" s="149">
        <v>0.01</v>
      </c>
      <c r="L541" s="180">
        <f t="shared" si="36"/>
        <v>10</v>
      </c>
      <c r="M541" s="251"/>
      <c r="N541" s="251"/>
      <c r="O541" s="149">
        <v>0.01</v>
      </c>
      <c r="P541" s="151">
        <f t="shared" si="37"/>
        <v>0</v>
      </c>
      <c r="Q541" s="145">
        <f t="shared" si="38"/>
        <v>0</v>
      </c>
      <c r="R541" s="165"/>
      <c r="S541" s="177">
        <v>0</v>
      </c>
    </row>
    <row r="542" spans="2:19" ht="15.75" customHeight="1" x14ac:dyDescent="0.25">
      <c r="B542" s="137">
        <v>529</v>
      </c>
      <c r="C542" s="81">
        <v>6</v>
      </c>
      <c r="D542" s="83" t="s">
        <v>601</v>
      </c>
      <c r="E542" s="128" t="s">
        <v>3473</v>
      </c>
      <c r="F542" s="86" t="s">
        <v>3530</v>
      </c>
      <c r="G542" s="86" t="s">
        <v>3458</v>
      </c>
      <c r="H542" s="79">
        <f t="shared" ca="1" si="35"/>
        <v>0</v>
      </c>
      <c r="I542" s="251">
        <v>42128</v>
      </c>
      <c r="J542" s="251">
        <v>42153</v>
      </c>
      <c r="K542" s="149">
        <v>0.01</v>
      </c>
      <c r="L542" s="180">
        <f t="shared" si="36"/>
        <v>20</v>
      </c>
      <c r="M542" s="251"/>
      <c r="N542" s="251"/>
      <c r="O542" s="149">
        <v>0.01</v>
      </c>
      <c r="P542" s="151">
        <f t="shared" si="37"/>
        <v>0</v>
      </c>
      <c r="Q542" s="145">
        <f t="shared" si="38"/>
        <v>0</v>
      </c>
      <c r="R542" s="165"/>
      <c r="S542" s="177">
        <v>0</v>
      </c>
    </row>
    <row r="543" spans="2:19" ht="15.75" customHeight="1" x14ac:dyDescent="0.25">
      <c r="B543" s="137">
        <v>530</v>
      </c>
      <c r="C543" s="81">
        <v>5</v>
      </c>
      <c r="D543" s="83" t="s">
        <v>602</v>
      </c>
      <c r="E543" s="128" t="s">
        <v>3379</v>
      </c>
      <c r="F543" s="86"/>
      <c r="G543" s="86"/>
      <c r="H543" s="79">
        <f t="shared" ca="1" si="35"/>
        <v>0</v>
      </c>
      <c r="I543" s="251">
        <f>MINA(I544:I547)</f>
        <v>42135</v>
      </c>
      <c r="J543" s="251">
        <f>MAXA(J544:J547)</f>
        <v>42181</v>
      </c>
      <c r="K543" s="149">
        <f>SUM(K544:K547)</f>
        <v>0.05</v>
      </c>
      <c r="L543" s="180">
        <f t="shared" si="36"/>
        <v>35</v>
      </c>
      <c r="M543" s="251"/>
      <c r="N543" s="251"/>
      <c r="O543" s="149">
        <f>SUM(O544:O547)</f>
        <v>0.05</v>
      </c>
      <c r="P543" s="151">
        <f t="shared" si="37"/>
        <v>0</v>
      </c>
      <c r="Q543" s="145">
        <f t="shared" si="38"/>
        <v>0</v>
      </c>
      <c r="R543" s="165"/>
      <c r="S543" s="177">
        <v>0</v>
      </c>
    </row>
    <row r="544" spans="2:19" ht="15.75" customHeight="1" x14ac:dyDescent="0.25">
      <c r="B544" s="137">
        <v>531</v>
      </c>
      <c r="C544" s="81">
        <v>6</v>
      </c>
      <c r="D544" s="83" t="s">
        <v>603</v>
      </c>
      <c r="E544" s="128" t="s">
        <v>3531</v>
      </c>
      <c r="F544" s="86" t="s">
        <v>3530</v>
      </c>
      <c r="G544" s="86" t="s">
        <v>3458</v>
      </c>
      <c r="H544" s="79">
        <f t="shared" ca="1" si="35"/>
        <v>0</v>
      </c>
      <c r="I544" s="251">
        <v>42135</v>
      </c>
      <c r="J544" s="251">
        <v>42139</v>
      </c>
      <c r="K544" s="149">
        <v>0.01</v>
      </c>
      <c r="L544" s="180">
        <f t="shared" si="36"/>
        <v>5</v>
      </c>
      <c r="M544" s="251"/>
      <c r="N544" s="251"/>
      <c r="O544" s="149">
        <v>0.01</v>
      </c>
      <c r="P544" s="151">
        <f t="shared" si="37"/>
        <v>0</v>
      </c>
      <c r="Q544" s="145">
        <f t="shared" si="38"/>
        <v>0</v>
      </c>
      <c r="R544" s="165"/>
      <c r="S544" s="177">
        <v>0</v>
      </c>
    </row>
    <row r="545" spans="2:19" ht="15.75" customHeight="1" x14ac:dyDescent="0.25">
      <c r="B545" s="137">
        <v>532</v>
      </c>
      <c r="C545" s="81">
        <v>6</v>
      </c>
      <c r="D545" s="83" t="s">
        <v>604</v>
      </c>
      <c r="E545" s="128" t="s">
        <v>3532</v>
      </c>
      <c r="F545" s="86" t="s">
        <v>3530</v>
      </c>
      <c r="G545" s="86" t="s">
        <v>3458</v>
      </c>
      <c r="H545" s="79">
        <f t="shared" ca="1" si="35"/>
        <v>0</v>
      </c>
      <c r="I545" s="251">
        <v>42142</v>
      </c>
      <c r="J545" s="251">
        <v>42146</v>
      </c>
      <c r="K545" s="149">
        <v>0.01</v>
      </c>
      <c r="L545" s="180">
        <f t="shared" si="36"/>
        <v>5</v>
      </c>
      <c r="M545" s="251"/>
      <c r="N545" s="251"/>
      <c r="O545" s="149">
        <v>0.01</v>
      </c>
      <c r="P545" s="151">
        <f t="shared" si="37"/>
        <v>0</v>
      </c>
      <c r="Q545" s="145">
        <f t="shared" si="38"/>
        <v>0</v>
      </c>
      <c r="R545" s="165"/>
      <c r="S545" s="177">
        <v>0</v>
      </c>
    </row>
    <row r="546" spans="2:19" ht="15.75" customHeight="1" x14ac:dyDescent="0.25">
      <c r="B546" s="137">
        <v>533</v>
      </c>
      <c r="C546" s="81">
        <v>6</v>
      </c>
      <c r="D546" s="83" t="s">
        <v>605</v>
      </c>
      <c r="E546" s="128" t="s">
        <v>3533</v>
      </c>
      <c r="F546" s="86" t="s">
        <v>3530</v>
      </c>
      <c r="G546" s="86" t="s">
        <v>3458</v>
      </c>
      <c r="H546" s="79">
        <f t="shared" ca="1" si="35"/>
        <v>0</v>
      </c>
      <c r="I546" s="251">
        <v>42150</v>
      </c>
      <c r="J546" s="251">
        <v>42177</v>
      </c>
      <c r="K546" s="149">
        <v>0.02</v>
      </c>
      <c r="L546" s="180">
        <f t="shared" si="36"/>
        <v>20</v>
      </c>
      <c r="M546" s="251"/>
      <c r="N546" s="251"/>
      <c r="O546" s="149">
        <v>0.02</v>
      </c>
      <c r="P546" s="151">
        <f t="shared" si="37"/>
        <v>0</v>
      </c>
      <c r="Q546" s="145">
        <f t="shared" si="38"/>
        <v>0</v>
      </c>
      <c r="R546" s="165"/>
      <c r="S546" s="177">
        <v>0</v>
      </c>
    </row>
    <row r="547" spans="2:19" ht="15.75" customHeight="1" x14ac:dyDescent="0.25">
      <c r="B547" s="137">
        <v>534</v>
      </c>
      <c r="C547" s="81">
        <v>6</v>
      </c>
      <c r="D547" s="83" t="s">
        <v>606</v>
      </c>
      <c r="E547" s="128" t="s">
        <v>3534</v>
      </c>
      <c r="F547" s="86" t="s">
        <v>3530</v>
      </c>
      <c r="G547" s="86" t="s">
        <v>3458</v>
      </c>
      <c r="H547" s="79">
        <f t="shared" ca="1" si="35"/>
        <v>0</v>
      </c>
      <c r="I547" s="251">
        <v>42177</v>
      </c>
      <c r="J547" s="251">
        <v>42181</v>
      </c>
      <c r="K547" s="149">
        <v>0.01</v>
      </c>
      <c r="L547" s="180">
        <f t="shared" si="36"/>
        <v>5</v>
      </c>
      <c r="M547" s="251"/>
      <c r="N547" s="251"/>
      <c r="O547" s="149">
        <v>0.01</v>
      </c>
      <c r="P547" s="151">
        <f t="shared" si="37"/>
        <v>0</v>
      </c>
      <c r="Q547" s="145">
        <f t="shared" si="38"/>
        <v>0</v>
      </c>
      <c r="R547" s="165"/>
      <c r="S547" s="177">
        <v>0</v>
      </c>
    </row>
    <row r="548" spans="2:19" ht="15.75" customHeight="1" x14ac:dyDescent="0.25">
      <c r="B548" s="137">
        <v>535</v>
      </c>
      <c r="C548" s="81">
        <v>5</v>
      </c>
      <c r="D548" s="83" t="s">
        <v>607</v>
      </c>
      <c r="E548" s="128" t="s">
        <v>3380</v>
      </c>
      <c r="F548" s="86"/>
      <c r="G548" s="86"/>
      <c r="H548" s="79">
        <f t="shared" ca="1" si="35"/>
        <v>0</v>
      </c>
      <c r="I548" s="251">
        <f>MINA(I549:I552)</f>
        <v>42135</v>
      </c>
      <c r="J548" s="251">
        <f>MAXA(J549:J552)</f>
        <v>42177</v>
      </c>
      <c r="K548" s="149">
        <f>SUM(K549:K552)</f>
        <v>0.04</v>
      </c>
      <c r="L548" s="180">
        <f t="shared" si="36"/>
        <v>31</v>
      </c>
      <c r="M548" s="251"/>
      <c r="N548" s="251"/>
      <c r="O548" s="149">
        <f>SUM(O549:O552)</f>
        <v>0.04</v>
      </c>
      <c r="P548" s="151">
        <f t="shared" si="37"/>
        <v>0</v>
      </c>
      <c r="Q548" s="145">
        <f t="shared" si="38"/>
        <v>0</v>
      </c>
      <c r="R548" s="165"/>
      <c r="S548" s="177">
        <v>0</v>
      </c>
    </row>
    <row r="549" spans="2:19" ht="15.75" customHeight="1" x14ac:dyDescent="0.25">
      <c r="B549" s="137">
        <v>536</v>
      </c>
      <c r="C549" s="81">
        <v>6</v>
      </c>
      <c r="D549" s="83" t="s">
        <v>608</v>
      </c>
      <c r="E549" s="128" t="s">
        <v>3471</v>
      </c>
      <c r="F549" s="86" t="s">
        <v>3530</v>
      </c>
      <c r="G549" s="86" t="s">
        <v>3458</v>
      </c>
      <c r="H549" s="79">
        <f t="shared" ca="1" si="35"/>
        <v>0</v>
      </c>
      <c r="I549" s="251">
        <v>42135</v>
      </c>
      <c r="J549" s="251">
        <v>42146</v>
      </c>
      <c r="K549" s="149">
        <v>0.01</v>
      </c>
      <c r="L549" s="180">
        <f t="shared" si="36"/>
        <v>10</v>
      </c>
      <c r="M549" s="251"/>
      <c r="N549" s="251"/>
      <c r="O549" s="149">
        <v>0.01</v>
      </c>
      <c r="P549" s="151">
        <f t="shared" si="37"/>
        <v>0</v>
      </c>
      <c r="Q549" s="145">
        <f t="shared" si="38"/>
        <v>0</v>
      </c>
      <c r="R549" s="165"/>
      <c r="S549" s="177">
        <v>0</v>
      </c>
    </row>
    <row r="550" spans="2:19" ht="15.75" customHeight="1" x14ac:dyDescent="0.25">
      <c r="B550" s="137">
        <v>537</v>
      </c>
      <c r="C550" s="81">
        <v>6</v>
      </c>
      <c r="D550" s="83" t="s">
        <v>609</v>
      </c>
      <c r="E550" s="128" t="s">
        <v>3535</v>
      </c>
      <c r="F550" s="86" t="s">
        <v>3530</v>
      </c>
      <c r="G550" s="86" t="s">
        <v>3458</v>
      </c>
      <c r="H550" s="79">
        <f t="shared" ca="1" si="35"/>
        <v>0</v>
      </c>
      <c r="I550" s="251">
        <v>42149</v>
      </c>
      <c r="J550" s="251">
        <v>42153</v>
      </c>
      <c r="K550" s="149">
        <v>0.01</v>
      </c>
      <c r="L550" s="180">
        <f t="shared" si="36"/>
        <v>5</v>
      </c>
      <c r="M550" s="251"/>
      <c r="N550" s="251"/>
      <c r="O550" s="149">
        <v>0.01</v>
      </c>
      <c r="P550" s="151">
        <f t="shared" si="37"/>
        <v>0</v>
      </c>
      <c r="Q550" s="145">
        <f t="shared" si="38"/>
        <v>0</v>
      </c>
      <c r="R550" s="165"/>
      <c r="S550" s="177">
        <v>0</v>
      </c>
    </row>
    <row r="551" spans="2:19" ht="15.75" customHeight="1" x14ac:dyDescent="0.25">
      <c r="B551" s="137">
        <v>538</v>
      </c>
      <c r="C551" s="81">
        <v>6</v>
      </c>
      <c r="D551" s="83" t="s">
        <v>610</v>
      </c>
      <c r="E551" s="128" t="s">
        <v>3536</v>
      </c>
      <c r="F551" s="86" t="s">
        <v>3530</v>
      </c>
      <c r="G551" s="86" t="s">
        <v>3458</v>
      </c>
      <c r="H551" s="79">
        <f t="shared" ca="1" si="35"/>
        <v>0</v>
      </c>
      <c r="I551" s="251">
        <v>42157</v>
      </c>
      <c r="J551" s="251">
        <v>42163</v>
      </c>
      <c r="K551" s="149">
        <v>0.01</v>
      </c>
      <c r="L551" s="180">
        <f t="shared" si="36"/>
        <v>5</v>
      </c>
      <c r="M551" s="251"/>
      <c r="N551" s="251"/>
      <c r="O551" s="149">
        <v>0.01</v>
      </c>
      <c r="P551" s="151">
        <f t="shared" si="37"/>
        <v>0</v>
      </c>
      <c r="Q551" s="145">
        <f t="shared" si="38"/>
        <v>0</v>
      </c>
      <c r="R551" s="165"/>
      <c r="S551" s="177">
        <v>0</v>
      </c>
    </row>
    <row r="552" spans="2:19" ht="15.75" customHeight="1" x14ac:dyDescent="0.25">
      <c r="B552" s="137">
        <v>539</v>
      </c>
      <c r="C552" s="81">
        <v>6</v>
      </c>
      <c r="D552" s="83" t="s">
        <v>611</v>
      </c>
      <c r="E552" s="128" t="s">
        <v>3482</v>
      </c>
      <c r="F552" s="86" t="s">
        <v>3530</v>
      </c>
      <c r="G552" s="86" t="s">
        <v>3458</v>
      </c>
      <c r="H552" s="79">
        <f t="shared" ca="1" si="35"/>
        <v>0</v>
      </c>
      <c r="I552" s="251">
        <v>42164</v>
      </c>
      <c r="J552" s="251">
        <v>42177</v>
      </c>
      <c r="K552" s="149">
        <v>0.01</v>
      </c>
      <c r="L552" s="180">
        <f t="shared" si="36"/>
        <v>10</v>
      </c>
      <c r="M552" s="251"/>
      <c r="N552" s="251"/>
      <c r="O552" s="149">
        <v>0.01</v>
      </c>
      <c r="P552" s="151">
        <f t="shared" si="37"/>
        <v>0</v>
      </c>
      <c r="Q552" s="145">
        <f t="shared" si="38"/>
        <v>0</v>
      </c>
      <c r="R552" s="165"/>
      <c r="S552" s="177">
        <v>0</v>
      </c>
    </row>
    <row r="553" spans="2:19" ht="15.75" customHeight="1" x14ac:dyDescent="0.25">
      <c r="B553" s="137">
        <v>540</v>
      </c>
      <c r="C553" s="81">
        <v>5</v>
      </c>
      <c r="D553" s="83" t="s">
        <v>612</v>
      </c>
      <c r="E553" s="128" t="s">
        <v>3383</v>
      </c>
      <c r="F553" s="86"/>
      <c r="G553" s="86"/>
      <c r="H553" s="79">
        <f t="shared" ca="1" si="35"/>
        <v>0</v>
      </c>
      <c r="I553" s="251">
        <f>MINA(I554:I558)</f>
        <v>42086</v>
      </c>
      <c r="J553" s="251">
        <f>MAXA(J554:J558)</f>
        <v>42139</v>
      </c>
      <c r="K553" s="149">
        <f>SUM(K554:K558)</f>
        <v>0.08</v>
      </c>
      <c r="L553" s="180">
        <f t="shared" si="36"/>
        <v>40</v>
      </c>
      <c r="M553" s="251"/>
      <c r="N553" s="251"/>
      <c r="O553" s="149">
        <f>SUM(O554:O558)</f>
        <v>0.08</v>
      </c>
      <c r="P553" s="151">
        <f t="shared" si="37"/>
        <v>0</v>
      </c>
      <c r="Q553" s="145">
        <f t="shared" si="38"/>
        <v>0</v>
      </c>
      <c r="R553" s="165"/>
      <c r="S553" s="177">
        <v>0</v>
      </c>
    </row>
    <row r="554" spans="2:19" ht="15.75" customHeight="1" x14ac:dyDescent="0.25">
      <c r="B554" s="137">
        <v>541</v>
      </c>
      <c r="C554" s="81">
        <v>6</v>
      </c>
      <c r="D554" s="83" t="s">
        <v>613</v>
      </c>
      <c r="E554" s="128" t="s">
        <v>3483</v>
      </c>
      <c r="F554" s="86" t="s">
        <v>3530</v>
      </c>
      <c r="G554" s="86" t="s">
        <v>3458</v>
      </c>
      <c r="H554" s="79">
        <f t="shared" ca="1" si="35"/>
        <v>-1</v>
      </c>
      <c r="I554" s="251">
        <v>42086</v>
      </c>
      <c r="J554" s="251">
        <v>42097</v>
      </c>
      <c r="K554" s="149">
        <v>0.02</v>
      </c>
      <c r="L554" s="180">
        <f t="shared" si="36"/>
        <v>10</v>
      </c>
      <c r="M554" s="251"/>
      <c r="N554" s="251"/>
      <c r="O554" s="149">
        <v>0.02</v>
      </c>
      <c r="P554" s="151">
        <f t="shared" si="37"/>
        <v>0</v>
      </c>
      <c r="Q554" s="145">
        <f t="shared" si="38"/>
        <v>0</v>
      </c>
      <c r="R554" s="165"/>
      <c r="S554" s="177">
        <v>0</v>
      </c>
    </row>
    <row r="555" spans="2:19" ht="15.75" customHeight="1" x14ac:dyDescent="0.25">
      <c r="B555" s="137">
        <v>542</v>
      </c>
      <c r="C555" s="81">
        <v>6</v>
      </c>
      <c r="D555" s="83" t="s">
        <v>614</v>
      </c>
      <c r="E555" s="128" t="s">
        <v>3484</v>
      </c>
      <c r="F555" s="86" t="s">
        <v>3530</v>
      </c>
      <c r="G555" s="86" t="s">
        <v>3458</v>
      </c>
      <c r="H555" s="79">
        <f t="shared" ca="1" si="35"/>
        <v>-1</v>
      </c>
      <c r="I555" s="251">
        <v>42100</v>
      </c>
      <c r="J555" s="251">
        <v>42111</v>
      </c>
      <c r="K555" s="149">
        <v>0.02</v>
      </c>
      <c r="L555" s="180">
        <f t="shared" si="36"/>
        <v>10</v>
      </c>
      <c r="M555" s="251"/>
      <c r="N555" s="251"/>
      <c r="O555" s="149">
        <v>0.02</v>
      </c>
      <c r="P555" s="151">
        <f t="shared" si="37"/>
        <v>0</v>
      </c>
      <c r="Q555" s="145">
        <f t="shared" si="38"/>
        <v>0</v>
      </c>
      <c r="R555" s="165"/>
      <c r="S555" s="177">
        <v>0</v>
      </c>
    </row>
    <row r="556" spans="2:19" ht="15.75" customHeight="1" x14ac:dyDescent="0.25">
      <c r="B556" s="137">
        <v>543</v>
      </c>
      <c r="C556" s="81">
        <v>6</v>
      </c>
      <c r="D556" s="83" t="s">
        <v>615</v>
      </c>
      <c r="E556" s="128" t="s">
        <v>3485</v>
      </c>
      <c r="F556" s="86" t="s">
        <v>3530</v>
      </c>
      <c r="G556" s="86" t="s">
        <v>3458</v>
      </c>
      <c r="H556" s="79">
        <f t="shared" ca="1" si="35"/>
        <v>0</v>
      </c>
      <c r="I556" s="251">
        <v>42114</v>
      </c>
      <c r="J556" s="251">
        <v>42118</v>
      </c>
      <c r="K556" s="149">
        <v>0.01</v>
      </c>
      <c r="L556" s="180">
        <f t="shared" si="36"/>
        <v>5</v>
      </c>
      <c r="M556" s="251"/>
      <c r="N556" s="251"/>
      <c r="O556" s="149">
        <v>0.01</v>
      </c>
      <c r="P556" s="151">
        <f t="shared" si="37"/>
        <v>0</v>
      </c>
      <c r="Q556" s="145">
        <f t="shared" si="38"/>
        <v>0</v>
      </c>
      <c r="R556" s="165"/>
      <c r="S556" s="177">
        <v>0</v>
      </c>
    </row>
    <row r="557" spans="2:19" ht="15.75" customHeight="1" x14ac:dyDescent="0.25">
      <c r="B557" s="137">
        <v>544</v>
      </c>
      <c r="C557" s="81">
        <v>6</v>
      </c>
      <c r="D557" s="83" t="s">
        <v>616</v>
      </c>
      <c r="E557" s="128" t="s">
        <v>3486</v>
      </c>
      <c r="F557" s="86" t="s">
        <v>3530</v>
      </c>
      <c r="G557" s="86" t="s">
        <v>3458</v>
      </c>
      <c r="H557" s="79">
        <f t="shared" ca="1" si="35"/>
        <v>0</v>
      </c>
      <c r="I557" s="251">
        <v>42121</v>
      </c>
      <c r="J557" s="251">
        <v>42132</v>
      </c>
      <c r="K557" s="149">
        <v>0.02</v>
      </c>
      <c r="L557" s="180">
        <f t="shared" si="36"/>
        <v>10</v>
      </c>
      <c r="M557" s="251"/>
      <c r="N557" s="251"/>
      <c r="O557" s="149">
        <v>0.02</v>
      </c>
      <c r="P557" s="151">
        <f t="shared" si="37"/>
        <v>0</v>
      </c>
      <c r="Q557" s="145">
        <f t="shared" si="38"/>
        <v>0</v>
      </c>
      <c r="R557" s="165"/>
      <c r="S557" s="177">
        <v>0</v>
      </c>
    </row>
    <row r="558" spans="2:19" ht="15.75" customHeight="1" x14ac:dyDescent="0.25">
      <c r="B558" s="137">
        <v>545</v>
      </c>
      <c r="C558" s="81">
        <v>6</v>
      </c>
      <c r="D558" s="83" t="s">
        <v>617</v>
      </c>
      <c r="E558" s="128" t="s">
        <v>3487</v>
      </c>
      <c r="F558" s="86" t="s">
        <v>3530</v>
      </c>
      <c r="G558" s="86" t="s">
        <v>3458</v>
      </c>
      <c r="H558" s="79">
        <f t="shared" ca="1" si="35"/>
        <v>0</v>
      </c>
      <c r="I558" s="251">
        <v>42135</v>
      </c>
      <c r="J558" s="251">
        <v>42139</v>
      </c>
      <c r="K558" s="149">
        <v>0.01</v>
      </c>
      <c r="L558" s="180">
        <f t="shared" si="36"/>
        <v>5</v>
      </c>
      <c r="M558" s="251"/>
      <c r="N558" s="251"/>
      <c r="O558" s="149">
        <v>0.01</v>
      </c>
      <c r="P558" s="151">
        <f t="shared" si="37"/>
        <v>0</v>
      </c>
      <c r="Q558" s="145">
        <f t="shared" si="38"/>
        <v>0</v>
      </c>
      <c r="R558" s="165"/>
      <c r="S558" s="177">
        <v>0</v>
      </c>
    </row>
    <row r="559" spans="2:19" ht="15.75" customHeight="1" x14ac:dyDescent="0.25">
      <c r="B559" s="137">
        <v>546</v>
      </c>
      <c r="C559" s="81">
        <v>5</v>
      </c>
      <c r="D559" s="83" t="s">
        <v>618</v>
      </c>
      <c r="E559" s="128" t="s">
        <v>3381</v>
      </c>
      <c r="F559" s="86"/>
      <c r="G559" s="86"/>
      <c r="H559" s="79">
        <f t="shared" ca="1" si="35"/>
        <v>0</v>
      </c>
      <c r="I559" s="251">
        <f>MINA(I560:I563)</f>
        <v>42143</v>
      </c>
      <c r="J559" s="251">
        <f>MAXA(J560:J563)</f>
        <v>42171</v>
      </c>
      <c r="K559" s="149">
        <f>SUM(K560:K563)</f>
        <v>0.04</v>
      </c>
      <c r="L559" s="180">
        <f t="shared" si="36"/>
        <v>21</v>
      </c>
      <c r="M559" s="251"/>
      <c r="N559" s="251"/>
      <c r="O559" s="149">
        <f>SUM(O560:O563)</f>
        <v>0.04</v>
      </c>
      <c r="P559" s="151">
        <f t="shared" si="37"/>
        <v>0</v>
      </c>
      <c r="Q559" s="145">
        <f t="shared" si="38"/>
        <v>0</v>
      </c>
      <c r="R559" s="165"/>
      <c r="S559" s="177">
        <v>0</v>
      </c>
    </row>
    <row r="560" spans="2:19" ht="15.75" customHeight="1" x14ac:dyDescent="0.25">
      <c r="B560" s="137">
        <v>547</v>
      </c>
      <c r="C560" s="81">
        <v>6</v>
      </c>
      <c r="D560" s="83" t="s">
        <v>619</v>
      </c>
      <c r="E560" s="128" t="s">
        <v>3488</v>
      </c>
      <c r="F560" s="86" t="s">
        <v>3530</v>
      </c>
      <c r="G560" s="86" t="s">
        <v>3458</v>
      </c>
      <c r="H560" s="79">
        <f t="shared" ca="1" si="35"/>
        <v>0</v>
      </c>
      <c r="I560" s="251">
        <v>42143</v>
      </c>
      <c r="J560" s="251">
        <v>42149</v>
      </c>
      <c r="K560" s="149">
        <v>0.01</v>
      </c>
      <c r="L560" s="180">
        <f t="shared" si="36"/>
        <v>5</v>
      </c>
      <c r="M560" s="251"/>
      <c r="N560" s="251"/>
      <c r="O560" s="149">
        <v>0.01</v>
      </c>
      <c r="P560" s="151">
        <f t="shared" si="37"/>
        <v>0</v>
      </c>
      <c r="Q560" s="145">
        <f t="shared" si="38"/>
        <v>0</v>
      </c>
      <c r="R560" s="165"/>
      <c r="S560" s="177">
        <v>0</v>
      </c>
    </row>
    <row r="561" spans="2:19" ht="15.75" customHeight="1" x14ac:dyDescent="0.25">
      <c r="B561" s="137">
        <v>548</v>
      </c>
      <c r="C561" s="81">
        <v>6</v>
      </c>
      <c r="D561" s="83" t="s">
        <v>620</v>
      </c>
      <c r="E561" s="128" t="s">
        <v>3489</v>
      </c>
      <c r="F561" s="86" t="s">
        <v>3530</v>
      </c>
      <c r="G561" s="86" t="s">
        <v>3458</v>
      </c>
      <c r="H561" s="79">
        <f t="shared" ca="1" si="35"/>
        <v>0</v>
      </c>
      <c r="I561" s="251">
        <v>42150</v>
      </c>
      <c r="J561" s="251">
        <v>42160</v>
      </c>
      <c r="K561" s="149">
        <v>0.01</v>
      </c>
      <c r="L561" s="180">
        <f t="shared" si="36"/>
        <v>9</v>
      </c>
      <c r="M561" s="251"/>
      <c r="N561" s="251"/>
      <c r="O561" s="149">
        <v>0.01</v>
      </c>
      <c r="P561" s="151">
        <f t="shared" si="37"/>
        <v>0</v>
      </c>
      <c r="Q561" s="145">
        <f t="shared" si="38"/>
        <v>0</v>
      </c>
      <c r="R561" s="165"/>
      <c r="S561" s="177">
        <v>0</v>
      </c>
    </row>
    <row r="562" spans="2:19" ht="15.75" customHeight="1" x14ac:dyDescent="0.25">
      <c r="B562" s="137">
        <v>549</v>
      </c>
      <c r="C562" s="81">
        <v>6</v>
      </c>
      <c r="D562" s="83" t="s">
        <v>621</v>
      </c>
      <c r="E562" s="128" t="s">
        <v>3490</v>
      </c>
      <c r="F562" s="86" t="s">
        <v>3530</v>
      </c>
      <c r="G562" s="86" t="s">
        <v>3458</v>
      </c>
      <c r="H562" s="79">
        <f t="shared" ca="1" si="35"/>
        <v>0</v>
      </c>
      <c r="I562" s="251">
        <v>42158</v>
      </c>
      <c r="J562" s="251">
        <v>42164</v>
      </c>
      <c r="K562" s="149">
        <v>0.01</v>
      </c>
      <c r="L562" s="180">
        <f t="shared" si="36"/>
        <v>5</v>
      </c>
      <c r="M562" s="251"/>
      <c r="N562" s="251"/>
      <c r="O562" s="149">
        <v>0.01</v>
      </c>
      <c r="P562" s="151">
        <f t="shared" si="37"/>
        <v>0</v>
      </c>
      <c r="Q562" s="145">
        <f t="shared" si="38"/>
        <v>0</v>
      </c>
      <c r="R562" s="165"/>
      <c r="S562" s="177">
        <v>0</v>
      </c>
    </row>
    <row r="563" spans="2:19" ht="15.75" customHeight="1" x14ac:dyDescent="0.25">
      <c r="B563" s="137">
        <v>550</v>
      </c>
      <c r="C563" s="81">
        <v>6</v>
      </c>
      <c r="D563" s="83" t="s">
        <v>622</v>
      </c>
      <c r="E563" s="128" t="s">
        <v>3491</v>
      </c>
      <c r="F563" s="86" t="s">
        <v>3530</v>
      </c>
      <c r="G563" s="86" t="s">
        <v>3458</v>
      </c>
      <c r="H563" s="79">
        <f t="shared" ca="1" si="35"/>
        <v>0</v>
      </c>
      <c r="I563" s="251">
        <v>42165</v>
      </c>
      <c r="J563" s="251">
        <v>42171</v>
      </c>
      <c r="K563" s="149">
        <v>0.01</v>
      </c>
      <c r="L563" s="180">
        <f t="shared" si="36"/>
        <v>5</v>
      </c>
      <c r="M563" s="251"/>
      <c r="N563" s="251"/>
      <c r="O563" s="149">
        <v>0.01</v>
      </c>
      <c r="P563" s="151">
        <f t="shared" si="37"/>
        <v>0</v>
      </c>
      <c r="Q563" s="145">
        <f t="shared" si="38"/>
        <v>0</v>
      </c>
      <c r="R563" s="165"/>
      <c r="S563" s="177">
        <v>0</v>
      </c>
    </row>
    <row r="564" spans="2:19" ht="15.75" customHeight="1" x14ac:dyDescent="0.25">
      <c r="B564" s="137">
        <v>551</v>
      </c>
      <c r="C564" s="81">
        <v>5</v>
      </c>
      <c r="D564" s="83" t="s">
        <v>623</v>
      </c>
      <c r="E564" s="128" t="s">
        <v>3384</v>
      </c>
      <c r="F564" s="86"/>
      <c r="G564" s="86"/>
      <c r="H564" s="79">
        <f t="shared" ca="1" si="35"/>
        <v>0</v>
      </c>
      <c r="I564" s="251">
        <f>MINA(I565:I567)</f>
        <v>42163</v>
      </c>
      <c r="J564" s="251">
        <f>MAXA(J565:J567)</f>
        <v>42181</v>
      </c>
      <c r="K564" s="149">
        <f>SUM(K565:K567)</f>
        <v>0.03</v>
      </c>
      <c r="L564" s="180">
        <f t="shared" si="36"/>
        <v>15</v>
      </c>
      <c r="M564" s="251"/>
      <c r="N564" s="251"/>
      <c r="O564" s="149">
        <f>SUM(O565:O567)</f>
        <v>0.03</v>
      </c>
      <c r="P564" s="151">
        <f t="shared" si="37"/>
        <v>0</v>
      </c>
      <c r="Q564" s="145">
        <f t="shared" si="38"/>
        <v>0</v>
      </c>
      <c r="R564" s="165"/>
      <c r="S564" s="177">
        <v>0</v>
      </c>
    </row>
    <row r="565" spans="2:19" ht="15.75" customHeight="1" x14ac:dyDescent="0.25">
      <c r="B565" s="137">
        <v>552</v>
      </c>
      <c r="C565" s="81">
        <v>6</v>
      </c>
      <c r="D565" s="83" t="s">
        <v>624</v>
      </c>
      <c r="E565" s="128" t="s">
        <v>3492</v>
      </c>
      <c r="F565" s="86" t="s">
        <v>3530</v>
      </c>
      <c r="G565" s="86" t="s">
        <v>3458</v>
      </c>
      <c r="H565" s="79">
        <f t="shared" ca="1" si="35"/>
        <v>0</v>
      </c>
      <c r="I565" s="251">
        <v>42163</v>
      </c>
      <c r="J565" s="251">
        <v>42167</v>
      </c>
      <c r="K565" s="149">
        <v>0.01</v>
      </c>
      <c r="L565" s="180">
        <f t="shared" si="36"/>
        <v>5</v>
      </c>
      <c r="M565" s="251"/>
      <c r="N565" s="251"/>
      <c r="O565" s="149">
        <v>0.01</v>
      </c>
      <c r="P565" s="151">
        <f t="shared" si="37"/>
        <v>0</v>
      </c>
      <c r="Q565" s="145">
        <f t="shared" si="38"/>
        <v>0</v>
      </c>
      <c r="R565" s="165"/>
      <c r="S565" s="177">
        <v>0</v>
      </c>
    </row>
    <row r="566" spans="2:19" ht="15.75" customHeight="1" x14ac:dyDescent="0.25">
      <c r="B566" s="137">
        <v>553</v>
      </c>
      <c r="C566" s="81">
        <v>6</v>
      </c>
      <c r="D566" s="83" t="s">
        <v>625</v>
      </c>
      <c r="E566" s="128" t="s">
        <v>3493</v>
      </c>
      <c r="F566" s="86" t="s">
        <v>3530</v>
      </c>
      <c r="G566" s="86" t="s">
        <v>3458</v>
      </c>
      <c r="H566" s="79">
        <f t="shared" ca="1" si="35"/>
        <v>0</v>
      </c>
      <c r="I566" s="251">
        <v>42170</v>
      </c>
      <c r="J566" s="251">
        <v>42174</v>
      </c>
      <c r="K566" s="149">
        <v>0.01</v>
      </c>
      <c r="L566" s="180">
        <f t="shared" si="36"/>
        <v>5</v>
      </c>
      <c r="M566" s="251"/>
      <c r="N566" s="251"/>
      <c r="O566" s="149">
        <v>0.01</v>
      </c>
      <c r="P566" s="151">
        <f t="shared" si="37"/>
        <v>0</v>
      </c>
      <c r="Q566" s="145">
        <f t="shared" si="38"/>
        <v>0</v>
      </c>
      <c r="R566" s="165"/>
      <c r="S566" s="177">
        <v>0</v>
      </c>
    </row>
    <row r="567" spans="2:19" ht="15.75" customHeight="1" x14ac:dyDescent="0.25">
      <c r="B567" s="137">
        <v>554</v>
      </c>
      <c r="C567" s="81">
        <v>6</v>
      </c>
      <c r="D567" s="83" t="s">
        <v>626</v>
      </c>
      <c r="E567" s="128" t="s">
        <v>3494</v>
      </c>
      <c r="F567" s="86" t="s">
        <v>3530</v>
      </c>
      <c r="G567" s="86" t="s">
        <v>3458</v>
      </c>
      <c r="H567" s="79">
        <f t="shared" ca="1" si="35"/>
        <v>0</v>
      </c>
      <c r="I567" s="251">
        <v>42177</v>
      </c>
      <c r="J567" s="251">
        <v>42181</v>
      </c>
      <c r="K567" s="149">
        <v>0.01</v>
      </c>
      <c r="L567" s="180">
        <f t="shared" si="36"/>
        <v>5</v>
      </c>
      <c r="M567" s="251"/>
      <c r="N567" s="251"/>
      <c r="O567" s="149">
        <v>0.01</v>
      </c>
      <c r="P567" s="151">
        <f t="shared" si="37"/>
        <v>0</v>
      </c>
      <c r="Q567" s="145">
        <f t="shared" si="38"/>
        <v>0</v>
      </c>
      <c r="R567" s="165"/>
      <c r="S567" s="177">
        <v>0</v>
      </c>
    </row>
    <row r="568" spans="2:19" ht="15.75" customHeight="1" x14ac:dyDescent="0.25">
      <c r="B568" s="137">
        <v>555</v>
      </c>
      <c r="C568" s="81">
        <v>5</v>
      </c>
      <c r="D568" s="83" t="s">
        <v>627</v>
      </c>
      <c r="E568" s="128" t="s">
        <v>3385</v>
      </c>
      <c r="F568" s="86"/>
      <c r="G568" s="86"/>
      <c r="H568" s="79">
        <f t="shared" ca="1" si="35"/>
        <v>0</v>
      </c>
      <c r="I568" s="251">
        <f>MINA(I569:I574)</f>
        <v>42086</v>
      </c>
      <c r="J568" s="251">
        <f>MAXA(J569:J574)</f>
        <v>42153</v>
      </c>
      <c r="K568" s="149">
        <f>SUM(K569:K574)</f>
        <v>6.0000000000000005E-2</v>
      </c>
      <c r="L568" s="180">
        <f t="shared" si="36"/>
        <v>50</v>
      </c>
      <c r="M568" s="251"/>
      <c r="N568" s="251"/>
      <c r="O568" s="149">
        <f>SUM(O569:O574)</f>
        <v>6.0000000000000005E-2</v>
      </c>
      <c r="P568" s="151">
        <f t="shared" si="37"/>
        <v>0</v>
      </c>
      <c r="Q568" s="145">
        <f t="shared" si="38"/>
        <v>0</v>
      </c>
      <c r="R568" s="165"/>
      <c r="S568" s="177">
        <v>0</v>
      </c>
    </row>
    <row r="569" spans="2:19" ht="15.75" customHeight="1" x14ac:dyDescent="0.25">
      <c r="B569" s="137">
        <v>556</v>
      </c>
      <c r="C569" s="81">
        <v>6</v>
      </c>
      <c r="D569" s="83" t="s">
        <v>628</v>
      </c>
      <c r="E569" s="128" t="s">
        <v>3495</v>
      </c>
      <c r="F569" s="86" t="s">
        <v>3530</v>
      </c>
      <c r="G569" s="86" t="s">
        <v>3458</v>
      </c>
      <c r="H569" s="79">
        <f t="shared" ca="1" si="35"/>
        <v>-1</v>
      </c>
      <c r="I569" s="251">
        <v>42086</v>
      </c>
      <c r="J569" s="251">
        <v>42097</v>
      </c>
      <c r="K569" s="149">
        <v>0.01</v>
      </c>
      <c r="L569" s="180">
        <f t="shared" si="36"/>
        <v>10</v>
      </c>
      <c r="M569" s="251"/>
      <c r="N569" s="251"/>
      <c r="O569" s="149">
        <v>0.01</v>
      </c>
      <c r="P569" s="151">
        <f t="shared" si="37"/>
        <v>0</v>
      </c>
      <c r="Q569" s="145">
        <f t="shared" si="38"/>
        <v>0</v>
      </c>
      <c r="R569" s="165"/>
      <c r="S569" s="177">
        <v>0</v>
      </c>
    </row>
    <row r="570" spans="2:19" ht="15.75" customHeight="1" x14ac:dyDescent="0.25">
      <c r="B570" s="137">
        <v>557</v>
      </c>
      <c r="C570" s="81">
        <v>6</v>
      </c>
      <c r="D570" s="83" t="s">
        <v>629</v>
      </c>
      <c r="E570" s="128" t="s">
        <v>3496</v>
      </c>
      <c r="F570" s="86" t="s">
        <v>3530</v>
      </c>
      <c r="G570" s="86" t="s">
        <v>3458</v>
      </c>
      <c r="H570" s="79">
        <f t="shared" ca="1" si="35"/>
        <v>-1</v>
      </c>
      <c r="I570" s="251">
        <v>42100</v>
      </c>
      <c r="J570" s="251">
        <v>42111</v>
      </c>
      <c r="K570" s="149">
        <v>0.01</v>
      </c>
      <c r="L570" s="180">
        <f t="shared" si="36"/>
        <v>10</v>
      </c>
      <c r="M570" s="251"/>
      <c r="N570" s="251"/>
      <c r="O570" s="149">
        <v>0.01</v>
      </c>
      <c r="P570" s="151">
        <f t="shared" si="37"/>
        <v>0</v>
      </c>
      <c r="Q570" s="145">
        <f t="shared" si="38"/>
        <v>0</v>
      </c>
      <c r="R570" s="165"/>
      <c r="S570" s="177">
        <v>0</v>
      </c>
    </row>
    <row r="571" spans="2:19" ht="15.75" customHeight="1" x14ac:dyDescent="0.25">
      <c r="B571" s="137">
        <v>558</v>
      </c>
      <c r="C571" s="81">
        <v>6</v>
      </c>
      <c r="D571" s="83" t="s">
        <v>630</v>
      </c>
      <c r="E571" s="128" t="s">
        <v>3497</v>
      </c>
      <c r="F571" s="86" t="s">
        <v>3530</v>
      </c>
      <c r="G571" s="86" t="s">
        <v>3458</v>
      </c>
      <c r="H571" s="79">
        <f t="shared" ca="1" si="35"/>
        <v>0</v>
      </c>
      <c r="I571" s="251">
        <v>42114</v>
      </c>
      <c r="J571" s="251">
        <v>42118</v>
      </c>
      <c r="K571" s="149">
        <v>0.01</v>
      </c>
      <c r="L571" s="180">
        <f t="shared" si="36"/>
        <v>5</v>
      </c>
      <c r="M571" s="251"/>
      <c r="N571" s="251"/>
      <c r="O571" s="149">
        <v>0.01</v>
      </c>
      <c r="P571" s="151">
        <f t="shared" si="37"/>
        <v>0</v>
      </c>
      <c r="Q571" s="145">
        <f t="shared" si="38"/>
        <v>0</v>
      </c>
      <c r="R571" s="165"/>
      <c r="S571" s="177">
        <v>0</v>
      </c>
    </row>
    <row r="572" spans="2:19" ht="15.75" customHeight="1" x14ac:dyDescent="0.25">
      <c r="B572" s="137">
        <v>559</v>
      </c>
      <c r="C572" s="81">
        <v>6</v>
      </c>
      <c r="D572" s="83" t="s">
        <v>631</v>
      </c>
      <c r="E572" s="128" t="s">
        <v>3498</v>
      </c>
      <c r="F572" s="86" t="s">
        <v>3530</v>
      </c>
      <c r="G572" s="86" t="s">
        <v>3458</v>
      </c>
      <c r="H572" s="79">
        <f t="shared" ca="1" si="35"/>
        <v>0</v>
      </c>
      <c r="I572" s="251">
        <v>42121</v>
      </c>
      <c r="J572" s="251">
        <v>42132</v>
      </c>
      <c r="K572" s="149">
        <v>0.01</v>
      </c>
      <c r="L572" s="180">
        <f t="shared" si="36"/>
        <v>10</v>
      </c>
      <c r="M572" s="251"/>
      <c r="N572" s="251"/>
      <c r="O572" s="149">
        <v>0.01</v>
      </c>
      <c r="P572" s="151">
        <f t="shared" si="37"/>
        <v>0</v>
      </c>
      <c r="Q572" s="145">
        <f t="shared" si="38"/>
        <v>0</v>
      </c>
      <c r="R572" s="165"/>
      <c r="S572" s="177">
        <v>0</v>
      </c>
    </row>
    <row r="573" spans="2:19" ht="15.75" customHeight="1" x14ac:dyDescent="0.25">
      <c r="B573" s="137">
        <v>560</v>
      </c>
      <c r="C573" s="81">
        <v>6</v>
      </c>
      <c r="D573" s="83" t="s">
        <v>632</v>
      </c>
      <c r="E573" s="128" t="s">
        <v>3499</v>
      </c>
      <c r="F573" s="86" t="s">
        <v>3530</v>
      </c>
      <c r="G573" s="86" t="s">
        <v>3458</v>
      </c>
      <c r="H573" s="79">
        <f t="shared" ca="1" si="35"/>
        <v>0</v>
      </c>
      <c r="I573" s="251">
        <v>42135</v>
      </c>
      <c r="J573" s="251">
        <v>42139</v>
      </c>
      <c r="K573" s="149">
        <v>0.01</v>
      </c>
      <c r="L573" s="180">
        <f t="shared" si="36"/>
        <v>5</v>
      </c>
      <c r="M573" s="251"/>
      <c r="N573" s="251"/>
      <c r="O573" s="149">
        <v>0.01</v>
      </c>
      <c r="P573" s="151">
        <f t="shared" si="37"/>
        <v>0</v>
      </c>
      <c r="Q573" s="145">
        <f t="shared" si="38"/>
        <v>0</v>
      </c>
      <c r="R573" s="165"/>
      <c r="S573" s="177">
        <v>0</v>
      </c>
    </row>
    <row r="574" spans="2:19" ht="15.75" customHeight="1" x14ac:dyDescent="0.25">
      <c r="B574" s="137">
        <v>561</v>
      </c>
      <c r="C574" s="81">
        <v>6</v>
      </c>
      <c r="D574" s="83" t="s">
        <v>633</v>
      </c>
      <c r="E574" s="128" t="s">
        <v>3500</v>
      </c>
      <c r="F574" s="86" t="s">
        <v>3530</v>
      </c>
      <c r="G574" s="86" t="s">
        <v>3458</v>
      </c>
      <c r="H574" s="79">
        <f t="shared" ca="1" si="35"/>
        <v>0</v>
      </c>
      <c r="I574" s="251">
        <v>42142</v>
      </c>
      <c r="J574" s="251">
        <v>42153</v>
      </c>
      <c r="K574" s="149">
        <v>0.01</v>
      </c>
      <c r="L574" s="180">
        <f t="shared" si="36"/>
        <v>10</v>
      </c>
      <c r="M574" s="251"/>
      <c r="N574" s="251"/>
      <c r="O574" s="149">
        <v>0.01</v>
      </c>
      <c r="P574" s="151">
        <f t="shared" si="37"/>
        <v>0</v>
      </c>
      <c r="Q574" s="145">
        <f t="shared" si="38"/>
        <v>0</v>
      </c>
      <c r="R574" s="165"/>
      <c r="S574" s="177">
        <v>0</v>
      </c>
    </row>
    <row r="575" spans="2:19" ht="15.75" customHeight="1" x14ac:dyDescent="0.25">
      <c r="B575" s="137">
        <v>562</v>
      </c>
      <c r="C575" s="81">
        <v>5</v>
      </c>
      <c r="D575" s="83" t="s">
        <v>3537</v>
      </c>
      <c r="E575" s="128" t="s">
        <v>3387</v>
      </c>
      <c r="F575" s="86"/>
      <c r="G575" s="86"/>
      <c r="H575" s="79">
        <f t="shared" ca="1" si="35"/>
        <v>0</v>
      </c>
      <c r="I575" s="251">
        <f>MINA(I576:I582)</f>
        <v>42086</v>
      </c>
      <c r="J575" s="251">
        <f>MAXA(J576:J582)</f>
        <v>42160</v>
      </c>
      <c r="K575" s="149">
        <f>SUM(K576:K582)</f>
        <v>0.11</v>
      </c>
      <c r="L575" s="180">
        <f t="shared" si="36"/>
        <v>55</v>
      </c>
      <c r="M575" s="251"/>
      <c r="N575" s="251"/>
      <c r="O575" s="149">
        <f>SUM(O576:O582)</f>
        <v>0.11</v>
      </c>
      <c r="P575" s="151">
        <f t="shared" si="37"/>
        <v>0</v>
      </c>
      <c r="Q575" s="145">
        <f t="shared" si="38"/>
        <v>0</v>
      </c>
      <c r="R575" s="165"/>
      <c r="S575" s="177">
        <v>0</v>
      </c>
    </row>
    <row r="576" spans="2:19" ht="15.75" customHeight="1" x14ac:dyDescent="0.25">
      <c r="B576" s="137">
        <v>563</v>
      </c>
      <c r="C576" s="81">
        <v>6</v>
      </c>
      <c r="D576" s="83" t="s">
        <v>3538</v>
      </c>
      <c r="E576" s="128" t="s">
        <v>3503</v>
      </c>
      <c r="F576" s="86" t="s">
        <v>3530</v>
      </c>
      <c r="G576" s="86" t="s">
        <v>3458</v>
      </c>
      <c r="H576" s="79">
        <f t="shared" ca="1" si="35"/>
        <v>-1</v>
      </c>
      <c r="I576" s="251">
        <v>42086</v>
      </c>
      <c r="J576" s="251">
        <v>42090</v>
      </c>
      <c r="K576" s="149">
        <v>0.01</v>
      </c>
      <c r="L576" s="180">
        <f t="shared" si="36"/>
        <v>5</v>
      </c>
      <c r="M576" s="251"/>
      <c r="N576" s="251"/>
      <c r="O576" s="149">
        <v>0.01</v>
      </c>
      <c r="P576" s="151">
        <f t="shared" si="37"/>
        <v>0</v>
      </c>
      <c r="Q576" s="145">
        <f t="shared" si="38"/>
        <v>0</v>
      </c>
      <c r="R576" s="165"/>
      <c r="S576" s="177">
        <v>0</v>
      </c>
    </row>
    <row r="577" spans="2:19" ht="15.75" customHeight="1" x14ac:dyDescent="0.25">
      <c r="B577" s="137">
        <v>564</v>
      </c>
      <c r="C577" s="81">
        <v>6</v>
      </c>
      <c r="D577" s="83" t="s">
        <v>3311</v>
      </c>
      <c r="E577" s="171" t="s">
        <v>3505</v>
      </c>
      <c r="F577" s="86" t="s">
        <v>3530</v>
      </c>
      <c r="G577" s="86" t="s">
        <v>3458</v>
      </c>
      <c r="H577" s="79">
        <f t="shared" ca="1" si="35"/>
        <v>-1</v>
      </c>
      <c r="I577" s="251">
        <v>42107</v>
      </c>
      <c r="J577" s="251">
        <v>42111</v>
      </c>
      <c r="K577" s="149">
        <v>0.01</v>
      </c>
      <c r="L577" s="180">
        <f t="shared" si="36"/>
        <v>5</v>
      </c>
      <c r="M577" s="251"/>
      <c r="N577" s="251"/>
      <c r="O577" s="149">
        <v>0.01</v>
      </c>
      <c r="P577" s="151">
        <f t="shared" si="37"/>
        <v>0</v>
      </c>
      <c r="Q577" s="145">
        <f t="shared" si="38"/>
        <v>0</v>
      </c>
      <c r="R577" s="165"/>
      <c r="S577" s="177">
        <v>0</v>
      </c>
    </row>
    <row r="578" spans="2:19" ht="15.75" customHeight="1" x14ac:dyDescent="0.25">
      <c r="B578" s="137">
        <v>565</v>
      </c>
      <c r="C578" s="81">
        <v>6</v>
      </c>
      <c r="D578" s="83" t="s">
        <v>3312</v>
      </c>
      <c r="E578" s="128" t="s">
        <v>3507</v>
      </c>
      <c r="F578" s="86" t="s">
        <v>3530</v>
      </c>
      <c r="G578" s="86" t="s">
        <v>3458</v>
      </c>
      <c r="H578" s="79">
        <f t="shared" ca="1" si="35"/>
        <v>0</v>
      </c>
      <c r="I578" s="251">
        <v>42142</v>
      </c>
      <c r="J578" s="251">
        <v>42160</v>
      </c>
      <c r="K578" s="149">
        <v>0.02</v>
      </c>
      <c r="L578" s="180">
        <f t="shared" si="36"/>
        <v>15</v>
      </c>
      <c r="M578" s="251"/>
      <c r="N578" s="251"/>
      <c r="O578" s="149">
        <v>0.02</v>
      </c>
      <c r="P578" s="151">
        <f t="shared" si="37"/>
        <v>0</v>
      </c>
      <c r="Q578" s="145">
        <f t="shared" si="38"/>
        <v>0</v>
      </c>
      <c r="R578" s="165"/>
      <c r="S578" s="177">
        <v>0</v>
      </c>
    </row>
    <row r="579" spans="2:19" ht="15.75" customHeight="1" x14ac:dyDescent="0.25">
      <c r="B579" s="137">
        <v>566</v>
      </c>
      <c r="C579" s="81">
        <v>6</v>
      </c>
      <c r="D579" s="83" t="s">
        <v>3539</v>
      </c>
      <c r="E579" s="128" t="s">
        <v>3509</v>
      </c>
      <c r="F579" s="86" t="s">
        <v>3530</v>
      </c>
      <c r="G579" s="86" t="s">
        <v>3458</v>
      </c>
      <c r="H579" s="79">
        <f t="shared" ca="1" si="35"/>
        <v>-1</v>
      </c>
      <c r="I579" s="251">
        <v>42086</v>
      </c>
      <c r="J579" s="251">
        <v>42104</v>
      </c>
      <c r="K579" s="149">
        <v>0.02</v>
      </c>
      <c r="L579" s="180">
        <f t="shared" ref="L579:L586" si="39">NETWORKDAYS(I579,J579,0)</f>
        <v>15</v>
      </c>
      <c r="M579" s="251"/>
      <c r="N579" s="251"/>
      <c r="O579" s="149">
        <v>0.02</v>
      </c>
      <c r="P579" s="151">
        <f t="shared" ref="P579:P586" si="40">NETWORKDAYS(M579,N579,0)</f>
        <v>0</v>
      </c>
      <c r="Q579" s="145">
        <f t="shared" ref="Q579:Q586" si="41">N579-M579</f>
        <v>0</v>
      </c>
      <c r="R579" s="165"/>
      <c r="S579" s="177">
        <v>0</v>
      </c>
    </row>
    <row r="580" spans="2:19" ht="15.75" customHeight="1" x14ac:dyDescent="0.25">
      <c r="B580" s="137">
        <v>567</v>
      </c>
      <c r="C580" s="81">
        <v>6</v>
      </c>
      <c r="D580" s="83" t="s">
        <v>3540</v>
      </c>
      <c r="E580" s="128" t="s">
        <v>3511</v>
      </c>
      <c r="F580" s="86" t="s">
        <v>3530</v>
      </c>
      <c r="G580" s="86" t="s">
        <v>3458</v>
      </c>
      <c r="H580" s="79">
        <f t="shared" ca="1" si="35"/>
        <v>0</v>
      </c>
      <c r="I580" s="251">
        <v>42100</v>
      </c>
      <c r="J580" s="251">
        <v>42118</v>
      </c>
      <c r="K580" s="149">
        <v>0.02</v>
      </c>
      <c r="L580" s="180">
        <f t="shared" si="39"/>
        <v>15</v>
      </c>
      <c r="M580" s="251"/>
      <c r="N580" s="251"/>
      <c r="O580" s="149">
        <v>0.02</v>
      </c>
      <c r="P580" s="151">
        <f t="shared" si="40"/>
        <v>0</v>
      </c>
      <c r="Q580" s="145">
        <f t="shared" si="41"/>
        <v>0</v>
      </c>
      <c r="R580" s="165"/>
      <c r="S580" s="177">
        <v>0</v>
      </c>
    </row>
    <row r="581" spans="2:19" ht="15.75" customHeight="1" x14ac:dyDescent="0.25">
      <c r="B581" s="137">
        <v>568</v>
      </c>
      <c r="C581" s="81">
        <v>6</v>
      </c>
      <c r="D581" s="83" t="s">
        <v>3541</v>
      </c>
      <c r="E581" s="128" t="s">
        <v>3513</v>
      </c>
      <c r="F581" s="86" t="s">
        <v>3530</v>
      </c>
      <c r="G581" s="86" t="s">
        <v>3458</v>
      </c>
      <c r="H581" s="79">
        <f t="shared" ca="1" si="35"/>
        <v>0</v>
      </c>
      <c r="I581" s="251">
        <v>42114</v>
      </c>
      <c r="J581" s="251">
        <v>42118</v>
      </c>
      <c r="K581" s="149">
        <v>0.01</v>
      </c>
      <c r="L581" s="180">
        <f t="shared" si="39"/>
        <v>5</v>
      </c>
      <c r="M581" s="251"/>
      <c r="N581" s="251"/>
      <c r="O581" s="149">
        <v>0.01</v>
      </c>
      <c r="P581" s="151">
        <f t="shared" si="40"/>
        <v>0</v>
      </c>
      <c r="Q581" s="145">
        <f t="shared" si="41"/>
        <v>0</v>
      </c>
      <c r="R581" s="165"/>
      <c r="S581" s="177">
        <v>0</v>
      </c>
    </row>
    <row r="582" spans="2:19" ht="15.75" customHeight="1" x14ac:dyDescent="0.25">
      <c r="B582" s="137">
        <v>569</v>
      </c>
      <c r="C582" s="81">
        <v>6</v>
      </c>
      <c r="D582" s="83" t="s">
        <v>3542</v>
      </c>
      <c r="E582" s="128" t="s">
        <v>3515</v>
      </c>
      <c r="F582" s="86" t="s">
        <v>3530</v>
      </c>
      <c r="G582" s="86" t="s">
        <v>3458</v>
      </c>
      <c r="H582" s="79">
        <f t="shared" ca="1" si="35"/>
        <v>0</v>
      </c>
      <c r="I582" s="251">
        <v>42128</v>
      </c>
      <c r="J582" s="251">
        <v>42139</v>
      </c>
      <c r="K582" s="149">
        <v>0.02</v>
      </c>
      <c r="L582" s="180">
        <f t="shared" si="39"/>
        <v>10</v>
      </c>
      <c r="M582" s="251"/>
      <c r="N582" s="251"/>
      <c r="O582" s="149">
        <v>0.02</v>
      </c>
      <c r="P582" s="151">
        <f t="shared" si="40"/>
        <v>0</v>
      </c>
      <c r="Q582" s="145">
        <f t="shared" si="41"/>
        <v>0</v>
      </c>
      <c r="R582" s="165"/>
      <c r="S582" s="177">
        <v>0</v>
      </c>
    </row>
    <row r="583" spans="2:19" ht="15.75" customHeight="1" x14ac:dyDescent="0.25">
      <c r="B583" s="137">
        <v>570</v>
      </c>
      <c r="C583" s="81">
        <v>5</v>
      </c>
      <c r="D583" s="83" t="s">
        <v>634</v>
      </c>
      <c r="E583" s="128" t="s">
        <v>3389</v>
      </c>
      <c r="F583" s="86"/>
      <c r="G583" s="86"/>
      <c r="H583" s="79">
        <f t="shared" ca="1" si="35"/>
        <v>0</v>
      </c>
      <c r="I583" s="251">
        <f>MINA(I584:I586)</f>
        <v>42107</v>
      </c>
      <c r="J583" s="251">
        <f>MAXA(J584:J586)</f>
        <v>42146</v>
      </c>
      <c r="K583" s="149">
        <f>SUM(K584:K586)</f>
        <v>0.03</v>
      </c>
      <c r="L583" s="180">
        <f t="shared" si="39"/>
        <v>30</v>
      </c>
      <c r="M583" s="251"/>
      <c r="N583" s="251"/>
      <c r="O583" s="149">
        <f>SUM(O584:O586)</f>
        <v>0.03</v>
      </c>
      <c r="P583" s="151">
        <f t="shared" si="40"/>
        <v>0</v>
      </c>
      <c r="Q583" s="145">
        <f t="shared" si="41"/>
        <v>0</v>
      </c>
      <c r="R583" s="165"/>
      <c r="S583" s="177">
        <v>0</v>
      </c>
    </row>
    <row r="584" spans="2:19" ht="15.75" customHeight="1" x14ac:dyDescent="0.25">
      <c r="B584" s="137">
        <v>571</v>
      </c>
      <c r="C584" s="81">
        <v>6</v>
      </c>
      <c r="D584" s="83" t="s">
        <v>635</v>
      </c>
      <c r="E584" s="128" t="s">
        <v>3516</v>
      </c>
      <c r="F584" s="86" t="s">
        <v>3530</v>
      </c>
      <c r="G584" s="86" t="s">
        <v>3517</v>
      </c>
      <c r="H584" s="79">
        <f t="shared" ca="1" si="35"/>
        <v>0</v>
      </c>
      <c r="I584" s="251">
        <v>42107</v>
      </c>
      <c r="J584" s="251">
        <v>42118</v>
      </c>
      <c r="K584" s="149">
        <v>0.01</v>
      </c>
      <c r="L584" s="180">
        <f t="shared" si="39"/>
        <v>10</v>
      </c>
      <c r="M584" s="251"/>
      <c r="N584" s="251"/>
      <c r="O584" s="149">
        <v>0.01</v>
      </c>
      <c r="P584" s="151">
        <f t="shared" si="40"/>
        <v>0</v>
      </c>
      <c r="Q584" s="145">
        <f t="shared" si="41"/>
        <v>0</v>
      </c>
      <c r="R584" s="165"/>
      <c r="S584" s="177">
        <v>0</v>
      </c>
    </row>
    <row r="585" spans="2:19" ht="15.75" customHeight="1" x14ac:dyDescent="0.25">
      <c r="B585" s="137">
        <v>572</v>
      </c>
      <c r="C585" s="81">
        <v>6</v>
      </c>
      <c r="D585" s="83" t="s">
        <v>636</v>
      </c>
      <c r="E585" s="128" t="s">
        <v>3518</v>
      </c>
      <c r="F585" s="86" t="s">
        <v>3530</v>
      </c>
      <c r="G585" s="86" t="s">
        <v>3517</v>
      </c>
      <c r="H585" s="79">
        <f t="shared" ca="1" si="35"/>
        <v>0</v>
      </c>
      <c r="I585" s="251">
        <v>42121</v>
      </c>
      <c r="J585" s="251">
        <v>42132</v>
      </c>
      <c r="K585" s="149">
        <v>0.01</v>
      </c>
      <c r="L585" s="180">
        <f t="shared" si="39"/>
        <v>10</v>
      </c>
      <c r="M585" s="251"/>
      <c r="N585" s="251"/>
      <c r="O585" s="149">
        <v>0.01</v>
      </c>
      <c r="P585" s="151">
        <f t="shared" si="40"/>
        <v>0</v>
      </c>
      <c r="Q585" s="145">
        <f t="shared" si="41"/>
        <v>0</v>
      </c>
      <c r="R585" s="165"/>
      <c r="S585" s="177">
        <v>0</v>
      </c>
    </row>
    <row r="586" spans="2:19" ht="15.75" customHeight="1" x14ac:dyDescent="0.25">
      <c r="B586" s="137">
        <v>573</v>
      </c>
      <c r="C586" s="81">
        <v>6</v>
      </c>
      <c r="D586" s="83" t="s">
        <v>637</v>
      </c>
      <c r="E586" s="128" t="s">
        <v>3519</v>
      </c>
      <c r="F586" s="86" t="s">
        <v>3530</v>
      </c>
      <c r="G586" s="86" t="s">
        <v>3517</v>
      </c>
      <c r="H586" s="79">
        <f t="shared" ca="1" si="35"/>
        <v>0</v>
      </c>
      <c r="I586" s="251">
        <v>42135</v>
      </c>
      <c r="J586" s="251">
        <v>42146</v>
      </c>
      <c r="K586" s="149">
        <v>0.01</v>
      </c>
      <c r="L586" s="180">
        <f t="shared" si="39"/>
        <v>10</v>
      </c>
      <c r="M586" s="251"/>
      <c r="N586" s="251"/>
      <c r="O586" s="149">
        <v>0.01</v>
      </c>
      <c r="P586" s="151">
        <f t="shared" si="40"/>
        <v>0</v>
      </c>
      <c r="Q586" s="145">
        <f t="shared" si="41"/>
        <v>0</v>
      </c>
      <c r="R586" s="165"/>
      <c r="S586" s="177">
        <v>0</v>
      </c>
    </row>
    <row r="587" spans="2:19" ht="15.75" customHeight="1" x14ac:dyDescent="0.25">
      <c r="B587" s="137">
        <v>574</v>
      </c>
      <c r="C587" s="81">
        <v>5</v>
      </c>
      <c r="D587" s="83" t="s">
        <v>3520</v>
      </c>
      <c r="E587" s="128" t="s">
        <v>3393</v>
      </c>
      <c r="F587" s="86"/>
      <c r="G587" s="86"/>
      <c r="H587" s="79">
        <f ca="1">IF(ISBLANK($N587)=FALSE,1,IF($J587&lt;=$D$6,-1,0))</f>
        <v>0</v>
      </c>
      <c r="I587" s="251">
        <f>MINA(I588:I590)</f>
        <v>42044</v>
      </c>
      <c r="J587" s="251">
        <f>MAXA(J588:J590)</f>
        <v>42202</v>
      </c>
      <c r="K587" s="149">
        <f>SUM(K588:K590)</f>
        <v>4.03</v>
      </c>
      <c r="L587" s="180">
        <f>NETWORKDAYS(I587,J587,0)</f>
        <v>115</v>
      </c>
      <c r="M587" s="251"/>
      <c r="N587" s="251"/>
      <c r="O587" s="149">
        <f>SUM(O588:O590)</f>
        <v>4.03</v>
      </c>
      <c r="P587" s="151">
        <f>NETWORKDAYS(M587,N587,0)</f>
        <v>0</v>
      </c>
      <c r="Q587" s="145">
        <f>N587-M587</f>
        <v>0</v>
      </c>
      <c r="R587" s="165"/>
      <c r="S587" s="177">
        <v>0</v>
      </c>
    </row>
    <row r="588" spans="2:19" ht="15.75" customHeight="1" x14ac:dyDescent="0.25">
      <c r="B588" s="137">
        <v>575</v>
      </c>
      <c r="C588" s="81">
        <v>6</v>
      </c>
      <c r="D588" s="83" t="s">
        <v>3521</v>
      </c>
      <c r="E588" s="128" t="s">
        <v>3522</v>
      </c>
      <c r="F588" s="86" t="s">
        <v>3457</v>
      </c>
      <c r="G588" s="86" t="s">
        <v>3517</v>
      </c>
      <c r="H588" s="79">
        <f ca="1">IF(ISBLANK($N588)=FALSE,1,IF($J588&lt;=$D$6,-1,0))</f>
        <v>0</v>
      </c>
      <c r="I588" s="251">
        <v>42163</v>
      </c>
      <c r="J588" s="251">
        <v>42181</v>
      </c>
      <c r="K588" s="149">
        <v>0.02</v>
      </c>
      <c r="L588" s="180">
        <f>NETWORKDAYS(I588,J588,0)</f>
        <v>15</v>
      </c>
      <c r="M588" s="251"/>
      <c r="N588" s="251"/>
      <c r="O588" s="149">
        <v>0.02</v>
      </c>
      <c r="P588" s="151">
        <f>NETWORKDAYS(M588,N588,0)</f>
        <v>0</v>
      </c>
      <c r="Q588" s="145">
        <f>N588-M588</f>
        <v>0</v>
      </c>
      <c r="R588" s="165"/>
      <c r="S588" s="177">
        <v>0</v>
      </c>
    </row>
    <row r="589" spans="2:19" ht="15.75" customHeight="1" x14ac:dyDescent="0.25">
      <c r="B589" s="137">
        <v>576</v>
      </c>
      <c r="C589" s="81">
        <v>6</v>
      </c>
      <c r="D589" s="83" t="s">
        <v>3523</v>
      </c>
      <c r="E589" s="128" t="s">
        <v>3524</v>
      </c>
      <c r="F589" s="86" t="s">
        <v>3457</v>
      </c>
      <c r="G589" s="86" t="s">
        <v>3517</v>
      </c>
      <c r="H589" s="79">
        <f ca="1">IF(ISBLANK($N589)=FALSE,1,IF($J589&lt;=$D$6,-1,0))</f>
        <v>0</v>
      </c>
      <c r="I589" s="251">
        <v>42170</v>
      </c>
      <c r="J589" s="251">
        <v>42181</v>
      </c>
      <c r="K589" s="149">
        <v>0.01</v>
      </c>
      <c r="L589" s="180">
        <f>NETWORKDAYS(I589,J589,0)</f>
        <v>10</v>
      </c>
      <c r="M589" s="251"/>
      <c r="N589" s="251"/>
      <c r="O589" s="149">
        <v>0.01</v>
      </c>
      <c r="P589" s="151">
        <f>NETWORKDAYS(M589,N589,0)</f>
        <v>0</v>
      </c>
      <c r="Q589" s="145">
        <f>N589-M589</f>
        <v>0</v>
      </c>
      <c r="R589" s="165"/>
      <c r="S589" s="177">
        <v>0</v>
      </c>
    </row>
    <row r="590" spans="2:19" ht="16.5" outlineLevel="1" x14ac:dyDescent="0.25">
      <c r="B590" s="137">
        <v>577</v>
      </c>
      <c r="C590" s="89">
        <v>1</v>
      </c>
      <c r="D590" s="91">
        <v>4</v>
      </c>
      <c r="E590" s="127" t="s">
        <v>866</v>
      </c>
      <c r="F590" s="152"/>
      <c r="G590" s="93"/>
      <c r="H590" s="79">
        <f t="shared" ref="H590:H662" ca="1" si="42">IF(ISBLANK($N590)=FALSE,1,IF($J590&lt;=$D$6,-1,0))</f>
        <v>0</v>
      </c>
      <c r="I590" s="251">
        <f>MINA(I591:I678)</f>
        <v>42044</v>
      </c>
      <c r="J590" s="251">
        <f>MAXA(J591:J678)</f>
        <v>42202</v>
      </c>
      <c r="K590" s="149">
        <f>SUM(K591,K604,K615)</f>
        <v>4</v>
      </c>
      <c r="L590" s="180">
        <f>NETWORKDAYS(I590,J590,0)</f>
        <v>115</v>
      </c>
      <c r="M590" s="251"/>
      <c r="N590" s="251"/>
      <c r="O590" s="149">
        <f>SUM(O591,O604,O615)</f>
        <v>4</v>
      </c>
      <c r="P590" s="151">
        <f>NETWORKDAYS(M590,N590,0)</f>
        <v>0</v>
      </c>
      <c r="Q590" s="145">
        <f t="shared" ref="Q590:Q617" si="43">N590-M590</f>
        <v>0</v>
      </c>
      <c r="R590" s="175">
        <f t="shared" ref="R590:R607" ca="1" si="44">IF(D$6&gt;=J590,1,IF(D$6&lt;I590,0,IF(AND(D$6&gt;=I590,D$6&lt;J590),(D$6-I590)/L590,"")))</f>
        <v>0.61739130434782608</v>
      </c>
      <c r="S590" s="177">
        <v>0</v>
      </c>
    </row>
    <row r="591" spans="2:19" ht="12.75" customHeight="1" x14ac:dyDescent="0.25">
      <c r="B591" s="137">
        <v>578</v>
      </c>
      <c r="C591" s="81">
        <v>2</v>
      </c>
      <c r="D591" s="108">
        <v>4.0999999999999996</v>
      </c>
      <c r="E591" s="128" t="s">
        <v>102</v>
      </c>
      <c r="F591" s="84"/>
      <c r="G591" s="85"/>
      <c r="H591" s="79">
        <f t="shared" ca="1" si="42"/>
        <v>-1</v>
      </c>
      <c r="I591" s="251">
        <f>MINA(I592:I603)</f>
        <v>42044</v>
      </c>
      <c r="J591" s="251">
        <f>MAXA(J592:J603)</f>
        <v>42069</v>
      </c>
      <c r="K591" s="149">
        <f>SUM(K592,K594,K598,K600,K602)</f>
        <v>1.3</v>
      </c>
      <c r="L591" s="180">
        <f t="shared" ref="L591:L654" si="45">NETWORKDAYS(I591,J591,0)</f>
        <v>20</v>
      </c>
      <c r="M591" s="251"/>
      <c r="N591" s="251"/>
      <c r="O591" s="149">
        <f>SUM(O592,O594,O598,O600,O602)</f>
        <v>1.3</v>
      </c>
      <c r="P591" s="151">
        <f t="shared" ref="P591:P654" si="46">NETWORKDAYS(M591,N591,0)</f>
        <v>0</v>
      </c>
      <c r="Q591" s="145">
        <f t="shared" si="43"/>
        <v>0</v>
      </c>
      <c r="R591" s="175">
        <f t="shared" ca="1" si="44"/>
        <v>1</v>
      </c>
      <c r="S591" s="177">
        <v>0</v>
      </c>
    </row>
    <row r="592" spans="2:19" ht="12.75" customHeight="1" x14ac:dyDescent="0.25">
      <c r="B592" s="137">
        <v>579</v>
      </c>
      <c r="C592" s="81">
        <v>3</v>
      </c>
      <c r="D592" s="83" t="s">
        <v>160</v>
      </c>
      <c r="E592" s="128" t="s">
        <v>103</v>
      </c>
      <c r="F592" s="84"/>
      <c r="G592" s="85"/>
      <c r="H592" s="79">
        <f t="shared" ca="1" si="42"/>
        <v>-1</v>
      </c>
      <c r="I592" s="251">
        <f>MINA(I593)</f>
        <v>42044</v>
      </c>
      <c r="J592" s="251">
        <f>MAXA(J593)</f>
        <v>42052</v>
      </c>
      <c r="K592" s="149">
        <f>SUM(K593)</f>
        <v>0.1</v>
      </c>
      <c r="L592" s="180">
        <f t="shared" si="45"/>
        <v>7</v>
      </c>
      <c r="M592" s="251"/>
      <c r="N592" s="251"/>
      <c r="O592" s="149">
        <f>SUM(O593)</f>
        <v>0.1</v>
      </c>
      <c r="P592" s="151">
        <f t="shared" si="46"/>
        <v>0</v>
      </c>
      <c r="Q592" s="145">
        <f t="shared" si="43"/>
        <v>0</v>
      </c>
      <c r="R592" s="175">
        <f t="shared" ca="1" si="44"/>
        <v>1</v>
      </c>
      <c r="S592" s="177">
        <v>0</v>
      </c>
    </row>
    <row r="593" spans="2:19" ht="12.75" customHeight="1" x14ac:dyDescent="0.25">
      <c r="B593" s="137">
        <v>580</v>
      </c>
      <c r="C593" s="81">
        <v>4</v>
      </c>
      <c r="D593" s="83" t="s">
        <v>867</v>
      </c>
      <c r="E593" s="128" t="s">
        <v>868</v>
      </c>
      <c r="F593" s="86" t="s">
        <v>869</v>
      </c>
      <c r="G593" s="86" t="s">
        <v>870</v>
      </c>
      <c r="H593" s="79">
        <f t="shared" ca="1" si="42"/>
        <v>-1</v>
      </c>
      <c r="I593" s="251">
        <v>42044</v>
      </c>
      <c r="J593" s="251">
        <v>42052</v>
      </c>
      <c r="K593" s="149">
        <v>0.1</v>
      </c>
      <c r="L593" s="180">
        <f t="shared" si="45"/>
        <v>7</v>
      </c>
      <c r="M593" s="251"/>
      <c r="N593" s="251"/>
      <c r="O593" s="149">
        <v>0.1</v>
      </c>
      <c r="P593" s="151">
        <f t="shared" si="46"/>
        <v>0</v>
      </c>
      <c r="Q593" s="145">
        <f t="shared" si="43"/>
        <v>0</v>
      </c>
      <c r="R593" s="175">
        <f t="shared" ca="1" si="44"/>
        <v>1</v>
      </c>
      <c r="S593" s="177">
        <v>0</v>
      </c>
    </row>
    <row r="594" spans="2:19" ht="12.75" customHeight="1" x14ac:dyDescent="0.25">
      <c r="B594" s="137">
        <v>581</v>
      </c>
      <c r="C594" s="81">
        <v>3</v>
      </c>
      <c r="D594" s="83" t="s">
        <v>871</v>
      </c>
      <c r="E594" s="128" t="s">
        <v>872</v>
      </c>
      <c r="F594" s="85"/>
      <c r="G594" s="85"/>
      <c r="H594" s="79">
        <f t="shared" ca="1" si="42"/>
        <v>-1</v>
      </c>
      <c r="I594" s="251">
        <f>MINA(I595:I597)</f>
        <v>42051</v>
      </c>
      <c r="J594" s="251">
        <f>MAXA(J595:J597)</f>
        <v>42055</v>
      </c>
      <c r="K594" s="149">
        <f>SUM(K595:K597)</f>
        <v>0.30000000000000004</v>
      </c>
      <c r="L594" s="180">
        <f t="shared" si="45"/>
        <v>5</v>
      </c>
      <c r="M594" s="251"/>
      <c r="N594" s="251"/>
      <c r="O594" s="149">
        <f>SUM(O595:O597)</f>
        <v>0.30000000000000004</v>
      </c>
      <c r="P594" s="151">
        <f t="shared" si="46"/>
        <v>0</v>
      </c>
      <c r="Q594" s="145">
        <f t="shared" si="43"/>
        <v>0</v>
      </c>
      <c r="R594" s="175">
        <f t="shared" ca="1" si="44"/>
        <v>1</v>
      </c>
      <c r="S594" s="177">
        <v>0</v>
      </c>
    </row>
    <row r="595" spans="2:19" ht="12.75" customHeight="1" x14ac:dyDescent="0.25">
      <c r="B595" s="137">
        <v>582</v>
      </c>
      <c r="C595" s="81">
        <v>4</v>
      </c>
      <c r="D595" s="83" t="s">
        <v>873</v>
      </c>
      <c r="E595" s="128" t="s">
        <v>107</v>
      </c>
      <c r="F595" s="86" t="s">
        <v>869</v>
      </c>
      <c r="G595" s="86" t="s">
        <v>870</v>
      </c>
      <c r="H595" s="79">
        <f t="shared" ca="1" si="42"/>
        <v>-1</v>
      </c>
      <c r="I595" s="251">
        <v>42051</v>
      </c>
      <c r="J595" s="251">
        <v>42055</v>
      </c>
      <c r="K595" s="149">
        <v>0.1</v>
      </c>
      <c r="L595" s="180">
        <f t="shared" si="45"/>
        <v>5</v>
      </c>
      <c r="M595" s="251"/>
      <c r="N595" s="251"/>
      <c r="O595" s="149">
        <v>0.1</v>
      </c>
      <c r="P595" s="151">
        <f t="shared" si="46"/>
        <v>0</v>
      </c>
      <c r="Q595" s="145">
        <f t="shared" si="43"/>
        <v>0</v>
      </c>
      <c r="R595" s="175">
        <f t="shared" ca="1" si="44"/>
        <v>1</v>
      </c>
      <c r="S595" s="177">
        <v>0</v>
      </c>
    </row>
    <row r="596" spans="2:19" ht="12.75" customHeight="1" x14ac:dyDescent="0.25">
      <c r="B596" s="137">
        <v>583</v>
      </c>
      <c r="C596" s="81">
        <v>4</v>
      </c>
      <c r="D596" s="83" t="s">
        <v>874</v>
      </c>
      <c r="E596" s="128" t="s">
        <v>108</v>
      </c>
      <c r="F596" s="86" t="s">
        <v>869</v>
      </c>
      <c r="G596" s="86" t="s">
        <v>870</v>
      </c>
      <c r="H596" s="79">
        <f t="shared" ca="1" si="42"/>
        <v>-1</v>
      </c>
      <c r="I596" s="251">
        <v>42051</v>
      </c>
      <c r="J596" s="251">
        <v>42055</v>
      </c>
      <c r="K596" s="149">
        <v>0.1</v>
      </c>
      <c r="L596" s="180">
        <f t="shared" si="45"/>
        <v>5</v>
      </c>
      <c r="M596" s="251"/>
      <c r="N596" s="251"/>
      <c r="O596" s="149">
        <v>0.1</v>
      </c>
      <c r="P596" s="151">
        <f t="shared" si="46"/>
        <v>0</v>
      </c>
      <c r="Q596" s="145">
        <f t="shared" si="43"/>
        <v>0</v>
      </c>
      <c r="R596" s="175">
        <f t="shared" ca="1" si="44"/>
        <v>1</v>
      </c>
      <c r="S596" s="177">
        <v>0</v>
      </c>
    </row>
    <row r="597" spans="2:19" ht="12.75" customHeight="1" x14ac:dyDescent="0.25">
      <c r="B597" s="137">
        <v>584</v>
      </c>
      <c r="C597" s="81">
        <v>4</v>
      </c>
      <c r="D597" s="83" t="s">
        <v>875</v>
      </c>
      <c r="E597" s="128" t="s">
        <v>109</v>
      </c>
      <c r="F597" s="86" t="s">
        <v>869</v>
      </c>
      <c r="G597" s="86" t="s">
        <v>870</v>
      </c>
      <c r="H597" s="79">
        <f t="shared" ca="1" si="42"/>
        <v>-1</v>
      </c>
      <c r="I597" s="251">
        <v>42051</v>
      </c>
      <c r="J597" s="251">
        <v>42055</v>
      </c>
      <c r="K597" s="149">
        <v>0.1</v>
      </c>
      <c r="L597" s="180">
        <f t="shared" si="45"/>
        <v>5</v>
      </c>
      <c r="M597" s="251"/>
      <c r="N597" s="251"/>
      <c r="O597" s="149">
        <v>0.1</v>
      </c>
      <c r="P597" s="151">
        <f t="shared" si="46"/>
        <v>0</v>
      </c>
      <c r="Q597" s="145">
        <f t="shared" si="43"/>
        <v>0</v>
      </c>
      <c r="R597" s="175">
        <f t="shared" ca="1" si="44"/>
        <v>1</v>
      </c>
      <c r="S597" s="177">
        <v>0</v>
      </c>
    </row>
    <row r="598" spans="2:19" ht="12.75" customHeight="1" x14ac:dyDescent="0.25">
      <c r="B598" s="137">
        <v>585</v>
      </c>
      <c r="C598" s="81">
        <v>3</v>
      </c>
      <c r="D598" s="83" t="s">
        <v>876</v>
      </c>
      <c r="E598" s="128" t="s">
        <v>877</v>
      </c>
      <c r="F598" s="85"/>
      <c r="G598" s="85"/>
      <c r="H598" s="79">
        <f t="shared" ca="1" si="42"/>
        <v>-1</v>
      </c>
      <c r="I598" s="251">
        <f>MINA(I599)</f>
        <v>42058</v>
      </c>
      <c r="J598" s="251">
        <f>MAXA(J599)</f>
        <v>42062</v>
      </c>
      <c r="K598" s="149">
        <f>SUM(K599)</f>
        <v>0</v>
      </c>
      <c r="L598" s="180">
        <f t="shared" si="45"/>
        <v>5</v>
      </c>
      <c r="M598" s="251"/>
      <c r="N598" s="251"/>
      <c r="O598" s="149">
        <f>SUM(O599)</f>
        <v>0</v>
      </c>
      <c r="P598" s="151">
        <f t="shared" si="46"/>
        <v>0</v>
      </c>
      <c r="Q598" s="145">
        <f t="shared" si="43"/>
        <v>0</v>
      </c>
      <c r="R598" s="175">
        <f t="shared" ca="1" si="44"/>
        <v>1</v>
      </c>
      <c r="S598" s="177">
        <v>0</v>
      </c>
    </row>
    <row r="599" spans="2:19" ht="12.75" customHeight="1" x14ac:dyDescent="0.25">
      <c r="B599" s="137">
        <v>586</v>
      </c>
      <c r="C599" s="81">
        <v>4</v>
      </c>
      <c r="D599" s="83" t="s">
        <v>878</v>
      </c>
      <c r="E599" s="128" t="s">
        <v>110</v>
      </c>
      <c r="F599" s="86" t="s">
        <v>879</v>
      </c>
      <c r="G599" s="86" t="s">
        <v>880</v>
      </c>
      <c r="H599" s="79">
        <f t="shared" ca="1" si="42"/>
        <v>-1</v>
      </c>
      <c r="I599" s="251">
        <v>42058</v>
      </c>
      <c r="J599" s="251">
        <v>42062</v>
      </c>
      <c r="K599" s="149">
        <v>0</v>
      </c>
      <c r="L599" s="180">
        <f t="shared" si="45"/>
        <v>5</v>
      </c>
      <c r="M599" s="251"/>
      <c r="N599" s="251"/>
      <c r="O599" s="149">
        <v>0</v>
      </c>
      <c r="P599" s="151">
        <f t="shared" si="46"/>
        <v>0</v>
      </c>
      <c r="Q599" s="145">
        <f t="shared" si="43"/>
        <v>0</v>
      </c>
      <c r="R599" s="175">
        <f t="shared" ca="1" si="44"/>
        <v>1</v>
      </c>
      <c r="S599" s="177">
        <v>0</v>
      </c>
    </row>
    <row r="600" spans="2:19" ht="12.75" customHeight="1" x14ac:dyDescent="0.25">
      <c r="B600" s="137">
        <v>587</v>
      </c>
      <c r="C600" s="81">
        <v>3</v>
      </c>
      <c r="D600" s="83" t="s">
        <v>881</v>
      </c>
      <c r="E600" s="128" t="s">
        <v>882</v>
      </c>
      <c r="F600" s="85"/>
      <c r="G600" s="85"/>
      <c r="H600" s="79">
        <f t="shared" ca="1" si="42"/>
        <v>-1</v>
      </c>
      <c r="I600" s="251">
        <f>MINA(I601)</f>
        <v>42058</v>
      </c>
      <c r="J600" s="251">
        <f>MAXA(J601)</f>
        <v>42066</v>
      </c>
      <c r="K600" s="149">
        <f>SUM(K601)</f>
        <v>0.5</v>
      </c>
      <c r="L600" s="180">
        <f t="shared" si="45"/>
        <v>7</v>
      </c>
      <c r="M600" s="251"/>
      <c r="N600" s="251"/>
      <c r="O600" s="149">
        <f>SUM(O601)</f>
        <v>0.5</v>
      </c>
      <c r="P600" s="151">
        <f t="shared" si="46"/>
        <v>0</v>
      </c>
      <c r="Q600" s="145">
        <f t="shared" si="43"/>
        <v>0</v>
      </c>
      <c r="R600" s="175">
        <f t="shared" ca="1" si="44"/>
        <v>1</v>
      </c>
      <c r="S600" s="177">
        <v>0</v>
      </c>
    </row>
    <row r="601" spans="2:19" ht="24" customHeight="1" x14ac:dyDescent="0.25">
      <c r="B601" s="137">
        <v>588</v>
      </c>
      <c r="C601" s="81">
        <v>4</v>
      </c>
      <c r="D601" s="83" t="s">
        <v>883</v>
      </c>
      <c r="E601" s="128" t="s">
        <v>884</v>
      </c>
      <c r="F601" s="84" t="s">
        <v>885</v>
      </c>
      <c r="G601" s="84" t="s">
        <v>886</v>
      </c>
      <c r="H601" s="79">
        <f t="shared" ca="1" si="42"/>
        <v>-1</v>
      </c>
      <c r="I601" s="251">
        <v>42058</v>
      </c>
      <c r="J601" s="251">
        <v>42066</v>
      </c>
      <c r="K601" s="149">
        <v>0.5</v>
      </c>
      <c r="L601" s="180">
        <f t="shared" si="45"/>
        <v>7</v>
      </c>
      <c r="M601" s="251"/>
      <c r="N601" s="251"/>
      <c r="O601" s="149">
        <v>0.5</v>
      </c>
      <c r="P601" s="151">
        <f t="shared" si="46"/>
        <v>0</v>
      </c>
      <c r="Q601" s="145">
        <f t="shared" si="43"/>
        <v>0</v>
      </c>
      <c r="R601" s="175">
        <f t="shared" ca="1" si="44"/>
        <v>1</v>
      </c>
      <c r="S601" s="177">
        <v>0</v>
      </c>
    </row>
    <row r="602" spans="2:19" ht="12.75" customHeight="1" x14ac:dyDescent="0.25">
      <c r="B602" s="137">
        <v>589</v>
      </c>
      <c r="C602" s="81">
        <v>3</v>
      </c>
      <c r="D602" s="83" t="s">
        <v>887</v>
      </c>
      <c r="E602" s="128" t="s">
        <v>888</v>
      </c>
      <c r="F602" s="85"/>
      <c r="G602" s="85"/>
      <c r="H602" s="79">
        <f t="shared" ca="1" si="42"/>
        <v>-1</v>
      </c>
      <c r="I602" s="251">
        <f>MINA(I603)</f>
        <v>42065</v>
      </c>
      <c r="J602" s="251">
        <f>MAXA(J603)</f>
        <v>42069</v>
      </c>
      <c r="K602" s="149">
        <f>SUM(K603)</f>
        <v>0.4</v>
      </c>
      <c r="L602" s="180">
        <f t="shared" si="45"/>
        <v>5</v>
      </c>
      <c r="M602" s="251"/>
      <c r="N602" s="251"/>
      <c r="O602" s="149">
        <f>SUM(O603)</f>
        <v>0.4</v>
      </c>
      <c r="P602" s="151">
        <f t="shared" si="46"/>
        <v>0</v>
      </c>
      <c r="Q602" s="145">
        <f t="shared" si="43"/>
        <v>0</v>
      </c>
      <c r="R602" s="175">
        <f t="shared" ca="1" si="44"/>
        <v>1</v>
      </c>
      <c r="S602" s="177">
        <v>0</v>
      </c>
    </row>
    <row r="603" spans="2:19" ht="12.75" customHeight="1" x14ac:dyDescent="0.25">
      <c r="B603" s="137">
        <v>590</v>
      </c>
      <c r="C603" s="81">
        <v>4</v>
      </c>
      <c r="D603" s="83" t="s">
        <v>889</v>
      </c>
      <c r="E603" s="128" t="s">
        <v>890</v>
      </c>
      <c r="F603" s="86" t="s">
        <v>891</v>
      </c>
      <c r="G603" s="86" t="s">
        <v>892</v>
      </c>
      <c r="H603" s="79">
        <f t="shared" ca="1" si="42"/>
        <v>-1</v>
      </c>
      <c r="I603" s="251">
        <v>42065</v>
      </c>
      <c r="J603" s="251">
        <v>42069</v>
      </c>
      <c r="K603" s="149">
        <v>0.4</v>
      </c>
      <c r="L603" s="180">
        <f t="shared" si="45"/>
        <v>5</v>
      </c>
      <c r="M603" s="251"/>
      <c r="N603" s="251"/>
      <c r="O603" s="149">
        <v>0.4</v>
      </c>
      <c r="P603" s="151">
        <f t="shared" si="46"/>
        <v>0</v>
      </c>
      <c r="Q603" s="145">
        <f t="shared" si="43"/>
        <v>0</v>
      </c>
      <c r="R603" s="175">
        <f t="shared" ca="1" si="44"/>
        <v>1</v>
      </c>
      <c r="S603" s="177">
        <v>0</v>
      </c>
    </row>
    <row r="604" spans="2:19" ht="12.75" customHeight="1" x14ac:dyDescent="0.25">
      <c r="B604" s="137">
        <v>591</v>
      </c>
      <c r="C604" s="81">
        <v>2</v>
      </c>
      <c r="D604" s="108">
        <v>4.2</v>
      </c>
      <c r="E604" s="128" t="s">
        <v>893</v>
      </c>
      <c r="F604" s="85"/>
      <c r="G604" s="85"/>
      <c r="H604" s="79">
        <f t="shared" ca="1" si="42"/>
        <v>-1</v>
      </c>
      <c r="I604" s="251">
        <v>42065</v>
      </c>
      <c r="J604" s="251">
        <v>42090</v>
      </c>
      <c r="K604" s="149">
        <f>SUM(K605,K608,K610,K612)</f>
        <v>1.2999999999999998</v>
      </c>
      <c r="L604" s="180">
        <f t="shared" si="45"/>
        <v>20</v>
      </c>
      <c r="M604" s="251"/>
      <c r="N604" s="251"/>
      <c r="O604" s="149">
        <f>SUM(O605,O608,O610,O612)</f>
        <v>1.2999999999999998</v>
      </c>
      <c r="P604" s="151">
        <f t="shared" si="46"/>
        <v>0</v>
      </c>
      <c r="Q604" s="145">
        <f t="shared" si="43"/>
        <v>0</v>
      </c>
      <c r="R604" s="175">
        <f t="shared" ca="1" si="44"/>
        <v>1</v>
      </c>
      <c r="S604" s="177">
        <v>0</v>
      </c>
    </row>
    <row r="605" spans="2:19" ht="12.75" customHeight="1" x14ac:dyDescent="0.25">
      <c r="B605" s="137">
        <v>592</v>
      </c>
      <c r="C605" s="81">
        <v>3</v>
      </c>
      <c r="D605" s="83" t="s">
        <v>894</v>
      </c>
      <c r="E605" s="128" t="s">
        <v>895</v>
      </c>
      <c r="F605" s="85"/>
      <c r="G605" s="85"/>
      <c r="H605" s="79">
        <f t="shared" ca="1" si="42"/>
        <v>-1</v>
      </c>
      <c r="I605" s="251">
        <f>MINA(I606:I607)</f>
        <v>42065</v>
      </c>
      <c r="J605" s="251">
        <f>MAXA(J606:J607)</f>
        <v>42076</v>
      </c>
      <c r="K605" s="149">
        <f>SUM(K606:K607)</f>
        <v>0.3</v>
      </c>
      <c r="L605" s="180">
        <f t="shared" si="45"/>
        <v>10</v>
      </c>
      <c r="M605" s="251"/>
      <c r="N605" s="251"/>
      <c r="O605" s="149">
        <f>SUM(O606:O607)</f>
        <v>0.3</v>
      </c>
      <c r="P605" s="151">
        <f t="shared" si="46"/>
        <v>0</v>
      </c>
      <c r="Q605" s="145">
        <f t="shared" si="43"/>
        <v>0</v>
      </c>
      <c r="R605" s="175">
        <f t="shared" ca="1" si="44"/>
        <v>1</v>
      </c>
      <c r="S605" s="177">
        <v>0</v>
      </c>
    </row>
    <row r="606" spans="2:19" ht="12.75" customHeight="1" x14ac:dyDescent="0.25">
      <c r="B606" s="137">
        <v>593</v>
      </c>
      <c r="C606" s="81">
        <v>4</v>
      </c>
      <c r="D606" s="83" t="s">
        <v>896</v>
      </c>
      <c r="E606" s="128" t="s">
        <v>897</v>
      </c>
      <c r="F606" s="86" t="s">
        <v>898</v>
      </c>
      <c r="G606" s="84" t="s">
        <v>870</v>
      </c>
      <c r="H606" s="79">
        <f t="shared" ca="1" si="42"/>
        <v>-1</v>
      </c>
      <c r="I606" s="251">
        <v>42065</v>
      </c>
      <c r="J606" s="251">
        <v>42076</v>
      </c>
      <c r="K606" s="149">
        <v>0</v>
      </c>
      <c r="L606" s="180">
        <f t="shared" si="45"/>
        <v>10</v>
      </c>
      <c r="M606" s="251"/>
      <c r="N606" s="251"/>
      <c r="O606" s="149">
        <v>0</v>
      </c>
      <c r="P606" s="151">
        <f t="shared" si="46"/>
        <v>0</v>
      </c>
      <c r="Q606" s="145">
        <f t="shared" si="43"/>
        <v>0</v>
      </c>
      <c r="R606" s="175">
        <f t="shared" ca="1" si="44"/>
        <v>1</v>
      </c>
      <c r="S606" s="177">
        <v>0</v>
      </c>
    </row>
    <row r="607" spans="2:19" ht="23.25" customHeight="1" x14ac:dyDescent="0.25">
      <c r="B607" s="137">
        <v>594</v>
      </c>
      <c r="C607" s="81">
        <v>4</v>
      </c>
      <c r="D607" s="83" t="s">
        <v>899</v>
      </c>
      <c r="E607" s="128" t="s">
        <v>900</v>
      </c>
      <c r="F607" s="84" t="s">
        <v>901</v>
      </c>
      <c r="G607" s="84" t="s">
        <v>870</v>
      </c>
      <c r="H607" s="79">
        <f t="shared" ca="1" si="42"/>
        <v>-1</v>
      </c>
      <c r="I607" s="251">
        <v>42065</v>
      </c>
      <c r="J607" s="251">
        <v>42076</v>
      </c>
      <c r="K607" s="149">
        <v>0.3</v>
      </c>
      <c r="L607" s="180">
        <f t="shared" si="45"/>
        <v>10</v>
      </c>
      <c r="M607" s="251"/>
      <c r="N607" s="251"/>
      <c r="O607" s="149">
        <v>0.3</v>
      </c>
      <c r="P607" s="151">
        <f t="shared" si="46"/>
        <v>0</v>
      </c>
      <c r="Q607" s="145">
        <f t="shared" si="43"/>
        <v>0</v>
      </c>
      <c r="R607" s="175">
        <f t="shared" ca="1" si="44"/>
        <v>1</v>
      </c>
      <c r="S607" s="177">
        <v>0</v>
      </c>
    </row>
    <row r="608" spans="2:19" ht="12.75" customHeight="1" x14ac:dyDescent="0.25">
      <c r="B608" s="137">
        <v>595</v>
      </c>
      <c r="C608" s="81">
        <v>3</v>
      </c>
      <c r="D608" s="83" t="s">
        <v>902</v>
      </c>
      <c r="E608" s="128" t="s">
        <v>903</v>
      </c>
      <c r="F608" s="85"/>
      <c r="G608" s="85"/>
      <c r="H608" s="79">
        <f t="shared" ca="1" si="42"/>
        <v>-1</v>
      </c>
      <c r="I608" s="251">
        <f>MINA(I609)</f>
        <v>42079</v>
      </c>
      <c r="J608" s="251">
        <f>MAXA(J609)</f>
        <v>42083</v>
      </c>
      <c r="K608" s="149">
        <f>SUM(K609)</f>
        <v>0.3</v>
      </c>
      <c r="L608" s="180">
        <f t="shared" si="45"/>
        <v>5</v>
      </c>
      <c r="M608" s="251"/>
      <c r="N608" s="251"/>
      <c r="O608" s="149">
        <f>SUM(O609)</f>
        <v>0.3</v>
      </c>
      <c r="P608" s="151">
        <f t="shared" si="46"/>
        <v>0</v>
      </c>
      <c r="Q608" s="145">
        <f t="shared" si="43"/>
        <v>0</v>
      </c>
      <c r="R608" s="175">
        <f t="shared" ref="R608:R671" ca="1" si="47">IF(D$6&gt;=J608,1,IF(D$6&lt;I608,0,IF(AND(D$6&gt;=I608,D$6&lt;J608),(D$6-I608)/L608,"")))</f>
        <v>1</v>
      </c>
      <c r="S608" s="177">
        <v>0</v>
      </c>
    </row>
    <row r="609" spans="2:19" ht="26.25" customHeight="1" x14ac:dyDescent="0.25">
      <c r="B609" s="137">
        <v>596</v>
      </c>
      <c r="C609" s="81">
        <v>4</v>
      </c>
      <c r="D609" s="83" t="s">
        <v>904</v>
      </c>
      <c r="E609" s="128" t="s">
        <v>905</v>
      </c>
      <c r="F609" s="84" t="s">
        <v>906</v>
      </c>
      <c r="G609" s="84" t="s">
        <v>907</v>
      </c>
      <c r="H609" s="79">
        <f t="shared" ca="1" si="42"/>
        <v>-1</v>
      </c>
      <c r="I609" s="251">
        <v>42079</v>
      </c>
      <c r="J609" s="251">
        <v>42083</v>
      </c>
      <c r="K609" s="149">
        <v>0.3</v>
      </c>
      <c r="L609" s="180">
        <f t="shared" si="45"/>
        <v>5</v>
      </c>
      <c r="M609" s="251"/>
      <c r="N609" s="251"/>
      <c r="O609" s="149">
        <v>0.3</v>
      </c>
      <c r="P609" s="151">
        <f t="shared" si="46"/>
        <v>0</v>
      </c>
      <c r="Q609" s="145">
        <f t="shared" si="43"/>
        <v>0</v>
      </c>
      <c r="R609" s="175">
        <f t="shared" ca="1" si="47"/>
        <v>1</v>
      </c>
      <c r="S609" s="177">
        <v>0</v>
      </c>
    </row>
    <row r="610" spans="2:19" ht="12.75" customHeight="1" x14ac:dyDescent="0.25">
      <c r="B610" s="137">
        <v>597</v>
      </c>
      <c r="C610" s="81">
        <v>3</v>
      </c>
      <c r="D610" s="83" t="s">
        <v>908</v>
      </c>
      <c r="E610" s="128" t="s">
        <v>909</v>
      </c>
      <c r="F610" s="85"/>
      <c r="G610" s="85"/>
      <c r="H610" s="79">
        <f t="shared" ca="1" si="42"/>
        <v>-1</v>
      </c>
      <c r="I610" s="251">
        <f>MINA(I611)</f>
        <v>42079</v>
      </c>
      <c r="J610" s="251">
        <f>MAXA(J611)</f>
        <v>42083</v>
      </c>
      <c r="K610" s="149">
        <f>SUM(K611)</f>
        <v>0.1</v>
      </c>
      <c r="L610" s="180">
        <f t="shared" si="45"/>
        <v>5</v>
      </c>
      <c r="M610" s="251"/>
      <c r="N610" s="251"/>
      <c r="O610" s="149">
        <f>SUM(O611)</f>
        <v>0.1</v>
      </c>
      <c r="P610" s="151">
        <f t="shared" si="46"/>
        <v>0</v>
      </c>
      <c r="Q610" s="145">
        <f t="shared" si="43"/>
        <v>0</v>
      </c>
      <c r="R610" s="175">
        <f t="shared" ca="1" si="47"/>
        <v>1</v>
      </c>
      <c r="S610" s="177">
        <v>0</v>
      </c>
    </row>
    <row r="611" spans="2:19" ht="12.75" customHeight="1" x14ac:dyDescent="0.25">
      <c r="B611" s="137">
        <v>598</v>
      </c>
      <c r="C611" s="81">
        <v>4</v>
      </c>
      <c r="D611" s="83" t="s">
        <v>910</v>
      </c>
      <c r="E611" s="128" t="s">
        <v>911</v>
      </c>
      <c r="F611" s="86" t="s">
        <v>912</v>
      </c>
      <c r="G611" s="86" t="s">
        <v>870</v>
      </c>
      <c r="H611" s="79">
        <f t="shared" ca="1" si="42"/>
        <v>-1</v>
      </c>
      <c r="I611" s="251">
        <v>42079</v>
      </c>
      <c r="J611" s="251">
        <v>42083</v>
      </c>
      <c r="K611" s="149">
        <v>0.1</v>
      </c>
      <c r="L611" s="180">
        <f t="shared" si="45"/>
        <v>5</v>
      </c>
      <c r="M611" s="251"/>
      <c r="N611" s="251"/>
      <c r="O611" s="149">
        <v>0.1</v>
      </c>
      <c r="P611" s="151">
        <f t="shared" si="46"/>
        <v>0</v>
      </c>
      <c r="Q611" s="145">
        <f t="shared" si="43"/>
        <v>0</v>
      </c>
      <c r="R611" s="175">
        <f t="shared" ca="1" si="47"/>
        <v>1</v>
      </c>
      <c r="S611" s="177">
        <v>0</v>
      </c>
    </row>
    <row r="612" spans="2:19" ht="12.75" customHeight="1" x14ac:dyDescent="0.25">
      <c r="B612" s="137">
        <v>599</v>
      </c>
      <c r="C612" s="81">
        <v>3</v>
      </c>
      <c r="D612" s="83" t="s">
        <v>913</v>
      </c>
      <c r="E612" s="128" t="s">
        <v>914</v>
      </c>
      <c r="F612" s="85"/>
      <c r="G612" s="85"/>
      <c r="H612" s="79">
        <f t="shared" ca="1" si="42"/>
        <v>-1</v>
      </c>
      <c r="I612" s="251">
        <f>MINA(I613:I614)</f>
        <v>42086</v>
      </c>
      <c r="J612" s="251">
        <f>MAXA(J613:J614)</f>
        <v>42090</v>
      </c>
      <c r="K612" s="149">
        <f>SUM(K613:K614)</f>
        <v>0.6</v>
      </c>
      <c r="L612" s="180">
        <f t="shared" si="45"/>
        <v>5</v>
      </c>
      <c r="M612" s="251"/>
      <c r="N612" s="251"/>
      <c r="O612" s="149">
        <f>SUM(O613:O614)</f>
        <v>0.6</v>
      </c>
      <c r="P612" s="151">
        <f t="shared" si="46"/>
        <v>0</v>
      </c>
      <c r="Q612" s="145">
        <f t="shared" si="43"/>
        <v>0</v>
      </c>
      <c r="R612" s="175">
        <f t="shared" ca="1" si="47"/>
        <v>1</v>
      </c>
      <c r="S612" s="177">
        <v>0</v>
      </c>
    </row>
    <row r="613" spans="2:19" ht="13.5" customHeight="1" x14ac:dyDescent="0.25">
      <c r="B613" s="137">
        <v>600</v>
      </c>
      <c r="C613" s="81">
        <v>4</v>
      </c>
      <c r="D613" s="83" t="s">
        <v>915</v>
      </c>
      <c r="E613" s="128" t="s">
        <v>916</v>
      </c>
      <c r="F613" s="84" t="s">
        <v>917</v>
      </c>
      <c r="G613" s="84" t="s">
        <v>870</v>
      </c>
      <c r="H613" s="79">
        <f t="shared" ca="1" si="42"/>
        <v>-1</v>
      </c>
      <c r="I613" s="251">
        <v>42086</v>
      </c>
      <c r="J613" s="251">
        <v>42087</v>
      </c>
      <c r="K613" s="149">
        <v>0.3</v>
      </c>
      <c r="L613" s="180">
        <f t="shared" si="45"/>
        <v>2</v>
      </c>
      <c r="M613" s="251"/>
      <c r="N613" s="251"/>
      <c r="O613" s="149">
        <v>0.3</v>
      </c>
      <c r="P613" s="151">
        <f t="shared" si="46"/>
        <v>0</v>
      </c>
      <c r="Q613" s="145">
        <f t="shared" si="43"/>
        <v>0</v>
      </c>
      <c r="R613" s="175">
        <f t="shared" ca="1" si="47"/>
        <v>1</v>
      </c>
      <c r="S613" s="177">
        <v>0</v>
      </c>
    </row>
    <row r="614" spans="2:19" ht="13.5" customHeight="1" x14ac:dyDescent="0.25">
      <c r="B614" s="137">
        <v>601</v>
      </c>
      <c r="C614" s="81">
        <v>4</v>
      </c>
      <c r="D614" s="83" t="s">
        <v>918</v>
      </c>
      <c r="E614" s="128" t="s">
        <v>919</v>
      </c>
      <c r="F614" s="84" t="s">
        <v>920</v>
      </c>
      <c r="G614" s="84" t="s">
        <v>921</v>
      </c>
      <c r="H614" s="79">
        <f t="shared" ca="1" si="42"/>
        <v>-1</v>
      </c>
      <c r="I614" s="251">
        <v>42088</v>
      </c>
      <c r="J614" s="251">
        <v>42090</v>
      </c>
      <c r="K614" s="149">
        <v>0.3</v>
      </c>
      <c r="L614" s="180">
        <f t="shared" si="45"/>
        <v>3</v>
      </c>
      <c r="M614" s="251"/>
      <c r="N614" s="251"/>
      <c r="O614" s="149">
        <v>0.3</v>
      </c>
      <c r="P614" s="151">
        <f t="shared" si="46"/>
        <v>0</v>
      </c>
      <c r="Q614" s="145">
        <f t="shared" si="43"/>
        <v>0</v>
      </c>
      <c r="R614" s="175">
        <f t="shared" ca="1" si="47"/>
        <v>1</v>
      </c>
      <c r="S614" s="177">
        <v>0</v>
      </c>
    </row>
    <row r="615" spans="2:19" ht="12.75" customHeight="1" x14ac:dyDescent="0.25">
      <c r="B615" s="137">
        <v>602</v>
      </c>
      <c r="C615" s="81">
        <v>2</v>
      </c>
      <c r="D615" s="108">
        <v>4.3</v>
      </c>
      <c r="E615" s="128" t="s">
        <v>922</v>
      </c>
      <c r="F615" s="85"/>
      <c r="G615" s="85"/>
      <c r="H615" s="79">
        <f t="shared" ca="1" si="42"/>
        <v>0</v>
      </c>
      <c r="I615" s="251">
        <f>MINA(I616:I678)</f>
        <v>42090</v>
      </c>
      <c r="J615" s="251">
        <f>MAXA(J616:J678)</f>
        <v>42202</v>
      </c>
      <c r="K615" s="149">
        <f>SUM(K616,K664)</f>
        <v>1.4000000000000001</v>
      </c>
      <c r="L615" s="180">
        <f t="shared" si="45"/>
        <v>81</v>
      </c>
      <c r="M615" s="251"/>
      <c r="N615" s="251"/>
      <c r="O615" s="149">
        <f>SUM(O616,O664)</f>
        <v>1.4000000000000001</v>
      </c>
      <c r="P615" s="151">
        <f t="shared" si="46"/>
        <v>0</v>
      </c>
      <c r="Q615" s="145">
        <f t="shared" si="43"/>
        <v>0</v>
      </c>
      <c r="R615" s="175">
        <f t="shared" ca="1" si="47"/>
        <v>0.30864197530864196</v>
      </c>
      <c r="S615" s="177">
        <v>0</v>
      </c>
    </row>
    <row r="616" spans="2:19" ht="12.75" customHeight="1" x14ac:dyDescent="0.25">
      <c r="B616" s="137">
        <v>603</v>
      </c>
      <c r="C616" s="81">
        <v>3</v>
      </c>
      <c r="D616" s="83" t="s">
        <v>923</v>
      </c>
      <c r="E616" s="128" t="s">
        <v>924</v>
      </c>
      <c r="F616" s="85"/>
      <c r="G616" s="85"/>
      <c r="H616" s="79">
        <f t="shared" ca="1" si="42"/>
        <v>0</v>
      </c>
      <c r="I616" s="251">
        <f>MINA(I617:I663)</f>
        <v>42090</v>
      </c>
      <c r="J616" s="251">
        <f>MAXA(J617:J663)</f>
        <v>42202</v>
      </c>
      <c r="K616" s="149">
        <f>SUM(K617,K663)</f>
        <v>0.93000000000000016</v>
      </c>
      <c r="L616" s="180">
        <f t="shared" si="45"/>
        <v>81</v>
      </c>
      <c r="M616" s="251"/>
      <c r="N616" s="251"/>
      <c r="O616" s="149">
        <f>SUM(O617,O663)</f>
        <v>0.93000000000000016</v>
      </c>
      <c r="P616" s="151">
        <f t="shared" si="46"/>
        <v>0</v>
      </c>
      <c r="Q616" s="145">
        <f t="shared" si="43"/>
        <v>0</v>
      </c>
      <c r="R616" s="175">
        <f t="shared" ca="1" si="47"/>
        <v>0.30864197530864196</v>
      </c>
      <c r="S616" s="177">
        <v>0</v>
      </c>
    </row>
    <row r="617" spans="2:19" ht="12.75" customHeight="1" x14ac:dyDescent="0.25">
      <c r="B617" s="137">
        <v>604</v>
      </c>
      <c r="C617" s="81">
        <v>4</v>
      </c>
      <c r="D617" s="83" t="s">
        <v>925</v>
      </c>
      <c r="E617" s="128" t="s">
        <v>926</v>
      </c>
      <c r="F617" s="86"/>
      <c r="G617" s="86"/>
      <c r="H617" s="79">
        <f t="shared" ca="1" si="42"/>
        <v>0</v>
      </c>
      <c r="I617" s="251">
        <f>MINA(I618:I662)</f>
        <v>42090</v>
      </c>
      <c r="J617" s="251">
        <f>MAXA(J618:J662)</f>
        <v>42200</v>
      </c>
      <c r="K617" s="149">
        <f>SUM(K618,K619,K624,K630,K635,K641,K647,K653,K654,K655,K656,K660,K661,K662)</f>
        <v>0.92000000000000015</v>
      </c>
      <c r="L617" s="180">
        <f t="shared" si="45"/>
        <v>79</v>
      </c>
      <c r="M617" s="251"/>
      <c r="N617" s="251"/>
      <c r="O617" s="149">
        <f>SUM(O618,O619,O624,O630,O635,O641,O647,O653,O654,O655,O656,O660,O661,O662)</f>
        <v>0.92000000000000015</v>
      </c>
      <c r="P617" s="151">
        <f t="shared" si="46"/>
        <v>0</v>
      </c>
      <c r="Q617" s="145">
        <f t="shared" si="43"/>
        <v>0</v>
      </c>
      <c r="R617" s="175">
        <f t="shared" ca="1" si="47"/>
        <v>0.31645569620253167</v>
      </c>
      <c r="S617" s="177">
        <v>0</v>
      </c>
    </row>
    <row r="618" spans="2:19" ht="12.75" customHeight="1" x14ac:dyDescent="0.25">
      <c r="B618" s="137">
        <v>605</v>
      </c>
      <c r="C618" s="81">
        <v>5</v>
      </c>
      <c r="D618" s="83" t="s">
        <v>927</v>
      </c>
      <c r="E618" s="128" t="s">
        <v>928</v>
      </c>
      <c r="F618" s="86" t="s">
        <v>929</v>
      </c>
      <c r="G618" s="86" t="s">
        <v>930</v>
      </c>
      <c r="H618" s="79">
        <f t="shared" ca="1" si="42"/>
        <v>-1</v>
      </c>
      <c r="I618" s="251">
        <v>42090</v>
      </c>
      <c r="J618" s="251">
        <v>42102</v>
      </c>
      <c r="K618" s="149">
        <v>0.05</v>
      </c>
      <c r="L618" s="180">
        <f t="shared" si="45"/>
        <v>9</v>
      </c>
      <c r="M618" s="251"/>
      <c r="N618" s="251"/>
      <c r="O618" s="149">
        <v>0.05</v>
      </c>
      <c r="P618" s="151">
        <f t="shared" si="46"/>
        <v>0</v>
      </c>
      <c r="Q618" s="145">
        <f t="shared" ref="Q618:Q678" si="48">N618-M618</f>
        <v>0</v>
      </c>
      <c r="R618" s="175">
        <f t="shared" ca="1" si="47"/>
        <v>1</v>
      </c>
      <c r="S618" s="177">
        <v>0</v>
      </c>
    </row>
    <row r="619" spans="2:19" ht="12.75" customHeight="1" x14ac:dyDescent="0.25">
      <c r="B619" s="137">
        <v>606</v>
      </c>
      <c r="C619" s="81">
        <v>5</v>
      </c>
      <c r="D619" s="83" t="s">
        <v>931</v>
      </c>
      <c r="E619" s="128" t="s">
        <v>932</v>
      </c>
      <c r="F619" s="86"/>
      <c r="G619" s="86"/>
      <c r="H619" s="79">
        <f t="shared" ca="1" si="42"/>
        <v>0</v>
      </c>
      <c r="I619" s="251">
        <f>MINA(I620:I623)</f>
        <v>42090</v>
      </c>
      <c r="J619" s="251">
        <f>MAXA(J620:J623)</f>
        <v>42139</v>
      </c>
      <c r="K619" s="149">
        <f>SUM(K620:K623)</f>
        <v>0.08</v>
      </c>
      <c r="L619" s="180">
        <f t="shared" si="45"/>
        <v>36</v>
      </c>
      <c r="M619" s="251"/>
      <c r="N619" s="251"/>
      <c r="O619" s="149">
        <f>SUM(O620:O623)</f>
        <v>0.08</v>
      </c>
      <c r="P619" s="151">
        <f t="shared" si="46"/>
        <v>0</v>
      </c>
      <c r="Q619" s="145">
        <f t="shared" si="48"/>
        <v>0</v>
      </c>
      <c r="R619" s="175">
        <f t="shared" ca="1" si="47"/>
        <v>0.69444444444444442</v>
      </c>
      <c r="S619" s="177">
        <v>0</v>
      </c>
    </row>
    <row r="620" spans="2:19" ht="12.75" customHeight="1" x14ac:dyDescent="0.25">
      <c r="B620" s="137">
        <v>607</v>
      </c>
      <c r="C620" s="81">
        <v>6</v>
      </c>
      <c r="D620" s="83" t="s">
        <v>933</v>
      </c>
      <c r="E620" s="128" t="s">
        <v>934</v>
      </c>
      <c r="F620" s="86" t="s">
        <v>929</v>
      </c>
      <c r="G620" s="86" t="s">
        <v>930</v>
      </c>
      <c r="H620" s="79">
        <f t="shared" ca="1" si="42"/>
        <v>-1</v>
      </c>
      <c r="I620" s="251">
        <v>42090</v>
      </c>
      <c r="J620" s="251">
        <v>42097</v>
      </c>
      <c r="K620" s="149">
        <v>0.02</v>
      </c>
      <c r="L620" s="180">
        <f t="shared" si="45"/>
        <v>6</v>
      </c>
      <c r="M620" s="251"/>
      <c r="N620" s="251"/>
      <c r="O620" s="149">
        <v>0.02</v>
      </c>
      <c r="P620" s="151">
        <f t="shared" si="46"/>
        <v>0</v>
      </c>
      <c r="Q620" s="145">
        <f t="shared" si="48"/>
        <v>0</v>
      </c>
      <c r="R620" s="175">
        <f t="shared" ca="1" si="47"/>
        <v>1</v>
      </c>
      <c r="S620" s="177">
        <v>0</v>
      </c>
    </row>
    <row r="621" spans="2:19" ht="12.75" customHeight="1" x14ac:dyDescent="0.25">
      <c r="B621" s="137">
        <v>608</v>
      </c>
      <c r="C621" s="81">
        <v>6</v>
      </c>
      <c r="D621" s="83" t="s">
        <v>935</v>
      </c>
      <c r="E621" s="128" t="s">
        <v>936</v>
      </c>
      <c r="F621" s="86" t="s">
        <v>929</v>
      </c>
      <c r="G621" s="86" t="s">
        <v>930</v>
      </c>
      <c r="H621" s="79">
        <f t="shared" ca="1" si="42"/>
        <v>-1</v>
      </c>
      <c r="I621" s="251">
        <v>42104</v>
      </c>
      <c r="J621" s="251">
        <v>42111</v>
      </c>
      <c r="K621" s="149">
        <v>0.02</v>
      </c>
      <c r="L621" s="180">
        <f t="shared" si="45"/>
        <v>6</v>
      </c>
      <c r="M621" s="251"/>
      <c r="N621" s="251"/>
      <c r="O621" s="149">
        <v>0.02</v>
      </c>
      <c r="P621" s="151">
        <f t="shared" si="46"/>
        <v>0</v>
      </c>
      <c r="Q621" s="145">
        <f t="shared" si="48"/>
        <v>0</v>
      </c>
      <c r="R621" s="175">
        <f t="shared" ca="1" si="47"/>
        <v>1</v>
      </c>
      <c r="S621" s="177">
        <v>0</v>
      </c>
    </row>
    <row r="622" spans="2:19" ht="12.75" customHeight="1" x14ac:dyDescent="0.25">
      <c r="B622" s="137">
        <v>609</v>
      </c>
      <c r="C622" s="81">
        <v>6</v>
      </c>
      <c r="D622" s="83" t="s">
        <v>937</v>
      </c>
      <c r="E622" s="128" t="s">
        <v>938</v>
      </c>
      <c r="F622" s="86" t="s">
        <v>929</v>
      </c>
      <c r="G622" s="86" t="s">
        <v>930</v>
      </c>
      <c r="H622" s="79">
        <f t="shared" ca="1" si="42"/>
        <v>0</v>
      </c>
      <c r="I622" s="251">
        <v>42118</v>
      </c>
      <c r="J622" s="251">
        <v>42125</v>
      </c>
      <c r="K622" s="149">
        <v>0.02</v>
      </c>
      <c r="L622" s="180">
        <f t="shared" si="45"/>
        <v>6</v>
      </c>
      <c r="M622" s="251"/>
      <c r="N622" s="251"/>
      <c r="O622" s="149">
        <v>0.02</v>
      </c>
      <c r="P622" s="151">
        <f t="shared" si="46"/>
        <v>0</v>
      </c>
      <c r="Q622" s="145">
        <f t="shared" si="48"/>
        <v>0</v>
      </c>
      <c r="R622" s="175">
        <f t="shared" ca="1" si="47"/>
        <v>0</v>
      </c>
      <c r="S622" s="177">
        <v>0</v>
      </c>
    </row>
    <row r="623" spans="2:19" ht="12.75" customHeight="1" x14ac:dyDescent="0.25">
      <c r="B623" s="137">
        <v>610</v>
      </c>
      <c r="C623" s="81">
        <v>6</v>
      </c>
      <c r="D623" s="83" t="s">
        <v>939</v>
      </c>
      <c r="E623" s="128" t="s">
        <v>940</v>
      </c>
      <c r="F623" s="86" t="s">
        <v>929</v>
      </c>
      <c r="G623" s="86" t="s">
        <v>930</v>
      </c>
      <c r="H623" s="79">
        <f t="shared" ca="1" si="42"/>
        <v>0</v>
      </c>
      <c r="I623" s="251">
        <v>42132</v>
      </c>
      <c r="J623" s="251">
        <v>42139</v>
      </c>
      <c r="K623" s="149">
        <v>0.02</v>
      </c>
      <c r="L623" s="180">
        <f t="shared" si="45"/>
        <v>6</v>
      </c>
      <c r="M623" s="251"/>
      <c r="N623" s="251"/>
      <c r="O623" s="149">
        <v>0.02</v>
      </c>
      <c r="P623" s="151">
        <f t="shared" si="46"/>
        <v>0</v>
      </c>
      <c r="Q623" s="145">
        <f t="shared" si="48"/>
        <v>0</v>
      </c>
      <c r="R623" s="175">
        <f t="shared" ca="1" si="47"/>
        <v>0</v>
      </c>
      <c r="S623" s="177">
        <v>0</v>
      </c>
    </row>
    <row r="624" spans="2:19" ht="12.75" customHeight="1" x14ac:dyDescent="0.25">
      <c r="B624" s="137">
        <v>611</v>
      </c>
      <c r="C624" s="81">
        <v>5</v>
      </c>
      <c r="D624" s="83" t="s">
        <v>941</v>
      </c>
      <c r="E624" s="128" t="s">
        <v>942</v>
      </c>
      <c r="F624" s="86"/>
      <c r="G624" s="86"/>
      <c r="H624" s="79">
        <f t="shared" ca="1" si="42"/>
        <v>0</v>
      </c>
      <c r="I624" s="251">
        <f>MINA(I625:I629)</f>
        <v>42090</v>
      </c>
      <c r="J624" s="251">
        <f>MAXA(J625:J629)</f>
        <v>42160</v>
      </c>
      <c r="K624" s="149">
        <f>SUM(K625:K629)</f>
        <v>0.15</v>
      </c>
      <c r="L624" s="180">
        <f t="shared" si="45"/>
        <v>51</v>
      </c>
      <c r="M624" s="251"/>
      <c r="N624" s="251"/>
      <c r="O624" s="149">
        <f>SUM(O625:O629)</f>
        <v>0.15</v>
      </c>
      <c r="P624" s="151">
        <f t="shared" si="46"/>
        <v>0</v>
      </c>
      <c r="Q624" s="145">
        <f t="shared" si="48"/>
        <v>0</v>
      </c>
      <c r="R624" s="175">
        <f t="shared" ca="1" si="47"/>
        <v>0.49019607843137253</v>
      </c>
      <c r="S624" s="177">
        <v>0</v>
      </c>
    </row>
    <row r="625" spans="2:19" ht="12.75" customHeight="1" x14ac:dyDescent="0.25">
      <c r="B625" s="137">
        <v>612</v>
      </c>
      <c r="C625" s="81">
        <v>6</v>
      </c>
      <c r="D625" s="83" t="s">
        <v>943</v>
      </c>
      <c r="E625" s="128" t="s">
        <v>944</v>
      </c>
      <c r="F625" s="86" t="s">
        <v>929</v>
      </c>
      <c r="G625" s="86" t="s">
        <v>930</v>
      </c>
      <c r="H625" s="79">
        <f t="shared" ca="1" si="42"/>
        <v>-1</v>
      </c>
      <c r="I625" s="251">
        <v>42090</v>
      </c>
      <c r="J625" s="251">
        <v>42104</v>
      </c>
      <c r="K625" s="149">
        <v>0.03</v>
      </c>
      <c r="L625" s="180">
        <f t="shared" si="45"/>
        <v>11</v>
      </c>
      <c r="M625" s="251"/>
      <c r="N625" s="251"/>
      <c r="O625" s="149">
        <v>0.03</v>
      </c>
      <c r="P625" s="151">
        <f t="shared" si="46"/>
        <v>0</v>
      </c>
      <c r="Q625" s="145">
        <f t="shared" si="48"/>
        <v>0</v>
      </c>
      <c r="R625" s="175">
        <f t="shared" ca="1" si="47"/>
        <v>1</v>
      </c>
      <c r="S625" s="177">
        <v>0</v>
      </c>
    </row>
    <row r="626" spans="2:19" ht="12.75" customHeight="1" x14ac:dyDescent="0.25">
      <c r="B626" s="137">
        <v>613</v>
      </c>
      <c r="C626" s="81">
        <v>6</v>
      </c>
      <c r="D626" s="83" t="s">
        <v>945</v>
      </c>
      <c r="E626" s="128" t="s">
        <v>946</v>
      </c>
      <c r="F626" s="86" t="s">
        <v>929</v>
      </c>
      <c r="G626" s="86" t="s">
        <v>930</v>
      </c>
      <c r="H626" s="79">
        <f t="shared" ca="1" si="42"/>
        <v>0</v>
      </c>
      <c r="I626" s="251">
        <v>42104</v>
      </c>
      <c r="J626" s="251">
        <v>42118</v>
      </c>
      <c r="K626" s="149">
        <v>0.03</v>
      </c>
      <c r="L626" s="180">
        <f t="shared" si="45"/>
        <v>11</v>
      </c>
      <c r="M626" s="251"/>
      <c r="N626" s="251"/>
      <c r="O626" s="149">
        <v>0.03</v>
      </c>
      <c r="P626" s="151">
        <f t="shared" si="46"/>
        <v>0</v>
      </c>
      <c r="Q626" s="145">
        <f t="shared" si="48"/>
        <v>0</v>
      </c>
      <c r="R626" s="175">
        <f t="shared" ca="1" si="47"/>
        <v>1</v>
      </c>
      <c r="S626" s="177">
        <v>0</v>
      </c>
    </row>
    <row r="627" spans="2:19" ht="12.75" customHeight="1" x14ac:dyDescent="0.25">
      <c r="B627" s="137">
        <v>614</v>
      </c>
      <c r="C627" s="81">
        <v>6</v>
      </c>
      <c r="D627" s="83" t="s">
        <v>947</v>
      </c>
      <c r="E627" s="128" t="s">
        <v>948</v>
      </c>
      <c r="F627" s="86" t="s">
        <v>929</v>
      </c>
      <c r="G627" s="86" t="s">
        <v>930</v>
      </c>
      <c r="H627" s="79">
        <f t="shared" ca="1" si="42"/>
        <v>0</v>
      </c>
      <c r="I627" s="251">
        <v>42118</v>
      </c>
      <c r="J627" s="251">
        <v>42132</v>
      </c>
      <c r="K627" s="149">
        <v>0.03</v>
      </c>
      <c r="L627" s="180">
        <f t="shared" si="45"/>
        <v>11</v>
      </c>
      <c r="M627" s="251"/>
      <c r="N627" s="251"/>
      <c r="O627" s="149">
        <v>0.03</v>
      </c>
      <c r="P627" s="151">
        <f t="shared" si="46"/>
        <v>0</v>
      </c>
      <c r="Q627" s="145">
        <f t="shared" si="48"/>
        <v>0</v>
      </c>
      <c r="R627" s="175">
        <f t="shared" ca="1" si="47"/>
        <v>0</v>
      </c>
      <c r="S627" s="177">
        <v>0</v>
      </c>
    </row>
    <row r="628" spans="2:19" ht="12.75" customHeight="1" x14ac:dyDescent="0.25">
      <c r="B628" s="137">
        <v>615</v>
      </c>
      <c r="C628" s="81">
        <v>6</v>
      </c>
      <c r="D628" s="83" t="s">
        <v>949</v>
      </c>
      <c r="E628" s="128" t="s">
        <v>950</v>
      </c>
      <c r="F628" s="86" t="s">
        <v>929</v>
      </c>
      <c r="G628" s="86" t="s">
        <v>930</v>
      </c>
      <c r="H628" s="79">
        <f t="shared" ca="1" si="42"/>
        <v>0</v>
      </c>
      <c r="I628" s="251">
        <v>42132</v>
      </c>
      <c r="J628" s="251">
        <v>42146</v>
      </c>
      <c r="K628" s="149">
        <v>0.03</v>
      </c>
      <c r="L628" s="180">
        <f t="shared" si="45"/>
        <v>11</v>
      </c>
      <c r="M628" s="251"/>
      <c r="N628" s="251"/>
      <c r="O628" s="149">
        <v>0.03</v>
      </c>
      <c r="P628" s="151">
        <f t="shared" si="46"/>
        <v>0</v>
      </c>
      <c r="Q628" s="145">
        <f t="shared" si="48"/>
        <v>0</v>
      </c>
      <c r="R628" s="175">
        <f t="shared" ca="1" si="47"/>
        <v>0</v>
      </c>
      <c r="S628" s="177">
        <v>0</v>
      </c>
    </row>
    <row r="629" spans="2:19" ht="12.75" customHeight="1" x14ac:dyDescent="0.25">
      <c r="B629" s="137">
        <v>616</v>
      </c>
      <c r="C629" s="81">
        <v>6</v>
      </c>
      <c r="D629" s="83" t="s">
        <v>951</v>
      </c>
      <c r="E629" s="128" t="s">
        <v>952</v>
      </c>
      <c r="F629" s="86" t="s">
        <v>929</v>
      </c>
      <c r="G629" s="86" t="s">
        <v>930</v>
      </c>
      <c r="H629" s="79">
        <f t="shared" ca="1" si="42"/>
        <v>0</v>
      </c>
      <c r="I629" s="251">
        <v>42146</v>
      </c>
      <c r="J629" s="251">
        <v>42160</v>
      </c>
      <c r="K629" s="149">
        <v>0.03</v>
      </c>
      <c r="L629" s="180">
        <f t="shared" si="45"/>
        <v>11</v>
      </c>
      <c r="M629" s="251"/>
      <c r="N629" s="251"/>
      <c r="O629" s="149">
        <v>0.03</v>
      </c>
      <c r="P629" s="151">
        <f t="shared" si="46"/>
        <v>0</v>
      </c>
      <c r="Q629" s="145">
        <f t="shared" si="48"/>
        <v>0</v>
      </c>
      <c r="R629" s="175">
        <f t="shared" ca="1" si="47"/>
        <v>0</v>
      </c>
      <c r="S629" s="177">
        <v>0</v>
      </c>
    </row>
    <row r="630" spans="2:19" ht="12.75" customHeight="1" x14ac:dyDescent="0.25">
      <c r="B630" s="137">
        <v>617</v>
      </c>
      <c r="C630" s="81">
        <v>5</v>
      </c>
      <c r="D630" s="83" t="s">
        <v>953</v>
      </c>
      <c r="E630" s="128" t="s">
        <v>954</v>
      </c>
      <c r="F630" s="86"/>
      <c r="G630" s="86"/>
      <c r="H630" s="79">
        <f t="shared" ca="1" si="42"/>
        <v>0</v>
      </c>
      <c r="I630" s="251">
        <f>MINA(I631:I634)</f>
        <v>42090</v>
      </c>
      <c r="J630" s="251">
        <f>MAXA(J631:J634)</f>
        <v>42146</v>
      </c>
      <c r="K630" s="149">
        <f>SUM(K631:K634)</f>
        <v>9.0000000000000011E-2</v>
      </c>
      <c r="L630" s="180">
        <f t="shared" si="45"/>
        <v>41</v>
      </c>
      <c r="M630" s="251"/>
      <c r="N630" s="251"/>
      <c r="O630" s="149">
        <f>SUM(O631:O634)</f>
        <v>9.0000000000000011E-2</v>
      </c>
      <c r="P630" s="151">
        <f t="shared" si="46"/>
        <v>0</v>
      </c>
      <c r="Q630" s="145">
        <f t="shared" si="48"/>
        <v>0</v>
      </c>
      <c r="R630" s="175">
        <f t="shared" ca="1" si="47"/>
        <v>0.6097560975609756</v>
      </c>
      <c r="S630" s="177">
        <v>0</v>
      </c>
    </row>
    <row r="631" spans="2:19" ht="12.75" customHeight="1" x14ac:dyDescent="0.25">
      <c r="B631" s="137">
        <v>618</v>
      </c>
      <c r="C631" s="81">
        <v>6</v>
      </c>
      <c r="D631" s="83" t="s">
        <v>955</v>
      </c>
      <c r="E631" s="128" t="s">
        <v>956</v>
      </c>
      <c r="F631" s="86" t="s">
        <v>929</v>
      </c>
      <c r="G631" s="86" t="s">
        <v>930</v>
      </c>
      <c r="H631" s="79">
        <f t="shared" ca="1" si="42"/>
        <v>-1</v>
      </c>
      <c r="I631" s="251">
        <v>42090</v>
      </c>
      <c r="J631" s="251">
        <v>42104</v>
      </c>
      <c r="K631" s="149">
        <v>0.02</v>
      </c>
      <c r="L631" s="180">
        <f t="shared" si="45"/>
        <v>11</v>
      </c>
      <c r="M631" s="251"/>
      <c r="N631" s="251"/>
      <c r="O631" s="149">
        <v>0.02</v>
      </c>
      <c r="P631" s="151">
        <f t="shared" si="46"/>
        <v>0</v>
      </c>
      <c r="Q631" s="145">
        <f t="shared" si="48"/>
        <v>0</v>
      </c>
      <c r="R631" s="175">
        <f t="shared" ca="1" si="47"/>
        <v>1</v>
      </c>
      <c r="S631" s="177">
        <v>0</v>
      </c>
    </row>
    <row r="632" spans="2:19" ht="12.75" customHeight="1" x14ac:dyDescent="0.25">
      <c r="B632" s="137">
        <v>619</v>
      </c>
      <c r="C632" s="81">
        <v>6</v>
      </c>
      <c r="D632" s="83" t="s">
        <v>957</v>
      </c>
      <c r="E632" s="128" t="s">
        <v>958</v>
      </c>
      <c r="F632" s="86" t="s">
        <v>929</v>
      </c>
      <c r="G632" s="86" t="s">
        <v>930</v>
      </c>
      <c r="H632" s="79">
        <f t="shared" ca="1" si="42"/>
        <v>0</v>
      </c>
      <c r="I632" s="251">
        <v>42104</v>
      </c>
      <c r="J632" s="251">
        <v>42118</v>
      </c>
      <c r="K632" s="149">
        <v>0.03</v>
      </c>
      <c r="L632" s="180">
        <f t="shared" si="45"/>
        <v>11</v>
      </c>
      <c r="M632" s="251"/>
      <c r="N632" s="251"/>
      <c r="O632" s="149">
        <v>0.03</v>
      </c>
      <c r="P632" s="151">
        <f t="shared" si="46"/>
        <v>0</v>
      </c>
      <c r="Q632" s="145">
        <f t="shared" si="48"/>
        <v>0</v>
      </c>
      <c r="R632" s="175">
        <f t="shared" ca="1" si="47"/>
        <v>1</v>
      </c>
      <c r="S632" s="177">
        <v>0</v>
      </c>
    </row>
    <row r="633" spans="2:19" ht="12.75" customHeight="1" x14ac:dyDescent="0.25">
      <c r="B633" s="137">
        <v>620</v>
      </c>
      <c r="C633" s="81">
        <v>6</v>
      </c>
      <c r="D633" s="83" t="s">
        <v>959</v>
      </c>
      <c r="E633" s="128" t="s">
        <v>960</v>
      </c>
      <c r="F633" s="86" t="s">
        <v>929</v>
      </c>
      <c r="G633" s="86" t="s">
        <v>930</v>
      </c>
      <c r="H633" s="79">
        <f t="shared" ca="1" si="42"/>
        <v>0</v>
      </c>
      <c r="I633" s="251">
        <v>42118</v>
      </c>
      <c r="J633" s="251">
        <v>42132</v>
      </c>
      <c r="K633" s="149">
        <v>0.02</v>
      </c>
      <c r="L633" s="180">
        <f t="shared" si="45"/>
        <v>11</v>
      </c>
      <c r="M633" s="251"/>
      <c r="N633" s="251"/>
      <c r="O633" s="149">
        <v>0.02</v>
      </c>
      <c r="P633" s="151">
        <f t="shared" si="46"/>
        <v>0</v>
      </c>
      <c r="Q633" s="145">
        <f t="shared" si="48"/>
        <v>0</v>
      </c>
      <c r="R633" s="175">
        <f t="shared" ca="1" si="47"/>
        <v>0</v>
      </c>
      <c r="S633" s="177">
        <v>0</v>
      </c>
    </row>
    <row r="634" spans="2:19" ht="12.75" customHeight="1" x14ac:dyDescent="0.25">
      <c r="B634" s="137">
        <v>621</v>
      </c>
      <c r="C634" s="81">
        <v>6</v>
      </c>
      <c r="D634" s="83" t="s">
        <v>961</v>
      </c>
      <c r="E634" s="128" t="s">
        <v>962</v>
      </c>
      <c r="F634" s="86" t="s">
        <v>929</v>
      </c>
      <c r="G634" s="86" t="s">
        <v>930</v>
      </c>
      <c r="H634" s="79">
        <f t="shared" ca="1" si="42"/>
        <v>0</v>
      </c>
      <c r="I634" s="251">
        <v>42132</v>
      </c>
      <c r="J634" s="251">
        <v>42146</v>
      </c>
      <c r="K634" s="149">
        <v>0.02</v>
      </c>
      <c r="L634" s="180">
        <f t="shared" si="45"/>
        <v>11</v>
      </c>
      <c r="M634" s="251"/>
      <c r="N634" s="251"/>
      <c r="O634" s="149">
        <v>0.02</v>
      </c>
      <c r="P634" s="151">
        <f t="shared" si="46"/>
        <v>0</v>
      </c>
      <c r="Q634" s="145">
        <f t="shared" si="48"/>
        <v>0</v>
      </c>
      <c r="R634" s="175">
        <f t="shared" ca="1" si="47"/>
        <v>0</v>
      </c>
      <c r="S634" s="177">
        <v>0</v>
      </c>
    </row>
    <row r="635" spans="2:19" ht="12.75" customHeight="1" x14ac:dyDescent="0.25">
      <c r="B635" s="137">
        <v>622</v>
      </c>
      <c r="C635" s="81">
        <v>5</v>
      </c>
      <c r="D635" s="83" t="s">
        <v>963</v>
      </c>
      <c r="E635" s="128" t="s">
        <v>964</v>
      </c>
      <c r="F635" s="86"/>
      <c r="G635" s="86"/>
      <c r="H635" s="79">
        <f t="shared" ca="1" si="42"/>
        <v>0</v>
      </c>
      <c r="I635" s="251">
        <f>MINA(I636:I640)</f>
        <v>42090</v>
      </c>
      <c r="J635" s="251">
        <f>MAXA(J636:J640)</f>
        <v>42160</v>
      </c>
      <c r="K635" s="149">
        <f>SUM(K636:K640)</f>
        <v>0.1</v>
      </c>
      <c r="L635" s="180">
        <f t="shared" si="45"/>
        <v>51</v>
      </c>
      <c r="M635" s="251"/>
      <c r="N635" s="251"/>
      <c r="O635" s="149">
        <f>SUM(O636:O640)</f>
        <v>0.1</v>
      </c>
      <c r="P635" s="151">
        <f t="shared" si="46"/>
        <v>0</v>
      </c>
      <c r="Q635" s="145">
        <f t="shared" si="48"/>
        <v>0</v>
      </c>
      <c r="R635" s="175">
        <f t="shared" ca="1" si="47"/>
        <v>0.49019607843137253</v>
      </c>
      <c r="S635" s="177">
        <v>0</v>
      </c>
    </row>
    <row r="636" spans="2:19" ht="12.75" customHeight="1" x14ac:dyDescent="0.25">
      <c r="B636" s="137">
        <v>623</v>
      </c>
      <c r="C636" s="81">
        <v>6</v>
      </c>
      <c r="D636" s="83" t="s">
        <v>965</v>
      </c>
      <c r="E636" s="128" t="s">
        <v>966</v>
      </c>
      <c r="F636" s="86" t="s">
        <v>929</v>
      </c>
      <c r="G636" s="86" t="s">
        <v>930</v>
      </c>
      <c r="H636" s="79">
        <f t="shared" ca="1" si="42"/>
        <v>-1</v>
      </c>
      <c r="I636" s="251">
        <v>42090</v>
      </c>
      <c r="J636" s="251">
        <v>42104</v>
      </c>
      <c r="K636" s="149">
        <v>0.02</v>
      </c>
      <c r="L636" s="180">
        <f t="shared" si="45"/>
        <v>11</v>
      </c>
      <c r="M636" s="251"/>
      <c r="N636" s="251"/>
      <c r="O636" s="149">
        <v>0.02</v>
      </c>
      <c r="P636" s="151">
        <f t="shared" si="46"/>
        <v>0</v>
      </c>
      <c r="Q636" s="145">
        <f t="shared" si="48"/>
        <v>0</v>
      </c>
      <c r="R636" s="175">
        <f t="shared" ca="1" si="47"/>
        <v>1</v>
      </c>
      <c r="S636" s="177">
        <v>0</v>
      </c>
    </row>
    <row r="637" spans="2:19" ht="12.75" customHeight="1" x14ac:dyDescent="0.25">
      <c r="B637" s="137">
        <v>624</v>
      </c>
      <c r="C637" s="81">
        <v>6</v>
      </c>
      <c r="D637" s="83" t="s">
        <v>967</v>
      </c>
      <c r="E637" s="128" t="s">
        <v>968</v>
      </c>
      <c r="F637" s="86" t="s">
        <v>929</v>
      </c>
      <c r="G637" s="86" t="s">
        <v>930</v>
      </c>
      <c r="H637" s="79">
        <f t="shared" ca="1" si="42"/>
        <v>0</v>
      </c>
      <c r="I637" s="251">
        <v>42104</v>
      </c>
      <c r="J637" s="251">
        <v>42118</v>
      </c>
      <c r="K637" s="149">
        <v>0.02</v>
      </c>
      <c r="L637" s="180">
        <f t="shared" si="45"/>
        <v>11</v>
      </c>
      <c r="M637" s="251"/>
      <c r="N637" s="251"/>
      <c r="O637" s="149">
        <v>0.02</v>
      </c>
      <c r="P637" s="151">
        <f t="shared" si="46"/>
        <v>0</v>
      </c>
      <c r="Q637" s="145">
        <f t="shared" si="48"/>
        <v>0</v>
      </c>
      <c r="R637" s="175">
        <f t="shared" ca="1" si="47"/>
        <v>1</v>
      </c>
      <c r="S637" s="177">
        <v>0</v>
      </c>
    </row>
    <row r="638" spans="2:19" ht="12.75" customHeight="1" x14ac:dyDescent="0.25">
      <c r="B638" s="137">
        <v>625</v>
      </c>
      <c r="C638" s="81">
        <v>6</v>
      </c>
      <c r="D638" s="83" t="s">
        <v>969</v>
      </c>
      <c r="E638" s="128" t="s">
        <v>970</v>
      </c>
      <c r="F638" s="86" t="s">
        <v>929</v>
      </c>
      <c r="G638" s="86" t="s">
        <v>930</v>
      </c>
      <c r="H638" s="79">
        <f t="shared" ca="1" si="42"/>
        <v>0</v>
      </c>
      <c r="I638" s="251">
        <v>42118</v>
      </c>
      <c r="J638" s="251">
        <v>42132</v>
      </c>
      <c r="K638" s="149">
        <v>0.02</v>
      </c>
      <c r="L638" s="180">
        <f t="shared" si="45"/>
        <v>11</v>
      </c>
      <c r="M638" s="251"/>
      <c r="N638" s="251"/>
      <c r="O638" s="149">
        <v>0.02</v>
      </c>
      <c r="P638" s="151">
        <f t="shared" si="46"/>
        <v>0</v>
      </c>
      <c r="Q638" s="145">
        <f t="shared" si="48"/>
        <v>0</v>
      </c>
      <c r="R638" s="175">
        <f t="shared" ca="1" si="47"/>
        <v>0</v>
      </c>
      <c r="S638" s="177">
        <v>0</v>
      </c>
    </row>
    <row r="639" spans="2:19" ht="12.75" customHeight="1" x14ac:dyDescent="0.25">
      <c r="B639" s="137">
        <v>626</v>
      </c>
      <c r="C639" s="81">
        <v>6</v>
      </c>
      <c r="D639" s="83" t="s">
        <v>971</v>
      </c>
      <c r="E639" s="128" t="s">
        <v>972</v>
      </c>
      <c r="F639" s="86" t="s">
        <v>929</v>
      </c>
      <c r="G639" s="86" t="s">
        <v>930</v>
      </c>
      <c r="H639" s="79">
        <f t="shared" ca="1" si="42"/>
        <v>0</v>
      </c>
      <c r="I639" s="251">
        <v>42132</v>
      </c>
      <c r="J639" s="251">
        <v>42146</v>
      </c>
      <c r="K639" s="149">
        <v>0.02</v>
      </c>
      <c r="L639" s="180">
        <f t="shared" si="45"/>
        <v>11</v>
      </c>
      <c r="M639" s="251"/>
      <c r="N639" s="251"/>
      <c r="O639" s="149">
        <v>0.02</v>
      </c>
      <c r="P639" s="151">
        <f t="shared" si="46"/>
        <v>0</v>
      </c>
      <c r="Q639" s="145">
        <f t="shared" si="48"/>
        <v>0</v>
      </c>
      <c r="R639" s="175">
        <f t="shared" ca="1" si="47"/>
        <v>0</v>
      </c>
      <c r="S639" s="177">
        <v>0</v>
      </c>
    </row>
    <row r="640" spans="2:19" ht="12.75" customHeight="1" x14ac:dyDescent="0.25">
      <c r="B640" s="137">
        <v>627</v>
      </c>
      <c r="C640" s="81">
        <v>6</v>
      </c>
      <c r="D640" s="83" t="s">
        <v>973</v>
      </c>
      <c r="E640" s="128" t="s">
        <v>974</v>
      </c>
      <c r="F640" s="86" t="s">
        <v>929</v>
      </c>
      <c r="G640" s="86" t="s">
        <v>930</v>
      </c>
      <c r="H640" s="79">
        <f t="shared" ca="1" si="42"/>
        <v>0</v>
      </c>
      <c r="I640" s="251">
        <v>42146</v>
      </c>
      <c r="J640" s="251">
        <v>42160</v>
      </c>
      <c r="K640" s="149">
        <v>0.02</v>
      </c>
      <c r="L640" s="180">
        <f t="shared" si="45"/>
        <v>11</v>
      </c>
      <c r="M640" s="251"/>
      <c r="N640" s="251"/>
      <c r="O640" s="149">
        <v>0.02</v>
      </c>
      <c r="P640" s="151">
        <f t="shared" si="46"/>
        <v>0</v>
      </c>
      <c r="Q640" s="145">
        <f t="shared" si="48"/>
        <v>0</v>
      </c>
      <c r="R640" s="175">
        <f t="shared" ca="1" si="47"/>
        <v>0</v>
      </c>
      <c r="S640" s="177">
        <v>0</v>
      </c>
    </row>
    <row r="641" spans="2:19" ht="12.75" customHeight="1" x14ac:dyDescent="0.25">
      <c r="B641" s="137">
        <v>628</v>
      </c>
      <c r="C641" s="81">
        <v>5</v>
      </c>
      <c r="D641" s="83" t="s">
        <v>975</v>
      </c>
      <c r="E641" s="128" t="s">
        <v>976</v>
      </c>
      <c r="F641" s="86"/>
      <c r="G641" s="86"/>
      <c r="H641" s="79">
        <f t="shared" ca="1" si="42"/>
        <v>0</v>
      </c>
      <c r="I641" s="251">
        <f>MINA(I642:I646)</f>
        <v>42090</v>
      </c>
      <c r="J641" s="251">
        <f>MAXA(J642:J646)</f>
        <v>42160</v>
      </c>
      <c r="K641" s="149">
        <f>SUM(K642:K646)</f>
        <v>0.1</v>
      </c>
      <c r="L641" s="180">
        <f t="shared" si="45"/>
        <v>51</v>
      </c>
      <c r="M641" s="251"/>
      <c r="N641" s="251"/>
      <c r="O641" s="149">
        <f>SUM(O642:O646)</f>
        <v>0.1</v>
      </c>
      <c r="P641" s="151">
        <f t="shared" si="46"/>
        <v>0</v>
      </c>
      <c r="Q641" s="145">
        <f t="shared" si="48"/>
        <v>0</v>
      </c>
      <c r="R641" s="175">
        <f t="shared" ca="1" si="47"/>
        <v>0.49019607843137253</v>
      </c>
      <c r="S641" s="177">
        <v>0</v>
      </c>
    </row>
    <row r="642" spans="2:19" ht="12.75" customHeight="1" x14ac:dyDescent="0.25">
      <c r="B642" s="137">
        <v>629</v>
      </c>
      <c r="C642" s="81">
        <v>6</v>
      </c>
      <c r="D642" s="83" t="s">
        <v>977</v>
      </c>
      <c r="E642" s="128" t="s">
        <v>978</v>
      </c>
      <c r="F642" s="86" t="s">
        <v>929</v>
      </c>
      <c r="G642" s="86" t="s">
        <v>930</v>
      </c>
      <c r="H642" s="79">
        <f t="shared" ca="1" si="42"/>
        <v>-1</v>
      </c>
      <c r="I642" s="251">
        <v>42090</v>
      </c>
      <c r="J642" s="251">
        <v>42104</v>
      </c>
      <c r="K642" s="149">
        <v>0.02</v>
      </c>
      <c r="L642" s="180">
        <f t="shared" si="45"/>
        <v>11</v>
      </c>
      <c r="M642" s="251"/>
      <c r="N642" s="251"/>
      <c r="O642" s="149">
        <v>0.02</v>
      </c>
      <c r="P642" s="151">
        <f t="shared" si="46"/>
        <v>0</v>
      </c>
      <c r="Q642" s="145">
        <f t="shared" si="48"/>
        <v>0</v>
      </c>
      <c r="R642" s="175">
        <f t="shared" ca="1" si="47"/>
        <v>1</v>
      </c>
      <c r="S642" s="177">
        <v>0</v>
      </c>
    </row>
    <row r="643" spans="2:19" ht="12.75" customHeight="1" x14ac:dyDescent="0.25">
      <c r="B643" s="137">
        <v>630</v>
      </c>
      <c r="C643" s="81">
        <v>6</v>
      </c>
      <c r="D643" s="83" t="s">
        <v>979</v>
      </c>
      <c r="E643" s="128" t="s">
        <v>980</v>
      </c>
      <c r="F643" s="86" t="s">
        <v>929</v>
      </c>
      <c r="G643" s="86" t="s">
        <v>930</v>
      </c>
      <c r="H643" s="79">
        <f t="shared" ca="1" si="42"/>
        <v>0</v>
      </c>
      <c r="I643" s="251">
        <v>42104</v>
      </c>
      <c r="J643" s="251">
        <v>42118</v>
      </c>
      <c r="K643" s="149">
        <v>0.02</v>
      </c>
      <c r="L643" s="180">
        <f t="shared" si="45"/>
        <v>11</v>
      </c>
      <c r="M643" s="251"/>
      <c r="N643" s="251"/>
      <c r="O643" s="149">
        <v>0.02</v>
      </c>
      <c r="P643" s="151">
        <f t="shared" si="46"/>
        <v>0</v>
      </c>
      <c r="Q643" s="145">
        <f t="shared" si="48"/>
        <v>0</v>
      </c>
      <c r="R643" s="175">
        <f t="shared" ca="1" si="47"/>
        <v>1</v>
      </c>
      <c r="S643" s="177">
        <v>0</v>
      </c>
    </row>
    <row r="644" spans="2:19" ht="12.75" customHeight="1" x14ac:dyDescent="0.25">
      <c r="B644" s="137">
        <v>631</v>
      </c>
      <c r="C644" s="81">
        <v>6</v>
      </c>
      <c r="D644" s="83" t="s">
        <v>981</v>
      </c>
      <c r="E644" s="128" t="s">
        <v>982</v>
      </c>
      <c r="F644" s="86" t="s">
        <v>929</v>
      </c>
      <c r="G644" s="86" t="s">
        <v>930</v>
      </c>
      <c r="H644" s="79">
        <f t="shared" ca="1" si="42"/>
        <v>0</v>
      </c>
      <c r="I644" s="251">
        <v>42118</v>
      </c>
      <c r="J644" s="251">
        <v>42132</v>
      </c>
      <c r="K644" s="149">
        <v>0.02</v>
      </c>
      <c r="L644" s="180">
        <f t="shared" si="45"/>
        <v>11</v>
      </c>
      <c r="M644" s="251"/>
      <c r="N644" s="251"/>
      <c r="O644" s="149">
        <v>0.02</v>
      </c>
      <c r="P644" s="151">
        <f t="shared" si="46"/>
        <v>0</v>
      </c>
      <c r="Q644" s="145">
        <f t="shared" si="48"/>
        <v>0</v>
      </c>
      <c r="R644" s="175">
        <f t="shared" ca="1" si="47"/>
        <v>0</v>
      </c>
      <c r="S644" s="177">
        <v>0</v>
      </c>
    </row>
    <row r="645" spans="2:19" ht="12.75" customHeight="1" x14ac:dyDescent="0.25">
      <c r="B645" s="137">
        <v>632</v>
      </c>
      <c r="C645" s="81">
        <v>6</v>
      </c>
      <c r="D645" s="83" t="s">
        <v>983</v>
      </c>
      <c r="E645" s="128" t="s">
        <v>984</v>
      </c>
      <c r="F645" s="86" t="s">
        <v>929</v>
      </c>
      <c r="G645" s="86" t="s">
        <v>930</v>
      </c>
      <c r="H645" s="79">
        <f t="shared" ca="1" si="42"/>
        <v>0</v>
      </c>
      <c r="I645" s="251">
        <v>42132</v>
      </c>
      <c r="J645" s="251">
        <v>42146</v>
      </c>
      <c r="K645" s="149">
        <v>0.02</v>
      </c>
      <c r="L645" s="180">
        <f t="shared" si="45"/>
        <v>11</v>
      </c>
      <c r="M645" s="251"/>
      <c r="N645" s="251"/>
      <c r="O645" s="149">
        <v>0.02</v>
      </c>
      <c r="P645" s="151">
        <f t="shared" si="46"/>
        <v>0</v>
      </c>
      <c r="Q645" s="145">
        <f t="shared" si="48"/>
        <v>0</v>
      </c>
      <c r="R645" s="175">
        <f t="shared" ca="1" si="47"/>
        <v>0</v>
      </c>
      <c r="S645" s="177">
        <v>0</v>
      </c>
    </row>
    <row r="646" spans="2:19" ht="12.75" customHeight="1" x14ac:dyDescent="0.25">
      <c r="B646" s="137">
        <v>633</v>
      </c>
      <c r="C646" s="81">
        <v>6</v>
      </c>
      <c r="D646" s="83" t="s">
        <v>985</v>
      </c>
      <c r="E646" s="128" t="s">
        <v>986</v>
      </c>
      <c r="F646" s="86" t="s">
        <v>987</v>
      </c>
      <c r="G646" s="86" t="s">
        <v>988</v>
      </c>
      <c r="H646" s="79">
        <f t="shared" ca="1" si="42"/>
        <v>0</v>
      </c>
      <c r="I646" s="251">
        <v>42146</v>
      </c>
      <c r="J646" s="251">
        <v>42160</v>
      </c>
      <c r="K646" s="149">
        <v>0.02</v>
      </c>
      <c r="L646" s="180">
        <f t="shared" si="45"/>
        <v>11</v>
      </c>
      <c r="M646" s="251"/>
      <c r="N646" s="251"/>
      <c r="O646" s="149">
        <v>0.02</v>
      </c>
      <c r="P646" s="151">
        <f t="shared" si="46"/>
        <v>0</v>
      </c>
      <c r="Q646" s="145">
        <f t="shared" si="48"/>
        <v>0</v>
      </c>
      <c r="R646" s="175">
        <f t="shared" ca="1" si="47"/>
        <v>0</v>
      </c>
      <c r="S646" s="177">
        <v>0</v>
      </c>
    </row>
    <row r="647" spans="2:19" ht="12.75" customHeight="1" x14ac:dyDescent="0.25">
      <c r="B647" s="137">
        <v>634</v>
      </c>
      <c r="C647" s="81">
        <v>5</v>
      </c>
      <c r="D647" s="83" t="s">
        <v>989</v>
      </c>
      <c r="E647" s="128" t="s">
        <v>990</v>
      </c>
      <c r="F647" s="86"/>
      <c r="G647" s="86"/>
      <c r="H647" s="79">
        <f t="shared" ca="1" si="42"/>
        <v>0</v>
      </c>
      <c r="I647" s="251">
        <f>MINA(I648:I652)</f>
        <v>42121</v>
      </c>
      <c r="J647" s="251">
        <f>MAXA(J648:J652)</f>
        <v>42191</v>
      </c>
      <c r="K647" s="149">
        <f>SUM(K648:K652)</f>
        <v>0.12000000000000001</v>
      </c>
      <c r="L647" s="180">
        <f t="shared" si="45"/>
        <v>51</v>
      </c>
      <c r="M647" s="251"/>
      <c r="N647" s="251"/>
      <c r="O647" s="149">
        <f>SUM(O648:O652)</f>
        <v>0.12000000000000001</v>
      </c>
      <c r="P647" s="151">
        <f t="shared" si="46"/>
        <v>0</v>
      </c>
      <c r="Q647" s="145">
        <f t="shared" si="48"/>
        <v>0</v>
      </c>
      <c r="R647" s="175">
        <f t="shared" ca="1" si="47"/>
        <v>0</v>
      </c>
      <c r="S647" s="177">
        <v>0</v>
      </c>
    </row>
    <row r="648" spans="2:19" ht="12.75" customHeight="1" x14ac:dyDescent="0.25">
      <c r="B648" s="137">
        <v>635</v>
      </c>
      <c r="C648" s="81">
        <v>6</v>
      </c>
      <c r="D648" s="83" t="s">
        <v>991</v>
      </c>
      <c r="E648" s="128" t="s">
        <v>992</v>
      </c>
      <c r="F648" s="86" t="s">
        <v>987</v>
      </c>
      <c r="G648" s="86" t="s">
        <v>988</v>
      </c>
      <c r="H648" s="79">
        <f t="shared" ca="1" si="42"/>
        <v>0</v>
      </c>
      <c r="I648" s="251">
        <v>42121</v>
      </c>
      <c r="J648" s="251">
        <v>42132</v>
      </c>
      <c r="K648" s="149">
        <v>0.02</v>
      </c>
      <c r="L648" s="180">
        <f t="shared" si="45"/>
        <v>10</v>
      </c>
      <c r="M648" s="251"/>
      <c r="N648" s="251"/>
      <c r="O648" s="149">
        <v>0.02</v>
      </c>
      <c r="P648" s="151">
        <f t="shared" si="46"/>
        <v>0</v>
      </c>
      <c r="Q648" s="145">
        <f t="shared" si="48"/>
        <v>0</v>
      </c>
      <c r="R648" s="175">
        <f t="shared" ca="1" si="47"/>
        <v>0</v>
      </c>
      <c r="S648" s="177">
        <v>0</v>
      </c>
    </row>
    <row r="649" spans="2:19" ht="12.75" customHeight="1" x14ac:dyDescent="0.25">
      <c r="B649" s="137">
        <v>636</v>
      </c>
      <c r="C649" s="81">
        <v>6</v>
      </c>
      <c r="D649" s="83" t="s">
        <v>993</v>
      </c>
      <c r="E649" s="128" t="s">
        <v>994</v>
      </c>
      <c r="F649" s="86" t="s">
        <v>987</v>
      </c>
      <c r="G649" s="86" t="s">
        <v>988</v>
      </c>
      <c r="H649" s="79">
        <f t="shared" ca="1" si="42"/>
        <v>0</v>
      </c>
      <c r="I649" s="251">
        <v>42135</v>
      </c>
      <c r="J649" s="251">
        <v>42146</v>
      </c>
      <c r="K649" s="149">
        <v>0.03</v>
      </c>
      <c r="L649" s="180">
        <f t="shared" si="45"/>
        <v>10</v>
      </c>
      <c r="M649" s="251"/>
      <c r="N649" s="251"/>
      <c r="O649" s="149">
        <v>0.03</v>
      </c>
      <c r="P649" s="151">
        <f t="shared" si="46"/>
        <v>0</v>
      </c>
      <c r="Q649" s="145">
        <f t="shared" si="48"/>
        <v>0</v>
      </c>
      <c r="R649" s="175">
        <f t="shared" ca="1" si="47"/>
        <v>0</v>
      </c>
      <c r="S649" s="177">
        <v>0</v>
      </c>
    </row>
    <row r="650" spans="2:19" ht="12.75" customHeight="1" x14ac:dyDescent="0.25">
      <c r="B650" s="137">
        <v>637</v>
      </c>
      <c r="C650" s="81">
        <v>6</v>
      </c>
      <c r="D650" s="83" t="s">
        <v>995</v>
      </c>
      <c r="E650" s="128" t="s">
        <v>996</v>
      </c>
      <c r="F650" s="86" t="s">
        <v>987</v>
      </c>
      <c r="G650" s="86" t="s">
        <v>988</v>
      </c>
      <c r="H650" s="79">
        <f t="shared" ca="1" si="42"/>
        <v>0</v>
      </c>
      <c r="I650" s="251">
        <v>42149</v>
      </c>
      <c r="J650" s="251">
        <v>42160</v>
      </c>
      <c r="K650" s="149">
        <v>0.02</v>
      </c>
      <c r="L650" s="180">
        <f t="shared" si="45"/>
        <v>10</v>
      </c>
      <c r="M650" s="251"/>
      <c r="N650" s="251"/>
      <c r="O650" s="149">
        <v>0.02</v>
      </c>
      <c r="P650" s="151">
        <f t="shared" si="46"/>
        <v>0</v>
      </c>
      <c r="Q650" s="145">
        <f t="shared" si="48"/>
        <v>0</v>
      </c>
      <c r="R650" s="175">
        <f t="shared" ca="1" si="47"/>
        <v>0</v>
      </c>
      <c r="S650" s="177">
        <v>0</v>
      </c>
    </row>
    <row r="651" spans="2:19" ht="12.75" customHeight="1" x14ac:dyDescent="0.25">
      <c r="B651" s="137">
        <v>638</v>
      </c>
      <c r="C651" s="81">
        <v>6</v>
      </c>
      <c r="D651" s="83" t="s">
        <v>997</v>
      </c>
      <c r="E651" s="128" t="s">
        <v>998</v>
      </c>
      <c r="F651" s="86" t="s">
        <v>987</v>
      </c>
      <c r="G651" s="86" t="s">
        <v>988</v>
      </c>
      <c r="H651" s="79">
        <f t="shared" ca="1" si="42"/>
        <v>0</v>
      </c>
      <c r="I651" s="251">
        <v>42163</v>
      </c>
      <c r="J651" s="251">
        <v>42174</v>
      </c>
      <c r="K651" s="149">
        <v>0.02</v>
      </c>
      <c r="L651" s="180">
        <f t="shared" si="45"/>
        <v>10</v>
      </c>
      <c r="M651" s="251"/>
      <c r="N651" s="251"/>
      <c r="O651" s="149">
        <v>0.02</v>
      </c>
      <c r="P651" s="151">
        <f t="shared" si="46"/>
        <v>0</v>
      </c>
      <c r="Q651" s="145">
        <f t="shared" si="48"/>
        <v>0</v>
      </c>
      <c r="R651" s="175">
        <f t="shared" ca="1" si="47"/>
        <v>0</v>
      </c>
      <c r="S651" s="177">
        <v>0</v>
      </c>
    </row>
    <row r="652" spans="2:19" ht="12.75" customHeight="1" x14ac:dyDescent="0.25">
      <c r="B652" s="137">
        <v>639</v>
      </c>
      <c r="C652" s="81">
        <v>6</v>
      </c>
      <c r="D652" s="83" t="s">
        <v>999</v>
      </c>
      <c r="E652" s="128" t="s">
        <v>1000</v>
      </c>
      <c r="F652" s="86" t="s">
        <v>987</v>
      </c>
      <c r="G652" s="86" t="s">
        <v>988</v>
      </c>
      <c r="H652" s="79">
        <f t="shared" ca="1" si="42"/>
        <v>0</v>
      </c>
      <c r="I652" s="251">
        <v>42177</v>
      </c>
      <c r="J652" s="251">
        <v>42191</v>
      </c>
      <c r="K652" s="149">
        <v>0.03</v>
      </c>
      <c r="L652" s="180">
        <f t="shared" si="45"/>
        <v>11</v>
      </c>
      <c r="M652" s="251"/>
      <c r="N652" s="251"/>
      <c r="O652" s="149">
        <v>0.03</v>
      </c>
      <c r="P652" s="151">
        <f t="shared" si="46"/>
        <v>0</v>
      </c>
      <c r="Q652" s="145">
        <f t="shared" si="48"/>
        <v>0</v>
      </c>
      <c r="R652" s="175">
        <f t="shared" ca="1" si="47"/>
        <v>0</v>
      </c>
      <c r="S652" s="177">
        <v>0</v>
      </c>
    </row>
    <row r="653" spans="2:19" ht="12.75" customHeight="1" x14ac:dyDescent="0.25">
      <c r="B653" s="137">
        <v>640</v>
      </c>
      <c r="C653" s="81">
        <v>5</v>
      </c>
      <c r="D653" s="83" t="s">
        <v>1001</v>
      </c>
      <c r="E653" s="128" t="s">
        <v>1002</v>
      </c>
      <c r="F653" s="86" t="s">
        <v>987</v>
      </c>
      <c r="G653" s="86" t="s">
        <v>988</v>
      </c>
      <c r="H653" s="79">
        <f t="shared" ca="1" si="42"/>
        <v>0</v>
      </c>
      <c r="I653" s="251">
        <v>42128</v>
      </c>
      <c r="J653" s="251">
        <v>42132</v>
      </c>
      <c r="K653" s="149">
        <v>0.02</v>
      </c>
      <c r="L653" s="180">
        <f t="shared" si="45"/>
        <v>5</v>
      </c>
      <c r="M653" s="251"/>
      <c r="N653" s="251"/>
      <c r="O653" s="149">
        <v>0.02</v>
      </c>
      <c r="P653" s="151">
        <f t="shared" si="46"/>
        <v>0</v>
      </c>
      <c r="Q653" s="145">
        <f t="shared" si="48"/>
        <v>0</v>
      </c>
      <c r="R653" s="175">
        <f t="shared" ca="1" si="47"/>
        <v>0</v>
      </c>
      <c r="S653" s="177">
        <v>0</v>
      </c>
    </row>
    <row r="654" spans="2:19" ht="12.75" customHeight="1" x14ac:dyDescent="0.25">
      <c r="B654" s="137">
        <v>641</v>
      </c>
      <c r="C654" s="81">
        <v>5</v>
      </c>
      <c r="D654" s="83" t="s">
        <v>1003</v>
      </c>
      <c r="E654" s="128" t="s">
        <v>1004</v>
      </c>
      <c r="F654" s="86" t="s">
        <v>987</v>
      </c>
      <c r="G654" s="86" t="s">
        <v>988</v>
      </c>
      <c r="H654" s="79">
        <f t="shared" ca="1" si="42"/>
        <v>0</v>
      </c>
      <c r="I654" s="251">
        <v>42170</v>
      </c>
      <c r="J654" s="251">
        <v>42200</v>
      </c>
      <c r="K654" s="149">
        <v>0.03</v>
      </c>
      <c r="L654" s="180">
        <f t="shared" si="45"/>
        <v>23</v>
      </c>
      <c r="M654" s="251"/>
      <c r="N654" s="251"/>
      <c r="O654" s="149">
        <v>0.03</v>
      </c>
      <c r="P654" s="151">
        <f t="shared" si="46"/>
        <v>0</v>
      </c>
      <c r="Q654" s="145">
        <f t="shared" si="48"/>
        <v>0</v>
      </c>
      <c r="R654" s="175">
        <f t="shared" ca="1" si="47"/>
        <v>0</v>
      </c>
      <c r="S654" s="177">
        <v>0</v>
      </c>
    </row>
    <row r="655" spans="2:19" ht="12.75" customHeight="1" x14ac:dyDescent="0.25">
      <c r="B655" s="137">
        <v>642</v>
      </c>
      <c r="C655" s="81">
        <v>5</v>
      </c>
      <c r="D655" s="83" t="s">
        <v>1005</v>
      </c>
      <c r="E655" s="128" t="s">
        <v>1006</v>
      </c>
      <c r="F655" s="86" t="s">
        <v>1007</v>
      </c>
      <c r="G655" s="86" t="s">
        <v>1008</v>
      </c>
      <c r="H655" s="79">
        <f t="shared" ca="1" si="42"/>
        <v>0</v>
      </c>
      <c r="I655" s="251">
        <v>42170</v>
      </c>
      <c r="J655" s="251">
        <v>42200</v>
      </c>
      <c r="K655" s="149">
        <v>0.03</v>
      </c>
      <c r="L655" s="180">
        <f t="shared" ref="L655:L678" si="49">NETWORKDAYS(I655,J655,0)</f>
        <v>23</v>
      </c>
      <c r="M655" s="251"/>
      <c r="N655" s="251"/>
      <c r="O655" s="149">
        <v>0.03</v>
      </c>
      <c r="P655" s="151">
        <f t="shared" ref="P655:P678" si="50">NETWORKDAYS(M655,N655,0)</f>
        <v>0</v>
      </c>
      <c r="Q655" s="145">
        <f t="shared" si="48"/>
        <v>0</v>
      </c>
      <c r="R655" s="175">
        <f t="shared" ca="1" si="47"/>
        <v>0</v>
      </c>
      <c r="S655" s="177">
        <v>0</v>
      </c>
    </row>
    <row r="656" spans="2:19" ht="12.75" customHeight="1" x14ac:dyDescent="0.25">
      <c r="B656" s="137">
        <v>643</v>
      </c>
      <c r="C656" s="81">
        <v>5</v>
      </c>
      <c r="D656" s="83" t="s">
        <v>1009</v>
      </c>
      <c r="E656" s="128" t="s">
        <v>1010</v>
      </c>
      <c r="F656" s="86"/>
      <c r="G656" s="86"/>
      <c r="H656" s="79">
        <f t="shared" ca="1" si="42"/>
        <v>0</v>
      </c>
      <c r="I656" s="251">
        <f>MINA(I657:I659)</f>
        <v>42156</v>
      </c>
      <c r="J656" s="251">
        <f>MAXA(J657:J659)</f>
        <v>42186</v>
      </c>
      <c r="K656" s="149">
        <f>SUM(K657:K659)</f>
        <v>7.0000000000000007E-2</v>
      </c>
      <c r="L656" s="180">
        <f t="shared" si="49"/>
        <v>23</v>
      </c>
      <c r="M656" s="251"/>
      <c r="N656" s="251"/>
      <c r="O656" s="149">
        <f>SUM(O657:O659)</f>
        <v>7.0000000000000007E-2</v>
      </c>
      <c r="P656" s="151">
        <f t="shared" si="50"/>
        <v>0</v>
      </c>
      <c r="Q656" s="145">
        <f t="shared" si="48"/>
        <v>0</v>
      </c>
      <c r="R656" s="175">
        <f t="shared" ca="1" si="47"/>
        <v>0</v>
      </c>
      <c r="S656" s="177">
        <v>0</v>
      </c>
    </row>
    <row r="657" spans="2:19" ht="12.75" customHeight="1" x14ac:dyDescent="0.25">
      <c r="B657" s="137">
        <v>644</v>
      </c>
      <c r="C657" s="81">
        <v>6</v>
      </c>
      <c r="D657" s="83" t="s">
        <v>1011</v>
      </c>
      <c r="E657" s="128" t="s">
        <v>1012</v>
      </c>
      <c r="F657" s="86" t="s">
        <v>1007</v>
      </c>
      <c r="G657" s="86" t="s">
        <v>1008</v>
      </c>
      <c r="H657" s="79">
        <f t="shared" ca="1" si="42"/>
        <v>0</v>
      </c>
      <c r="I657" s="251">
        <v>42156</v>
      </c>
      <c r="J657" s="251">
        <v>42165</v>
      </c>
      <c r="K657" s="149">
        <v>0.02</v>
      </c>
      <c r="L657" s="180">
        <f t="shared" si="49"/>
        <v>8</v>
      </c>
      <c r="M657" s="251"/>
      <c r="N657" s="251"/>
      <c r="O657" s="149">
        <v>0.02</v>
      </c>
      <c r="P657" s="151">
        <f t="shared" si="50"/>
        <v>0</v>
      </c>
      <c r="Q657" s="145">
        <f t="shared" si="48"/>
        <v>0</v>
      </c>
      <c r="R657" s="175">
        <f t="shared" ca="1" si="47"/>
        <v>0</v>
      </c>
      <c r="S657" s="177">
        <v>0</v>
      </c>
    </row>
    <row r="658" spans="2:19" ht="12.75" customHeight="1" x14ac:dyDescent="0.25">
      <c r="B658" s="137">
        <v>645</v>
      </c>
      <c r="C658" s="81">
        <v>6</v>
      </c>
      <c r="D658" s="83" t="s">
        <v>1013</v>
      </c>
      <c r="E658" s="128" t="s">
        <v>1014</v>
      </c>
      <c r="F658" s="86" t="s">
        <v>1007</v>
      </c>
      <c r="G658" s="86" t="s">
        <v>1008</v>
      </c>
      <c r="H658" s="79">
        <f t="shared" ca="1" si="42"/>
        <v>0</v>
      </c>
      <c r="I658" s="251">
        <v>42163</v>
      </c>
      <c r="J658" s="251">
        <v>42172</v>
      </c>
      <c r="K658" s="149">
        <v>0.02</v>
      </c>
      <c r="L658" s="180">
        <f t="shared" si="49"/>
        <v>8</v>
      </c>
      <c r="M658" s="251"/>
      <c r="N658" s="251"/>
      <c r="O658" s="149">
        <v>0.02</v>
      </c>
      <c r="P658" s="151">
        <f t="shared" si="50"/>
        <v>0</v>
      </c>
      <c r="Q658" s="145">
        <f t="shared" si="48"/>
        <v>0</v>
      </c>
      <c r="R658" s="175">
        <f t="shared" ca="1" si="47"/>
        <v>0</v>
      </c>
      <c r="S658" s="177">
        <v>0</v>
      </c>
    </row>
    <row r="659" spans="2:19" ht="12.75" customHeight="1" x14ac:dyDescent="0.25">
      <c r="B659" s="137">
        <v>646</v>
      </c>
      <c r="C659" s="81">
        <v>6</v>
      </c>
      <c r="D659" s="83" t="s">
        <v>1015</v>
      </c>
      <c r="E659" s="128" t="s">
        <v>1016</v>
      </c>
      <c r="F659" s="86" t="s">
        <v>1007</v>
      </c>
      <c r="G659" s="86" t="s">
        <v>1008</v>
      </c>
      <c r="H659" s="79">
        <f t="shared" ca="1" si="42"/>
        <v>0</v>
      </c>
      <c r="I659" s="251">
        <v>42170</v>
      </c>
      <c r="J659" s="251">
        <v>42186</v>
      </c>
      <c r="K659" s="149">
        <v>0.03</v>
      </c>
      <c r="L659" s="180">
        <f t="shared" si="49"/>
        <v>13</v>
      </c>
      <c r="M659" s="251"/>
      <c r="N659" s="251"/>
      <c r="O659" s="149">
        <v>0.03</v>
      </c>
      <c r="P659" s="151">
        <f t="shared" si="50"/>
        <v>0</v>
      </c>
      <c r="Q659" s="145">
        <f t="shared" si="48"/>
        <v>0</v>
      </c>
      <c r="R659" s="175">
        <f t="shared" ca="1" si="47"/>
        <v>0</v>
      </c>
      <c r="S659" s="177">
        <v>0</v>
      </c>
    </row>
    <row r="660" spans="2:19" ht="12.75" customHeight="1" x14ac:dyDescent="0.25">
      <c r="B660" s="137">
        <v>647</v>
      </c>
      <c r="C660" s="81">
        <v>5</v>
      </c>
      <c r="D660" s="83" t="s">
        <v>1017</v>
      </c>
      <c r="E660" s="128" t="s">
        <v>1018</v>
      </c>
      <c r="F660" s="86" t="s">
        <v>1019</v>
      </c>
      <c r="G660" s="86" t="s">
        <v>1020</v>
      </c>
      <c r="H660" s="79">
        <f t="shared" ca="1" si="42"/>
        <v>0</v>
      </c>
      <c r="I660" s="251">
        <v>42170</v>
      </c>
      <c r="J660" s="251">
        <v>42186</v>
      </c>
      <c r="K660" s="149">
        <v>0.03</v>
      </c>
      <c r="L660" s="180">
        <f t="shared" si="49"/>
        <v>13</v>
      </c>
      <c r="M660" s="251"/>
      <c r="N660" s="251"/>
      <c r="O660" s="149">
        <v>0.03</v>
      </c>
      <c r="P660" s="151">
        <f t="shared" si="50"/>
        <v>0</v>
      </c>
      <c r="Q660" s="145">
        <f t="shared" si="48"/>
        <v>0</v>
      </c>
      <c r="R660" s="175">
        <f t="shared" ca="1" si="47"/>
        <v>0</v>
      </c>
      <c r="S660" s="177">
        <v>0</v>
      </c>
    </row>
    <row r="661" spans="2:19" ht="12.75" customHeight="1" x14ac:dyDescent="0.25">
      <c r="B661" s="137">
        <v>648</v>
      </c>
      <c r="C661" s="81">
        <v>5</v>
      </c>
      <c r="D661" s="83" t="s">
        <v>1021</v>
      </c>
      <c r="E661" s="128" t="s">
        <v>1022</v>
      </c>
      <c r="F661" s="86" t="s">
        <v>1019</v>
      </c>
      <c r="G661" s="86" t="s">
        <v>1020</v>
      </c>
      <c r="H661" s="79">
        <f t="shared" ca="1" si="42"/>
        <v>0</v>
      </c>
      <c r="I661" s="251">
        <v>42184</v>
      </c>
      <c r="J661" s="251">
        <v>42198</v>
      </c>
      <c r="K661" s="149">
        <v>0.03</v>
      </c>
      <c r="L661" s="180">
        <f t="shared" si="49"/>
        <v>11</v>
      </c>
      <c r="M661" s="251"/>
      <c r="N661" s="251"/>
      <c r="O661" s="149">
        <v>0.03</v>
      </c>
      <c r="P661" s="151">
        <f t="shared" si="50"/>
        <v>0</v>
      </c>
      <c r="Q661" s="145">
        <f t="shared" si="48"/>
        <v>0</v>
      </c>
      <c r="R661" s="175">
        <f t="shared" ca="1" si="47"/>
        <v>0</v>
      </c>
      <c r="S661" s="177">
        <v>0</v>
      </c>
    </row>
    <row r="662" spans="2:19" ht="12.75" customHeight="1" x14ac:dyDescent="0.25">
      <c r="B662" s="137">
        <v>649</v>
      </c>
      <c r="C662" s="81">
        <v>5</v>
      </c>
      <c r="D662" s="83" t="s">
        <v>1023</v>
      </c>
      <c r="E662" s="128" t="s">
        <v>1024</v>
      </c>
      <c r="F662" s="86" t="s">
        <v>1007</v>
      </c>
      <c r="G662" s="86" t="s">
        <v>1008</v>
      </c>
      <c r="H662" s="79">
        <f t="shared" ca="1" si="42"/>
        <v>0</v>
      </c>
      <c r="I662" s="251">
        <v>42184</v>
      </c>
      <c r="J662" s="251">
        <v>42198</v>
      </c>
      <c r="K662" s="149">
        <v>0.02</v>
      </c>
      <c r="L662" s="180">
        <f t="shared" si="49"/>
        <v>11</v>
      </c>
      <c r="M662" s="251"/>
      <c r="N662" s="251"/>
      <c r="O662" s="149">
        <v>0.02</v>
      </c>
      <c r="P662" s="151">
        <f t="shared" si="50"/>
        <v>0</v>
      </c>
      <c r="Q662" s="145">
        <f t="shared" si="48"/>
        <v>0</v>
      </c>
      <c r="R662" s="175">
        <f t="shared" ca="1" si="47"/>
        <v>0</v>
      </c>
      <c r="S662" s="177">
        <v>0</v>
      </c>
    </row>
    <row r="663" spans="2:19" ht="15" customHeight="1" x14ac:dyDescent="0.25">
      <c r="B663" s="137">
        <v>650</v>
      </c>
      <c r="C663" s="81">
        <v>4</v>
      </c>
      <c r="D663" s="83" t="s">
        <v>1025</v>
      </c>
      <c r="E663" s="128" t="s">
        <v>1026</v>
      </c>
      <c r="F663" s="84" t="s">
        <v>1027</v>
      </c>
      <c r="G663" s="84" t="s">
        <v>1028</v>
      </c>
      <c r="H663" s="79">
        <f t="shared" ref="H663:H678" ca="1" si="51">IF(ISBLANK($N663)=FALSE,1,IF($J663&lt;=$D$6,-1,0))</f>
        <v>0</v>
      </c>
      <c r="I663" s="251">
        <v>42191</v>
      </c>
      <c r="J663" s="251">
        <v>42202</v>
      </c>
      <c r="K663" s="149">
        <v>0.01</v>
      </c>
      <c r="L663" s="180">
        <f t="shared" si="49"/>
        <v>10</v>
      </c>
      <c r="M663" s="251"/>
      <c r="N663" s="251"/>
      <c r="O663" s="149">
        <v>0.01</v>
      </c>
      <c r="P663" s="151">
        <f t="shared" si="50"/>
        <v>0</v>
      </c>
      <c r="Q663" s="145">
        <f t="shared" si="48"/>
        <v>0</v>
      </c>
      <c r="R663" s="175">
        <f t="shared" ca="1" si="47"/>
        <v>0</v>
      </c>
      <c r="S663" s="177">
        <v>0</v>
      </c>
    </row>
    <row r="664" spans="2:19" ht="12.75" customHeight="1" x14ac:dyDescent="0.25">
      <c r="B664" s="137">
        <v>651</v>
      </c>
      <c r="C664" s="81">
        <v>3</v>
      </c>
      <c r="D664" s="83" t="s">
        <v>1029</v>
      </c>
      <c r="E664" s="128" t="s">
        <v>1030</v>
      </c>
      <c r="F664" s="85"/>
      <c r="G664" s="85"/>
      <c r="H664" s="79">
        <f t="shared" ca="1" si="51"/>
        <v>0</v>
      </c>
      <c r="I664" s="251">
        <f>MINA(I665:I678)</f>
        <v>42156</v>
      </c>
      <c r="J664" s="251">
        <f>MAXA(J665:J678)</f>
        <v>42202</v>
      </c>
      <c r="K664" s="149">
        <f>SUM(K665)</f>
        <v>0.47</v>
      </c>
      <c r="L664" s="180">
        <f t="shared" si="49"/>
        <v>35</v>
      </c>
      <c r="M664" s="251"/>
      <c r="N664" s="251"/>
      <c r="O664" s="149">
        <f>SUM(O665)</f>
        <v>0.47</v>
      </c>
      <c r="P664" s="151">
        <f t="shared" si="50"/>
        <v>0</v>
      </c>
      <c r="Q664" s="145">
        <f t="shared" si="48"/>
        <v>0</v>
      </c>
      <c r="R664" s="175">
        <f t="shared" ca="1" si="47"/>
        <v>0</v>
      </c>
      <c r="S664" s="177">
        <v>0</v>
      </c>
    </row>
    <row r="665" spans="2:19" ht="14.25" customHeight="1" x14ac:dyDescent="0.25">
      <c r="B665" s="137">
        <v>652</v>
      </c>
      <c r="C665" s="81">
        <v>4</v>
      </c>
      <c r="D665" s="83" t="s">
        <v>1031</v>
      </c>
      <c r="E665" s="128" t="s">
        <v>1032</v>
      </c>
      <c r="F665" s="84"/>
      <c r="G665" s="84"/>
      <c r="H665" s="79">
        <f t="shared" ca="1" si="51"/>
        <v>0</v>
      </c>
      <c r="I665" s="251">
        <f>MINA(I666:I678)</f>
        <v>42156</v>
      </c>
      <c r="J665" s="251">
        <f>MAXA(J666:J678)</f>
        <v>42202</v>
      </c>
      <c r="K665" s="149">
        <f>SUM(K666:K678)</f>
        <v>0.47</v>
      </c>
      <c r="L665" s="180">
        <f t="shared" si="49"/>
        <v>35</v>
      </c>
      <c r="M665" s="251"/>
      <c r="N665" s="251"/>
      <c r="O665" s="149">
        <f>SUM(O666:O678)</f>
        <v>0.47</v>
      </c>
      <c r="P665" s="151">
        <f t="shared" si="50"/>
        <v>0</v>
      </c>
      <c r="Q665" s="145">
        <f t="shared" si="48"/>
        <v>0</v>
      </c>
      <c r="R665" s="175">
        <f t="shared" ca="1" si="47"/>
        <v>0</v>
      </c>
      <c r="S665" s="177">
        <v>0</v>
      </c>
    </row>
    <row r="666" spans="2:19" ht="12.75" customHeight="1" x14ac:dyDescent="0.25">
      <c r="B666" s="137">
        <v>653</v>
      </c>
      <c r="C666" s="81">
        <v>5</v>
      </c>
      <c r="D666" s="83" t="s">
        <v>1033</v>
      </c>
      <c r="E666" s="128" t="s">
        <v>1034</v>
      </c>
      <c r="F666" s="86" t="s">
        <v>1035</v>
      </c>
      <c r="G666" s="86" t="s">
        <v>1008</v>
      </c>
      <c r="H666" s="79">
        <f t="shared" ca="1" si="51"/>
        <v>0</v>
      </c>
      <c r="I666" s="251">
        <v>42156</v>
      </c>
      <c r="J666" s="251">
        <v>42162</v>
      </c>
      <c r="K666" s="149">
        <v>0.03</v>
      </c>
      <c r="L666" s="180">
        <f t="shared" si="49"/>
        <v>5</v>
      </c>
      <c r="M666" s="251"/>
      <c r="N666" s="251"/>
      <c r="O666" s="149">
        <v>0.03</v>
      </c>
      <c r="P666" s="151">
        <f t="shared" si="50"/>
        <v>0</v>
      </c>
      <c r="Q666" s="145">
        <f t="shared" si="48"/>
        <v>0</v>
      </c>
      <c r="R666" s="175">
        <f t="shared" ca="1" si="47"/>
        <v>0</v>
      </c>
      <c r="S666" s="177">
        <v>0</v>
      </c>
    </row>
    <row r="667" spans="2:19" ht="12.75" customHeight="1" x14ac:dyDescent="0.25">
      <c r="B667" s="137">
        <v>654</v>
      </c>
      <c r="C667" s="81">
        <v>5</v>
      </c>
      <c r="D667" s="83" t="s">
        <v>1036</v>
      </c>
      <c r="E667" s="128" t="s">
        <v>1037</v>
      </c>
      <c r="F667" s="86" t="s">
        <v>1035</v>
      </c>
      <c r="G667" s="86" t="s">
        <v>1008</v>
      </c>
      <c r="H667" s="79">
        <f t="shared" ca="1" si="51"/>
        <v>0</v>
      </c>
      <c r="I667" s="251">
        <v>42156</v>
      </c>
      <c r="J667" s="251">
        <v>42162</v>
      </c>
      <c r="K667" s="149">
        <v>0.03</v>
      </c>
      <c r="L667" s="180">
        <f t="shared" si="49"/>
        <v>5</v>
      </c>
      <c r="M667" s="251"/>
      <c r="N667" s="251"/>
      <c r="O667" s="149">
        <v>0.03</v>
      </c>
      <c r="P667" s="151">
        <f t="shared" si="50"/>
        <v>0</v>
      </c>
      <c r="Q667" s="145">
        <f t="shared" si="48"/>
        <v>0</v>
      </c>
      <c r="R667" s="175">
        <f t="shared" ca="1" si="47"/>
        <v>0</v>
      </c>
      <c r="S667" s="177">
        <v>0</v>
      </c>
    </row>
    <row r="668" spans="2:19" ht="12.75" customHeight="1" x14ac:dyDescent="0.25">
      <c r="B668" s="137">
        <v>655</v>
      </c>
      <c r="C668" s="81">
        <v>5</v>
      </c>
      <c r="D668" s="83" t="s">
        <v>1038</v>
      </c>
      <c r="E668" s="128" t="s">
        <v>1039</v>
      </c>
      <c r="F668" s="86" t="s">
        <v>1035</v>
      </c>
      <c r="G668" s="86" t="s">
        <v>1008</v>
      </c>
      <c r="H668" s="79">
        <f t="shared" ca="1" si="51"/>
        <v>0</v>
      </c>
      <c r="I668" s="251">
        <v>42163</v>
      </c>
      <c r="J668" s="251">
        <v>42172</v>
      </c>
      <c r="K668" s="149">
        <v>0.04</v>
      </c>
      <c r="L668" s="180">
        <f t="shared" si="49"/>
        <v>8</v>
      </c>
      <c r="M668" s="251"/>
      <c r="N668" s="251"/>
      <c r="O668" s="149">
        <v>0.04</v>
      </c>
      <c r="P668" s="151">
        <f t="shared" si="50"/>
        <v>0</v>
      </c>
      <c r="Q668" s="145">
        <f t="shared" si="48"/>
        <v>0</v>
      </c>
      <c r="R668" s="175">
        <f t="shared" ca="1" si="47"/>
        <v>0</v>
      </c>
      <c r="S668" s="177">
        <v>0</v>
      </c>
    </row>
    <row r="669" spans="2:19" ht="12.75" customHeight="1" x14ac:dyDescent="0.25">
      <c r="B669" s="137">
        <v>656</v>
      </c>
      <c r="C669" s="81">
        <v>5</v>
      </c>
      <c r="D669" s="83" t="s">
        <v>1040</v>
      </c>
      <c r="E669" s="128" t="s">
        <v>1041</v>
      </c>
      <c r="F669" s="86" t="s">
        <v>1035</v>
      </c>
      <c r="G669" s="86" t="s">
        <v>1008</v>
      </c>
      <c r="H669" s="79">
        <f t="shared" ca="1" si="51"/>
        <v>0</v>
      </c>
      <c r="I669" s="251">
        <v>42172</v>
      </c>
      <c r="J669" s="251">
        <v>42177</v>
      </c>
      <c r="K669" s="149">
        <v>0.03</v>
      </c>
      <c r="L669" s="180">
        <f t="shared" si="49"/>
        <v>4</v>
      </c>
      <c r="M669" s="251"/>
      <c r="N669" s="251"/>
      <c r="O669" s="149">
        <v>0.03</v>
      </c>
      <c r="P669" s="151">
        <f t="shared" si="50"/>
        <v>0</v>
      </c>
      <c r="Q669" s="145">
        <f t="shared" si="48"/>
        <v>0</v>
      </c>
      <c r="R669" s="175">
        <f t="shared" ca="1" si="47"/>
        <v>0</v>
      </c>
      <c r="S669" s="177">
        <v>0</v>
      </c>
    </row>
    <row r="670" spans="2:19" ht="12.75" customHeight="1" x14ac:dyDescent="0.25">
      <c r="B670" s="137">
        <v>657</v>
      </c>
      <c r="C670" s="81">
        <v>5</v>
      </c>
      <c r="D670" s="83" t="s">
        <v>1042</v>
      </c>
      <c r="E670" s="128" t="s">
        <v>1043</v>
      </c>
      <c r="F670" s="86" t="s">
        <v>1035</v>
      </c>
      <c r="G670" s="86" t="s">
        <v>1008</v>
      </c>
      <c r="H670" s="79">
        <f t="shared" ca="1" si="51"/>
        <v>0</v>
      </c>
      <c r="I670" s="251">
        <v>42177</v>
      </c>
      <c r="J670" s="251">
        <v>42187</v>
      </c>
      <c r="K670" s="149">
        <v>0.04</v>
      </c>
      <c r="L670" s="180">
        <f t="shared" si="49"/>
        <v>9</v>
      </c>
      <c r="M670" s="251"/>
      <c r="N670" s="251"/>
      <c r="O670" s="149">
        <v>0.04</v>
      </c>
      <c r="P670" s="151">
        <f t="shared" si="50"/>
        <v>0</v>
      </c>
      <c r="Q670" s="145">
        <f t="shared" si="48"/>
        <v>0</v>
      </c>
      <c r="R670" s="175">
        <f t="shared" ca="1" si="47"/>
        <v>0</v>
      </c>
      <c r="S670" s="177">
        <v>0</v>
      </c>
    </row>
    <row r="671" spans="2:19" ht="12.75" customHeight="1" x14ac:dyDescent="0.25">
      <c r="B671" s="137">
        <v>658</v>
      </c>
      <c r="C671" s="81">
        <v>5</v>
      </c>
      <c r="D671" s="83" t="s">
        <v>1044</v>
      </c>
      <c r="E671" s="128" t="s">
        <v>1045</v>
      </c>
      <c r="F671" s="86" t="s">
        <v>1035</v>
      </c>
      <c r="G671" s="86" t="s">
        <v>1008</v>
      </c>
      <c r="H671" s="79">
        <f t="shared" ca="1" si="51"/>
        <v>0</v>
      </c>
      <c r="I671" s="251">
        <v>42177</v>
      </c>
      <c r="J671" s="251">
        <v>42187</v>
      </c>
      <c r="K671" s="149">
        <v>0.04</v>
      </c>
      <c r="L671" s="180">
        <f t="shared" si="49"/>
        <v>9</v>
      </c>
      <c r="M671" s="251"/>
      <c r="N671" s="251"/>
      <c r="O671" s="149">
        <v>0.04</v>
      </c>
      <c r="P671" s="151">
        <f t="shared" si="50"/>
        <v>0</v>
      </c>
      <c r="Q671" s="145">
        <f t="shared" si="48"/>
        <v>0</v>
      </c>
      <c r="R671" s="175">
        <f t="shared" ca="1" si="47"/>
        <v>0</v>
      </c>
      <c r="S671" s="177">
        <v>0</v>
      </c>
    </row>
    <row r="672" spans="2:19" ht="12.75" customHeight="1" x14ac:dyDescent="0.25">
      <c r="B672" s="137">
        <v>659</v>
      </c>
      <c r="C672" s="81">
        <v>5</v>
      </c>
      <c r="D672" s="83" t="s">
        <v>1046</v>
      </c>
      <c r="E672" s="128" t="s">
        <v>1047</v>
      </c>
      <c r="F672" s="86" t="s">
        <v>1035</v>
      </c>
      <c r="G672" s="86" t="s">
        <v>1008</v>
      </c>
      <c r="H672" s="79">
        <f t="shared" ca="1" si="51"/>
        <v>0</v>
      </c>
      <c r="I672" s="251">
        <v>42182</v>
      </c>
      <c r="J672" s="251">
        <v>42192</v>
      </c>
      <c r="K672" s="149">
        <v>0.04</v>
      </c>
      <c r="L672" s="180">
        <f t="shared" si="49"/>
        <v>7</v>
      </c>
      <c r="M672" s="251"/>
      <c r="N672" s="251"/>
      <c r="O672" s="149">
        <v>0.04</v>
      </c>
      <c r="P672" s="151">
        <f t="shared" si="50"/>
        <v>0</v>
      </c>
      <c r="Q672" s="145">
        <f t="shared" si="48"/>
        <v>0</v>
      </c>
      <c r="R672" s="175">
        <f t="shared" ref="R672:R735" ca="1" si="52">IF(D$6&gt;=J672,1,IF(D$6&lt;I672,0,IF(AND(D$6&gt;=I672,D$6&lt;J672),(D$6-I672)/L672,"")))</f>
        <v>0</v>
      </c>
      <c r="S672" s="177">
        <v>0</v>
      </c>
    </row>
    <row r="673" spans="2:19" ht="12.75" customHeight="1" x14ac:dyDescent="0.25">
      <c r="B673" s="137">
        <v>660</v>
      </c>
      <c r="C673" s="81">
        <v>5</v>
      </c>
      <c r="D673" s="83" t="s">
        <v>1048</v>
      </c>
      <c r="E673" s="128" t="s">
        <v>1049</v>
      </c>
      <c r="F673" s="86" t="s">
        <v>1035</v>
      </c>
      <c r="G673" s="86" t="s">
        <v>1008</v>
      </c>
      <c r="H673" s="79">
        <f t="shared" ca="1" si="51"/>
        <v>0</v>
      </c>
      <c r="I673" s="251">
        <v>42187</v>
      </c>
      <c r="J673" s="251">
        <v>42197</v>
      </c>
      <c r="K673" s="149">
        <v>0.04</v>
      </c>
      <c r="L673" s="180">
        <f t="shared" si="49"/>
        <v>7</v>
      </c>
      <c r="M673" s="251"/>
      <c r="N673" s="251"/>
      <c r="O673" s="149">
        <v>0.04</v>
      </c>
      <c r="P673" s="151">
        <f t="shared" si="50"/>
        <v>0</v>
      </c>
      <c r="Q673" s="145">
        <f t="shared" si="48"/>
        <v>0</v>
      </c>
      <c r="R673" s="175">
        <f t="shared" ca="1" si="52"/>
        <v>0</v>
      </c>
      <c r="S673" s="177">
        <v>0</v>
      </c>
    </row>
    <row r="674" spans="2:19" ht="12.75" customHeight="1" x14ac:dyDescent="0.25">
      <c r="B674" s="137">
        <v>661</v>
      </c>
      <c r="C674" s="81">
        <v>5</v>
      </c>
      <c r="D674" s="83" t="s">
        <v>1050</v>
      </c>
      <c r="E674" s="128" t="s">
        <v>1006</v>
      </c>
      <c r="F674" s="86" t="s">
        <v>1035</v>
      </c>
      <c r="G674" s="86" t="s">
        <v>1008</v>
      </c>
      <c r="H674" s="79">
        <f t="shared" ca="1" si="51"/>
        <v>0</v>
      </c>
      <c r="I674" s="251">
        <v>42192</v>
      </c>
      <c r="J674" s="251">
        <v>42202</v>
      </c>
      <c r="K674" s="149">
        <v>0.04</v>
      </c>
      <c r="L674" s="180">
        <f t="shared" si="49"/>
        <v>9</v>
      </c>
      <c r="M674" s="251"/>
      <c r="N674" s="251"/>
      <c r="O674" s="149">
        <v>0.04</v>
      </c>
      <c r="P674" s="151">
        <f t="shared" si="50"/>
        <v>0</v>
      </c>
      <c r="Q674" s="145">
        <f t="shared" si="48"/>
        <v>0</v>
      </c>
      <c r="R674" s="175">
        <f t="shared" ca="1" si="52"/>
        <v>0</v>
      </c>
      <c r="S674" s="177">
        <v>0</v>
      </c>
    </row>
    <row r="675" spans="2:19" ht="12.75" customHeight="1" x14ac:dyDescent="0.25">
      <c r="B675" s="137">
        <v>662</v>
      </c>
      <c r="C675" s="81">
        <v>5</v>
      </c>
      <c r="D675" s="83" t="s">
        <v>1051</v>
      </c>
      <c r="E675" s="128" t="s">
        <v>1010</v>
      </c>
      <c r="F675" s="86" t="s">
        <v>1035</v>
      </c>
      <c r="G675" s="86" t="s">
        <v>1008</v>
      </c>
      <c r="H675" s="79">
        <f t="shared" ca="1" si="51"/>
        <v>0</v>
      </c>
      <c r="I675" s="251">
        <v>42192</v>
      </c>
      <c r="J675" s="251">
        <v>42202</v>
      </c>
      <c r="K675" s="149">
        <v>0.04</v>
      </c>
      <c r="L675" s="180">
        <f t="shared" si="49"/>
        <v>9</v>
      </c>
      <c r="M675" s="251"/>
      <c r="N675" s="251"/>
      <c r="O675" s="149">
        <v>0.04</v>
      </c>
      <c r="P675" s="151">
        <f t="shared" si="50"/>
        <v>0</v>
      </c>
      <c r="Q675" s="145">
        <f t="shared" si="48"/>
        <v>0</v>
      </c>
      <c r="R675" s="175">
        <f t="shared" ca="1" si="52"/>
        <v>0</v>
      </c>
      <c r="S675" s="177">
        <v>0</v>
      </c>
    </row>
    <row r="676" spans="2:19" ht="12.75" customHeight="1" x14ac:dyDescent="0.25">
      <c r="B676" s="137">
        <v>663</v>
      </c>
      <c r="C676" s="81">
        <v>5</v>
      </c>
      <c r="D676" s="83" t="s">
        <v>1052</v>
      </c>
      <c r="E676" s="128" t="s">
        <v>1053</v>
      </c>
      <c r="F676" s="86" t="s">
        <v>1035</v>
      </c>
      <c r="G676" s="86" t="s">
        <v>1008</v>
      </c>
      <c r="H676" s="79">
        <f t="shared" ca="1" si="51"/>
        <v>0</v>
      </c>
      <c r="I676" s="251">
        <v>42192</v>
      </c>
      <c r="J676" s="251">
        <v>42202</v>
      </c>
      <c r="K676" s="149">
        <v>0.04</v>
      </c>
      <c r="L676" s="180">
        <f t="shared" si="49"/>
        <v>9</v>
      </c>
      <c r="M676" s="251"/>
      <c r="N676" s="251"/>
      <c r="O676" s="149">
        <v>0.04</v>
      </c>
      <c r="P676" s="151">
        <f t="shared" si="50"/>
        <v>0</v>
      </c>
      <c r="Q676" s="145">
        <f t="shared" si="48"/>
        <v>0</v>
      </c>
      <c r="R676" s="175">
        <f t="shared" ca="1" si="52"/>
        <v>0</v>
      </c>
      <c r="S676" s="177">
        <v>0</v>
      </c>
    </row>
    <row r="677" spans="2:19" ht="12.75" customHeight="1" x14ac:dyDescent="0.25">
      <c r="B677" s="137">
        <v>664</v>
      </c>
      <c r="C677" s="81">
        <v>5</v>
      </c>
      <c r="D677" s="83" t="s">
        <v>1054</v>
      </c>
      <c r="E677" s="128" t="s">
        <v>1055</v>
      </c>
      <c r="F677" s="86" t="s">
        <v>1035</v>
      </c>
      <c r="G677" s="86" t="s">
        <v>1008</v>
      </c>
      <c r="H677" s="79">
        <f t="shared" ca="1" si="51"/>
        <v>0</v>
      </c>
      <c r="I677" s="251">
        <v>42197</v>
      </c>
      <c r="J677" s="251">
        <v>42202</v>
      </c>
      <c r="K677" s="149">
        <v>0.03</v>
      </c>
      <c r="L677" s="180">
        <f t="shared" si="49"/>
        <v>5</v>
      </c>
      <c r="M677" s="251"/>
      <c r="N677" s="251"/>
      <c r="O677" s="149">
        <v>0.03</v>
      </c>
      <c r="P677" s="151">
        <f t="shared" si="50"/>
        <v>0</v>
      </c>
      <c r="Q677" s="145">
        <f t="shared" si="48"/>
        <v>0</v>
      </c>
      <c r="R677" s="175">
        <f t="shared" ca="1" si="52"/>
        <v>0</v>
      </c>
      <c r="S677" s="177">
        <v>0</v>
      </c>
    </row>
    <row r="678" spans="2:19" ht="12.75" customHeight="1" x14ac:dyDescent="0.25">
      <c r="B678" s="137">
        <v>665</v>
      </c>
      <c r="C678" s="81">
        <v>5</v>
      </c>
      <c r="D678" s="83" t="s">
        <v>1056</v>
      </c>
      <c r="E678" s="128" t="s">
        <v>1057</v>
      </c>
      <c r="F678" s="86" t="s">
        <v>1035</v>
      </c>
      <c r="G678" s="86" t="s">
        <v>1008</v>
      </c>
      <c r="H678" s="79">
        <f t="shared" ca="1" si="51"/>
        <v>0</v>
      </c>
      <c r="I678" s="251">
        <v>42197</v>
      </c>
      <c r="J678" s="251">
        <v>42202</v>
      </c>
      <c r="K678" s="149">
        <v>0.03</v>
      </c>
      <c r="L678" s="180">
        <f t="shared" si="49"/>
        <v>5</v>
      </c>
      <c r="M678" s="251"/>
      <c r="N678" s="251"/>
      <c r="O678" s="149">
        <v>0.03</v>
      </c>
      <c r="P678" s="151">
        <f t="shared" si="50"/>
        <v>0</v>
      </c>
      <c r="Q678" s="145">
        <f t="shared" si="48"/>
        <v>0</v>
      </c>
      <c r="R678" s="175">
        <f t="shared" ca="1" si="52"/>
        <v>0</v>
      </c>
      <c r="S678" s="177">
        <v>0</v>
      </c>
    </row>
    <row r="679" spans="2:19" ht="16.5" outlineLevel="1" x14ac:dyDescent="0.25">
      <c r="B679" s="137">
        <v>666</v>
      </c>
      <c r="C679" s="89">
        <v>1</v>
      </c>
      <c r="D679" s="91">
        <v>5</v>
      </c>
      <c r="E679" s="127" t="s">
        <v>638</v>
      </c>
      <c r="F679" s="92"/>
      <c r="G679" s="93"/>
      <c r="H679" s="79">
        <f t="shared" ref="H679:H742" ca="1" si="53">IF(ISBLANK($N679)=FALSE,1,IF($J679&lt;=$D$6,-1,0))</f>
        <v>0</v>
      </c>
      <c r="I679" s="251">
        <f>MINA(I680:I826)</f>
        <v>42044</v>
      </c>
      <c r="J679" s="251">
        <f>MAXA(J680:J826)</f>
        <v>42202</v>
      </c>
      <c r="K679" s="149">
        <f>SUM(K680,K696,K718)</f>
        <v>4</v>
      </c>
      <c r="L679" s="180">
        <f>NETWORKDAYS(I679,J679,0)</f>
        <v>115</v>
      </c>
      <c r="M679" s="251"/>
      <c r="N679" s="251"/>
      <c r="O679" s="149">
        <f>SUM(O680,O696,O718)</f>
        <v>4</v>
      </c>
      <c r="P679" s="151">
        <f>NETWORKDAYS(M679,N679,0)</f>
        <v>0</v>
      </c>
      <c r="Q679" s="145">
        <f>N679-M679</f>
        <v>0</v>
      </c>
      <c r="R679" s="175">
        <f t="shared" ca="1" si="52"/>
        <v>0.61739130434782608</v>
      </c>
      <c r="S679" s="177">
        <v>0</v>
      </c>
    </row>
    <row r="680" spans="2:19" ht="12.75" customHeight="1" x14ac:dyDescent="0.25">
      <c r="B680" s="137">
        <v>667</v>
      </c>
      <c r="C680" s="81">
        <v>2</v>
      </c>
      <c r="D680" s="108">
        <v>5.0999999999999996</v>
      </c>
      <c r="E680" s="128" t="s">
        <v>427</v>
      </c>
      <c r="F680" s="84"/>
      <c r="G680" s="85"/>
      <c r="H680" s="79">
        <f t="shared" ca="1" si="53"/>
        <v>0</v>
      </c>
      <c r="I680" s="251">
        <f>MINA(I681:I695)</f>
        <v>42044</v>
      </c>
      <c r="J680" s="251">
        <f>MAXA(J681:J826)</f>
        <v>42202</v>
      </c>
      <c r="K680" s="149">
        <f>SUM(K681,K688,K690,K692)</f>
        <v>1.3</v>
      </c>
      <c r="L680" s="180">
        <f t="shared" ref="L680:L743" si="54">NETWORKDAYS(I680,J680,0)</f>
        <v>115</v>
      </c>
      <c r="M680" s="251"/>
      <c r="N680" s="251"/>
      <c r="O680" s="149">
        <f>SUM(O681,O688,O690,O692)</f>
        <v>1.3</v>
      </c>
      <c r="P680" s="151">
        <f t="shared" ref="P680:P743" si="55">NETWORKDAYS(M680,N680,0)</f>
        <v>0</v>
      </c>
      <c r="Q680" s="145">
        <f t="shared" ref="Q680:Q743" si="56">N680-M680</f>
        <v>0</v>
      </c>
      <c r="R680" s="175">
        <f t="shared" ca="1" si="52"/>
        <v>0.61739130434782608</v>
      </c>
      <c r="S680" s="177">
        <v>0</v>
      </c>
    </row>
    <row r="681" spans="2:19" ht="12.75" customHeight="1" x14ac:dyDescent="0.25">
      <c r="B681" s="137">
        <v>668</v>
      </c>
      <c r="C681" s="81">
        <v>3</v>
      </c>
      <c r="D681" s="83" t="s">
        <v>639</v>
      </c>
      <c r="E681" s="128" t="s">
        <v>428</v>
      </c>
      <c r="F681" s="84"/>
      <c r="G681" s="85"/>
      <c r="H681" s="79">
        <f t="shared" ca="1" si="53"/>
        <v>-1</v>
      </c>
      <c r="I681" s="251">
        <f>MINA(I682:I687)</f>
        <v>42044</v>
      </c>
      <c r="J681" s="251">
        <f>MAXA(J682:J687)</f>
        <v>42062</v>
      </c>
      <c r="K681" s="149">
        <f>SUM(K682:K687)</f>
        <v>0.9</v>
      </c>
      <c r="L681" s="180">
        <f t="shared" si="54"/>
        <v>15</v>
      </c>
      <c r="M681" s="251"/>
      <c r="N681" s="251"/>
      <c r="O681" s="149">
        <f>SUM(O682:O687)</f>
        <v>0.9</v>
      </c>
      <c r="P681" s="151">
        <f t="shared" si="55"/>
        <v>0</v>
      </c>
      <c r="Q681" s="145">
        <f t="shared" si="56"/>
        <v>0</v>
      </c>
      <c r="R681" s="175">
        <f t="shared" ca="1" si="52"/>
        <v>1</v>
      </c>
      <c r="S681" s="177">
        <v>0</v>
      </c>
    </row>
    <row r="682" spans="2:19" ht="27" customHeight="1" x14ac:dyDescent="0.25">
      <c r="B682" s="137">
        <v>669</v>
      </c>
      <c r="C682" s="81">
        <v>4</v>
      </c>
      <c r="D682" s="83" t="s">
        <v>640</v>
      </c>
      <c r="E682" s="128" t="s">
        <v>641</v>
      </c>
      <c r="F682" s="86" t="s">
        <v>642</v>
      </c>
      <c r="G682" s="86" t="s">
        <v>434</v>
      </c>
      <c r="H682" s="79">
        <f t="shared" ca="1" si="53"/>
        <v>-1</v>
      </c>
      <c r="I682" s="251">
        <v>42044</v>
      </c>
      <c r="J682" s="251">
        <v>42062</v>
      </c>
      <c r="K682" s="149">
        <v>0.15</v>
      </c>
      <c r="L682" s="180">
        <f t="shared" si="54"/>
        <v>15</v>
      </c>
      <c r="M682" s="251"/>
      <c r="N682" s="251"/>
      <c r="O682" s="149">
        <v>0.15</v>
      </c>
      <c r="P682" s="151">
        <f t="shared" si="55"/>
        <v>0</v>
      </c>
      <c r="Q682" s="145">
        <f t="shared" si="56"/>
        <v>0</v>
      </c>
      <c r="R682" s="175">
        <f t="shared" ca="1" si="52"/>
        <v>1</v>
      </c>
      <c r="S682" s="177">
        <v>0</v>
      </c>
    </row>
    <row r="683" spans="2:19" ht="27" customHeight="1" x14ac:dyDescent="0.25">
      <c r="B683" s="137">
        <v>670</v>
      </c>
      <c r="C683" s="81">
        <v>4</v>
      </c>
      <c r="D683" s="83" t="s">
        <v>640</v>
      </c>
      <c r="E683" s="128" t="s">
        <v>643</v>
      </c>
      <c r="F683" s="86" t="s">
        <v>642</v>
      </c>
      <c r="G683" s="86" t="s">
        <v>434</v>
      </c>
      <c r="H683" s="79">
        <f t="shared" ca="1" si="53"/>
        <v>-1</v>
      </c>
      <c r="I683" s="251">
        <v>42044</v>
      </c>
      <c r="J683" s="251">
        <v>42062</v>
      </c>
      <c r="K683" s="149">
        <v>0.15</v>
      </c>
      <c r="L683" s="180">
        <f t="shared" si="54"/>
        <v>15</v>
      </c>
      <c r="M683" s="251"/>
      <c r="N683" s="251"/>
      <c r="O683" s="149">
        <v>0.15</v>
      </c>
      <c r="P683" s="151">
        <f t="shared" si="55"/>
        <v>0</v>
      </c>
      <c r="Q683" s="145">
        <f t="shared" si="56"/>
        <v>0</v>
      </c>
      <c r="R683" s="175">
        <f t="shared" ca="1" si="52"/>
        <v>1</v>
      </c>
      <c r="S683" s="177">
        <v>0</v>
      </c>
    </row>
    <row r="684" spans="2:19" ht="27" customHeight="1" x14ac:dyDescent="0.25">
      <c r="B684" s="137">
        <v>671</v>
      </c>
      <c r="C684" s="81">
        <v>4</v>
      </c>
      <c r="D684" s="83" t="s">
        <v>644</v>
      </c>
      <c r="E684" s="128" t="s">
        <v>645</v>
      </c>
      <c r="F684" s="86" t="s">
        <v>642</v>
      </c>
      <c r="G684" s="86" t="s">
        <v>434</v>
      </c>
      <c r="H684" s="79">
        <f t="shared" ca="1" si="53"/>
        <v>-1</v>
      </c>
      <c r="I684" s="251">
        <v>42044</v>
      </c>
      <c r="J684" s="251">
        <v>42062</v>
      </c>
      <c r="K684" s="149">
        <v>0.15</v>
      </c>
      <c r="L684" s="180">
        <f t="shared" si="54"/>
        <v>15</v>
      </c>
      <c r="M684" s="251"/>
      <c r="N684" s="251"/>
      <c r="O684" s="149">
        <v>0.15</v>
      </c>
      <c r="P684" s="151">
        <f t="shared" si="55"/>
        <v>0</v>
      </c>
      <c r="Q684" s="145">
        <f t="shared" si="56"/>
        <v>0</v>
      </c>
      <c r="R684" s="175">
        <f t="shared" ca="1" si="52"/>
        <v>1</v>
      </c>
      <c r="S684" s="177">
        <v>0</v>
      </c>
    </row>
    <row r="685" spans="2:19" ht="27" customHeight="1" x14ac:dyDescent="0.25">
      <c r="B685" s="137">
        <v>672</v>
      </c>
      <c r="C685" s="81">
        <v>4</v>
      </c>
      <c r="D685" s="83" t="s">
        <v>644</v>
      </c>
      <c r="E685" s="128" t="s">
        <v>646</v>
      </c>
      <c r="F685" s="86" t="s">
        <v>642</v>
      </c>
      <c r="G685" s="86" t="s">
        <v>434</v>
      </c>
      <c r="H685" s="79">
        <f t="shared" ca="1" si="53"/>
        <v>-1</v>
      </c>
      <c r="I685" s="251">
        <v>42044</v>
      </c>
      <c r="J685" s="251">
        <v>42062</v>
      </c>
      <c r="K685" s="149">
        <v>0.15</v>
      </c>
      <c r="L685" s="180">
        <f t="shared" si="54"/>
        <v>15</v>
      </c>
      <c r="M685" s="251"/>
      <c r="N685" s="251"/>
      <c r="O685" s="149">
        <v>0.15</v>
      </c>
      <c r="P685" s="151">
        <f t="shared" si="55"/>
        <v>0</v>
      </c>
      <c r="Q685" s="145">
        <f t="shared" si="56"/>
        <v>0</v>
      </c>
      <c r="R685" s="175">
        <f t="shared" ca="1" si="52"/>
        <v>1</v>
      </c>
      <c r="S685" s="177">
        <v>0</v>
      </c>
    </row>
    <row r="686" spans="2:19" ht="27" customHeight="1" x14ac:dyDescent="0.25">
      <c r="B686" s="137">
        <v>673</v>
      </c>
      <c r="C686" s="81">
        <v>4</v>
      </c>
      <c r="D686" s="83" t="s">
        <v>647</v>
      </c>
      <c r="E686" s="128" t="s">
        <v>648</v>
      </c>
      <c r="F686" s="86" t="s">
        <v>642</v>
      </c>
      <c r="G686" s="86" t="s">
        <v>434</v>
      </c>
      <c r="H686" s="79">
        <f t="shared" ca="1" si="53"/>
        <v>-1</v>
      </c>
      <c r="I686" s="251">
        <v>42044</v>
      </c>
      <c r="J686" s="251">
        <v>42062</v>
      </c>
      <c r="K686" s="149">
        <v>0.15</v>
      </c>
      <c r="L686" s="180">
        <f t="shared" si="54"/>
        <v>15</v>
      </c>
      <c r="M686" s="251"/>
      <c r="N686" s="251"/>
      <c r="O686" s="149">
        <v>0.15</v>
      </c>
      <c r="P686" s="151">
        <f t="shared" si="55"/>
        <v>0</v>
      </c>
      <c r="Q686" s="145">
        <f t="shared" si="56"/>
        <v>0</v>
      </c>
      <c r="R686" s="175">
        <f t="shared" ca="1" si="52"/>
        <v>1</v>
      </c>
      <c r="S686" s="177">
        <v>0</v>
      </c>
    </row>
    <row r="687" spans="2:19" ht="27" customHeight="1" x14ac:dyDescent="0.25">
      <c r="B687" s="137">
        <v>674</v>
      </c>
      <c r="C687" s="81">
        <v>4</v>
      </c>
      <c r="D687" s="83" t="s">
        <v>647</v>
      </c>
      <c r="E687" s="128" t="s">
        <v>649</v>
      </c>
      <c r="F687" s="86" t="s">
        <v>642</v>
      </c>
      <c r="G687" s="86" t="s">
        <v>434</v>
      </c>
      <c r="H687" s="79">
        <f t="shared" ca="1" si="53"/>
        <v>-1</v>
      </c>
      <c r="I687" s="251">
        <v>42044</v>
      </c>
      <c r="J687" s="251">
        <v>42062</v>
      </c>
      <c r="K687" s="149">
        <v>0.15</v>
      </c>
      <c r="L687" s="180">
        <f t="shared" si="54"/>
        <v>15</v>
      </c>
      <c r="M687" s="251"/>
      <c r="N687" s="251"/>
      <c r="O687" s="149">
        <v>0.15</v>
      </c>
      <c r="P687" s="151">
        <f t="shared" si="55"/>
        <v>0</v>
      </c>
      <c r="Q687" s="145">
        <f t="shared" si="56"/>
        <v>0</v>
      </c>
      <c r="R687" s="175">
        <f t="shared" ca="1" si="52"/>
        <v>1</v>
      </c>
      <c r="S687" s="177">
        <v>0</v>
      </c>
    </row>
    <row r="688" spans="2:19" ht="12.75" customHeight="1" x14ac:dyDescent="0.25">
      <c r="B688" s="137">
        <v>675</v>
      </c>
      <c r="C688" s="81">
        <v>3</v>
      </c>
      <c r="D688" s="83" t="s">
        <v>650</v>
      </c>
      <c r="E688" s="128" t="s">
        <v>435</v>
      </c>
      <c r="F688" s="84"/>
      <c r="G688" s="85"/>
      <c r="H688" s="79">
        <f t="shared" ca="1" si="53"/>
        <v>-1</v>
      </c>
      <c r="I688" s="251">
        <f>MINA(I689)</f>
        <v>42051</v>
      </c>
      <c r="J688" s="251">
        <f>MAXA(J689)</f>
        <v>42062</v>
      </c>
      <c r="K688" s="149">
        <f>SUM(K689)</f>
        <v>0</v>
      </c>
      <c r="L688" s="180">
        <f t="shared" si="54"/>
        <v>10</v>
      </c>
      <c r="M688" s="251"/>
      <c r="N688" s="251"/>
      <c r="O688" s="149">
        <f>SUM(O689)</f>
        <v>0</v>
      </c>
      <c r="P688" s="151">
        <f t="shared" si="55"/>
        <v>0</v>
      </c>
      <c r="Q688" s="145">
        <f t="shared" si="56"/>
        <v>0</v>
      </c>
      <c r="R688" s="175">
        <f t="shared" ca="1" si="52"/>
        <v>1</v>
      </c>
      <c r="S688" s="177">
        <v>0</v>
      </c>
    </row>
    <row r="689" spans="2:19" ht="12.75" customHeight="1" x14ac:dyDescent="0.25">
      <c r="B689" s="137">
        <v>676</v>
      </c>
      <c r="C689" s="81">
        <v>4</v>
      </c>
      <c r="D689" s="83" t="s">
        <v>651</v>
      </c>
      <c r="E689" s="128" t="s">
        <v>110</v>
      </c>
      <c r="F689" s="86" t="s">
        <v>436</v>
      </c>
      <c r="G689" s="86" t="s">
        <v>437</v>
      </c>
      <c r="H689" s="79">
        <f t="shared" ca="1" si="53"/>
        <v>-1</v>
      </c>
      <c r="I689" s="251">
        <v>42051</v>
      </c>
      <c r="J689" s="251">
        <v>42062</v>
      </c>
      <c r="K689" s="149">
        <v>0</v>
      </c>
      <c r="L689" s="180">
        <f t="shared" si="54"/>
        <v>10</v>
      </c>
      <c r="M689" s="251"/>
      <c r="N689" s="251"/>
      <c r="O689" s="149">
        <v>0</v>
      </c>
      <c r="P689" s="151">
        <f t="shared" si="55"/>
        <v>0</v>
      </c>
      <c r="Q689" s="145">
        <f t="shared" si="56"/>
        <v>0</v>
      </c>
      <c r="R689" s="175">
        <f t="shared" ca="1" si="52"/>
        <v>1</v>
      </c>
      <c r="S689" s="177">
        <v>0</v>
      </c>
    </row>
    <row r="690" spans="2:19" ht="12.75" customHeight="1" x14ac:dyDescent="0.25">
      <c r="B690" s="137">
        <v>677</v>
      </c>
      <c r="C690" s="81">
        <v>3</v>
      </c>
      <c r="D690" s="83" t="s">
        <v>652</v>
      </c>
      <c r="E690" s="128" t="s">
        <v>438</v>
      </c>
      <c r="F690" s="84"/>
      <c r="G690" s="85"/>
      <c r="H690" s="79">
        <f t="shared" ca="1" si="53"/>
        <v>-1</v>
      </c>
      <c r="I690" s="251">
        <f>MINA(I691)</f>
        <v>42065</v>
      </c>
      <c r="J690" s="251">
        <f>MAXA(J691)</f>
        <v>42069</v>
      </c>
      <c r="K690" s="149">
        <f>SUM(K691)</f>
        <v>0.2</v>
      </c>
      <c r="L690" s="180">
        <f t="shared" si="54"/>
        <v>5</v>
      </c>
      <c r="M690" s="251"/>
      <c r="N690" s="251"/>
      <c r="O690" s="149">
        <f>SUM(O691)</f>
        <v>0.2</v>
      </c>
      <c r="P690" s="151">
        <f t="shared" si="55"/>
        <v>0</v>
      </c>
      <c r="Q690" s="145">
        <f t="shared" si="56"/>
        <v>0</v>
      </c>
      <c r="R690" s="175">
        <f t="shared" ca="1" si="52"/>
        <v>1</v>
      </c>
      <c r="S690" s="177">
        <v>0</v>
      </c>
    </row>
    <row r="691" spans="2:19" ht="24" customHeight="1" x14ac:dyDescent="0.25">
      <c r="B691" s="137">
        <v>678</v>
      </c>
      <c r="C691" s="81">
        <v>4</v>
      </c>
      <c r="D691" s="83" t="s">
        <v>653</v>
      </c>
      <c r="E691" s="128" t="s">
        <v>439</v>
      </c>
      <c r="F691" s="84" t="s">
        <v>440</v>
      </c>
      <c r="G691" s="84" t="s">
        <v>441</v>
      </c>
      <c r="H691" s="79">
        <f t="shared" ca="1" si="53"/>
        <v>-1</v>
      </c>
      <c r="I691" s="251">
        <v>42065</v>
      </c>
      <c r="J691" s="251">
        <v>42069</v>
      </c>
      <c r="K691" s="149">
        <v>0.2</v>
      </c>
      <c r="L691" s="180">
        <f t="shared" si="54"/>
        <v>5</v>
      </c>
      <c r="M691" s="251"/>
      <c r="N691" s="251"/>
      <c r="O691" s="149">
        <v>0.2</v>
      </c>
      <c r="P691" s="151">
        <f t="shared" si="55"/>
        <v>0</v>
      </c>
      <c r="Q691" s="145">
        <f t="shared" si="56"/>
        <v>0</v>
      </c>
      <c r="R691" s="175">
        <f t="shared" ca="1" si="52"/>
        <v>1</v>
      </c>
      <c r="S691" s="177">
        <v>0</v>
      </c>
    </row>
    <row r="692" spans="2:19" ht="12.75" customHeight="1" x14ac:dyDescent="0.25">
      <c r="B692" s="137">
        <v>679</v>
      </c>
      <c r="C692" s="81">
        <v>3</v>
      </c>
      <c r="D692" s="83" t="s">
        <v>654</v>
      </c>
      <c r="E692" s="128" t="s">
        <v>442</v>
      </c>
      <c r="F692" s="84"/>
      <c r="G692" s="85"/>
      <c r="H692" s="79">
        <f t="shared" ca="1" si="53"/>
        <v>-1</v>
      </c>
      <c r="I692" s="251">
        <f>MINA(I693)</f>
        <v>42065</v>
      </c>
      <c r="J692" s="251">
        <f>MAXA(J693)</f>
        <v>42069</v>
      </c>
      <c r="K692" s="149">
        <f>SUM(K693)</f>
        <v>0.2</v>
      </c>
      <c r="L692" s="180">
        <f t="shared" si="54"/>
        <v>5</v>
      </c>
      <c r="M692" s="251"/>
      <c r="N692" s="251"/>
      <c r="O692" s="149">
        <f>SUM(O693)</f>
        <v>0.2</v>
      </c>
      <c r="P692" s="151">
        <f t="shared" si="55"/>
        <v>0</v>
      </c>
      <c r="Q692" s="145">
        <f t="shared" si="56"/>
        <v>0</v>
      </c>
      <c r="R692" s="175">
        <f t="shared" ca="1" si="52"/>
        <v>1</v>
      </c>
      <c r="S692" s="177">
        <v>0</v>
      </c>
    </row>
    <row r="693" spans="2:19" ht="12.75" customHeight="1" x14ac:dyDescent="0.25">
      <c r="B693" s="137">
        <v>680</v>
      </c>
      <c r="C693" s="81">
        <v>4</v>
      </c>
      <c r="D693" s="83" t="s">
        <v>655</v>
      </c>
      <c r="E693" s="128" t="s">
        <v>443</v>
      </c>
      <c r="F693" s="86"/>
      <c r="G693" s="86"/>
      <c r="H693" s="79">
        <f t="shared" ca="1" si="53"/>
        <v>-1</v>
      </c>
      <c r="I693" s="251">
        <f>MINA(I694:I695)</f>
        <v>42065</v>
      </c>
      <c r="J693" s="251">
        <f>MAXA(J694:J695)</f>
        <v>42069</v>
      </c>
      <c r="K693" s="149">
        <f>SUM(K694:K695)</f>
        <v>0.2</v>
      </c>
      <c r="L693" s="180">
        <f t="shared" si="54"/>
        <v>5</v>
      </c>
      <c r="M693" s="251"/>
      <c r="N693" s="251"/>
      <c r="O693" s="149">
        <f>SUM(O694:O695)</f>
        <v>0.2</v>
      </c>
      <c r="P693" s="151">
        <f t="shared" si="55"/>
        <v>0</v>
      </c>
      <c r="Q693" s="145">
        <f t="shared" si="56"/>
        <v>0</v>
      </c>
      <c r="R693" s="175">
        <f t="shared" ca="1" si="52"/>
        <v>1</v>
      </c>
      <c r="S693" s="177">
        <v>0</v>
      </c>
    </row>
    <row r="694" spans="2:19" ht="29.45" customHeight="1" x14ac:dyDescent="0.25">
      <c r="B694" s="137">
        <v>681</v>
      </c>
      <c r="C694" s="81">
        <v>5</v>
      </c>
      <c r="D694" s="83" t="s">
        <v>656</v>
      </c>
      <c r="E694" s="128" t="s">
        <v>657</v>
      </c>
      <c r="F694" s="86" t="s">
        <v>444</v>
      </c>
      <c r="G694" s="86" t="s">
        <v>434</v>
      </c>
      <c r="H694" s="79">
        <f t="shared" ca="1" si="53"/>
        <v>-1</v>
      </c>
      <c r="I694" s="251">
        <v>42065</v>
      </c>
      <c r="J694" s="251">
        <v>42069</v>
      </c>
      <c r="K694" s="149">
        <v>0.1</v>
      </c>
      <c r="L694" s="180">
        <f t="shared" si="54"/>
        <v>5</v>
      </c>
      <c r="M694" s="251"/>
      <c r="N694" s="251"/>
      <c r="O694" s="149">
        <v>0.1</v>
      </c>
      <c r="P694" s="151">
        <f t="shared" si="55"/>
        <v>0</v>
      </c>
      <c r="Q694" s="145">
        <f t="shared" si="56"/>
        <v>0</v>
      </c>
      <c r="R694" s="175">
        <f t="shared" ca="1" si="52"/>
        <v>1</v>
      </c>
      <c r="S694" s="177">
        <v>0</v>
      </c>
    </row>
    <row r="695" spans="2:19" ht="24" customHeight="1" x14ac:dyDescent="0.25">
      <c r="B695" s="137">
        <v>682</v>
      </c>
      <c r="C695" s="81">
        <v>5</v>
      </c>
      <c r="D695" s="83" t="s">
        <v>658</v>
      </c>
      <c r="E695" s="128" t="s">
        <v>659</v>
      </c>
      <c r="F695" s="86" t="s">
        <v>444</v>
      </c>
      <c r="G695" s="86" t="s">
        <v>434</v>
      </c>
      <c r="H695" s="79">
        <f t="shared" ca="1" si="53"/>
        <v>-1</v>
      </c>
      <c r="I695" s="251">
        <v>42065</v>
      </c>
      <c r="J695" s="251">
        <v>42069</v>
      </c>
      <c r="K695" s="149">
        <v>0.1</v>
      </c>
      <c r="L695" s="180">
        <f t="shared" si="54"/>
        <v>5</v>
      </c>
      <c r="M695" s="251"/>
      <c r="N695" s="251"/>
      <c r="O695" s="149">
        <v>0.1</v>
      </c>
      <c r="P695" s="151">
        <f t="shared" si="55"/>
        <v>0</v>
      </c>
      <c r="Q695" s="145">
        <f t="shared" si="56"/>
        <v>0</v>
      </c>
      <c r="R695" s="175">
        <f t="shared" ca="1" si="52"/>
        <v>1</v>
      </c>
      <c r="S695" s="177">
        <v>0</v>
      </c>
    </row>
    <row r="696" spans="2:19" ht="12.75" customHeight="1" x14ac:dyDescent="0.25">
      <c r="B696" s="137">
        <v>683</v>
      </c>
      <c r="C696" s="81">
        <v>2</v>
      </c>
      <c r="D696" s="108">
        <v>5.2</v>
      </c>
      <c r="E696" s="128" t="s">
        <v>445</v>
      </c>
      <c r="F696" s="84"/>
      <c r="G696" s="85"/>
      <c r="H696" s="79">
        <f t="shared" ca="1" si="53"/>
        <v>-1</v>
      </c>
      <c r="I696" s="251">
        <f>MINA(I697:I717)</f>
        <v>42065</v>
      </c>
      <c r="J696" s="251">
        <f>MAXA(J697:J717)</f>
        <v>42111</v>
      </c>
      <c r="K696" s="149">
        <f>SUM(K697,K706,K712,K715)</f>
        <v>1.3000000000000003</v>
      </c>
      <c r="L696" s="180">
        <f t="shared" si="54"/>
        <v>35</v>
      </c>
      <c r="M696" s="251"/>
      <c r="N696" s="251"/>
      <c r="O696" s="149">
        <f>SUM(O697,O706,O712,O715)</f>
        <v>1.3000000000000003</v>
      </c>
      <c r="P696" s="151">
        <f t="shared" si="55"/>
        <v>0</v>
      </c>
      <c r="Q696" s="145">
        <f t="shared" si="56"/>
        <v>0</v>
      </c>
      <c r="R696" s="175">
        <f t="shared" ca="1" si="52"/>
        <v>1</v>
      </c>
      <c r="S696" s="177">
        <v>0</v>
      </c>
    </row>
    <row r="697" spans="2:19" ht="12.75" customHeight="1" x14ac:dyDescent="0.25">
      <c r="B697" s="137">
        <v>684</v>
      </c>
      <c r="C697" s="81">
        <v>3</v>
      </c>
      <c r="D697" s="83" t="s">
        <v>660</v>
      </c>
      <c r="E697" s="128" t="s">
        <v>446</v>
      </c>
      <c r="F697" s="84"/>
      <c r="G697" s="85"/>
      <c r="H697" s="79">
        <f t="shared" ca="1" si="53"/>
        <v>-1</v>
      </c>
      <c r="I697" s="251">
        <f>MINA(I698:I705)</f>
        <v>42065</v>
      </c>
      <c r="J697" s="251">
        <f>MAXA(J698:J705)</f>
        <v>42104</v>
      </c>
      <c r="K697" s="149">
        <f>SUM(K698,K701)</f>
        <v>0.56000000000000005</v>
      </c>
      <c r="L697" s="180">
        <f t="shared" si="54"/>
        <v>30</v>
      </c>
      <c r="M697" s="251"/>
      <c r="N697" s="251"/>
      <c r="O697" s="149">
        <f>SUM(O698,O701)</f>
        <v>0.56000000000000005</v>
      </c>
      <c r="P697" s="151">
        <f t="shared" si="55"/>
        <v>0</v>
      </c>
      <c r="Q697" s="145">
        <f t="shared" si="56"/>
        <v>0</v>
      </c>
      <c r="R697" s="175">
        <f t="shared" ca="1" si="52"/>
        <v>1</v>
      </c>
      <c r="S697" s="177">
        <v>0</v>
      </c>
    </row>
    <row r="698" spans="2:19" ht="12.75" customHeight="1" x14ac:dyDescent="0.25">
      <c r="B698" s="137">
        <v>685</v>
      </c>
      <c r="C698" s="81">
        <v>4</v>
      </c>
      <c r="D698" s="83" t="s">
        <v>661</v>
      </c>
      <c r="E698" s="128" t="s">
        <v>447</v>
      </c>
      <c r="F698" s="86"/>
      <c r="G698" s="86"/>
      <c r="H698" s="79">
        <f t="shared" ca="1" si="53"/>
        <v>-1</v>
      </c>
      <c r="I698" s="251">
        <f>MINA(I699:I700)</f>
        <v>42065</v>
      </c>
      <c r="J698" s="251">
        <f>MAXA(J699:J700)</f>
        <v>42083</v>
      </c>
      <c r="K698" s="149">
        <f>SUM(K699:K700)</f>
        <v>0</v>
      </c>
      <c r="L698" s="180">
        <f t="shared" si="54"/>
        <v>15</v>
      </c>
      <c r="M698" s="251"/>
      <c r="N698" s="251"/>
      <c r="O698" s="149">
        <f>SUM(O699:O700)</f>
        <v>0</v>
      </c>
      <c r="P698" s="151">
        <f t="shared" si="55"/>
        <v>0</v>
      </c>
      <c r="Q698" s="145">
        <f t="shared" si="56"/>
        <v>0</v>
      </c>
      <c r="R698" s="175">
        <f t="shared" ca="1" si="52"/>
        <v>1</v>
      </c>
      <c r="S698" s="177">
        <v>0</v>
      </c>
    </row>
    <row r="699" spans="2:19" ht="22.5" x14ac:dyDescent="0.25">
      <c r="B699" s="137">
        <v>686</v>
      </c>
      <c r="C699" s="81">
        <v>5</v>
      </c>
      <c r="D699" s="83" t="s">
        <v>662</v>
      </c>
      <c r="E699" s="128" t="s">
        <v>663</v>
      </c>
      <c r="F699" s="86" t="s">
        <v>664</v>
      </c>
      <c r="G699" s="86" t="s">
        <v>437</v>
      </c>
      <c r="H699" s="79">
        <f t="shared" ca="1" si="53"/>
        <v>-1</v>
      </c>
      <c r="I699" s="251">
        <v>42065</v>
      </c>
      <c r="J699" s="251">
        <v>42083</v>
      </c>
      <c r="K699" s="149">
        <v>0</v>
      </c>
      <c r="L699" s="180">
        <f t="shared" si="54"/>
        <v>15</v>
      </c>
      <c r="M699" s="251"/>
      <c r="N699" s="251"/>
      <c r="O699" s="149">
        <v>0</v>
      </c>
      <c r="P699" s="151">
        <f t="shared" si="55"/>
        <v>0</v>
      </c>
      <c r="Q699" s="145">
        <f t="shared" si="56"/>
        <v>0</v>
      </c>
      <c r="R699" s="175">
        <f t="shared" ca="1" si="52"/>
        <v>1</v>
      </c>
      <c r="S699" s="177">
        <v>0</v>
      </c>
    </row>
    <row r="700" spans="2:19" ht="19.899999999999999" customHeight="1" x14ac:dyDescent="0.25">
      <c r="B700" s="137">
        <v>687</v>
      </c>
      <c r="C700" s="81">
        <v>5</v>
      </c>
      <c r="D700" s="83" t="s">
        <v>665</v>
      </c>
      <c r="E700" s="128" t="s">
        <v>666</v>
      </c>
      <c r="F700" s="86" t="s">
        <v>664</v>
      </c>
      <c r="G700" s="86" t="s">
        <v>437</v>
      </c>
      <c r="H700" s="79">
        <f t="shared" ca="1" si="53"/>
        <v>-1</v>
      </c>
      <c r="I700" s="251">
        <v>42065</v>
      </c>
      <c r="J700" s="251">
        <v>42083</v>
      </c>
      <c r="K700" s="149">
        <v>0</v>
      </c>
      <c r="L700" s="180">
        <f t="shared" si="54"/>
        <v>15</v>
      </c>
      <c r="M700" s="251"/>
      <c r="N700" s="251"/>
      <c r="O700" s="149">
        <v>0</v>
      </c>
      <c r="P700" s="151">
        <f t="shared" si="55"/>
        <v>0</v>
      </c>
      <c r="Q700" s="145">
        <f t="shared" si="56"/>
        <v>0</v>
      </c>
      <c r="R700" s="175">
        <f t="shared" ca="1" si="52"/>
        <v>1</v>
      </c>
      <c r="S700" s="177">
        <v>0</v>
      </c>
    </row>
    <row r="701" spans="2:19" ht="23.25" customHeight="1" x14ac:dyDescent="0.25">
      <c r="B701" s="137">
        <v>688</v>
      </c>
      <c r="C701" s="81">
        <v>4</v>
      </c>
      <c r="D701" s="83" t="s">
        <v>661</v>
      </c>
      <c r="E701" s="128" t="s">
        <v>448</v>
      </c>
      <c r="F701" s="84"/>
      <c r="G701" s="86"/>
      <c r="H701" s="79">
        <f t="shared" ca="1" si="53"/>
        <v>-1</v>
      </c>
      <c r="I701" s="251">
        <f>MINA(I702:I705)</f>
        <v>42079</v>
      </c>
      <c r="J701" s="251">
        <f>MAXA(J702:J705)</f>
        <v>42104</v>
      </c>
      <c r="K701" s="149">
        <f>SUM(K702:K705)</f>
        <v>0.56000000000000005</v>
      </c>
      <c r="L701" s="180">
        <f t="shared" si="54"/>
        <v>20</v>
      </c>
      <c r="M701" s="251"/>
      <c r="N701" s="251"/>
      <c r="O701" s="149">
        <f>SUM(O702:O705)</f>
        <v>0.56000000000000005</v>
      </c>
      <c r="P701" s="151">
        <f t="shared" si="55"/>
        <v>0</v>
      </c>
      <c r="Q701" s="145">
        <f t="shared" si="56"/>
        <v>0</v>
      </c>
      <c r="R701" s="175">
        <f t="shared" ca="1" si="52"/>
        <v>1</v>
      </c>
      <c r="S701" s="177">
        <v>0</v>
      </c>
    </row>
    <row r="702" spans="2:19" ht="23.25" customHeight="1" x14ac:dyDescent="0.25">
      <c r="B702" s="137">
        <v>689</v>
      </c>
      <c r="C702" s="81">
        <v>5</v>
      </c>
      <c r="D702" s="83" t="s">
        <v>662</v>
      </c>
      <c r="E702" s="128" t="s">
        <v>667</v>
      </c>
      <c r="F702" s="84" t="s">
        <v>449</v>
      </c>
      <c r="G702" s="86" t="s">
        <v>434</v>
      </c>
      <c r="H702" s="79">
        <f t="shared" ca="1" si="53"/>
        <v>-1</v>
      </c>
      <c r="I702" s="251">
        <v>42079</v>
      </c>
      <c r="J702" s="251">
        <v>42104</v>
      </c>
      <c r="K702" s="149">
        <v>0.14000000000000001</v>
      </c>
      <c r="L702" s="180">
        <f t="shared" si="54"/>
        <v>20</v>
      </c>
      <c r="M702" s="251"/>
      <c r="N702" s="251"/>
      <c r="O702" s="149">
        <v>0.14000000000000001</v>
      </c>
      <c r="P702" s="151">
        <f t="shared" si="55"/>
        <v>0</v>
      </c>
      <c r="Q702" s="145">
        <f t="shared" si="56"/>
        <v>0</v>
      </c>
      <c r="R702" s="175">
        <f t="shared" ca="1" si="52"/>
        <v>1</v>
      </c>
      <c r="S702" s="177">
        <v>0</v>
      </c>
    </row>
    <row r="703" spans="2:19" ht="23.25" customHeight="1" x14ac:dyDescent="0.25">
      <c r="B703" s="137">
        <v>690</v>
      </c>
      <c r="C703" s="81">
        <v>5</v>
      </c>
      <c r="D703" s="83" t="s">
        <v>665</v>
      </c>
      <c r="E703" s="128" t="s">
        <v>668</v>
      </c>
      <c r="F703" s="84" t="s">
        <v>449</v>
      </c>
      <c r="G703" s="86" t="s">
        <v>434</v>
      </c>
      <c r="H703" s="79">
        <f t="shared" ca="1" si="53"/>
        <v>-1</v>
      </c>
      <c r="I703" s="251">
        <v>42079</v>
      </c>
      <c r="J703" s="251">
        <v>42104</v>
      </c>
      <c r="K703" s="149">
        <v>0.14000000000000001</v>
      </c>
      <c r="L703" s="180">
        <f t="shared" si="54"/>
        <v>20</v>
      </c>
      <c r="M703" s="251"/>
      <c r="N703" s="251"/>
      <c r="O703" s="149">
        <v>0.14000000000000001</v>
      </c>
      <c r="P703" s="151">
        <f t="shared" si="55"/>
        <v>0</v>
      </c>
      <c r="Q703" s="145">
        <f t="shared" si="56"/>
        <v>0</v>
      </c>
      <c r="R703" s="175">
        <f t="shared" ca="1" si="52"/>
        <v>1</v>
      </c>
      <c r="S703" s="177">
        <v>0</v>
      </c>
    </row>
    <row r="704" spans="2:19" ht="23.25" customHeight="1" x14ac:dyDescent="0.25">
      <c r="B704" s="137">
        <v>691</v>
      </c>
      <c r="C704" s="81">
        <v>5</v>
      </c>
      <c r="D704" s="83" t="s">
        <v>662</v>
      </c>
      <c r="E704" s="128" t="s">
        <v>669</v>
      </c>
      <c r="F704" s="84" t="s">
        <v>449</v>
      </c>
      <c r="G704" s="86" t="s">
        <v>434</v>
      </c>
      <c r="H704" s="79">
        <f t="shared" ca="1" si="53"/>
        <v>-1</v>
      </c>
      <c r="I704" s="251">
        <v>42079</v>
      </c>
      <c r="J704" s="251">
        <v>42104</v>
      </c>
      <c r="K704" s="149">
        <v>0.14000000000000001</v>
      </c>
      <c r="L704" s="180">
        <f t="shared" si="54"/>
        <v>20</v>
      </c>
      <c r="M704" s="251"/>
      <c r="N704" s="251"/>
      <c r="O704" s="149">
        <v>0.14000000000000001</v>
      </c>
      <c r="P704" s="151">
        <f t="shared" si="55"/>
        <v>0</v>
      </c>
      <c r="Q704" s="145">
        <f t="shared" si="56"/>
        <v>0</v>
      </c>
      <c r="R704" s="175">
        <f t="shared" ca="1" si="52"/>
        <v>1</v>
      </c>
      <c r="S704" s="177">
        <v>0</v>
      </c>
    </row>
    <row r="705" spans="2:19" ht="23.25" customHeight="1" x14ac:dyDescent="0.25">
      <c r="B705" s="137">
        <v>692</v>
      </c>
      <c r="C705" s="81">
        <v>5</v>
      </c>
      <c r="D705" s="83" t="s">
        <v>665</v>
      </c>
      <c r="E705" s="128" t="s">
        <v>670</v>
      </c>
      <c r="F705" s="84" t="s">
        <v>449</v>
      </c>
      <c r="G705" s="86" t="s">
        <v>434</v>
      </c>
      <c r="H705" s="79">
        <f t="shared" ca="1" si="53"/>
        <v>-1</v>
      </c>
      <c r="I705" s="251">
        <v>42079</v>
      </c>
      <c r="J705" s="251">
        <v>42104</v>
      </c>
      <c r="K705" s="149">
        <v>0.14000000000000001</v>
      </c>
      <c r="L705" s="180">
        <f t="shared" si="54"/>
        <v>20</v>
      </c>
      <c r="M705" s="251"/>
      <c r="N705" s="251"/>
      <c r="O705" s="149">
        <v>0.14000000000000001</v>
      </c>
      <c r="P705" s="151">
        <f t="shared" si="55"/>
        <v>0</v>
      </c>
      <c r="Q705" s="145">
        <f t="shared" si="56"/>
        <v>0</v>
      </c>
      <c r="R705" s="175">
        <f t="shared" ca="1" si="52"/>
        <v>1</v>
      </c>
      <c r="S705" s="177">
        <v>0</v>
      </c>
    </row>
    <row r="706" spans="2:19" ht="12.75" customHeight="1" x14ac:dyDescent="0.25">
      <c r="B706" s="137">
        <v>693</v>
      </c>
      <c r="C706" s="81">
        <v>3</v>
      </c>
      <c r="D706" s="83" t="s">
        <v>671</v>
      </c>
      <c r="E706" s="128" t="s">
        <v>450</v>
      </c>
      <c r="F706" s="84"/>
      <c r="G706" s="85"/>
      <c r="H706" s="79">
        <f t="shared" ca="1" si="53"/>
        <v>-1</v>
      </c>
      <c r="I706" s="251">
        <f>MINA(I707:I711)</f>
        <v>42079</v>
      </c>
      <c r="J706" s="251">
        <f>MAXA(J707:J711)</f>
        <v>42104</v>
      </c>
      <c r="K706" s="149">
        <f>SUM(K707)</f>
        <v>0.56000000000000005</v>
      </c>
      <c r="L706" s="180">
        <f t="shared" si="54"/>
        <v>20</v>
      </c>
      <c r="M706" s="251"/>
      <c r="N706" s="251"/>
      <c r="O706" s="149">
        <f>SUM(O707)</f>
        <v>0.56000000000000005</v>
      </c>
      <c r="P706" s="151">
        <f t="shared" si="55"/>
        <v>0</v>
      </c>
      <c r="Q706" s="145">
        <f t="shared" si="56"/>
        <v>0</v>
      </c>
      <c r="R706" s="175">
        <f t="shared" ca="1" si="52"/>
        <v>1</v>
      </c>
      <c r="S706" s="177">
        <v>0</v>
      </c>
    </row>
    <row r="707" spans="2:19" ht="26.25" customHeight="1" x14ac:dyDescent="0.25">
      <c r="B707" s="137">
        <v>694</v>
      </c>
      <c r="C707" s="81">
        <v>4</v>
      </c>
      <c r="D707" s="83" t="s">
        <v>672</v>
      </c>
      <c r="E707" s="128" t="s">
        <v>451</v>
      </c>
      <c r="F707" s="84"/>
      <c r="G707" s="84"/>
      <c r="H707" s="79">
        <f t="shared" ca="1" si="53"/>
        <v>-1</v>
      </c>
      <c r="I707" s="251">
        <f>MINA(I708:I711)</f>
        <v>42079</v>
      </c>
      <c r="J707" s="251">
        <f>MAXA(J708:J711)</f>
        <v>42104</v>
      </c>
      <c r="K707" s="149">
        <f>SUM(K708:K711)</f>
        <v>0.56000000000000005</v>
      </c>
      <c r="L707" s="180">
        <f t="shared" si="54"/>
        <v>20</v>
      </c>
      <c r="M707" s="251"/>
      <c r="N707" s="251"/>
      <c r="O707" s="149">
        <f>SUM(O708:O711)</f>
        <v>0.56000000000000005</v>
      </c>
      <c r="P707" s="151">
        <f t="shared" si="55"/>
        <v>0</v>
      </c>
      <c r="Q707" s="145">
        <f t="shared" si="56"/>
        <v>0</v>
      </c>
      <c r="R707" s="175">
        <f t="shared" ca="1" si="52"/>
        <v>1</v>
      </c>
      <c r="S707" s="177">
        <v>0</v>
      </c>
    </row>
    <row r="708" spans="2:19" ht="26.25" customHeight="1" x14ac:dyDescent="0.25">
      <c r="B708" s="137">
        <v>695</v>
      </c>
      <c r="C708" s="81">
        <v>5</v>
      </c>
      <c r="D708" s="83" t="s">
        <v>673</v>
      </c>
      <c r="E708" s="128" t="s">
        <v>674</v>
      </c>
      <c r="F708" s="84" t="s">
        <v>452</v>
      </c>
      <c r="G708" s="84" t="s">
        <v>434</v>
      </c>
      <c r="H708" s="79">
        <f t="shared" ca="1" si="53"/>
        <v>-1</v>
      </c>
      <c r="I708" s="251">
        <v>42079</v>
      </c>
      <c r="J708" s="251">
        <v>42104</v>
      </c>
      <c r="K708" s="149">
        <v>0.14000000000000001</v>
      </c>
      <c r="L708" s="180">
        <f t="shared" si="54"/>
        <v>20</v>
      </c>
      <c r="M708" s="251"/>
      <c r="N708" s="251"/>
      <c r="O708" s="149">
        <v>0.14000000000000001</v>
      </c>
      <c r="P708" s="151">
        <f t="shared" si="55"/>
        <v>0</v>
      </c>
      <c r="Q708" s="145">
        <f t="shared" si="56"/>
        <v>0</v>
      </c>
      <c r="R708" s="175">
        <f t="shared" ca="1" si="52"/>
        <v>1</v>
      </c>
      <c r="S708" s="177">
        <v>0</v>
      </c>
    </row>
    <row r="709" spans="2:19" ht="26.25" customHeight="1" x14ac:dyDescent="0.25">
      <c r="B709" s="137">
        <v>696</v>
      </c>
      <c r="C709" s="81">
        <v>5</v>
      </c>
      <c r="D709" s="83" t="s">
        <v>675</v>
      </c>
      <c r="E709" s="128" t="s">
        <v>676</v>
      </c>
      <c r="F709" s="84" t="s">
        <v>452</v>
      </c>
      <c r="G709" s="84" t="s">
        <v>434</v>
      </c>
      <c r="H709" s="79">
        <f t="shared" ca="1" si="53"/>
        <v>-1</v>
      </c>
      <c r="I709" s="251">
        <v>42079</v>
      </c>
      <c r="J709" s="251">
        <v>42104</v>
      </c>
      <c r="K709" s="149">
        <v>0.14000000000000001</v>
      </c>
      <c r="L709" s="180">
        <f t="shared" si="54"/>
        <v>20</v>
      </c>
      <c r="M709" s="251"/>
      <c r="N709" s="251"/>
      <c r="O709" s="149">
        <v>0.14000000000000001</v>
      </c>
      <c r="P709" s="151">
        <f t="shared" si="55"/>
        <v>0</v>
      </c>
      <c r="Q709" s="145">
        <f t="shared" si="56"/>
        <v>0</v>
      </c>
      <c r="R709" s="175">
        <f t="shared" ca="1" si="52"/>
        <v>1</v>
      </c>
      <c r="S709" s="177">
        <v>0</v>
      </c>
    </row>
    <row r="710" spans="2:19" ht="26.25" customHeight="1" x14ac:dyDescent="0.25">
      <c r="B710" s="137">
        <v>697</v>
      </c>
      <c r="C710" s="81">
        <v>5</v>
      </c>
      <c r="D710" s="83" t="s">
        <v>673</v>
      </c>
      <c r="E710" s="128" t="s">
        <v>677</v>
      </c>
      <c r="F710" s="84" t="s">
        <v>452</v>
      </c>
      <c r="G710" s="84" t="s">
        <v>434</v>
      </c>
      <c r="H710" s="79">
        <f t="shared" ca="1" si="53"/>
        <v>-1</v>
      </c>
      <c r="I710" s="251">
        <v>42079</v>
      </c>
      <c r="J710" s="251">
        <v>42104</v>
      </c>
      <c r="K710" s="149">
        <v>0.14000000000000001</v>
      </c>
      <c r="L710" s="180">
        <f t="shared" si="54"/>
        <v>20</v>
      </c>
      <c r="M710" s="251"/>
      <c r="N710" s="251"/>
      <c r="O710" s="149">
        <v>0.14000000000000001</v>
      </c>
      <c r="P710" s="151">
        <f t="shared" si="55"/>
        <v>0</v>
      </c>
      <c r="Q710" s="145">
        <f t="shared" si="56"/>
        <v>0</v>
      </c>
      <c r="R710" s="175">
        <f t="shared" ca="1" si="52"/>
        <v>1</v>
      </c>
      <c r="S710" s="177">
        <v>0</v>
      </c>
    </row>
    <row r="711" spans="2:19" ht="26.25" customHeight="1" x14ac:dyDescent="0.25">
      <c r="B711" s="137">
        <v>698</v>
      </c>
      <c r="C711" s="81">
        <v>5</v>
      </c>
      <c r="D711" s="83" t="s">
        <v>675</v>
      </c>
      <c r="E711" s="128" t="s">
        <v>678</v>
      </c>
      <c r="F711" s="84" t="s">
        <v>452</v>
      </c>
      <c r="G711" s="84" t="s">
        <v>434</v>
      </c>
      <c r="H711" s="79">
        <f t="shared" ca="1" si="53"/>
        <v>-1</v>
      </c>
      <c r="I711" s="251">
        <v>42079</v>
      </c>
      <c r="J711" s="251">
        <v>42104</v>
      </c>
      <c r="K711" s="149">
        <v>0.14000000000000001</v>
      </c>
      <c r="L711" s="180">
        <f t="shared" si="54"/>
        <v>20</v>
      </c>
      <c r="M711" s="251"/>
      <c r="N711" s="251"/>
      <c r="O711" s="149">
        <v>0.14000000000000001</v>
      </c>
      <c r="P711" s="151">
        <f t="shared" si="55"/>
        <v>0</v>
      </c>
      <c r="Q711" s="145">
        <f t="shared" si="56"/>
        <v>0</v>
      </c>
      <c r="R711" s="175">
        <f t="shared" ca="1" si="52"/>
        <v>1</v>
      </c>
      <c r="S711" s="177">
        <v>0</v>
      </c>
    </row>
    <row r="712" spans="2:19" ht="12.75" customHeight="1" x14ac:dyDescent="0.25">
      <c r="B712" s="137">
        <v>699</v>
      </c>
      <c r="C712" s="81">
        <v>3</v>
      </c>
      <c r="D712" s="83" t="s">
        <v>679</v>
      </c>
      <c r="E712" s="128" t="s">
        <v>680</v>
      </c>
      <c r="F712" s="84"/>
      <c r="G712" s="85"/>
      <c r="H712" s="79">
        <f t="shared" ca="1" si="53"/>
        <v>-1</v>
      </c>
      <c r="I712" s="251">
        <f>MINA(I713:I714)</f>
        <v>42100</v>
      </c>
      <c r="J712" s="251">
        <f>MAXA(J713:J714)</f>
        <v>42111</v>
      </c>
      <c r="K712" s="149">
        <f>SUM(K713)</f>
        <v>0.06</v>
      </c>
      <c r="L712" s="180">
        <f t="shared" si="54"/>
        <v>10</v>
      </c>
      <c r="M712" s="251"/>
      <c r="N712" s="251"/>
      <c r="O712" s="149">
        <f>SUM(O713)</f>
        <v>0.06</v>
      </c>
      <c r="P712" s="151">
        <f t="shared" si="55"/>
        <v>0</v>
      </c>
      <c r="Q712" s="145">
        <f t="shared" si="56"/>
        <v>0</v>
      </c>
      <c r="R712" s="175">
        <f t="shared" ca="1" si="52"/>
        <v>1</v>
      </c>
      <c r="S712" s="177">
        <v>0</v>
      </c>
    </row>
    <row r="713" spans="2:19" ht="26.45" customHeight="1" x14ac:dyDescent="0.25">
      <c r="B713" s="137">
        <v>700</v>
      </c>
      <c r="C713" s="81">
        <v>4</v>
      </c>
      <c r="D713" s="83" t="s">
        <v>681</v>
      </c>
      <c r="E713" s="128" t="s">
        <v>682</v>
      </c>
      <c r="F713" s="84"/>
      <c r="G713" s="86"/>
      <c r="H713" s="79">
        <f t="shared" ca="1" si="53"/>
        <v>-1</v>
      </c>
      <c r="I713" s="251">
        <v>42100</v>
      </c>
      <c r="J713" s="251">
        <v>42111</v>
      </c>
      <c r="K713" s="149">
        <f>SUM(K714)</f>
        <v>0.06</v>
      </c>
      <c r="L713" s="180">
        <f t="shared" si="54"/>
        <v>10</v>
      </c>
      <c r="M713" s="251"/>
      <c r="N713" s="251"/>
      <c r="O713" s="149">
        <f>SUM(O714)</f>
        <v>0.06</v>
      </c>
      <c r="P713" s="151">
        <f t="shared" si="55"/>
        <v>0</v>
      </c>
      <c r="Q713" s="145">
        <f t="shared" si="56"/>
        <v>0</v>
      </c>
      <c r="R713" s="175">
        <f t="shared" ca="1" si="52"/>
        <v>1</v>
      </c>
      <c r="S713" s="177">
        <v>0</v>
      </c>
    </row>
    <row r="714" spans="2:19" ht="26.45" customHeight="1" x14ac:dyDescent="0.25">
      <c r="B714" s="137">
        <v>701</v>
      </c>
      <c r="C714" s="81">
        <v>5</v>
      </c>
      <c r="D714" s="83" t="s">
        <v>683</v>
      </c>
      <c r="E714" s="128" t="s">
        <v>682</v>
      </c>
      <c r="F714" s="86" t="s">
        <v>684</v>
      </c>
      <c r="G714" s="86" t="s">
        <v>434</v>
      </c>
      <c r="H714" s="79">
        <f t="shared" ca="1" si="53"/>
        <v>-1</v>
      </c>
      <c r="I714" s="251">
        <v>42100</v>
      </c>
      <c r="J714" s="251">
        <v>42111</v>
      </c>
      <c r="K714" s="149">
        <v>0.06</v>
      </c>
      <c r="L714" s="180">
        <f t="shared" si="54"/>
        <v>10</v>
      </c>
      <c r="M714" s="251"/>
      <c r="N714" s="251"/>
      <c r="O714" s="149">
        <v>0.06</v>
      </c>
      <c r="P714" s="151">
        <f t="shared" si="55"/>
        <v>0</v>
      </c>
      <c r="Q714" s="145">
        <f t="shared" si="56"/>
        <v>0</v>
      </c>
      <c r="R714" s="175">
        <f t="shared" ca="1" si="52"/>
        <v>1</v>
      </c>
      <c r="S714" s="177">
        <v>0</v>
      </c>
    </row>
    <row r="715" spans="2:19" ht="12.75" customHeight="1" x14ac:dyDescent="0.25">
      <c r="B715" s="137">
        <v>702</v>
      </c>
      <c r="C715" s="81">
        <v>3</v>
      </c>
      <c r="D715" s="83" t="s">
        <v>685</v>
      </c>
      <c r="E715" s="128" t="s">
        <v>686</v>
      </c>
      <c r="F715" s="85"/>
      <c r="G715" s="85"/>
      <c r="H715" s="79">
        <f t="shared" ca="1" si="53"/>
        <v>-1</v>
      </c>
      <c r="I715" s="251">
        <f>MINA(I716:I717)</f>
        <v>42065</v>
      </c>
      <c r="J715" s="251">
        <f>MAXA(J716:J717)</f>
        <v>42094</v>
      </c>
      <c r="K715" s="149">
        <f>SUM(K716:K717)</f>
        <v>0.12</v>
      </c>
      <c r="L715" s="180">
        <f t="shared" si="54"/>
        <v>22</v>
      </c>
      <c r="M715" s="251"/>
      <c r="N715" s="251"/>
      <c r="O715" s="149">
        <f>SUM(O716:O717)</f>
        <v>0.12</v>
      </c>
      <c r="P715" s="151">
        <f t="shared" si="55"/>
        <v>0</v>
      </c>
      <c r="Q715" s="145">
        <f t="shared" si="56"/>
        <v>0</v>
      </c>
      <c r="R715" s="175">
        <f t="shared" ca="1" si="52"/>
        <v>1</v>
      </c>
      <c r="S715" s="177">
        <v>0</v>
      </c>
    </row>
    <row r="716" spans="2:19" ht="22.5" customHeight="1" x14ac:dyDescent="0.25">
      <c r="B716" s="137">
        <v>703</v>
      </c>
      <c r="C716" s="81">
        <v>4</v>
      </c>
      <c r="D716" s="83" t="s">
        <v>687</v>
      </c>
      <c r="E716" s="128" t="s">
        <v>688</v>
      </c>
      <c r="F716" s="200" t="s">
        <v>689</v>
      </c>
      <c r="G716" s="200" t="s">
        <v>690</v>
      </c>
      <c r="H716" s="79">
        <f t="shared" ca="1" si="53"/>
        <v>-1</v>
      </c>
      <c r="I716" s="251">
        <v>42065</v>
      </c>
      <c r="J716" s="251">
        <v>42094</v>
      </c>
      <c r="K716" s="149">
        <v>0.06</v>
      </c>
      <c r="L716" s="180">
        <f t="shared" si="54"/>
        <v>22</v>
      </c>
      <c r="M716" s="251"/>
      <c r="N716" s="251"/>
      <c r="O716" s="149">
        <v>0.06</v>
      </c>
      <c r="P716" s="151">
        <f t="shared" si="55"/>
        <v>0</v>
      </c>
      <c r="Q716" s="145">
        <f t="shared" si="56"/>
        <v>0</v>
      </c>
      <c r="R716" s="175">
        <f t="shared" ca="1" si="52"/>
        <v>1</v>
      </c>
      <c r="S716" s="177">
        <v>0</v>
      </c>
    </row>
    <row r="717" spans="2:19" ht="22.5" customHeight="1" x14ac:dyDescent="0.25">
      <c r="B717" s="137">
        <v>704</v>
      </c>
      <c r="C717" s="81">
        <v>4</v>
      </c>
      <c r="D717" s="83" t="s">
        <v>691</v>
      </c>
      <c r="E717" s="128" t="s">
        <v>692</v>
      </c>
      <c r="F717" s="201"/>
      <c r="G717" s="201"/>
      <c r="H717" s="79">
        <f t="shared" ca="1" si="53"/>
        <v>-1</v>
      </c>
      <c r="I717" s="251">
        <v>42065</v>
      </c>
      <c r="J717" s="251">
        <v>42094</v>
      </c>
      <c r="K717" s="149">
        <v>0.06</v>
      </c>
      <c r="L717" s="180">
        <f t="shared" si="54"/>
        <v>22</v>
      </c>
      <c r="M717" s="251"/>
      <c r="N717" s="251"/>
      <c r="O717" s="149">
        <v>0.06</v>
      </c>
      <c r="P717" s="151">
        <f t="shared" si="55"/>
        <v>0</v>
      </c>
      <c r="Q717" s="145">
        <f t="shared" si="56"/>
        <v>0</v>
      </c>
      <c r="R717" s="175">
        <f t="shared" ca="1" si="52"/>
        <v>1</v>
      </c>
      <c r="S717" s="177">
        <v>0</v>
      </c>
    </row>
    <row r="718" spans="2:19" ht="12.75" customHeight="1" x14ac:dyDescent="0.25">
      <c r="B718" s="137">
        <v>705</v>
      </c>
      <c r="C718" s="81">
        <v>2</v>
      </c>
      <c r="D718" s="108">
        <v>5.3</v>
      </c>
      <c r="E718" s="128" t="s">
        <v>453</v>
      </c>
      <c r="F718" s="84"/>
      <c r="G718" s="85"/>
      <c r="H718" s="79">
        <f t="shared" ca="1" si="53"/>
        <v>0</v>
      </c>
      <c r="I718" s="251">
        <f>MINA(I719:I826)</f>
        <v>42086</v>
      </c>
      <c r="J718" s="251">
        <f>MAXA(J719:J826)</f>
        <v>42202</v>
      </c>
      <c r="K718" s="149">
        <f>SUM(K719,K773)</f>
        <v>1.4</v>
      </c>
      <c r="L718" s="180">
        <f t="shared" si="54"/>
        <v>85</v>
      </c>
      <c r="M718" s="251"/>
      <c r="N718" s="251"/>
      <c r="O718" s="149">
        <f>SUM(O719,O773)</f>
        <v>1.4</v>
      </c>
      <c r="P718" s="151">
        <f t="shared" si="55"/>
        <v>0</v>
      </c>
      <c r="Q718" s="145">
        <f t="shared" si="56"/>
        <v>0</v>
      </c>
      <c r="R718" s="175">
        <f t="shared" ca="1" si="52"/>
        <v>0.3411764705882353</v>
      </c>
      <c r="S718" s="177">
        <v>0</v>
      </c>
    </row>
    <row r="719" spans="2:19" ht="12.75" customHeight="1" x14ac:dyDescent="0.25">
      <c r="B719" s="137">
        <v>706</v>
      </c>
      <c r="C719" s="81">
        <v>3</v>
      </c>
      <c r="D719" s="83" t="s">
        <v>693</v>
      </c>
      <c r="E719" s="128" t="s">
        <v>454</v>
      </c>
      <c r="F719" s="84"/>
      <c r="G719" s="85"/>
      <c r="H719" s="79">
        <f t="shared" ca="1" si="53"/>
        <v>0</v>
      </c>
      <c r="I719" s="251">
        <f>MINA(I720:I772)</f>
        <v>42086</v>
      </c>
      <c r="J719" s="251">
        <f>MAXA(J720:J772)</f>
        <v>42202</v>
      </c>
      <c r="K719" s="149">
        <f>SUM(K720,K726,K732,K741,K745,K753,K756,K757,K762,K765,K772)</f>
        <v>0.44000000000000006</v>
      </c>
      <c r="L719" s="180">
        <f t="shared" si="54"/>
        <v>85</v>
      </c>
      <c r="M719" s="251"/>
      <c r="N719" s="251"/>
      <c r="O719" s="149">
        <f>SUM(O720,O726,O732,O741,O745,O753,O756,O757,O762,O765,O772)</f>
        <v>0.44000000000000006</v>
      </c>
      <c r="P719" s="151">
        <f t="shared" si="55"/>
        <v>0</v>
      </c>
      <c r="Q719" s="145">
        <f t="shared" si="56"/>
        <v>0</v>
      </c>
      <c r="R719" s="175">
        <f t="shared" ca="1" si="52"/>
        <v>0.3411764705882353</v>
      </c>
      <c r="S719" s="177">
        <v>0</v>
      </c>
    </row>
    <row r="720" spans="2:19" ht="12.75" customHeight="1" x14ac:dyDescent="0.25">
      <c r="B720" s="137">
        <v>707</v>
      </c>
      <c r="C720" s="81">
        <v>4</v>
      </c>
      <c r="D720" s="83" t="s">
        <v>694</v>
      </c>
      <c r="E720" s="128" t="s">
        <v>695</v>
      </c>
      <c r="F720" s="86"/>
      <c r="G720" s="86"/>
      <c r="H720" s="79">
        <f t="shared" ca="1" si="53"/>
        <v>-1</v>
      </c>
      <c r="I720" s="251">
        <f>MINA(I721:I725)</f>
        <v>42086</v>
      </c>
      <c r="J720" s="251">
        <f>MAXA(J721:J725)</f>
        <v>42111</v>
      </c>
      <c r="K720" s="149">
        <f>SUM(K721:K725)</f>
        <v>0.05</v>
      </c>
      <c r="L720" s="180">
        <f t="shared" si="54"/>
        <v>20</v>
      </c>
      <c r="M720" s="251"/>
      <c r="N720" s="251"/>
      <c r="O720" s="149">
        <f>SUM(O721:O725)</f>
        <v>0.05</v>
      </c>
      <c r="P720" s="151">
        <f t="shared" si="55"/>
        <v>0</v>
      </c>
      <c r="Q720" s="145">
        <f t="shared" si="56"/>
        <v>0</v>
      </c>
      <c r="R720" s="175">
        <f t="shared" ca="1" si="52"/>
        <v>1</v>
      </c>
      <c r="S720" s="177">
        <v>0</v>
      </c>
    </row>
    <row r="721" spans="2:19" ht="16.5" x14ac:dyDescent="0.25">
      <c r="B721" s="137">
        <v>708</v>
      </c>
      <c r="C721" s="81">
        <v>5</v>
      </c>
      <c r="D721" s="83" t="s">
        <v>696</v>
      </c>
      <c r="E721" s="128" t="s">
        <v>697</v>
      </c>
      <c r="F721" s="86" t="s">
        <v>455</v>
      </c>
      <c r="G721" s="86" t="s">
        <v>698</v>
      </c>
      <c r="H721" s="79">
        <f t="shared" ca="1" si="53"/>
        <v>-1</v>
      </c>
      <c r="I721" s="251">
        <v>42086</v>
      </c>
      <c r="J721" s="251">
        <v>42111</v>
      </c>
      <c r="K721" s="149">
        <v>0.01</v>
      </c>
      <c r="L721" s="180">
        <f t="shared" si="54"/>
        <v>20</v>
      </c>
      <c r="M721" s="251"/>
      <c r="N721" s="251"/>
      <c r="O721" s="149">
        <v>0.01</v>
      </c>
      <c r="P721" s="151">
        <f t="shared" si="55"/>
        <v>0</v>
      </c>
      <c r="Q721" s="145">
        <f t="shared" si="56"/>
        <v>0</v>
      </c>
      <c r="R721" s="175">
        <f t="shared" ca="1" si="52"/>
        <v>1</v>
      </c>
      <c r="S721" s="177">
        <v>0</v>
      </c>
    </row>
    <row r="722" spans="2:19" ht="16.5" x14ac:dyDescent="0.25">
      <c r="B722" s="137">
        <v>709</v>
      </c>
      <c r="C722" s="81">
        <v>5</v>
      </c>
      <c r="D722" s="83" t="s">
        <v>699</v>
      </c>
      <c r="E722" s="128" t="s">
        <v>700</v>
      </c>
      <c r="F722" s="86" t="s">
        <v>455</v>
      </c>
      <c r="G722" s="86" t="s">
        <v>698</v>
      </c>
      <c r="H722" s="79">
        <f t="shared" ca="1" si="53"/>
        <v>-1</v>
      </c>
      <c r="I722" s="251">
        <v>42086</v>
      </c>
      <c r="J722" s="251">
        <v>42095</v>
      </c>
      <c r="K722" s="149">
        <v>0.01</v>
      </c>
      <c r="L722" s="180">
        <f t="shared" si="54"/>
        <v>8</v>
      </c>
      <c r="M722" s="251"/>
      <c r="N722" s="251"/>
      <c r="O722" s="149">
        <v>0.01</v>
      </c>
      <c r="P722" s="151">
        <f t="shared" si="55"/>
        <v>0</v>
      </c>
      <c r="Q722" s="145">
        <f t="shared" si="56"/>
        <v>0</v>
      </c>
      <c r="R722" s="175">
        <f t="shared" ca="1" si="52"/>
        <v>1</v>
      </c>
      <c r="S722" s="177">
        <v>0</v>
      </c>
    </row>
    <row r="723" spans="2:19" ht="16.5" x14ac:dyDescent="0.25">
      <c r="B723" s="137">
        <v>710</v>
      </c>
      <c r="C723" s="81">
        <v>5</v>
      </c>
      <c r="D723" s="83" t="s">
        <v>701</v>
      </c>
      <c r="E723" s="128" t="s">
        <v>702</v>
      </c>
      <c r="F723" s="86" t="s">
        <v>455</v>
      </c>
      <c r="G723" s="86" t="s">
        <v>698</v>
      </c>
      <c r="H723" s="79">
        <f t="shared" ca="1" si="53"/>
        <v>-1</v>
      </c>
      <c r="I723" s="251">
        <v>42105</v>
      </c>
      <c r="J723" s="251">
        <v>42108</v>
      </c>
      <c r="K723" s="149">
        <v>0.01</v>
      </c>
      <c r="L723" s="180">
        <f t="shared" si="54"/>
        <v>2</v>
      </c>
      <c r="M723" s="251"/>
      <c r="N723" s="251"/>
      <c r="O723" s="149">
        <v>0.01</v>
      </c>
      <c r="P723" s="151">
        <f t="shared" si="55"/>
        <v>0</v>
      </c>
      <c r="Q723" s="145">
        <f t="shared" si="56"/>
        <v>0</v>
      </c>
      <c r="R723" s="175">
        <f t="shared" ca="1" si="52"/>
        <v>1</v>
      </c>
      <c r="S723" s="177">
        <v>0</v>
      </c>
    </row>
    <row r="724" spans="2:19" ht="16.5" x14ac:dyDescent="0.25">
      <c r="B724" s="137">
        <v>711</v>
      </c>
      <c r="C724" s="81">
        <v>5</v>
      </c>
      <c r="D724" s="83" t="s">
        <v>703</v>
      </c>
      <c r="E724" s="128" t="s">
        <v>704</v>
      </c>
      <c r="F724" s="86" t="s">
        <v>455</v>
      </c>
      <c r="G724" s="86" t="s">
        <v>698</v>
      </c>
      <c r="H724" s="79">
        <f t="shared" ca="1" si="53"/>
        <v>-1</v>
      </c>
      <c r="I724" s="251">
        <v>42096</v>
      </c>
      <c r="J724" s="251">
        <v>42104</v>
      </c>
      <c r="K724" s="149">
        <v>0.01</v>
      </c>
      <c r="L724" s="180">
        <f t="shared" si="54"/>
        <v>7</v>
      </c>
      <c r="M724" s="251"/>
      <c r="N724" s="251"/>
      <c r="O724" s="149">
        <v>0.01</v>
      </c>
      <c r="P724" s="151">
        <f t="shared" si="55"/>
        <v>0</v>
      </c>
      <c r="Q724" s="145">
        <f t="shared" si="56"/>
        <v>0</v>
      </c>
      <c r="R724" s="175">
        <f t="shared" ca="1" si="52"/>
        <v>1</v>
      </c>
      <c r="S724" s="177">
        <v>0</v>
      </c>
    </row>
    <row r="725" spans="2:19" ht="16.5" x14ac:dyDescent="0.25">
      <c r="B725" s="137">
        <v>712</v>
      </c>
      <c r="C725" s="81">
        <v>5</v>
      </c>
      <c r="D725" s="83" t="s">
        <v>705</v>
      </c>
      <c r="E725" s="128" t="s">
        <v>706</v>
      </c>
      <c r="F725" s="86" t="s">
        <v>455</v>
      </c>
      <c r="G725" s="86" t="s">
        <v>698</v>
      </c>
      <c r="H725" s="79">
        <f t="shared" ca="1" si="53"/>
        <v>-1</v>
      </c>
      <c r="I725" s="251">
        <v>42109</v>
      </c>
      <c r="J725" s="251">
        <v>42111</v>
      </c>
      <c r="K725" s="149">
        <v>0.01</v>
      </c>
      <c r="L725" s="180">
        <f t="shared" si="54"/>
        <v>3</v>
      </c>
      <c r="M725" s="251"/>
      <c r="N725" s="251"/>
      <c r="O725" s="149">
        <v>0.01</v>
      </c>
      <c r="P725" s="151">
        <f t="shared" si="55"/>
        <v>0</v>
      </c>
      <c r="Q725" s="145">
        <f t="shared" si="56"/>
        <v>0</v>
      </c>
      <c r="R725" s="175">
        <f t="shared" ca="1" si="52"/>
        <v>1</v>
      </c>
      <c r="S725" s="177">
        <v>0</v>
      </c>
    </row>
    <row r="726" spans="2:19" ht="12.75" customHeight="1" x14ac:dyDescent="0.25">
      <c r="B726" s="137">
        <v>713</v>
      </c>
      <c r="C726" s="81">
        <v>4</v>
      </c>
      <c r="D726" s="83" t="s">
        <v>707</v>
      </c>
      <c r="E726" s="128" t="s">
        <v>708</v>
      </c>
      <c r="F726" s="86"/>
      <c r="G726" s="86"/>
      <c r="H726" s="79">
        <f t="shared" ca="1" si="53"/>
        <v>0</v>
      </c>
      <c r="I726" s="251">
        <f>MINA(I727:I731)</f>
        <v>42135</v>
      </c>
      <c r="J726" s="251">
        <f>MAXA(J727:J731)</f>
        <v>42178</v>
      </c>
      <c r="K726" s="149">
        <f>SUM(K727:K731)</f>
        <v>0.05</v>
      </c>
      <c r="L726" s="180">
        <f t="shared" si="54"/>
        <v>32</v>
      </c>
      <c r="M726" s="251"/>
      <c r="N726" s="251"/>
      <c r="O726" s="149">
        <f>SUM(O727:O731)</f>
        <v>0.05</v>
      </c>
      <c r="P726" s="151">
        <f t="shared" si="55"/>
        <v>0</v>
      </c>
      <c r="Q726" s="145">
        <f t="shared" si="56"/>
        <v>0</v>
      </c>
      <c r="R726" s="175">
        <f t="shared" ca="1" si="52"/>
        <v>0</v>
      </c>
      <c r="S726" s="177">
        <v>0</v>
      </c>
    </row>
    <row r="727" spans="2:19" ht="16.5" x14ac:dyDescent="0.25">
      <c r="B727" s="137">
        <v>714</v>
      </c>
      <c r="C727" s="81">
        <v>5</v>
      </c>
      <c r="D727" s="83" t="s">
        <v>709</v>
      </c>
      <c r="E727" s="128" t="s">
        <v>710</v>
      </c>
      <c r="F727" s="86" t="s">
        <v>455</v>
      </c>
      <c r="G727" s="86" t="s">
        <v>711</v>
      </c>
      <c r="H727" s="79">
        <f t="shared" ca="1" si="53"/>
        <v>0</v>
      </c>
      <c r="I727" s="251">
        <v>42135</v>
      </c>
      <c r="J727" s="251">
        <v>42154</v>
      </c>
      <c r="K727" s="149">
        <v>0.01</v>
      </c>
      <c r="L727" s="180">
        <f t="shared" si="54"/>
        <v>15</v>
      </c>
      <c r="M727" s="251"/>
      <c r="N727" s="251"/>
      <c r="O727" s="149">
        <v>0.01</v>
      </c>
      <c r="P727" s="151">
        <f t="shared" si="55"/>
        <v>0</v>
      </c>
      <c r="Q727" s="145">
        <f t="shared" si="56"/>
        <v>0</v>
      </c>
      <c r="R727" s="175">
        <f t="shared" ca="1" si="52"/>
        <v>0</v>
      </c>
      <c r="S727" s="177">
        <v>0</v>
      </c>
    </row>
    <row r="728" spans="2:19" ht="16.5" x14ac:dyDescent="0.25">
      <c r="B728" s="137">
        <v>715</v>
      </c>
      <c r="C728" s="81">
        <v>5</v>
      </c>
      <c r="D728" s="83" t="s">
        <v>712</v>
      </c>
      <c r="E728" s="128" t="s">
        <v>713</v>
      </c>
      <c r="F728" s="86" t="s">
        <v>455</v>
      </c>
      <c r="G728" s="86" t="s">
        <v>711</v>
      </c>
      <c r="H728" s="79">
        <f t="shared" ca="1" si="53"/>
        <v>0</v>
      </c>
      <c r="I728" s="251">
        <v>42157</v>
      </c>
      <c r="J728" s="251">
        <v>42160</v>
      </c>
      <c r="K728" s="149">
        <v>0.01</v>
      </c>
      <c r="L728" s="180">
        <f t="shared" si="54"/>
        <v>4</v>
      </c>
      <c r="M728" s="251"/>
      <c r="N728" s="251"/>
      <c r="O728" s="149">
        <v>0.01</v>
      </c>
      <c r="P728" s="151">
        <f t="shared" si="55"/>
        <v>0</v>
      </c>
      <c r="Q728" s="145">
        <f t="shared" si="56"/>
        <v>0</v>
      </c>
      <c r="R728" s="175">
        <f t="shared" ca="1" si="52"/>
        <v>0</v>
      </c>
      <c r="S728" s="177">
        <v>0</v>
      </c>
    </row>
    <row r="729" spans="2:19" ht="16.5" x14ac:dyDescent="0.25">
      <c r="B729" s="137">
        <v>716</v>
      </c>
      <c r="C729" s="81">
        <v>5</v>
      </c>
      <c r="D729" s="83" t="s">
        <v>714</v>
      </c>
      <c r="E729" s="128" t="s">
        <v>715</v>
      </c>
      <c r="F729" s="86" t="s">
        <v>455</v>
      </c>
      <c r="G729" s="86" t="s">
        <v>711</v>
      </c>
      <c r="H729" s="79">
        <f t="shared" ca="1" si="53"/>
        <v>0</v>
      </c>
      <c r="I729" s="251">
        <v>42164</v>
      </c>
      <c r="J729" s="251">
        <v>42166</v>
      </c>
      <c r="K729" s="149">
        <v>0.01</v>
      </c>
      <c r="L729" s="180">
        <f t="shared" si="54"/>
        <v>3</v>
      </c>
      <c r="M729" s="251"/>
      <c r="N729" s="251"/>
      <c r="O729" s="149">
        <v>0.01</v>
      </c>
      <c r="P729" s="151">
        <f t="shared" si="55"/>
        <v>0</v>
      </c>
      <c r="Q729" s="145">
        <f t="shared" si="56"/>
        <v>0</v>
      </c>
      <c r="R729" s="175">
        <f t="shared" ca="1" si="52"/>
        <v>0</v>
      </c>
      <c r="S729" s="177">
        <v>0</v>
      </c>
    </row>
    <row r="730" spans="2:19" ht="16.5" x14ac:dyDescent="0.25">
      <c r="B730" s="137">
        <v>717</v>
      </c>
      <c r="C730" s="81">
        <v>5</v>
      </c>
      <c r="D730" s="83" t="s">
        <v>716</v>
      </c>
      <c r="E730" s="128" t="s">
        <v>717</v>
      </c>
      <c r="F730" s="86" t="s">
        <v>455</v>
      </c>
      <c r="G730" s="86" t="s">
        <v>711</v>
      </c>
      <c r="H730" s="79">
        <f t="shared" ca="1" si="53"/>
        <v>0</v>
      </c>
      <c r="I730" s="251">
        <v>42167</v>
      </c>
      <c r="J730" s="251">
        <v>42172</v>
      </c>
      <c r="K730" s="149">
        <v>0.01</v>
      </c>
      <c r="L730" s="180">
        <f t="shared" si="54"/>
        <v>4</v>
      </c>
      <c r="M730" s="251"/>
      <c r="N730" s="251"/>
      <c r="O730" s="149">
        <v>0.01</v>
      </c>
      <c r="P730" s="151">
        <f t="shared" si="55"/>
        <v>0</v>
      </c>
      <c r="Q730" s="145">
        <f t="shared" si="56"/>
        <v>0</v>
      </c>
      <c r="R730" s="175">
        <f t="shared" ca="1" si="52"/>
        <v>0</v>
      </c>
      <c r="S730" s="177">
        <v>0</v>
      </c>
    </row>
    <row r="731" spans="2:19" ht="16.5" x14ac:dyDescent="0.25">
      <c r="B731" s="137">
        <v>718</v>
      </c>
      <c r="C731" s="81">
        <v>5</v>
      </c>
      <c r="D731" s="83" t="s">
        <v>718</v>
      </c>
      <c r="E731" s="128" t="s">
        <v>719</v>
      </c>
      <c r="F731" s="86" t="s">
        <v>455</v>
      </c>
      <c r="G731" s="86" t="s">
        <v>711</v>
      </c>
      <c r="H731" s="79">
        <f t="shared" ca="1" si="53"/>
        <v>0</v>
      </c>
      <c r="I731" s="251">
        <v>42173</v>
      </c>
      <c r="J731" s="251">
        <v>42178</v>
      </c>
      <c r="K731" s="149">
        <v>0.01</v>
      </c>
      <c r="L731" s="180">
        <f t="shared" si="54"/>
        <v>4</v>
      </c>
      <c r="M731" s="251"/>
      <c r="N731" s="251"/>
      <c r="O731" s="149">
        <v>0.01</v>
      </c>
      <c r="P731" s="151">
        <f t="shared" si="55"/>
        <v>0</v>
      </c>
      <c r="Q731" s="145">
        <f t="shared" si="56"/>
        <v>0</v>
      </c>
      <c r="R731" s="175">
        <f t="shared" ca="1" si="52"/>
        <v>0</v>
      </c>
      <c r="S731" s="177">
        <v>0</v>
      </c>
    </row>
    <row r="732" spans="2:19" ht="12.75" customHeight="1" x14ac:dyDescent="0.25">
      <c r="B732" s="137">
        <v>719</v>
      </c>
      <c r="C732" s="81">
        <v>4</v>
      </c>
      <c r="D732" s="83" t="s">
        <v>720</v>
      </c>
      <c r="E732" s="128" t="s">
        <v>721</v>
      </c>
      <c r="F732" s="86"/>
      <c r="G732" s="86"/>
      <c r="H732" s="79">
        <f t="shared" ca="1" si="53"/>
        <v>0</v>
      </c>
      <c r="I732" s="251">
        <f>MINA(I733:I740)</f>
        <v>42100</v>
      </c>
      <c r="J732" s="251">
        <f>MAXA(J733:J740)</f>
        <v>42153</v>
      </c>
      <c r="K732" s="149">
        <f>SUM(K733:K740)</f>
        <v>0.08</v>
      </c>
      <c r="L732" s="180">
        <f t="shared" si="54"/>
        <v>40</v>
      </c>
      <c r="M732" s="251"/>
      <c r="N732" s="251"/>
      <c r="O732" s="149">
        <f>SUM(O733:O740)</f>
        <v>0.08</v>
      </c>
      <c r="P732" s="151">
        <f t="shared" si="55"/>
        <v>0</v>
      </c>
      <c r="Q732" s="145">
        <f t="shared" si="56"/>
        <v>0</v>
      </c>
      <c r="R732" s="175">
        <f t="shared" ca="1" si="52"/>
        <v>0.375</v>
      </c>
      <c r="S732" s="177">
        <v>0</v>
      </c>
    </row>
    <row r="733" spans="2:19" ht="16.5" x14ac:dyDescent="0.25">
      <c r="B733" s="137">
        <v>720</v>
      </c>
      <c r="C733" s="81">
        <v>5</v>
      </c>
      <c r="D733" s="83" t="s">
        <v>722</v>
      </c>
      <c r="E733" s="128" t="s">
        <v>723</v>
      </c>
      <c r="F733" s="86" t="s">
        <v>455</v>
      </c>
      <c r="G733" s="86" t="s">
        <v>724</v>
      </c>
      <c r="H733" s="79">
        <f t="shared" ca="1" si="53"/>
        <v>0</v>
      </c>
      <c r="I733" s="251">
        <v>42135</v>
      </c>
      <c r="J733" s="251">
        <v>42153</v>
      </c>
      <c r="K733" s="149">
        <v>0.01</v>
      </c>
      <c r="L733" s="180">
        <f t="shared" si="54"/>
        <v>15</v>
      </c>
      <c r="M733" s="251"/>
      <c r="N733" s="251"/>
      <c r="O733" s="149">
        <v>0.01</v>
      </c>
      <c r="P733" s="151">
        <f t="shared" si="55"/>
        <v>0</v>
      </c>
      <c r="Q733" s="145">
        <f t="shared" si="56"/>
        <v>0</v>
      </c>
      <c r="R733" s="175">
        <f t="shared" ca="1" si="52"/>
        <v>0</v>
      </c>
      <c r="S733" s="177">
        <v>0</v>
      </c>
    </row>
    <row r="734" spans="2:19" ht="16.5" x14ac:dyDescent="0.25">
      <c r="B734" s="137">
        <v>721</v>
      </c>
      <c r="C734" s="81">
        <v>5</v>
      </c>
      <c r="D734" s="83" t="s">
        <v>725</v>
      </c>
      <c r="E734" s="128" t="s">
        <v>726</v>
      </c>
      <c r="F734" s="86" t="s">
        <v>455</v>
      </c>
      <c r="G734" s="86" t="s">
        <v>727</v>
      </c>
      <c r="H734" s="79">
        <f t="shared" ca="1" si="53"/>
        <v>-1</v>
      </c>
      <c r="I734" s="251">
        <v>42100</v>
      </c>
      <c r="J734" s="251">
        <v>42102</v>
      </c>
      <c r="K734" s="149">
        <v>0.01</v>
      </c>
      <c r="L734" s="180">
        <f t="shared" si="54"/>
        <v>3</v>
      </c>
      <c r="M734" s="251"/>
      <c r="N734" s="251"/>
      <c r="O734" s="149">
        <v>0.01</v>
      </c>
      <c r="P734" s="151">
        <f t="shared" si="55"/>
        <v>0</v>
      </c>
      <c r="Q734" s="145">
        <f t="shared" si="56"/>
        <v>0</v>
      </c>
      <c r="R734" s="175">
        <f t="shared" ca="1" si="52"/>
        <v>1</v>
      </c>
      <c r="S734" s="177">
        <v>0</v>
      </c>
    </row>
    <row r="735" spans="2:19" ht="16.5" x14ac:dyDescent="0.25">
      <c r="B735" s="137">
        <v>722</v>
      </c>
      <c r="C735" s="81">
        <v>5</v>
      </c>
      <c r="D735" s="83" t="s">
        <v>728</v>
      </c>
      <c r="E735" s="128" t="s">
        <v>729</v>
      </c>
      <c r="F735" s="86" t="s">
        <v>455</v>
      </c>
      <c r="G735" s="86" t="s">
        <v>727</v>
      </c>
      <c r="H735" s="79">
        <f t="shared" ca="1" si="53"/>
        <v>-1</v>
      </c>
      <c r="I735" s="251">
        <v>42103</v>
      </c>
      <c r="J735" s="251">
        <v>42104</v>
      </c>
      <c r="K735" s="149">
        <v>0.01</v>
      </c>
      <c r="L735" s="180">
        <f t="shared" si="54"/>
        <v>2</v>
      </c>
      <c r="M735" s="251"/>
      <c r="N735" s="251"/>
      <c r="O735" s="149">
        <v>0.01</v>
      </c>
      <c r="P735" s="151">
        <f t="shared" si="55"/>
        <v>0</v>
      </c>
      <c r="Q735" s="145">
        <f t="shared" si="56"/>
        <v>0</v>
      </c>
      <c r="R735" s="175">
        <f t="shared" ca="1" si="52"/>
        <v>1</v>
      </c>
      <c r="S735" s="177">
        <v>0</v>
      </c>
    </row>
    <row r="736" spans="2:19" ht="16.5" x14ac:dyDescent="0.25">
      <c r="B736" s="137">
        <v>723</v>
      </c>
      <c r="C736" s="81">
        <v>5</v>
      </c>
      <c r="D736" s="83" t="s">
        <v>730</v>
      </c>
      <c r="E736" s="128" t="s">
        <v>731</v>
      </c>
      <c r="F736" s="86" t="s">
        <v>455</v>
      </c>
      <c r="G736" s="86" t="s">
        <v>727</v>
      </c>
      <c r="H736" s="79">
        <f t="shared" ca="1" si="53"/>
        <v>-1</v>
      </c>
      <c r="I736" s="251">
        <v>42107</v>
      </c>
      <c r="J736" s="251">
        <v>42108</v>
      </c>
      <c r="K736" s="149">
        <v>0.01</v>
      </c>
      <c r="L736" s="180">
        <f t="shared" si="54"/>
        <v>2</v>
      </c>
      <c r="M736" s="251"/>
      <c r="N736" s="251"/>
      <c r="O736" s="149">
        <v>0.01</v>
      </c>
      <c r="P736" s="151">
        <f t="shared" si="55"/>
        <v>0</v>
      </c>
      <c r="Q736" s="145">
        <f t="shared" si="56"/>
        <v>0</v>
      </c>
      <c r="R736" s="175">
        <f t="shared" ref="R736:R799" ca="1" si="57">IF(D$6&gt;=J736,1,IF(D$6&lt;I736,0,IF(AND(D$6&gt;=I736,D$6&lt;J736),(D$6-I736)/L736,"")))</f>
        <v>1</v>
      </c>
      <c r="S736" s="177">
        <v>0</v>
      </c>
    </row>
    <row r="737" spans="2:19" ht="16.5" x14ac:dyDescent="0.25">
      <c r="B737" s="137">
        <v>724</v>
      </c>
      <c r="C737" s="81">
        <v>5</v>
      </c>
      <c r="D737" s="83" t="s">
        <v>732</v>
      </c>
      <c r="E737" s="128" t="s">
        <v>733</v>
      </c>
      <c r="F737" s="86" t="s">
        <v>455</v>
      </c>
      <c r="G737" s="86" t="s">
        <v>727</v>
      </c>
      <c r="H737" s="79">
        <f t="shared" ca="1" si="53"/>
        <v>-1</v>
      </c>
      <c r="I737" s="251">
        <v>42109</v>
      </c>
      <c r="J737" s="251">
        <v>42111</v>
      </c>
      <c r="K737" s="149">
        <v>0.01</v>
      </c>
      <c r="L737" s="180">
        <f t="shared" si="54"/>
        <v>3</v>
      </c>
      <c r="M737" s="251"/>
      <c r="N737" s="251"/>
      <c r="O737" s="149">
        <v>0.01</v>
      </c>
      <c r="P737" s="151">
        <f t="shared" si="55"/>
        <v>0</v>
      </c>
      <c r="Q737" s="145">
        <f t="shared" si="56"/>
        <v>0</v>
      </c>
      <c r="R737" s="175">
        <f t="shared" ca="1" si="57"/>
        <v>1</v>
      </c>
      <c r="S737" s="177">
        <v>0</v>
      </c>
    </row>
    <row r="738" spans="2:19" ht="16.5" x14ac:dyDescent="0.25">
      <c r="B738" s="137">
        <v>725</v>
      </c>
      <c r="C738" s="81">
        <v>5</v>
      </c>
      <c r="D738" s="83" t="s">
        <v>734</v>
      </c>
      <c r="E738" s="128" t="s">
        <v>735</v>
      </c>
      <c r="F738" s="86" t="s">
        <v>455</v>
      </c>
      <c r="G738" s="86" t="s">
        <v>727</v>
      </c>
      <c r="H738" s="79">
        <f t="shared" ca="1" si="53"/>
        <v>0</v>
      </c>
      <c r="I738" s="251">
        <v>42114</v>
      </c>
      <c r="J738" s="251">
        <v>42116</v>
      </c>
      <c r="K738" s="149">
        <v>0.01</v>
      </c>
      <c r="L738" s="180">
        <f t="shared" si="54"/>
        <v>3</v>
      </c>
      <c r="M738" s="251"/>
      <c r="N738" s="251"/>
      <c r="O738" s="149">
        <v>0.01</v>
      </c>
      <c r="P738" s="151">
        <f t="shared" si="55"/>
        <v>0</v>
      </c>
      <c r="Q738" s="145">
        <f t="shared" si="56"/>
        <v>0</v>
      </c>
      <c r="R738" s="175">
        <f t="shared" ca="1" si="57"/>
        <v>0.33333333333333331</v>
      </c>
      <c r="S738" s="177">
        <v>0</v>
      </c>
    </row>
    <row r="739" spans="2:19" ht="16.5" x14ac:dyDescent="0.25">
      <c r="B739" s="137">
        <v>726</v>
      </c>
      <c r="C739" s="81">
        <v>5</v>
      </c>
      <c r="D739" s="83" t="s">
        <v>736</v>
      </c>
      <c r="E739" s="128" t="s">
        <v>737</v>
      </c>
      <c r="F739" s="86" t="s">
        <v>455</v>
      </c>
      <c r="G739" s="86" t="s">
        <v>727</v>
      </c>
      <c r="H739" s="79">
        <f t="shared" ca="1" si="53"/>
        <v>0</v>
      </c>
      <c r="I739" s="251">
        <v>42117</v>
      </c>
      <c r="J739" s="251">
        <v>42118</v>
      </c>
      <c r="K739" s="149">
        <v>0.01</v>
      </c>
      <c r="L739" s="180">
        <f t="shared" si="54"/>
        <v>2</v>
      </c>
      <c r="M739" s="251"/>
      <c r="N739" s="251"/>
      <c r="O739" s="149">
        <v>0.01</v>
      </c>
      <c r="P739" s="151">
        <f t="shared" si="55"/>
        <v>0</v>
      </c>
      <c r="Q739" s="145">
        <f t="shared" si="56"/>
        <v>0</v>
      </c>
      <c r="R739" s="175">
        <f t="shared" ca="1" si="57"/>
        <v>0</v>
      </c>
      <c r="S739" s="177">
        <v>0</v>
      </c>
    </row>
    <row r="740" spans="2:19" ht="16.5" x14ac:dyDescent="0.25">
      <c r="B740" s="137">
        <v>727</v>
      </c>
      <c r="C740" s="81">
        <v>5</v>
      </c>
      <c r="D740" s="83" t="s">
        <v>738</v>
      </c>
      <c r="E740" s="128" t="s">
        <v>739</v>
      </c>
      <c r="F740" s="86" t="s">
        <v>455</v>
      </c>
      <c r="G740" s="86" t="s">
        <v>727</v>
      </c>
      <c r="H740" s="79">
        <f t="shared" ca="1" si="53"/>
        <v>0</v>
      </c>
      <c r="I740" s="251">
        <v>42121</v>
      </c>
      <c r="J740" s="251">
        <v>42132</v>
      </c>
      <c r="K740" s="149">
        <v>0.01</v>
      </c>
      <c r="L740" s="180">
        <f t="shared" si="54"/>
        <v>10</v>
      </c>
      <c r="M740" s="251"/>
      <c r="N740" s="251"/>
      <c r="O740" s="149">
        <v>0.01</v>
      </c>
      <c r="P740" s="151">
        <f t="shared" si="55"/>
        <v>0</v>
      </c>
      <c r="Q740" s="145">
        <f t="shared" si="56"/>
        <v>0</v>
      </c>
      <c r="R740" s="175">
        <f t="shared" ca="1" si="57"/>
        <v>0</v>
      </c>
      <c r="S740" s="177">
        <v>0</v>
      </c>
    </row>
    <row r="741" spans="2:19" ht="12.75" customHeight="1" x14ac:dyDescent="0.25">
      <c r="B741" s="137">
        <v>728</v>
      </c>
      <c r="C741" s="81">
        <v>4</v>
      </c>
      <c r="D741" s="83" t="s">
        <v>740</v>
      </c>
      <c r="E741" s="128" t="s">
        <v>741</v>
      </c>
      <c r="F741" s="86"/>
      <c r="G741" s="86"/>
      <c r="H741" s="79">
        <f t="shared" ca="1" si="53"/>
        <v>0</v>
      </c>
      <c r="I741" s="251">
        <f>MINA(I742:I744)</f>
        <v>42086</v>
      </c>
      <c r="J741" s="251">
        <f>MAXA(J742:J744)</f>
        <v>42201</v>
      </c>
      <c r="K741" s="149">
        <f>SUM(K742:K744)</f>
        <v>0.03</v>
      </c>
      <c r="L741" s="180">
        <f t="shared" si="54"/>
        <v>84</v>
      </c>
      <c r="M741" s="251"/>
      <c r="N741" s="251"/>
      <c r="O741" s="149">
        <f>SUM(O742:O744)</f>
        <v>0.03</v>
      </c>
      <c r="P741" s="151">
        <f t="shared" si="55"/>
        <v>0</v>
      </c>
      <c r="Q741" s="145">
        <f t="shared" si="56"/>
        <v>0</v>
      </c>
      <c r="R741" s="175">
        <f t="shared" ca="1" si="57"/>
        <v>0.34523809523809523</v>
      </c>
      <c r="S741" s="177">
        <v>0</v>
      </c>
    </row>
    <row r="742" spans="2:19" ht="16.5" x14ac:dyDescent="0.25">
      <c r="B742" s="137">
        <v>729</v>
      </c>
      <c r="C742" s="81">
        <v>5</v>
      </c>
      <c r="D742" s="83" t="s">
        <v>742</v>
      </c>
      <c r="E742" s="128" t="s">
        <v>743</v>
      </c>
      <c r="F742" s="86" t="s">
        <v>455</v>
      </c>
      <c r="G742" s="86" t="s">
        <v>744</v>
      </c>
      <c r="H742" s="79">
        <f t="shared" ca="1" si="53"/>
        <v>0</v>
      </c>
      <c r="I742" s="251">
        <v>42086</v>
      </c>
      <c r="J742" s="251">
        <v>42126</v>
      </c>
      <c r="K742" s="149">
        <v>0.01</v>
      </c>
      <c r="L742" s="180">
        <f t="shared" si="54"/>
        <v>30</v>
      </c>
      <c r="M742" s="251"/>
      <c r="N742" s="251"/>
      <c r="O742" s="149">
        <v>0.01</v>
      </c>
      <c r="P742" s="151">
        <f t="shared" si="55"/>
        <v>0</v>
      </c>
      <c r="Q742" s="145">
        <f t="shared" si="56"/>
        <v>0</v>
      </c>
      <c r="R742" s="175">
        <f t="shared" ca="1" si="57"/>
        <v>0.96666666666666667</v>
      </c>
      <c r="S742" s="177">
        <v>0</v>
      </c>
    </row>
    <row r="743" spans="2:19" ht="16.5" x14ac:dyDescent="0.25">
      <c r="B743" s="137">
        <v>730</v>
      </c>
      <c r="C743" s="81">
        <v>5</v>
      </c>
      <c r="D743" s="83" t="s">
        <v>745</v>
      </c>
      <c r="E743" s="128" t="s">
        <v>746</v>
      </c>
      <c r="F743" s="86" t="s">
        <v>455</v>
      </c>
      <c r="G743" s="86" t="s">
        <v>744</v>
      </c>
      <c r="H743" s="79">
        <f t="shared" ref="H743:H826" ca="1" si="58">IF(ISBLANK($N743)=FALSE,1,IF($J743&lt;=$D$6,-1,0))</f>
        <v>0</v>
      </c>
      <c r="I743" s="251">
        <v>42131</v>
      </c>
      <c r="J743" s="251">
        <v>42160</v>
      </c>
      <c r="K743" s="149">
        <v>0.01</v>
      </c>
      <c r="L743" s="180">
        <f t="shared" si="54"/>
        <v>22</v>
      </c>
      <c r="M743" s="251"/>
      <c r="N743" s="251"/>
      <c r="O743" s="149">
        <v>0.01</v>
      </c>
      <c r="P743" s="151">
        <f t="shared" si="55"/>
        <v>0</v>
      </c>
      <c r="Q743" s="145">
        <f t="shared" si="56"/>
        <v>0</v>
      </c>
      <c r="R743" s="175">
        <f t="shared" ca="1" si="57"/>
        <v>0</v>
      </c>
      <c r="S743" s="177">
        <v>0</v>
      </c>
    </row>
    <row r="744" spans="2:19" ht="16.5" x14ac:dyDescent="0.25">
      <c r="B744" s="137">
        <v>731</v>
      </c>
      <c r="C744" s="81">
        <v>5</v>
      </c>
      <c r="D744" s="83" t="s">
        <v>747</v>
      </c>
      <c r="E744" s="128" t="s">
        <v>748</v>
      </c>
      <c r="F744" s="86" t="s">
        <v>455</v>
      </c>
      <c r="G744" s="86" t="s">
        <v>744</v>
      </c>
      <c r="H744" s="79">
        <f t="shared" ca="1" si="58"/>
        <v>0</v>
      </c>
      <c r="I744" s="251">
        <v>42164</v>
      </c>
      <c r="J744" s="251">
        <v>42201</v>
      </c>
      <c r="K744" s="149">
        <v>0.01</v>
      </c>
      <c r="L744" s="180">
        <f t="shared" ref="L744:L807" si="59">NETWORKDAYS(I744,J744,0)</f>
        <v>28</v>
      </c>
      <c r="M744" s="251"/>
      <c r="N744" s="251"/>
      <c r="O744" s="149">
        <v>0.01</v>
      </c>
      <c r="P744" s="151">
        <f t="shared" ref="P744:P807" si="60">NETWORKDAYS(M744,N744,0)</f>
        <v>0</v>
      </c>
      <c r="Q744" s="145">
        <f t="shared" ref="Q744:Q807" si="61">N744-M744</f>
        <v>0</v>
      </c>
      <c r="R744" s="175">
        <f t="shared" ca="1" si="57"/>
        <v>0</v>
      </c>
      <c r="S744" s="177">
        <v>0</v>
      </c>
    </row>
    <row r="745" spans="2:19" ht="12.75" customHeight="1" x14ac:dyDescent="0.25">
      <c r="B745" s="137">
        <v>732</v>
      </c>
      <c r="C745" s="81">
        <v>4</v>
      </c>
      <c r="D745" s="83" t="s">
        <v>749</v>
      </c>
      <c r="E745" s="128" t="s">
        <v>750</v>
      </c>
      <c r="F745" s="86"/>
      <c r="G745" s="86"/>
      <c r="H745" s="79">
        <f t="shared" ca="1" si="58"/>
        <v>0</v>
      </c>
      <c r="I745" s="251">
        <f>MINA(I746:I752)</f>
        <v>42108</v>
      </c>
      <c r="J745" s="251">
        <f>MAXA(J746:J752)</f>
        <v>42160</v>
      </c>
      <c r="K745" s="149">
        <f>SUM(K746:K752)</f>
        <v>7.0000000000000007E-2</v>
      </c>
      <c r="L745" s="180">
        <f t="shared" si="59"/>
        <v>39</v>
      </c>
      <c r="M745" s="251"/>
      <c r="N745" s="251"/>
      <c r="O745" s="149">
        <f>SUM(O746:O752)</f>
        <v>7.0000000000000007E-2</v>
      </c>
      <c r="P745" s="151">
        <f t="shared" si="60"/>
        <v>0</v>
      </c>
      <c r="Q745" s="145">
        <f t="shared" si="61"/>
        <v>0</v>
      </c>
      <c r="R745" s="175">
        <f t="shared" ca="1" si="57"/>
        <v>0.17948717948717949</v>
      </c>
      <c r="S745" s="177">
        <v>0</v>
      </c>
    </row>
    <row r="746" spans="2:19" ht="16.5" x14ac:dyDescent="0.25">
      <c r="B746" s="137">
        <v>733</v>
      </c>
      <c r="C746" s="81">
        <v>5</v>
      </c>
      <c r="D746" s="83" t="s">
        <v>751</v>
      </c>
      <c r="E746" s="128" t="s">
        <v>697</v>
      </c>
      <c r="F746" s="86" t="s">
        <v>455</v>
      </c>
      <c r="G746" s="86" t="s">
        <v>752</v>
      </c>
      <c r="H746" s="79">
        <f t="shared" ca="1" si="58"/>
        <v>0</v>
      </c>
      <c r="I746" s="251">
        <v>42108</v>
      </c>
      <c r="J746" s="251">
        <v>42160</v>
      </c>
      <c r="K746" s="149">
        <v>0.01</v>
      </c>
      <c r="L746" s="180">
        <f t="shared" si="59"/>
        <v>39</v>
      </c>
      <c r="M746" s="251"/>
      <c r="N746" s="251"/>
      <c r="O746" s="149">
        <v>0.01</v>
      </c>
      <c r="P746" s="151">
        <f t="shared" si="60"/>
        <v>0</v>
      </c>
      <c r="Q746" s="145">
        <f t="shared" si="61"/>
        <v>0</v>
      </c>
      <c r="R746" s="175">
        <f t="shared" ca="1" si="57"/>
        <v>0.17948717948717949</v>
      </c>
      <c r="S746" s="177">
        <v>0</v>
      </c>
    </row>
    <row r="747" spans="2:19" ht="16.5" x14ac:dyDescent="0.25">
      <c r="B747" s="137">
        <v>734</v>
      </c>
      <c r="C747" s="81">
        <v>5</v>
      </c>
      <c r="D747" s="83" t="s">
        <v>753</v>
      </c>
      <c r="E747" s="128" t="s">
        <v>754</v>
      </c>
      <c r="F747" s="86" t="s">
        <v>455</v>
      </c>
      <c r="G747" s="86" t="s">
        <v>755</v>
      </c>
      <c r="H747" s="79">
        <f t="shared" ca="1" si="58"/>
        <v>0</v>
      </c>
      <c r="I747" s="251">
        <v>42116</v>
      </c>
      <c r="J747" s="251">
        <v>42122</v>
      </c>
      <c r="K747" s="149">
        <v>0.01</v>
      </c>
      <c r="L747" s="180">
        <f t="shared" si="59"/>
        <v>5</v>
      </c>
      <c r="M747" s="251"/>
      <c r="N747" s="251"/>
      <c r="O747" s="149">
        <v>0.01</v>
      </c>
      <c r="P747" s="151">
        <f t="shared" si="60"/>
        <v>0</v>
      </c>
      <c r="Q747" s="145">
        <f t="shared" si="61"/>
        <v>0</v>
      </c>
      <c r="R747" s="175">
        <f t="shared" ca="1" si="57"/>
        <v>0</v>
      </c>
      <c r="S747" s="177">
        <v>0</v>
      </c>
    </row>
    <row r="748" spans="2:19" ht="16.5" x14ac:dyDescent="0.25">
      <c r="B748" s="137">
        <v>735</v>
      </c>
      <c r="C748" s="81">
        <v>5</v>
      </c>
      <c r="D748" s="83" t="s">
        <v>756</v>
      </c>
      <c r="E748" s="128" t="s">
        <v>757</v>
      </c>
      <c r="F748" s="86" t="s">
        <v>455</v>
      </c>
      <c r="G748" s="86" t="s">
        <v>755</v>
      </c>
      <c r="H748" s="79">
        <f t="shared" ca="1" si="58"/>
        <v>-1</v>
      </c>
      <c r="I748" s="251">
        <v>42111</v>
      </c>
      <c r="J748" s="251">
        <v>42115</v>
      </c>
      <c r="K748" s="149">
        <v>0.01</v>
      </c>
      <c r="L748" s="180">
        <f t="shared" si="59"/>
        <v>3</v>
      </c>
      <c r="M748" s="251"/>
      <c r="N748" s="251"/>
      <c r="O748" s="149">
        <v>0.01</v>
      </c>
      <c r="P748" s="151">
        <f t="shared" si="60"/>
        <v>0</v>
      </c>
      <c r="Q748" s="145">
        <f t="shared" si="61"/>
        <v>0</v>
      </c>
      <c r="R748" s="175">
        <f t="shared" ca="1" si="57"/>
        <v>1</v>
      </c>
      <c r="S748" s="177">
        <v>0</v>
      </c>
    </row>
    <row r="749" spans="2:19" ht="16.5" x14ac:dyDescent="0.25">
      <c r="B749" s="137">
        <v>736</v>
      </c>
      <c r="C749" s="81">
        <v>5</v>
      </c>
      <c r="D749" s="83" t="s">
        <v>758</v>
      </c>
      <c r="E749" s="128" t="s">
        <v>759</v>
      </c>
      <c r="F749" s="86" t="s">
        <v>455</v>
      </c>
      <c r="G749" s="86" t="s">
        <v>755</v>
      </c>
      <c r="H749" s="79">
        <f t="shared" ca="1" si="58"/>
        <v>0</v>
      </c>
      <c r="I749" s="251">
        <v>42132</v>
      </c>
      <c r="J749" s="251">
        <v>42145</v>
      </c>
      <c r="K749" s="149">
        <v>0.01</v>
      </c>
      <c r="L749" s="180">
        <f t="shared" si="59"/>
        <v>10</v>
      </c>
      <c r="M749" s="251"/>
      <c r="N749" s="251"/>
      <c r="O749" s="149">
        <v>0.01</v>
      </c>
      <c r="P749" s="151">
        <f t="shared" si="60"/>
        <v>0</v>
      </c>
      <c r="Q749" s="145">
        <f t="shared" si="61"/>
        <v>0</v>
      </c>
      <c r="R749" s="175">
        <f t="shared" ca="1" si="57"/>
        <v>0</v>
      </c>
      <c r="S749" s="177">
        <v>0</v>
      </c>
    </row>
    <row r="750" spans="2:19" ht="16.5" x14ac:dyDescent="0.25">
      <c r="B750" s="137">
        <v>737</v>
      </c>
      <c r="C750" s="81">
        <v>5</v>
      </c>
      <c r="D750" s="83" t="s">
        <v>760</v>
      </c>
      <c r="E750" s="128" t="s">
        <v>761</v>
      </c>
      <c r="F750" s="86" t="s">
        <v>455</v>
      </c>
      <c r="G750" s="86" t="s">
        <v>755</v>
      </c>
      <c r="H750" s="79">
        <f t="shared" ca="1" si="58"/>
        <v>0</v>
      </c>
      <c r="I750" s="251">
        <v>42146</v>
      </c>
      <c r="J750" s="251">
        <v>42160</v>
      </c>
      <c r="K750" s="149">
        <v>0.01</v>
      </c>
      <c r="L750" s="180">
        <f t="shared" si="59"/>
        <v>11</v>
      </c>
      <c r="M750" s="251"/>
      <c r="N750" s="251"/>
      <c r="O750" s="149">
        <v>0.01</v>
      </c>
      <c r="P750" s="151">
        <f t="shared" si="60"/>
        <v>0</v>
      </c>
      <c r="Q750" s="145">
        <f t="shared" si="61"/>
        <v>0</v>
      </c>
      <c r="R750" s="175">
        <f t="shared" ca="1" si="57"/>
        <v>0</v>
      </c>
      <c r="S750" s="177">
        <v>0</v>
      </c>
    </row>
    <row r="751" spans="2:19" ht="16.5" x14ac:dyDescent="0.25">
      <c r="B751" s="137">
        <v>738</v>
      </c>
      <c r="C751" s="81">
        <v>5</v>
      </c>
      <c r="D751" s="83" t="s">
        <v>762</v>
      </c>
      <c r="E751" s="128" t="s">
        <v>763</v>
      </c>
      <c r="F751" s="86" t="s">
        <v>455</v>
      </c>
      <c r="G751" s="86" t="s">
        <v>755</v>
      </c>
      <c r="H751" s="79">
        <f t="shared" ca="1" si="58"/>
        <v>0</v>
      </c>
      <c r="I751" s="251">
        <v>42123</v>
      </c>
      <c r="J751" s="251">
        <v>42131</v>
      </c>
      <c r="K751" s="149">
        <v>0.01</v>
      </c>
      <c r="L751" s="180">
        <f t="shared" si="59"/>
        <v>7</v>
      </c>
      <c r="M751" s="251"/>
      <c r="N751" s="251"/>
      <c r="O751" s="149">
        <v>0.01</v>
      </c>
      <c r="P751" s="151">
        <f t="shared" si="60"/>
        <v>0</v>
      </c>
      <c r="Q751" s="145">
        <f t="shared" si="61"/>
        <v>0</v>
      </c>
      <c r="R751" s="175">
        <f t="shared" ca="1" si="57"/>
        <v>0</v>
      </c>
      <c r="S751" s="177">
        <v>0</v>
      </c>
    </row>
    <row r="752" spans="2:19" ht="16.5" x14ac:dyDescent="0.25">
      <c r="B752" s="137">
        <v>739</v>
      </c>
      <c r="C752" s="81">
        <v>5</v>
      </c>
      <c r="D752" s="83" t="s">
        <v>764</v>
      </c>
      <c r="E752" s="128" t="s">
        <v>765</v>
      </c>
      <c r="F752" s="86" t="s">
        <v>455</v>
      </c>
      <c r="G752" s="86" t="s">
        <v>755</v>
      </c>
      <c r="H752" s="79">
        <f t="shared" ca="1" si="58"/>
        <v>-1</v>
      </c>
      <c r="I752" s="251">
        <v>42108</v>
      </c>
      <c r="J752" s="251">
        <v>42110</v>
      </c>
      <c r="K752" s="149">
        <v>0.01</v>
      </c>
      <c r="L752" s="180">
        <f t="shared" si="59"/>
        <v>3</v>
      </c>
      <c r="M752" s="251"/>
      <c r="N752" s="251"/>
      <c r="O752" s="149">
        <v>0.01</v>
      </c>
      <c r="P752" s="151">
        <f t="shared" si="60"/>
        <v>0</v>
      </c>
      <c r="Q752" s="145">
        <f t="shared" si="61"/>
        <v>0</v>
      </c>
      <c r="R752" s="175">
        <f t="shared" ca="1" si="57"/>
        <v>1</v>
      </c>
      <c r="S752" s="177">
        <v>0</v>
      </c>
    </row>
    <row r="753" spans="2:19" ht="12.75" customHeight="1" x14ac:dyDescent="0.25">
      <c r="B753" s="137">
        <v>740</v>
      </c>
      <c r="C753" s="81">
        <v>4</v>
      </c>
      <c r="D753" s="83" t="s">
        <v>766</v>
      </c>
      <c r="E753" s="128" t="s">
        <v>767</v>
      </c>
      <c r="F753" s="86"/>
      <c r="G753" s="86"/>
      <c r="H753" s="79">
        <f t="shared" ca="1" si="58"/>
        <v>0</v>
      </c>
      <c r="I753" s="251">
        <f>MINA(I754:I755)</f>
        <v>42179</v>
      </c>
      <c r="J753" s="251">
        <f>MAXA(J754:J755)</f>
        <v>42201</v>
      </c>
      <c r="K753" s="149">
        <f>SUM(K754:K755)</f>
        <v>0.02</v>
      </c>
      <c r="L753" s="180">
        <f t="shared" si="59"/>
        <v>17</v>
      </c>
      <c r="M753" s="251"/>
      <c r="N753" s="251"/>
      <c r="O753" s="149">
        <f>SUM(O754:O755)</f>
        <v>0.02</v>
      </c>
      <c r="P753" s="151">
        <f t="shared" si="60"/>
        <v>0</v>
      </c>
      <c r="Q753" s="145">
        <f t="shared" si="61"/>
        <v>0</v>
      </c>
      <c r="R753" s="175">
        <f t="shared" ca="1" si="57"/>
        <v>0</v>
      </c>
      <c r="S753" s="177">
        <v>0</v>
      </c>
    </row>
    <row r="754" spans="2:19" ht="16.5" x14ac:dyDescent="0.25">
      <c r="B754" s="137">
        <v>741</v>
      </c>
      <c r="C754" s="81">
        <v>5</v>
      </c>
      <c r="D754" s="83" t="s">
        <v>768</v>
      </c>
      <c r="E754" s="128" t="s">
        <v>769</v>
      </c>
      <c r="F754" s="86" t="s">
        <v>455</v>
      </c>
      <c r="G754" s="86" t="s">
        <v>711</v>
      </c>
      <c r="H754" s="79">
        <f t="shared" ca="1" si="58"/>
        <v>0</v>
      </c>
      <c r="I754" s="251">
        <v>42179</v>
      </c>
      <c r="J754" s="251">
        <v>42185</v>
      </c>
      <c r="K754" s="149">
        <v>0.01</v>
      </c>
      <c r="L754" s="180">
        <f t="shared" si="59"/>
        <v>5</v>
      </c>
      <c r="M754" s="251"/>
      <c r="N754" s="251"/>
      <c r="O754" s="149">
        <v>0.01</v>
      </c>
      <c r="P754" s="151">
        <f t="shared" si="60"/>
        <v>0</v>
      </c>
      <c r="Q754" s="145">
        <f t="shared" si="61"/>
        <v>0</v>
      </c>
      <c r="R754" s="175">
        <f t="shared" ca="1" si="57"/>
        <v>0</v>
      </c>
      <c r="S754" s="177">
        <v>0</v>
      </c>
    </row>
    <row r="755" spans="2:19" ht="16.5" x14ac:dyDescent="0.25">
      <c r="B755" s="137">
        <v>742</v>
      </c>
      <c r="C755" s="81">
        <v>5</v>
      </c>
      <c r="D755" s="83" t="s">
        <v>770</v>
      </c>
      <c r="E755" s="128" t="s">
        <v>771</v>
      </c>
      <c r="F755" s="86" t="s">
        <v>455</v>
      </c>
      <c r="G755" s="86" t="s">
        <v>772</v>
      </c>
      <c r="H755" s="79">
        <f t="shared" ca="1" si="58"/>
        <v>0</v>
      </c>
      <c r="I755" s="251">
        <v>42186</v>
      </c>
      <c r="J755" s="251">
        <v>42201</v>
      </c>
      <c r="K755" s="149">
        <v>0.01</v>
      </c>
      <c r="L755" s="180">
        <f t="shared" si="59"/>
        <v>12</v>
      </c>
      <c r="M755" s="251"/>
      <c r="N755" s="251"/>
      <c r="O755" s="149">
        <v>0.01</v>
      </c>
      <c r="P755" s="151">
        <f t="shared" si="60"/>
        <v>0</v>
      </c>
      <c r="Q755" s="145">
        <f t="shared" si="61"/>
        <v>0</v>
      </c>
      <c r="R755" s="175">
        <f t="shared" ca="1" si="57"/>
        <v>0</v>
      </c>
      <c r="S755" s="177">
        <v>0</v>
      </c>
    </row>
    <row r="756" spans="2:19" ht="12.75" customHeight="1" x14ac:dyDescent="0.25">
      <c r="B756" s="137">
        <v>743</v>
      </c>
      <c r="C756" s="81">
        <v>4</v>
      </c>
      <c r="D756" s="83" t="s">
        <v>773</v>
      </c>
      <c r="E756" s="128" t="s">
        <v>774</v>
      </c>
      <c r="F756" s="86" t="s">
        <v>455</v>
      </c>
      <c r="G756" s="86" t="s">
        <v>724</v>
      </c>
      <c r="H756" s="79">
        <f t="shared" ca="1" si="58"/>
        <v>0</v>
      </c>
      <c r="I756" s="251">
        <v>42156</v>
      </c>
      <c r="J756" s="251">
        <v>42201</v>
      </c>
      <c r="K756" s="149">
        <v>0.01</v>
      </c>
      <c r="L756" s="180">
        <f t="shared" si="59"/>
        <v>34</v>
      </c>
      <c r="M756" s="251"/>
      <c r="N756" s="251"/>
      <c r="O756" s="149">
        <v>0.01</v>
      </c>
      <c r="P756" s="151">
        <f t="shared" si="60"/>
        <v>0</v>
      </c>
      <c r="Q756" s="145">
        <f t="shared" si="61"/>
        <v>0</v>
      </c>
      <c r="R756" s="175">
        <f t="shared" ca="1" si="57"/>
        <v>0</v>
      </c>
      <c r="S756" s="177">
        <v>0</v>
      </c>
    </row>
    <row r="757" spans="2:19" ht="12.75" customHeight="1" x14ac:dyDescent="0.25">
      <c r="B757" s="137">
        <v>744</v>
      </c>
      <c r="C757" s="81">
        <v>4</v>
      </c>
      <c r="D757" s="83" t="s">
        <v>775</v>
      </c>
      <c r="E757" s="128" t="s">
        <v>776</v>
      </c>
      <c r="F757" s="86"/>
      <c r="G757" s="86"/>
      <c r="H757" s="79">
        <f t="shared" ca="1" si="58"/>
        <v>0</v>
      </c>
      <c r="I757" s="251">
        <f>MINA(I758:I761)</f>
        <v>42095</v>
      </c>
      <c r="J757" s="251">
        <f>MAXA(J758:J761)</f>
        <v>42132</v>
      </c>
      <c r="K757" s="149">
        <f>SUM(K758:K761)</f>
        <v>0.04</v>
      </c>
      <c r="L757" s="180">
        <f t="shared" si="59"/>
        <v>28</v>
      </c>
      <c r="M757" s="251"/>
      <c r="N757" s="251"/>
      <c r="O757" s="149">
        <f>SUM(O758:O761)</f>
        <v>0.04</v>
      </c>
      <c r="P757" s="151">
        <f t="shared" si="60"/>
        <v>0</v>
      </c>
      <c r="Q757" s="145">
        <f t="shared" si="61"/>
        <v>0</v>
      </c>
      <c r="R757" s="175">
        <f t="shared" ca="1" si="57"/>
        <v>0.7142857142857143</v>
      </c>
      <c r="S757" s="177">
        <v>0</v>
      </c>
    </row>
    <row r="758" spans="2:19" ht="16.5" x14ac:dyDescent="0.25">
      <c r="B758" s="137">
        <v>745</v>
      </c>
      <c r="C758" s="81">
        <v>5</v>
      </c>
      <c r="D758" s="83" t="s">
        <v>777</v>
      </c>
      <c r="E758" s="128" t="s">
        <v>778</v>
      </c>
      <c r="F758" s="86" t="s">
        <v>455</v>
      </c>
      <c r="G758" s="86" t="s">
        <v>711</v>
      </c>
      <c r="H758" s="79">
        <f t="shared" ca="1" si="58"/>
        <v>0</v>
      </c>
      <c r="I758" s="251">
        <v>42121</v>
      </c>
      <c r="J758" s="251">
        <v>42132</v>
      </c>
      <c r="K758" s="149">
        <v>0.01</v>
      </c>
      <c r="L758" s="180">
        <f t="shared" si="59"/>
        <v>10</v>
      </c>
      <c r="M758" s="251"/>
      <c r="N758" s="251"/>
      <c r="O758" s="149">
        <v>0.01</v>
      </c>
      <c r="P758" s="151">
        <f t="shared" si="60"/>
        <v>0</v>
      </c>
      <c r="Q758" s="145">
        <f t="shared" si="61"/>
        <v>0</v>
      </c>
      <c r="R758" s="175">
        <f t="shared" ca="1" si="57"/>
        <v>0</v>
      </c>
      <c r="S758" s="177">
        <v>0</v>
      </c>
    </row>
    <row r="759" spans="2:19" ht="16.5" x14ac:dyDescent="0.25">
      <c r="B759" s="137">
        <v>746</v>
      </c>
      <c r="C759" s="81">
        <v>5</v>
      </c>
      <c r="D759" s="83" t="s">
        <v>779</v>
      </c>
      <c r="E759" s="128" t="s">
        <v>780</v>
      </c>
      <c r="F759" s="86" t="s">
        <v>455</v>
      </c>
      <c r="G759" s="86" t="s">
        <v>772</v>
      </c>
      <c r="H759" s="79">
        <f t="shared" ca="1" si="58"/>
        <v>-1</v>
      </c>
      <c r="I759" s="251">
        <v>42095</v>
      </c>
      <c r="J759" s="251">
        <v>42102</v>
      </c>
      <c r="K759" s="149">
        <v>0.01</v>
      </c>
      <c r="L759" s="180">
        <f t="shared" si="59"/>
        <v>6</v>
      </c>
      <c r="M759" s="251"/>
      <c r="N759" s="251"/>
      <c r="O759" s="149">
        <v>0.01</v>
      </c>
      <c r="P759" s="151">
        <f t="shared" si="60"/>
        <v>0</v>
      </c>
      <c r="Q759" s="145">
        <f t="shared" si="61"/>
        <v>0</v>
      </c>
      <c r="R759" s="175">
        <f t="shared" ca="1" si="57"/>
        <v>1</v>
      </c>
      <c r="S759" s="177">
        <v>0</v>
      </c>
    </row>
    <row r="760" spans="2:19" ht="16.5" x14ac:dyDescent="0.25">
      <c r="B760" s="137">
        <v>747</v>
      </c>
      <c r="C760" s="81">
        <v>5</v>
      </c>
      <c r="D760" s="83" t="s">
        <v>781</v>
      </c>
      <c r="E760" s="128" t="s">
        <v>782</v>
      </c>
      <c r="F760" s="86" t="s">
        <v>455</v>
      </c>
      <c r="G760" s="86" t="s">
        <v>752</v>
      </c>
      <c r="H760" s="79">
        <f t="shared" ca="1" si="58"/>
        <v>-1</v>
      </c>
      <c r="I760" s="251">
        <v>42095</v>
      </c>
      <c r="J760" s="251">
        <v>42104</v>
      </c>
      <c r="K760" s="149">
        <v>0.01</v>
      </c>
      <c r="L760" s="180">
        <f t="shared" si="59"/>
        <v>8</v>
      </c>
      <c r="M760" s="251"/>
      <c r="N760" s="251"/>
      <c r="O760" s="149">
        <v>0.01</v>
      </c>
      <c r="P760" s="151">
        <f t="shared" si="60"/>
        <v>0</v>
      </c>
      <c r="Q760" s="145">
        <f t="shared" si="61"/>
        <v>0</v>
      </c>
      <c r="R760" s="175">
        <f t="shared" ca="1" si="57"/>
        <v>1</v>
      </c>
      <c r="S760" s="177">
        <v>0</v>
      </c>
    </row>
    <row r="761" spans="2:19" ht="16.5" x14ac:dyDescent="0.25">
      <c r="B761" s="137">
        <v>748</v>
      </c>
      <c r="C761" s="81">
        <v>5</v>
      </c>
      <c r="D761" s="83" t="s">
        <v>783</v>
      </c>
      <c r="E761" s="128" t="s">
        <v>784</v>
      </c>
      <c r="F761" s="86" t="s">
        <v>455</v>
      </c>
      <c r="G761" s="86" t="s">
        <v>772</v>
      </c>
      <c r="H761" s="79">
        <f t="shared" ca="1" si="58"/>
        <v>0</v>
      </c>
      <c r="I761" s="251">
        <v>42103</v>
      </c>
      <c r="J761" s="251">
        <v>42118</v>
      </c>
      <c r="K761" s="149">
        <v>0.01</v>
      </c>
      <c r="L761" s="180">
        <f t="shared" si="59"/>
        <v>12</v>
      </c>
      <c r="M761" s="251"/>
      <c r="N761" s="251"/>
      <c r="O761" s="149">
        <v>0.01</v>
      </c>
      <c r="P761" s="151">
        <f t="shared" si="60"/>
        <v>0</v>
      </c>
      <c r="Q761" s="145">
        <f t="shared" si="61"/>
        <v>0</v>
      </c>
      <c r="R761" s="175">
        <f t="shared" ca="1" si="57"/>
        <v>1</v>
      </c>
      <c r="S761" s="177">
        <v>0</v>
      </c>
    </row>
    <row r="762" spans="2:19" ht="12.75" customHeight="1" x14ac:dyDescent="0.25">
      <c r="B762" s="137">
        <v>749</v>
      </c>
      <c r="C762" s="81">
        <v>4</v>
      </c>
      <c r="D762" s="83" t="s">
        <v>785</v>
      </c>
      <c r="E762" s="128" t="s">
        <v>786</v>
      </c>
      <c r="F762" s="86"/>
      <c r="G762" s="86"/>
      <c r="H762" s="79">
        <f t="shared" ca="1" si="58"/>
        <v>0</v>
      </c>
      <c r="I762" s="251">
        <f>MINA(I763:I764)</f>
        <v>42163</v>
      </c>
      <c r="J762" s="251">
        <f>MAXA(J763:J764)</f>
        <v>42201</v>
      </c>
      <c r="K762" s="149">
        <f>SUM(K763:K764)</f>
        <v>0.02</v>
      </c>
      <c r="L762" s="180">
        <f t="shared" si="59"/>
        <v>29</v>
      </c>
      <c r="M762" s="251"/>
      <c r="N762" s="251"/>
      <c r="O762" s="149">
        <f>SUM(O763:O764)</f>
        <v>0.02</v>
      </c>
      <c r="P762" s="151">
        <f t="shared" si="60"/>
        <v>0</v>
      </c>
      <c r="Q762" s="145">
        <f t="shared" si="61"/>
        <v>0</v>
      </c>
      <c r="R762" s="175">
        <f t="shared" ca="1" si="57"/>
        <v>0</v>
      </c>
      <c r="S762" s="177">
        <v>0</v>
      </c>
    </row>
    <row r="763" spans="2:19" ht="16.5" x14ac:dyDescent="0.25">
      <c r="B763" s="137">
        <v>750</v>
      </c>
      <c r="C763" s="81">
        <v>5</v>
      </c>
      <c r="D763" s="83" t="s">
        <v>787</v>
      </c>
      <c r="E763" s="128" t="s">
        <v>788</v>
      </c>
      <c r="F763" s="86" t="s">
        <v>789</v>
      </c>
      <c r="G763" s="86" t="s">
        <v>752</v>
      </c>
      <c r="H763" s="79">
        <f t="shared" ca="1" si="58"/>
        <v>0</v>
      </c>
      <c r="I763" s="251">
        <v>42184</v>
      </c>
      <c r="J763" s="251">
        <v>42201</v>
      </c>
      <c r="K763" s="149">
        <v>0.01</v>
      </c>
      <c r="L763" s="180">
        <f t="shared" si="59"/>
        <v>14</v>
      </c>
      <c r="M763" s="251"/>
      <c r="N763" s="251"/>
      <c r="O763" s="149">
        <v>0.01</v>
      </c>
      <c r="P763" s="151">
        <f t="shared" si="60"/>
        <v>0</v>
      </c>
      <c r="Q763" s="145">
        <f t="shared" si="61"/>
        <v>0</v>
      </c>
      <c r="R763" s="175">
        <f t="shared" ca="1" si="57"/>
        <v>0</v>
      </c>
      <c r="S763" s="177">
        <v>0</v>
      </c>
    </row>
    <row r="764" spans="2:19" ht="16.5" x14ac:dyDescent="0.25">
      <c r="B764" s="137">
        <v>751</v>
      </c>
      <c r="C764" s="81">
        <v>5</v>
      </c>
      <c r="D764" s="83" t="s">
        <v>790</v>
      </c>
      <c r="E764" s="128" t="s">
        <v>791</v>
      </c>
      <c r="F764" s="86" t="s">
        <v>792</v>
      </c>
      <c r="G764" s="86" t="s">
        <v>752</v>
      </c>
      <c r="H764" s="79">
        <f t="shared" ca="1" si="58"/>
        <v>0</v>
      </c>
      <c r="I764" s="251">
        <v>42163</v>
      </c>
      <c r="J764" s="251">
        <v>42181</v>
      </c>
      <c r="K764" s="149">
        <v>0.01</v>
      </c>
      <c r="L764" s="180">
        <f t="shared" si="59"/>
        <v>15</v>
      </c>
      <c r="M764" s="251"/>
      <c r="N764" s="251"/>
      <c r="O764" s="149">
        <v>0.01</v>
      </c>
      <c r="P764" s="151">
        <f t="shared" si="60"/>
        <v>0</v>
      </c>
      <c r="Q764" s="145">
        <f t="shared" si="61"/>
        <v>0</v>
      </c>
      <c r="R764" s="175">
        <f t="shared" ca="1" si="57"/>
        <v>0</v>
      </c>
      <c r="S764" s="177">
        <v>0</v>
      </c>
    </row>
    <row r="765" spans="2:19" ht="12.75" customHeight="1" x14ac:dyDescent="0.25">
      <c r="B765" s="137">
        <v>752</v>
      </c>
      <c r="C765" s="81">
        <v>4</v>
      </c>
      <c r="D765" s="83" t="s">
        <v>793</v>
      </c>
      <c r="E765" s="128" t="s">
        <v>794</v>
      </c>
      <c r="F765" s="86"/>
      <c r="G765" s="86"/>
      <c r="H765" s="79">
        <f t="shared" ca="1" si="58"/>
        <v>0</v>
      </c>
      <c r="I765" s="251">
        <f>MINA(I766:I771)</f>
        <v>42115</v>
      </c>
      <c r="J765" s="251">
        <f>MAXA(J766:J771)</f>
        <v>42201</v>
      </c>
      <c r="K765" s="149">
        <f>SUM(K766:K771)</f>
        <v>6.0000000000000005E-2</v>
      </c>
      <c r="L765" s="180">
        <f t="shared" si="59"/>
        <v>63</v>
      </c>
      <c r="M765" s="251"/>
      <c r="N765" s="251"/>
      <c r="O765" s="149">
        <f>SUM(O766:O771)</f>
        <v>6.0000000000000005E-2</v>
      </c>
      <c r="P765" s="151">
        <f t="shared" si="60"/>
        <v>0</v>
      </c>
      <c r="Q765" s="145">
        <f t="shared" si="61"/>
        <v>0</v>
      </c>
      <c r="R765" s="175">
        <f t="shared" ca="1" si="57"/>
        <v>0</v>
      </c>
      <c r="S765" s="177">
        <v>0</v>
      </c>
    </row>
    <row r="766" spans="2:19" ht="16.5" x14ac:dyDescent="0.25">
      <c r="B766" s="137">
        <v>753</v>
      </c>
      <c r="C766" s="81">
        <v>5</v>
      </c>
      <c r="D766" s="83" t="s">
        <v>795</v>
      </c>
      <c r="E766" s="128" t="s">
        <v>796</v>
      </c>
      <c r="F766" s="86" t="s">
        <v>455</v>
      </c>
      <c r="G766" s="86" t="s">
        <v>698</v>
      </c>
      <c r="H766" s="79">
        <f t="shared" ca="1" si="58"/>
        <v>0</v>
      </c>
      <c r="I766" s="251">
        <v>42188</v>
      </c>
      <c r="J766" s="251">
        <v>42201</v>
      </c>
      <c r="K766" s="149">
        <v>0.01</v>
      </c>
      <c r="L766" s="180">
        <f t="shared" si="59"/>
        <v>10</v>
      </c>
      <c r="M766" s="251"/>
      <c r="N766" s="251"/>
      <c r="O766" s="149">
        <v>0.01</v>
      </c>
      <c r="P766" s="151">
        <f t="shared" si="60"/>
        <v>0</v>
      </c>
      <c r="Q766" s="145">
        <f t="shared" si="61"/>
        <v>0</v>
      </c>
      <c r="R766" s="175">
        <f t="shared" ca="1" si="57"/>
        <v>0</v>
      </c>
      <c r="S766" s="177">
        <v>0</v>
      </c>
    </row>
    <row r="767" spans="2:19" ht="16.5" x14ac:dyDescent="0.25">
      <c r="B767" s="137">
        <v>754</v>
      </c>
      <c r="C767" s="81">
        <v>5</v>
      </c>
      <c r="D767" s="83" t="s">
        <v>797</v>
      </c>
      <c r="E767" s="128" t="s">
        <v>798</v>
      </c>
      <c r="F767" s="86" t="s">
        <v>455</v>
      </c>
      <c r="G767" s="86" t="s">
        <v>698</v>
      </c>
      <c r="H767" s="79">
        <f t="shared" ca="1" si="58"/>
        <v>0</v>
      </c>
      <c r="I767" s="251">
        <v>42174</v>
      </c>
      <c r="J767" s="251">
        <v>42187</v>
      </c>
      <c r="K767" s="149">
        <v>0.01</v>
      </c>
      <c r="L767" s="180">
        <f t="shared" si="59"/>
        <v>10</v>
      </c>
      <c r="M767" s="251"/>
      <c r="N767" s="251"/>
      <c r="O767" s="149">
        <v>0.01</v>
      </c>
      <c r="P767" s="151">
        <f t="shared" si="60"/>
        <v>0</v>
      </c>
      <c r="Q767" s="145">
        <f t="shared" si="61"/>
        <v>0</v>
      </c>
      <c r="R767" s="175">
        <f t="shared" ca="1" si="57"/>
        <v>0</v>
      </c>
      <c r="S767" s="177">
        <v>0</v>
      </c>
    </row>
    <row r="768" spans="2:19" ht="16.5" x14ac:dyDescent="0.25">
      <c r="B768" s="137">
        <v>755</v>
      </c>
      <c r="C768" s="81">
        <v>5</v>
      </c>
      <c r="D768" s="83" t="s">
        <v>799</v>
      </c>
      <c r="E768" s="128" t="s">
        <v>800</v>
      </c>
      <c r="F768" s="86" t="s">
        <v>455</v>
      </c>
      <c r="G768" s="86" t="s">
        <v>698</v>
      </c>
      <c r="H768" s="79">
        <f t="shared" ca="1" si="58"/>
        <v>0</v>
      </c>
      <c r="I768" s="251">
        <v>42128</v>
      </c>
      <c r="J768" s="251">
        <v>42139</v>
      </c>
      <c r="K768" s="149">
        <v>0.01</v>
      </c>
      <c r="L768" s="180">
        <f t="shared" si="59"/>
        <v>10</v>
      </c>
      <c r="M768" s="251"/>
      <c r="N768" s="251"/>
      <c r="O768" s="149">
        <v>0.01</v>
      </c>
      <c r="P768" s="151">
        <f t="shared" si="60"/>
        <v>0</v>
      </c>
      <c r="Q768" s="145">
        <f t="shared" si="61"/>
        <v>0</v>
      </c>
      <c r="R768" s="175">
        <f t="shared" ca="1" si="57"/>
        <v>0</v>
      </c>
      <c r="S768" s="177">
        <v>0</v>
      </c>
    </row>
    <row r="769" spans="2:19" ht="16.5" x14ac:dyDescent="0.25">
      <c r="B769" s="137">
        <v>756</v>
      </c>
      <c r="C769" s="81">
        <v>5</v>
      </c>
      <c r="D769" s="83" t="s">
        <v>801</v>
      </c>
      <c r="E769" s="128" t="s">
        <v>802</v>
      </c>
      <c r="F769" s="86" t="s">
        <v>455</v>
      </c>
      <c r="G769" s="86" t="s">
        <v>698</v>
      </c>
      <c r="H769" s="79">
        <f t="shared" ca="1" si="58"/>
        <v>0</v>
      </c>
      <c r="I769" s="251">
        <v>42115</v>
      </c>
      <c r="J769" s="251">
        <v>42125</v>
      </c>
      <c r="K769" s="149">
        <v>0.01</v>
      </c>
      <c r="L769" s="180">
        <f t="shared" si="59"/>
        <v>9</v>
      </c>
      <c r="M769" s="251"/>
      <c r="N769" s="251"/>
      <c r="O769" s="149">
        <v>0.01</v>
      </c>
      <c r="P769" s="151">
        <f t="shared" si="60"/>
        <v>0</v>
      </c>
      <c r="Q769" s="145">
        <f t="shared" si="61"/>
        <v>0</v>
      </c>
      <c r="R769" s="175">
        <f t="shared" ca="1" si="57"/>
        <v>0</v>
      </c>
      <c r="S769" s="177">
        <v>0</v>
      </c>
    </row>
    <row r="770" spans="2:19" ht="16.5" x14ac:dyDescent="0.25">
      <c r="B770" s="137">
        <v>757</v>
      </c>
      <c r="C770" s="81">
        <v>5</v>
      </c>
      <c r="D770" s="83" t="s">
        <v>803</v>
      </c>
      <c r="E770" s="128" t="s">
        <v>804</v>
      </c>
      <c r="F770" s="86" t="s">
        <v>455</v>
      </c>
      <c r="G770" s="86" t="s">
        <v>698</v>
      </c>
      <c r="H770" s="79">
        <f t="shared" ca="1" si="58"/>
        <v>0</v>
      </c>
      <c r="I770" s="251">
        <v>42142</v>
      </c>
      <c r="J770" s="251">
        <v>42152</v>
      </c>
      <c r="K770" s="149">
        <v>0.01</v>
      </c>
      <c r="L770" s="180">
        <f t="shared" si="59"/>
        <v>9</v>
      </c>
      <c r="M770" s="251"/>
      <c r="N770" s="251"/>
      <c r="O770" s="149">
        <v>0.01</v>
      </c>
      <c r="P770" s="151">
        <f t="shared" si="60"/>
        <v>0</v>
      </c>
      <c r="Q770" s="145">
        <f t="shared" si="61"/>
        <v>0</v>
      </c>
      <c r="R770" s="175">
        <f t="shared" ca="1" si="57"/>
        <v>0</v>
      </c>
      <c r="S770" s="177">
        <v>0</v>
      </c>
    </row>
    <row r="771" spans="2:19" ht="16.5" x14ac:dyDescent="0.25">
      <c r="B771" s="137">
        <v>758</v>
      </c>
      <c r="C771" s="81">
        <v>5</v>
      </c>
      <c r="D771" s="83" t="s">
        <v>805</v>
      </c>
      <c r="E771" s="128" t="s">
        <v>806</v>
      </c>
      <c r="F771" s="86" t="s">
        <v>455</v>
      </c>
      <c r="G771" s="86" t="s">
        <v>698</v>
      </c>
      <c r="H771" s="79">
        <f t="shared" ca="1" si="58"/>
        <v>0</v>
      </c>
      <c r="I771" s="251">
        <v>42153</v>
      </c>
      <c r="J771" s="251">
        <v>42173</v>
      </c>
      <c r="K771" s="149">
        <v>0.01</v>
      </c>
      <c r="L771" s="180">
        <f t="shared" si="59"/>
        <v>15</v>
      </c>
      <c r="M771" s="251"/>
      <c r="N771" s="251"/>
      <c r="O771" s="149">
        <v>0.01</v>
      </c>
      <c r="P771" s="151">
        <f t="shared" si="60"/>
        <v>0</v>
      </c>
      <c r="Q771" s="145">
        <f t="shared" si="61"/>
        <v>0</v>
      </c>
      <c r="R771" s="175">
        <f t="shared" ca="1" si="57"/>
        <v>0</v>
      </c>
      <c r="S771" s="177">
        <v>0</v>
      </c>
    </row>
    <row r="772" spans="2:19" ht="12.75" customHeight="1" x14ac:dyDescent="0.25">
      <c r="B772" s="137">
        <v>759</v>
      </c>
      <c r="C772" s="81">
        <v>4</v>
      </c>
      <c r="D772" s="83" t="s">
        <v>807</v>
      </c>
      <c r="E772" s="128" t="s">
        <v>808</v>
      </c>
      <c r="F772" s="86" t="s">
        <v>809</v>
      </c>
      <c r="G772" s="86" t="s">
        <v>698</v>
      </c>
      <c r="H772" s="79">
        <f t="shared" ca="1" si="58"/>
        <v>0</v>
      </c>
      <c r="I772" s="251">
        <v>42086</v>
      </c>
      <c r="J772" s="251">
        <v>42202</v>
      </c>
      <c r="K772" s="149">
        <v>0.01</v>
      </c>
      <c r="L772" s="180">
        <f t="shared" si="59"/>
        <v>85</v>
      </c>
      <c r="M772" s="251"/>
      <c r="N772" s="251"/>
      <c r="O772" s="149">
        <v>0.01</v>
      </c>
      <c r="P772" s="151">
        <f t="shared" si="60"/>
        <v>0</v>
      </c>
      <c r="Q772" s="145">
        <f t="shared" si="61"/>
        <v>0</v>
      </c>
      <c r="R772" s="175">
        <f t="shared" ca="1" si="57"/>
        <v>0.3411764705882353</v>
      </c>
      <c r="S772" s="177">
        <v>0</v>
      </c>
    </row>
    <row r="773" spans="2:19" ht="12.75" customHeight="1" x14ac:dyDescent="0.25">
      <c r="B773" s="137">
        <v>760</v>
      </c>
      <c r="C773" s="81">
        <v>3</v>
      </c>
      <c r="D773" s="83" t="s">
        <v>810</v>
      </c>
      <c r="E773" s="128" t="s">
        <v>460</v>
      </c>
      <c r="F773" s="84"/>
      <c r="G773" s="85"/>
      <c r="H773" s="79">
        <f t="shared" ca="1" si="58"/>
        <v>0</v>
      </c>
      <c r="I773" s="251">
        <f>MINA(I774:I826)</f>
        <v>42086</v>
      </c>
      <c r="J773" s="251">
        <f>MAXA(J774:J826)</f>
        <v>42202</v>
      </c>
      <c r="K773" s="149">
        <f>SUM(K774,K780,K786,K795,K799,K807,K810,K811,K816,K819,K826)</f>
        <v>0.96</v>
      </c>
      <c r="L773" s="180">
        <f t="shared" si="59"/>
        <v>85</v>
      </c>
      <c r="M773" s="251"/>
      <c r="N773" s="251"/>
      <c r="O773" s="149">
        <f>SUM(O774,O780,O786,O795,O799,O807,O810,O811,O816,O819,O826)</f>
        <v>0.96</v>
      </c>
      <c r="P773" s="151">
        <f t="shared" si="60"/>
        <v>0</v>
      </c>
      <c r="Q773" s="145">
        <f t="shared" si="61"/>
        <v>0</v>
      </c>
      <c r="R773" s="175">
        <f t="shared" ca="1" si="57"/>
        <v>0.3411764705882353</v>
      </c>
      <c r="S773" s="177">
        <v>0</v>
      </c>
    </row>
    <row r="774" spans="2:19" ht="12.75" customHeight="1" x14ac:dyDescent="0.25">
      <c r="B774" s="137">
        <v>761</v>
      </c>
      <c r="C774" s="81">
        <v>4</v>
      </c>
      <c r="D774" s="83" t="s">
        <v>811</v>
      </c>
      <c r="E774" s="128" t="s">
        <v>695</v>
      </c>
      <c r="F774" s="86"/>
      <c r="G774" s="86"/>
      <c r="H774" s="79">
        <f t="shared" ca="1" si="58"/>
        <v>-1</v>
      </c>
      <c r="I774" s="251">
        <f>MINA(I775:I779)</f>
        <v>42086</v>
      </c>
      <c r="J774" s="251">
        <f>MAXA(J775:J779)</f>
        <v>42111</v>
      </c>
      <c r="K774" s="149">
        <f>SUM(K775:K779)</f>
        <v>0.1</v>
      </c>
      <c r="L774" s="180">
        <f t="shared" si="59"/>
        <v>20</v>
      </c>
      <c r="M774" s="251"/>
      <c r="N774" s="251"/>
      <c r="O774" s="149">
        <f>SUM(O775:O779)</f>
        <v>0.1</v>
      </c>
      <c r="P774" s="151">
        <f t="shared" si="60"/>
        <v>0</v>
      </c>
      <c r="Q774" s="145">
        <f t="shared" si="61"/>
        <v>0</v>
      </c>
      <c r="R774" s="175">
        <f t="shared" ca="1" si="57"/>
        <v>1</v>
      </c>
      <c r="S774" s="177">
        <v>0</v>
      </c>
    </row>
    <row r="775" spans="2:19" ht="16.5" x14ac:dyDescent="0.25">
      <c r="B775" s="137">
        <v>762</v>
      </c>
      <c r="C775" s="81">
        <v>5</v>
      </c>
      <c r="D775" s="83" t="s">
        <v>812</v>
      </c>
      <c r="E775" s="128" t="s">
        <v>697</v>
      </c>
      <c r="F775" s="86" t="s">
        <v>813</v>
      </c>
      <c r="G775" s="86" t="s">
        <v>698</v>
      </c>
      <c r="H775" s="79">
        <f t="shared" ca="1" si="58"/>
        <v>-1</v>
      </c>
      <c r="I775" s="251">
        <v>42086</v>
      </c>
      <c r="J775" s="251">
        <v>42111</v>
      </c>
      <c r="K775" s="149">
        <v>0.02</v>
      </c>
      <c r="L775" s="180">
        <f t="shared" si="59"/>
        <v>20</v>
      </c>
      <c r="M775" s="251"/>
      <c r="N775" s="251"/>
      <c r="O775" s="149">
        <v>0.02</v>
      </c>
      <c r="P775" s="151">
        <f t="shared" si="60"/>
        <v>0</v>
      </c>
      <c r="Q775" s="145">
        <f t="shared" si="61"/>
        <v>0</v>
      </c>
      <c r="R775" s="175">
        <f t="shared" ca="1" si="57"/>
        <v>1</v>
      </c>
      <c r="S775" s="177">
        <v>0</v>
      </c>
    </row>
    <row r="776" spans="2:19" ht="16.5" x14ac:dyDescent="0.25">
      <c r="B776" s="137">
        <v>763</v>
      </c>
      <c r="C776" s="81">
        <v>5</v>
      </c>
      <c r="D776" s="83" t="s">
        <v>814</v>
      </c>
      <c r="E776" s="128" t="s">
        <v>700</v>
      </c>
      <c r="F776" s="86" t="s">
        <v>813</v>
      </c>
      <c r="G776" s="86" t="s">
        <v>698</v>
      </c>
      <c r="H776" s="79">
        <f t="shared" ca="1" si="58"/>
        <v>-1</v>
      </c>
      <c r="I776" s="251">
        <v>42086</v>
      </c>
      <c r="J776" s="251">
        <v>42095</v>
      </c>
      <c r="K776" s="149">
        <v>0.02</v>
      </c>
      <c r="L776" s="180">
        <f t="shared" si="59"/>
        <v>8</v>
      </c>
      <c r="M776" s="251"/>
      <c r="N776" s="251"/>
      <c r="O776" s="149">
        <v>0.02</v>
      </c>
      <c r="P776" s="151">
        <f t="shared" si="60"/>
        <v>0</v>
      </c>
      <c r="Q776" s="145">
        <f t="shared" si="61"/>
        <v>0</v>
      </c>
      <c r="R776" s="175">
        <f t="shared" ca="1" si="57"/>
        <v>1</v>
      </c>
      <c r="S776" s="177">
        <v>0</v>
      </c>
    </row>
    <row r="777" spans="2:19" ht="16.5" x14ac:dyDescent="0.25">
      <c r="B777" s="137">
        <v>764</v>
      </c>
      <c r="C777" s="81">
        <v>5</v>
      </c>
      <c r="D777" s="83" t="s">
        <v>815</v>
      </c>
      <c r="E777" s="128" t="s">
        <v>702</v>
      </c>
      <c r="F777" s="86" t="s">
        <v>813</v>
      </c>
      <c r="G777" s="86" t="s">
        <v>698</v>
      </c>
      <c r="H777" s="79">
        <f t="shared" ca="1" si="58"/>
        <v>-1</v>
      </c>
      <c r="I777" s="251">
        <v>42105</v>
      </c>
      <c r="J777" s="251">
        <v>42108</v>
      </c>
      <c r="K777" s="149">
        <v>0.02</v>
      </c>
      <c r="L777" s="180">
        <f t="shared" si="59"/>
        <v>2</v>
      </c>
      <c r="M777" s="251"/>
      <c r="N777" s="251"/>
      <c r="O777" s="149">
        <v>0.02</v>
      </c>
      <c r="P777" s="151">
        <f t="shared" si="60"/>
        <v>0</v>
      </c>
      <c r="Q777" s="145">
        <f t="shared" si="61"/>
        <v>0</v>
      </c>
      <c r="R777" s="175">
        <f t="shared" ca="1" si="57"/>
        <v>1</v>
      </c>
      <c r="S777" s="177">
        <v>0</v>
      </c>
    </row>
    <row r="778" spans="2:19" ht="16.5" x14ac:dyDescent="0.25">
      <c r="B778" s="137">
        <v>765</v>
      </c>
      <c r="C778" s="81">
        <v>5</v>
      </c>
      <c r="D778" s="83" t="s">
        <v>816</v>
      </c>
      <c r="E778" s="128" t="s">
        <v>704</v>
      </c>
      <c r="F778" s="86" t="s">
        <v>813</v>
      </c>
      <c r="G778" s="86" t="s">
        <v>698</v>
      </c>
      <c r="H778" s="79">
        <f t="shared" ca="1" si="58"/>
        <v>-1</v>
      </c>
      <c r="I778" s="251">
        <v>42096</v>
      </c>
      <c r="J778" s="251">
        <v>42104</v>
      </c>
      <c r="K778" s="149">
        <v>0.02</v>
      </c>
      <c r="L778" s="180">
        <f t="shared" si="59"/>
        <v>7</v>
      </c>
      <c r="M778" s="251"/>
      <c r="N778" s="251"/>
      <c r="O778" s="149">
        <v>0.02</v>
      </c>
      <c r="P778" s="151">
        <f t="shared" si="60"/>
        <v>0</v>
      </c>
      <c r="Q778" s="145">
        <f t="shared" si="61"/>
        <v>0</v>
      </c>
      <c r="R778" s="175">
        <f t="shared" ca="1" si="57"/>
        <v>1</v>
      </c>
      <c r="S778" s="177">
        <v>0</v>
      </c>
    </row>
    <row r="779" spans="2:19" ht="16.5" x14ac:dyDescent="0.25">
      <c r="B779" s="137">
        <v>766</v>
      </c>
      <c r="C779" s="81">
        <v>5</v>
      </c>
      <c r="D779" s="83" t="s">
        <v>817</v>
      </c>
      <c r="E779" s="128" t="s">
        <v>706</v>
      </c>
      <c r="F779" s="86" t="s">
        <v>813</v>
      </c>
      <c r="G779" s="86" t="s">
        <v>698</v>
      </c>
      <c r="H779" s="79">
        <f t="shared" ca="1" si="58"/>
        <v>-1</v>
      </c>
      <c r="I779" s="251">
        <v>42109</v>
      </c>
      <c r="J779" s="251">
        <v>42111</v>
      </c>
      <c r="K779" s="149">
        <v>0.02</v>
      </c>
      <c r="L779" s="180">
        <f t="shared" si="59"/>
        <v>3</v>
      </c>
      <c r="M779" s="251"/>
      <c r="N779" s="251"/>
      <c r="O779" s="149">
        <v>0.02</v>
      </c>
      <c r="P779" s="151">
        <f t="shared" si="60"/>
        <v>0</v>
      </c>
      <c r="Q779" s="145">
        <f t="shared" si="61"/>
        <v>0</v>
      </c>
      <c r="R779" s="175">
        <f t="shared" ca="1" si="57"/>
        <v>1</v>
      </c>
      <c r="S779" s="177">
        <v>0</v>
      </c>
    </row>
    <row r="780" spans="2:19" ht="12.75" customHeight="1" x14ac:dyDescent="0.25">
      <c r="B780" s="137">
        <v>767</v>
      </c>
      <c r="C780" s="81">
        <v>4</v>
      </c>
      <c r="D780" s="83" t="s">
        <v>818</v>
      </c>
      <c r="E780" s="128" t="s">
        <v>708</v>
      </c>
      <c r="F780" s="86"/>
      <c r="G780" s="86"/>
      <c r="H780" s="79">
        <f t="shared" ca="1" si="58"/>
        <v>0</v>
      </c>
      <c r="I780" s="251">
        <f>MINA(I781:I785)</f>
        <v>42135</v>
      </c>
      <c r="J780" s="251">
        <f>MAXA(J781:J785)</f>
        <v>42178</v>
      </c>
      <c r="K780" s="149">
        <f>SUM(K781:K785)</f>
        <v>0.1</v>
      </c>
      <c r="L780" s="180">
        <f t="shared" si="59"/>
        <v>32</v>
      </c>
      <c r="M780" s="251"/>
      <c r="N780" s="251"/>
      <c r="O780" s="149">
        <f>SUM(O781:O785)</f>
        <v>0.1</v>
      </c>
      <c r="P780" s="151">
        <f t="shared" si="60"/>
        <v>0</v>
      </c>
      <c r="Q780" s="145">
        <f t="shared" si="61"/>
        <v>0</v>
      </c>
      <c r="R780" s="175">
        <f t="shared" ca="1" si="57"/>
        <v>0</v>
      </c>
      <c r="S780" s="177">
        <v>0</v>
      </c>
    </row>
    <row r="781" spans="2:19" ht="16.5" x14ac:dyDescent="0.25">
      <c r="B781" s="137">
        <v>768</v>
      </c>
      <c r="C781" s="81">
        <v>5</v>
      </c>
      <c r="D781" s="83" t="s">
        <v>819</v>
      </c>
      <c r="E781" s="128" t="s">
        <v>710</v>
      </c>
      <c r="F781" s="86" t="s">
        <v>813</v>
      </c>
      <c r="G781" s="86" t="s">
        <v>711</v>
      </c>
      <c r="H781" s="79">
        <f t="shared" ca="1" si="58"/>
        <v>0</v>
      </c>
      <c r="I781" s="251">
        <v>42135</v>
      </c>
      <c r="J781" s="251">
        <v>42154</v>
      </c>
      <c r="K781" s="149">
        <v>0.02</v>
      </c>
      <c r="L781" s="180">
        <f t="shared" si="59"/>
        <v>15</v>
      </c>
      <c r="M781" s="251"/>
      <c r="N781" s="251"/>
      <c r="O781" s="149">
        <v>0.02</v>
      </c>
      <c r="P781" s="151">
        <f t="shared" si="60"/>
        <v>0</v>
      </c>
      <c r="Q781" s="145">
        <f t="shared" si="61"/>
        <v>0</v>
      </c>
      <c r="R781" s="175">
        <f t="shared" ca="1" si="57"/>
        <v>0</v>
      </c>
      <c r="S781" s="177">
        <v>0</v>
      </c>
    </row>
    <row r="782" spans="2:19" ht="16.5" x14ac:dyDescent="0.25">
      <c r="B782" s="137">
        <v>769</v>
      </c>
      <c r="C782" s="81">
        <v>5</v>
      </c>
      <c r="D782" s="83" t="s">
        <v>820</v>
      </c>
      <c r="E782" s="128" t="s">
        <v>713</v>
      </c>
      <c r="F782" s="86" t="s">
        <v>813</v>
      </c>
      <c r="G782" s="86" t="s">
        <v>711</v>
      </c>
      <c r="H782" s="79">
        <f t="shared" ca="1" si="58"/>
        <v>0</v>
      </c>
      <c r="I782" s="251">
        <v>42157</v>
      </c>
      <c r="J782" s="251">
        <v>42160</v>
      </c>
      <c r="K782" s="149">
        <v>0.02</v>
      </c>
      <c r="L782" s="180">
        <f t="shared" si="59"/>
        <v>4</v>
      </c>
      <c r="M782" s="251"/>
      <c r="N782" s="251"/>
      <c r="O782" s="149">
        <v>0.02</v>
      </c>
      <c r="P782" s="151">
        <f t="shared" si="60"/>
        <v>0</v>
      </c>
      <c r="Q782" s="145">
        <f t="shared" si="61"/>
        <v>0</v>
      </c>
      <c r="R782" s="175">
        <f t="shared" ca="1" si="57"/>
        <v>0</v>
      </c>
      <c r="S782" s="177">
        <v>0</v>
      </c>
    </row>
    <row r="783" spans="2:19" ht="16.5" x14ac:dyDescent="0.25">
      <c r="B783" s="137">
        <v>770</v>
      </c>
      <c r="C783" s="81">
        <v>5</v>
      </c>
      <c r="D783" s="83" t="s">
        <v>821</v>
      </c>
      <c r="E783" s="128" t="s">
        <v>715</v>
      </c>
      <c r="F783" s="86" t="s">
        <v>813</v>
      </c>
      <c r="G783" s="86" t="s">
        <v>711</v>
      </c>
      <c r="H783" s="79">
        <f t="shared" ca="1" si="58"/>
        <v>0</v>
      </c>
      <c r="I783" s="251">
        <v>42164</v>
      </c>
      <c r="J783" s="251">
        <v>42166</v>
      </c>
      <c r="K783" s="149">
        <v>0.02</v>
      </c>
      <c r="L783" s="180">
        <f t="shared" si="59"/>
        <v>3</v>
      </c>
      <c r="M783" s="251"/>
      <c r="N783" s="251"/>
      <c r="O783" s="149">
        <v>0.02</v>
      </c>
      <c r="P783" s="151">
        <f t="shared" si="60"/>
        <v>0</v>
      </c>
      <c r="Q783" s="145">
        <f t="shared" si="61"/>
        <v>0</v>
      </c>
      <c r="R783" s="175">
        <f t="shared" ca="1" si="57"/>
        <v>0</v>
      </c>
      <c r="S783" s="177">
        <v>0</v>
      </c>
    </row>
    <row r="784" spans="2:19" ht="16.5" x14ac:dyDescent="0.25">
      <c r="B784" s="137">
        <v>771</v>
      </c>
      <c r="C784" s="81">
        <v>5</v>
      </c>
      <c r="D784" s="83" t="s">
        <v>822</v>
      </c>
      <c r="E784" s="128" t="s">
        <v>717</v>
      </c>
      <c r="F784" s="86" t="s">
        <v>813</v>
      </c>
      <c r="G784" s="86" t="s">
        <v>711</v>
      </c>
      <c r="H784" s="79">
        <f t="shared" ca="1" si="58"/>
        <v>0</v>
      </c>
      <c r="I784" s="251">
        <v>42167</v>
      </c>
      <c r="J784" s="251">
        <v>42172</v>
      </c>
      <c r="K784" s="149">
        <v>0.02</v>
      </c>
      <c r="L784" s="180">
        <f t="shared" si="59"/>
        <v>4</v>
      </c>
      <c r="M784" s="251"/>
      <c r="N784" s="251"/>
      <c r="O784" s="149">
        <v>0.02</v>
      </c>
      <c r="P784" s="151">
        <f t="shared" si="60"/>
        <v>0</v>
      </c>
      <c r="Q784" s="145">
        <f t="shared" si="61"/>
        <v>0</v>
      </c>
      <c r="R784" s="175">
        <f t="shared" ca="1" si="57"/>
        <v>0</v>
      </c>
      <c r="S784" s="177">
        <v>0</v>
      </c>
    </row>
    <row r="785" spans="2:19" ht="16.5" x14ac:dyDescent="0.25">
      <c r="B785" s="137">
        <v>772</v>
      </c>
      <c r="C785" s="81">
        <v>5</v>
      </c>
      <c r="D785" s="83" t="s">
        <v>823</v>
      </c>
      <c r="E785" s="128" t="s">
        <v>719</v>
      </c>
      <c r="F785" s="86" t="s">
        <v>813</v>
      </c>
      <c r="G785" s="86" t="s">
        <v>711</v>
      </c>
      <c r="H785" s="79">
        <f t="shared" ca="1" si="58"/>
        <v>0</v>
      </c>
      <c r="I785" s="251">
        <v>42173</v>
      </c>
      <c r="J785" s="251">
        <v>42178</v>
      </c>
      <c r="K785" s="149">
        <v>0.02</v>
      </c>
      <c r="L785" s="180">
        <f t="shared" si="59"/>
        <v>4</v>
      </c>
      <c r="M785" s="251"/>
      <c r="N785" s="251"/>
      <c r="O785" s="149">
        <v>0.02</v>
      </c>
      <c r="P785" s="151">
        <f t="shared" si="60"/>
        <v>0</v>
      </c>
      <c r="Q785" s="145">
        <f t="shared" si="61"/>
        <v>0</v>
      </c>
      <c r="R785" s="175">
        <f t="shared" ca="1" si="57"/>
        <v>0</v>
      </c>
      <c r="S785" s="177">
        <v>0</v>
      </c>
    </row>
    <row r="786" spans="2:19" ht="12.75" customHeight="1" x14ac:dyDescent="0.25">
      <c r="B786" s="137">
        <v>773</v>
      </c>
      <c r="C786" s="81">
        <v>4</v>
      </c>
      <c r="D786" s="83" t="s">
        <v>824</v>
      </c>
      <c r="E786" s="128" t="s">
        <v>721</v>
      </c>
      <c r="F786" s="86"/>
      <c r="G786" s="86"/>
      <c r="H786" s="79">
        <f t="shared" ca="1" si="58"/>
        <v>0</v>
      </c>
      <c r="I786" s="251">
        <f>MINA(I787:I794)</f>
        <v>42100</v>
      </c>
      <c r="J786" s="251">
        <f>MAXA(J787:J794)</f>
        <v>42153</v>
      </c>
      <c r="K786" s="149">
        <f>SUM(K787:K794)</f>
        <v>0.16</v>
      </c>
      <c r="L786" s="180">
        <f t="shared" si="59"/>
        <v>40</v>
      </c>
      <c r="M786" s="251"/>
      <c r="N786" s="251"/>
      <c r="O786" s="149">
        <f>SUM(O787:O794)</f>
        <v>0.16</v>
      </c>
      <c r="P786" s="151">
        <f t="shared" si="60"/>
        <v>0</v>
      </c>
      <c r="Q786" s="145">
        <f t="shared" si="61"/>
        <v>0</v>
      </c>
      <c r="R786" s="175">
        <f t="shared" ca="1" si="57"/>
        <v>0.375</v>
      </c>
      <c r="S786" s="177">
        <v>0</v>
      </c>
    </row>
    <row r="787" spans="2:19" ht="16.5" x14ac:dyDescent="0.25">
      <c r="B787" s="137">
        <v>774</v>
      </c>
      <c r="C787" s="81">
        <v>5</v>
      </c>
      <c r="D787" s="83" t="s">
        <v>825</v>
      </c>
      <c r="E787" s="128" t="s">
        <v>723</v>
      </c>
      <c r="F787" s="86" t="s">
        <v>813</v>
      </c>
      <c r="G787" s="86" t="s">
        <v>724</v>
      </c>
      <c r="H787" s="79">
        <f t="shared" ca="1" si="58"/>
        <v>0</v>
      </c>
      <c r="I787" s="251">
        <v>42135</v>
      </c>
      <c r="J787" s="251">
        <v>42153</v>
      </c>
      <c r="K787" s="149">
        <v>0.02</v>
      </c>
      <c r="L787" s="180">
        <f t="shared" si="59"/>
        <v>15</v>
      </c>
      <c r="M787" s="251"/>
      <c r="N787" s="251"/>
      <c r="O787" s="149">
        <v>0.02</v>
      </c>
      <c r="P787" s="151">
        <f t="shared" si="60"/>
        <v>0</v>
      </c>
      <c r="Q787" s="145">
        <f t="shared" si="61"/>
        <v>0</v>
      </c>
      <c r="R787" s="175">
        <f t="shared" ca="1" si="57"/>
        <v>0</v>
      </c>
      <c r="S787" s="177">
        <v>0</v>
      </c>
    </row>
    <row r="788" spans="2:19" ht="16.5" x14ac:dyDescent="0.25">
      <c r="B788" s="137">
        <v>775</v>
      </c>
      <c r="C788" s="81">
        <v>5</v>
      </c>
      <c r="D788" s="83" t="s">
        <v>826</v>
      </c>
      <c r="E788" s="128" t="s">
        <v>726</v>
      </c>
      <c r="F788" s="86" t="s">
        <v>813</v>
      </c>
      <c r="G788" s="86" t="s">
        <v>727</v>
      </c>
      <c r="H788" s="79">
        <f t="shared" ca="1" si="58"/>
        <v>-1</v>
      </c>
      <c r="I788" s="251">
        <v>42100</v>
      </c>
      <c r="J788" s="251">
        <v>42102</v>
      </c>
      <c r="K788" s="149">
        <v>0.02</v>
      </c>
      <c r="L788" s="180">
        <f t="shared" si="59"/>
        <v>3</v>
      </c>
      <c r="M788" s="251"/>
      <c r="N788" s="251"/>
      <c r="O788" s="149">
        <v>0.02</v>
      </c>
      <c r="P788" s="151">
        <f t="shared" si="60"/>
        <v>0</v>
      </c>
      <c r="Q788" s="145">
        <f t="shared" si="61"/>
        <v>0</v>
      </c>
      <c r="R788" s="175">
        <f t="shared" ca="1" si="57"/>
        <v>1</v>
      </c>
      <c r="S788" s="177">
        <v>0</v>
      </c>
    </row>
    <row r="789" spans="2:19" ht="16.5" x14ac:dyDescent="0.25">
      <c r="B789" s="137">
        <v>776</v>
      </c>
      <c r="C789" s="81">
        <v>5</v>
      </c>
      <c r="D789" s="83" t="s">
        <v>827</v>
      </c>
      <c r="E789" s="128" t="s">
        <v>729</v>
      </c>
      <c r="F789" s="86" t="s">
        <v>813</v>
      </c>
      <c r="G789" s="86" t="s">
        <v>727</v>
      </c>
      <c r="H789" s="79">
        <f t="shared" ca="1" si="58"/>
        <v>-1</v>
      </c>
      <c r="I789" s="251">
        <v>42103</v>
      </c>
      <c r="J789" s="251">
        <v>42104</v>
      </c>
      <c r="K789" s="149">
        <v>0.02</v>
      </c>
      <c r="L789" s="180">
        <f t="shared" si="59"/>
        <v>2</v>
      </c>
      <c r="M789" s="251"/>
      <c r="N789" s="251"/>
      <c r="O789" s="149">
        <v>0.02</v>
      </c>
      <c r="P789" s="151">
        <f t="shared" si="60"/>
        <v>0</v>
      </c>
      <c r="Q789" s="145">
        <f t="shared" si="61"/>
        <v>0</v>
      </c>
      <c r="R789" s="175">
        <f t="shared" ca="1" si="57"/>
        <v>1</v>
      </c>
      <c r="S789" s="177">
        <v>0</v>
      </c>
    </row>
    <row r="790" spans="2:19" ht="16.5" x14ac:dyDescent="0.25">
      <c r="B790" s="137">
        <v>777</v>
      </c>
      <c r="C790" s="81">
        <v>5</v>
      </c>
      <c r="D790" s="83" t="s">
        <v>828</v>
      </c>
      <c r="E790" s="128" t="s">
        <v>731</v>
      </c>
      <c r="F790" s="86" t="s">
        <v>813</v>
      </c>
      <c r="G790" s="86" t="s">
        <v>727</v>
      </c>
      <c r="H790" s="79">
        <f t="shared" ca="1" si="58"/>
        <v>-1</v>
      </c>
      <c r="I790" s="251">
        <v>42107</v>
      </c>
      <c r="J790" s="251">
        <v>42108</v>
      </c>
      <c r="K790" s="149">
        <v>0.02</v>
      </c>
      <c r="L790" s="180">
        <f t="shared" si="59"/>
        <v>2</v>
      </c>
      <c r="M790" s="251"/>
      <c r="N790" s="251"/>
      <c r="O790" s="149">
        <v>0.02</v>
      </c>
      <c r="P790" s="151">
        <f t="shared" si="60"/>
        <v>0</v>
      </c>
      <c r="Q790" s="145">
        <f t="shared" si="61"/>
        <v>0</v>
      </c>
      <c r="R790" s="175">
        <f t="shared" ca="1" si="57"/>
        <v>1</v>
      </c>
      <c r="S790" s="177">
        <v>0</v>
      </c>
    </row>
    <row r="791" spans="2:19" ht="16.5" x14ac:dyDescent="0.25">
      <c r="B791" s="137">
        <v>778</v>
      </c>
      <c r="C791" s="81">
        <v>5</v>
      </c>
      <c r="D791" s="83" t="s">
        <v>829</v>
      </c>
      <c r="E791" s="128" t="s">
        <v>733</v>
      </c>
      <c r="F791" s="86" t="s">
        <v>813</v>
      </c>
      <c r="G791" s="86" t="s">
        <v>727</v>
      </c>
      <c r="H791" s="79">
        <f t="shared" ca="1" si="58"/>
        <v>-1</v>
      </c>
      <c r="I791" s="251">
        <v>42109</v>
      </c>
      <c r="J791" s="251">
        <v>42111</v>
      </c>
      <c r="K791" s="149">
        <v>0.02</v>
      </c>
      <c r="L791" s="180">
        <f t="shared" si="59"/>
        <v>3</v>
      </c>
      <c r="M791" s="251"/>
      <c r="N791" s="251"/>
      <c r="O791" s="149">
        <v>0.02</v>
      </c>
      <c r="P791" s="151">
        <f t="shared" si="60"/>
        <v>0</v>
      </c>
      <c r="Q791" s="145">
        <f t="shared" si="61"/>
        <v>0</v>
      </c>
      <c r="R791" s="175">
        <f t="shared" ca="1" si="57"/>
        <v>1</v>
      </c>
      <c r="S791" s="177">
        <v>0</v>
      </c>
    </row>
    <row r="792" spans="2:19" ht="16.5" x14ac:dyDescent="0.25">
      <c r="B792" s="137">
        <v>779</v>
      </c>
      <c r="C792" s="81">
        <v>5</v>
      </c>
      <c r="D792" s="83" t="s">
        <v>830</v>
      </c>
      <c r="E792" s="128" t="s">
        <v>735</v>
      </c>
      <c r="F792" s="86" t="s">
        <v>813</v>
      </c>
      <c r="G792" s="86" t="s">
        <v>727</v>
      </c>
      <c r="H792" s="79">
        <f t="shared" ca="1" si="58"/>
        <v>0</v>
      </c>
      <c r="I792" s="251">
        <v>42114</v>
      </c>
      <c r="J792" s="251">
        <v>42116</v>
      </c>
      <c r="K792" s="149">
        <v>0.02</v>
      </c>
      <c r="L792" s="180">
        <f t="shared" si="59"/>
        <v>3</v>
      </c>
      <c r="M792" s="251"/>
      <c r="N792" s="251"/>
      <c r="O792" s="149">
        <v>0.02</v>
      </c>
      <c r="P792" s="151">
        <f t="shared" si="60"/>
        <v>0</v>
      </c>
      <c r="Q792" s="145">
        <f t="shared" si="61"/>
        <v>0</v>
      </c>
      <c r="R792" s="175">
        <f t="shared" ca="1" si="57"/>
        <v>0.33333333333333331</v>
      </c>
      <c r="S792" s="177">
        <v>0</v>
      </c>
    </row>
    <row r="793" spans="2:19" ht="16.5" x14ac:dyDescent="0.25">
      <c r="B793" s="137">
        <v>780</v>
      </c>
      <c r="C793" s="81">
        <v>5</v>
      </c>
      <c r="D793" s="83" t="s">
        <v>831</v>
      </c>
      <c r="E793" s="128" t="s">
        <v>737</v>
      </c>
      <c r="F793" s="86" t="s">
        <v>813</v>
      </c>
      <c r="G793" s="86" t="s">
        <v>727</v>
      </c>
      <c r="H793" s="79">
        <f t="shared" ca="1" si="58"/>
        <v>0</v>
      </c>
      <c r="I793" s="251">
        <v>42117</v>
      </c>
      <c r="J793" s="251">
        <v>42118</v>
      </c>
      <c r="K793" s="149">
        <v>0.02</v>
      </c>
      <c r="L793" s="180">
        <f t="shared" si="59"/>
        <v>2</v>
      </c>
      <c r="M793" s="251"/>
      <c r="N793" s="251"/>
      <c r="O793" s="149">
        <v>0.02</v>
      </c>
      <c r="P793" s="151">
        <f t="shared" si="60"/>
        <v>0</v>
      </c>
      <c r="Q793" s="145">
        <f t="shared" si="61"/>
        <v>0</v>
      </c>
      <c r="R793" s="175">
        <f t="shared" ca="1" si="57"/>
        <v>0</v>
      </c>
      <c r="S793" s="177">
        <v>0</v>
      </c>
    </row>
    <row r="794" spans="2:19" ht="16.5" x14ac:dyDescent="0.25">
      <c r="B794" s="137">
        <v>781</v>
      </c>
      <c r="C794" s="81">
        <v>5</v>
      </c>
      <c r="D794" s="83" t="s">
        <v>832</v>
      </c>
      <c r="E794" s="128" t="s">
        <v>739</v>
      </c>
      <c r="F794" s="86" t="s">
        <v>813</v>
      </c>
      <c r="G794" s="86" t="s">
        <v>727</v>
      </c>
      <c r="H794" s="79">
        <f t="shared" ca="1" si="58"/>
        <v>0</v>
      </c>
      <c r="I794" s="251">
        <v>42121</v>
      </c>
      <c r="J794" s="251">
        <v>42132</v>
      </c>
      <c r="K794" s="149">
        <v>0.02</v>
      </c>
      <c r="L794" s="180">
        <f t="shared" si="59"/>
        <v>10</v>
      </c>
      <c r="M794" s="251"/>
      <c r="N794" s="251"/>
      <c r="O794" s="149">
        <v>0.02</v>
      </c>
      <c r="P794" s="151">
        <f t="shared" si="60"/>
        <v>0</v>
      </c>
      <c r="Q794" s="145">
        <f t="shared" si="61"/>
        <v>0</v>
      </c>
      <c r="R794" s="175">
        <f t="shared" ca="1" si="57"/>
        <v>0</v>
      </c>
      <c r="S794" s="177">
        <v>0</v>
      </c>
    </row>
    <row r="795" spans="2:19" ht="12.75" customHeight="1" x14ac:dyDescent="0.25">
      <c r="B795" s="137">
        <v>782</v>
      </c>
      <c r="C795" s="81">
        <v>4</v>
      </c>
      <c r="D795" s="83" t="s">
        <v>833</v>
      </c>
      <c r="E795" s="128" t="s">
        <v>741</v>
      </c>
      <c r="F795" s="86"/>
      <c r="G795" s="86"/>
      <c r="H795" s="79">
        <f t="shared" ca="1" si="58"/>
        <v>0</v>
      </c>
      <c r="I795" s="251">
        <f>MINA(I796:I798)</f>
        <v>42086</v>
      </c>
      <c r="J795" s="251">
        <f>MAXA(J796:J798)</f>
        <v>42201</v>
      </c>
      <c r="K795" s="149">
        <f>SUM(K796:K798)</f>
        <v>0.1</v>
      </c>
      <c r="L795" s="180">
        <f t="shared" si="59"/>
        <v>84</v>
      </c>
      <c r="M795" s="251"/>
      <c r="N795" s="251"/>
      <c r="O795" s="149">
        <f>SUM(O796:O798)</f>
        <v>0.1</v>
      </c>
      <c r="P795" s="151">
        <f t="shared" si="60"/>
        <v>0</v>
      </c>
      <c r="Q795" s="145">
        <f t="shared" si="61"/>
        <v>0</v>
      </c>
      <c r="R795" s="175">
        <f t="shared" ca="1" si="57"/>
        <v>0.34523809523809523</v>
      </c>
      <c r="S795" s="177">
        <v>0</v>
      </c>
    </row>
    <row r="796" spans="2:19" ht="16.5" x14ac:dyDescent="0.25">
      <c r="B796" s="137">
        <v>783</v>
      </c>
      <c r="C796" s="81">
        <v>5</v>
      </c>
      <c r="D796" s="83" t="s">
        <v>834</v>
      </c>
      <c r="E796" s="128" t="s">
        <v>743</v>
      </c>
      <c r="F796" s="86" t="s">
        <v>813</v>
      </c>
      <c r="G796" s="86" t="s">
        <v>744</v>
      </c>
      <c r="H796" s="79">
        <f t="shared" ca="1" si="58"/>
        <v>0</v>
      </c>
      <c r="I796" s="251">
        <v>42086</v>
      </c>
      <c r="J796" s="251">
        <v>42126</v>
      </c>
      <c r="K796" s="149">
        <v>0.04</v>
      </c>
      <c r="L796" s="180">
        <f t="shared" si="59"/>
        <v>30</v>
      </c>
      <c r="M796" s="251"/>
      <c r="N796" s="251"/>
      <c r="O796" s="149">
        <v>0.04</v>
      </c>
      <c r="P796" s="151">
        <f t="shared" si="60"/>
        <v>0</v>
      </c>
      <c r="Q796" s="145">
        <f t="shared" si="61"/>
        <v>0</v>
      </c>
      <c r="R796" s="175">
        <f t="shared" ca="1" si="57"/>
        <v>0.96666666666666667</v>
      </c>
      <c r="S796" s="177">
        <v>0</v>
      </c>
    </row>
    <row r="797" spans="2:19" ht="16.5" x14ac:dyDescent="0.25">
      <c r="B797" s="137">
        <v>784</v>
      </c>
      <c r="C797" s="81">
        <v>5</v>
      </c>
      <c r="D797" s="83" t="s">
        <v>835</v>
      </c>
      <c r="E797" s="128" t="s">
        <v>746</v>
      </c>
      <c r="F797" s="86" t="s">
        <v>813</v>
      </c>
      <c r="G797" s="86" t="s">
        <v>744</v>
      </c>
      <c r="H797" s="79">
        <f t="shared" ca="1" si="58"/>
        <v>0</v>
      </c>
      <c r="I797" s="251">
        <v>42131</v>
      </c>
      <c r="J797" s="251">
        <v>42160</v>
      </c>
      <c r="K797" s="149">
        <v>0.02</v>
      </c>
      <c r="L797" s="180">
        <f t="shared" si="59"/>
        <v>22</v>
      </c>
      <c r="M797" s="251"/>
      <c r="N797" s="251"/>
      <c r="O797" s="149">
        <v>0.02</v>
      </c>
      <c r="P797" s="151">
        <f t="shared" si="60"/>
        <v>0</v>
      </c>
      <c r="Q797" s="145">
        <f t="shared" si="61"/>
        <v>0</v>
      </c>
      <c r="R797" s="175">
        <f t="shared" ca="1" si="57"/>
        <v>0</v>
      </c>
      <c r="S797" s="177">
        <v>0</v>
      </c>
    </row>
    <row r="798" spans="2:19" ht="16.5" x14ac:dyDescent="0.25">
      <c r="B798" s="137">
        <v>785</v>
      </c>
      <c r="C798" s="81">
        <v>5</v>
      </c>
      <c r="D798" s="83" t="s">
        <v>836</v>
      </c>
      <c r="E798" s="128" t="s">
        <v>748</v>
      </c>
      <c r="F798" s="86" t="s">
        <v>813</v>
      </c>
      <c r="G798" s="86" t="s">
        <v>744</v>
      </c>
      <c r="H798" s="79">
        <f t="shared" ca="1" si="58"/>
        <v>0</v>
      </c>
      <c r="I798" s="251">
        <v>42164</v>
      </c>
      <c r="J798" s="251">
        <v>42201</v>
      </c>
      <c r="K798" s="149">
        <v>0.04</v>
      </c>
      <c r="L798" s="180">
        <f t="shared" si="59"/>
        <v>28</v>
      </c>
      <c r="M798" s="251"/>
      <c r="N798" s="251"/>
      <c r="O798" s="149">
        <v>0.04</v>
      </c>
      <c r="P798" s="151">
        <f t="shared" si="60"/>
        <v>0</v>
      </c>
      <c r="Q798" s="145">
        <f t="shared" si="61"/>
        <v>0</v>
      </c>
      <c r="R798" s="175">
        <f t="shared" ca="1" si="57"/>
        <v>0</v>
      </c>
      <c r="S798" s="177">
        <v>0</v>
      </c>
    </row>
    <row r="799" spans="2:19" ht="12.75" customHeight="1" x14ac:dyDescent="0.25">
      <c r="B799" s="137">
        <v>786</v>
      </c>
      <c r="C799" s="81">
        <v>4</v>
      </c>
      <c r="D799" s="83" t="s">
        <v>837</v>
      </c>
      <c r="E799" s="128" t="s">
        <v>750</v>
      </c>
      <c r="F799" s="86"/>
      <c r="G799" s="86"/>
      <c r="H799" s="79">
        <f t="shared" ca="1" si="58"/>
        <v>0</v>
      </c>
      <c r="I799" s="251">
        <f>MINA(I800:I806)</f>
        <v>42108</v>
      </c>
      <c r="J799" s="251">
        <f>MAXA(J800:J806)</f>
        <v>42160</v>
      </c>
      <c r="K799" s="149">
        <f>SUM(K800:K806)</f>
        <v>0.14000000000000001</v>
      </c>
      <c r="L799" s="180">
        <f t="shared" si="59"/>
        <v>39</v>
      </c>
      <c r="M799" s="251"/>
      <c r="N799" s="251"/>
      <c r="O799" s="149">
        <f>SUM(O800:O806)</f>
        <v>0.14000000000000001</v>
      </c>
      <c r="P799" s="151">
        <f t="shared" si="60"/>
        <v>0</v>
      </c>
      <c r="Q799" s="145">
        <f t="shared" si="61"/>
        <v>0</v>
      </c>
      <c r="R799" s="175">
        <f t="shared" ca="1" si="57"/>
        <v>0.17948717948717949</v>
      </c>
      <c r="S799" s="177">
        <v>0</v>
      </c>
    </row>
    <row r="800" spans="2:19" ht="16.5" x14ac:dyDescent="0.25">
      <c r="B800" s="137">
        <v>787</v>
      </c>
      <c r="C800" s="81">
        <v>5</v>
      </c>
      <c r="D800" s="83" t="s">
        <v>838</v>
      </c>
      <c r="E800" s="128" t="s">
        <v>697</v>
      </c>
      <c r="F800" s="86" t="s">
        <v>813</v>
      </c>
      <c r="G800" s="86" t="s">
        <v>752</v>
      </c>
      <c r="H800" s="79">
        <f t="shared" ca="1" si="58"/>
        <v>0</v>
      </c>
      <c r="I800" s="251">
        <v>42108</v>
      </c>
      <c r="J800" s="251">
        <v>42160</v>
      </c>
      <c r="K800" s="149">
        <v>0.02</v>
      </c>
      <c r="L800" s="180">
        <f t="shared" si="59"/>
        <v>39</v>
      </c>
      <c r="M800" s="251"/>
      <c r="N800" s="251"/>
      <c r="O800" s="149">
        <v>0.02</v>
      </c>
      <c r="P800" s="151">
        <f t="shared" si="60"/>
        <v>0</v>
      </c>
      <c r="Q800" s="145">
        <f t="shared" si="61"/>
        <v>0</v>
      </c>
      <c r="R800" s="175">
        <f t="shared" ref="R800:R826" ca="1" si="62">IF(D$6&gt;=J800,1,IF(D$6&lt;I800,0,IF(AND(D$6&gt;=I800,D$6&lt;J800),(D$6-I800)/L800,"")))</f>
        <v>0.17948717948717949</v>
      </c>
      <c r="S800" s="177">
        <v>0</v>
      </c>
    </row>
    <row r="801" spans="2:19" ht="16.5" x14ac:dyDescent="0.25">
      <c r="B801" s="137">
        <v>788</v>
      </c>
      <c r="C801" s="81">
        <v>5</v>
      </c>
      <c r="D801" s="83" t="s">
        <v>839</v>
      </c>
      <c r="E801" s="128" t="s">
        <v>754</v>
      </c>
      <c r="F801" s="86" t="s">
        <v>813</v>
      </c>
      <c r="G801" s="86" t="s">
        <v>755</v>
      </c>
      <c r="H801" s="79">
        <f t="shared" ca="1" si="58"/>
        <v>0</v>
      </c>
      <c r="I801" s="251">
        <v>42116</v>
      </c>
      <c r="J801" s="251">
        <v>42122</v>
      </c>
      <c r="K801" s="149">
        <v>0.02</v>
      </c>
      <c r="L801" s="180">
        <f t="shared" si="59"/>
        <v>5</v>
      </c>
      <c r="M801" s="251"/>
      <c r="N801" s="251"/>
      <c r="O801" s="149">
        <v>0.02</v>
      </c>
      <c r="P801" s="151">
        <f t="shared" si="60"/>
        <v>0</v>
      </c>
      <c r="Q801" s="145">
        <f t="shared" si="61"/>
        <v>0</v>
      </c>
      <c r="R801" s="175">
        <f t="shared" ca="1" si="62"/>
        <v>0</v>
      </c>
      <c r="S801" s="177">
        <v>0</v>
      </c>
    </row>
    <row r="802" spans="2:19" ht="16.5" x14ac:dyDescent="0.25">
      <c r="B802" s="137">
        <v>789</v>
      </c>
      <c r="C802" s="81">
        <v>5</v>
      </c>
      <c r="D802" s="83" t="s">
        <v>840</v>
      </c>
      <c r="E802" s="128" t="s">
        <v>757</v>
      </c>
      <c r="F802" s="86" t="s">
        <v>813</v>
      </c>
      <c r="G802" s="86" t="s">
        <v>755</v>
      </c>
      <c r="H802" s="79">
        <f t="shared" ca="1" si="58"/>
        <v>-1</v>
      </c>
      <c r="I802" s="251">
        <v>42111</v>
      </c>
      <c r="J802" s="251">
        <v>42115</v>
      </c>
      <c r="K802" s="149">
        <v>0.02</v>
      </c>
      <c r="L802" s="180">
        <f t="shared" si="59"/>
        <v>3</v>
      </c>
      <c r="M802" s="251"/>
      <c r="N802" s="251"/>
      <c r="O802" s="149">
        <v>0.02</v>
      </c>
      <c r="P802" s="151">
        <f t="shared" si="60"/>
        <v>0</v>
      </c>
      <c r="Q802" s="145">
        <f t="shared" si="61"/>
        <v>0</v>
      </c>
      <c r="R802" s="175">
        <f t="shared" ca="1" si="62"/>
        <v>1</v>
      </c>
      <c r="S802" s="177">
        <v>0</v>
      </c>
    </row>
    <row r="803" spans="2:19" ht="16.5" x14ac:dyDescent="0.25">
      <c r="B803" s="137">
        <v>790</v>
      </c>
      <c r="C803" s="81">
        <v>5</v>
      </c>
      <c r="D803" s="83" t="s">
        <v>841</v>
      </c>
      <c r="E803" s="128" t="s">
        <v>759</v>
      </c>
      <c r="F803" s="86" t="s">
        <v>813</v>
      </c>
      <c r="G803" s="86" t="s">
        <v>755</v>
      </c>
      <c r="H803" s="79">
        <f t="shared" ca="1" si="58"/>
        <v>0</v>
      </c>
      <c r="I803" s="251">
        <v>42132</v>
      </c>
      <c r="J803" s="251">
        <v>42145</v>
      </c>
      <c r="K803" s="149">
        <v>0.02</v>
      </c>
      <c r="L803" s="180">
        <f t="shared" si="59"/>
        <v>10</v>
      </c>
      <c r="M803" s="251"/>
      <c r="N803" s="251"/>
      <c r="O803" s="149">
        <v>0.02</v>
      </c>
      <c r="P803" s="151">
        <f t="shared" si="60"/>
        <v>0</v>
      </c>
      <c r="Q803" s="145">
        <f t="shared" si="61"/>
        <v>0</v>
      </c>
      <c r="R803" s="175">
        <f t="shared" ca="1" si="62"/>
        <v>0</v>
      </c>
      <c r="S803" s="177">
        <v>0</v>
      </c>
    </row>
    <row r="804" spans="2:19" ht="16.5" x14ac:dyDescent="0.25">
      <c r="B804" s="137">
        <v>791</v>
      </c>
      <c r="C804" s="81">
        <v>5</v>
      </c>
      <c r="D804" s="83" t="s">
        <v>842</v>
      </c>
      <c r="E804" s="128" t="s">
        <v>761</v>
      </c>
      <c r="F804" s="86" t="s">
        <v>813</v>
      </c>
      <c r="G804" s="86" t="s">
        <v>755</v>
      </c>
      <c r="H804" s="79">
        <f t="shared" ca="1" si="58"/>
        <v>0</v>
      </c>
      <c r="I804" s="251">
        <v>42146</v>
      </c>
      <c r="J804" s="251">
        <v>42160</v>
      </c>
      <c r="K804" s="149">
        <v>0.02</v>
      </c>
      <c r="L804" s="180">
        <f t="shared" si="59"/>
        <v>11</v>
      </c>
      <c r="M804" s="251"/>
      <c r="N804" s="251"/>
      <c r="O804" s="149">
        <v>0.02</v>
      </c>
      <c r="P804" s="151">
        <f t="shared" si="60"/>
        <v>0</v>
      </c>
      <c r="Q804" s="145">
        <f t="shared" si="61"/>
        <v>0</v>
      </c>
      <c r="R804" s="175">
        <f t="shared" ca="1" si="62"/>
        <v>0</v>
      </c>
      <c r="S804" s="177">
        <v>0</v>
      </c>
    </row>
    <row r="805" spans="2:19" ht="16.5" x14ac:dyDescent="0.25">
      <c r="B805" s="137">
        <v>792</v>
      </c>
      <c r="C805" s="81">
        <v>5</v>
      </c>
      <c r="D805" s="83" t="s">
        <v>843</v>
      </c>
      <c r="E805" s="128" t="s">
        <v>763</v>
      </c>
      <c r="F805" s="86" t="s">
        <v>813</v>
      </c>
      <c r="G805" s="86" t="s">
        <v>755</v>
      </c>
      <c r="H805" s="79">
        <f t="shared" ca="1" si="58"/>
        <v>0</v>
      </c>
      <c r="I805" s="251">
        <v>42123</v>
      </c>
      <c r="J805" s="251">
        <v>42131</v>
      </c>
      <c r="K805" s="149">
        <v>0.02</v>
      </c>
      <c r="L805" s="180">
        <f t="shared" si="59"/>
        <v>7</v>
      </c>
      <c r="M805" s="251"/>
      <c r="N805" s="251"/>
      <c r="O805" s="149">
        <v>0.02</v>
      </c>
      <c r="P805" s="151">
        <f t="shared" si="60"/>
        <v>0</v>
      </c>
      <c r="Q805" s="145">
        <f t="shared" si="61"/>
        <v>0</v>
      </c>
      <c r="R805" s="175">
        <f t="shared" ca="1" si="62"/>
        <v>0</v>
      </c>
      <c r="S805" s="177">
        <v>0</v>
      </c>
    </row>
    <row r="806" spans="2:19" ht="16.5" x14ac:dyDescent="0.25">
      <c r="B806" s="137">
        <v>793</v>
      </c>
      <c r="C806" s="81">
        <v>5</v>
      </c>
      <c r="D806" s="83" t="s">
        <v>844</v>
      </c>
      <c r="E806" s="128" t="s">
        <v>765</v>
      </c>
      <c r="F806" s="86" t="s">
        <v>813</v>
      </c>
      <c r="G806" s="86" t="s">
        <v>755</v>
      </c>
      <c r="H806" s="79">
        <f t="shared" ca="1" si="58"/>
        <v>-1</v>
      </c>
      <c r="I806" s="251">
        <v>42108</v>
      </c>
      <c r="J806" s="251">
        <v>42110</v>
      </c>
      <c r="K806" s="149">
        <v>0.02</v>
      </c>
      <c r="L806" s="180">
        <f t="shared" si="59"/>
        <v>3</v>
      </c>
      <c r="M806" s="251"/>
      <c r="N806" s="251"/>
      <c r="O806" s="149">
        <v>0.02</v>
      </c>
      <c r="P806" s="151">
        <f t="shared" si="60"/>
        <v>0</v>
      </c>
      <c r="Q806" s="145">
        <f t="shared" si="61"/>
        <v>0</v>
      </c>
      <c r="R806" s="175">
        <f t="shared" ca="1" si="62"/>
        <v>1</v>
      </c>
      <c r="S806" s="177">
        <v>0</v>
      </c>
    </row>
    <row r="807" spans="2:19" ht="12.75" customHeight="1" x14ac:dyDescent="0.25">
      <c r="B807" s="137">
        <v>794</v>
      </c>
      <c r="C807" s="81">
        <v>4</v>
      </c>
      <c r="D807" s="83" t="s">
        <v>845</v>
      </c>
      <c r="E807" s="128" t="s">
        <v>767</v>
      </c>
      <c r="F807" s="86"/>
      <c r="G807" s="86"/>
      <c r="H807" s="79">
        <f t="shared" ca="1" si="58"/>
        <v>0</v>
      </c>
      <c r="I807" s="251">
        <f>MINA(I808:I809)</f>
        <v>42179</v>
      </c>
      <c r="J807" s="251">
        <f>MAXA(J808:J809)</f>
        <v>42201</v>
      </c>
      <c r="K807" s="149">
        <f>SUM(K808:K809)</f>
        <v>0.04</v>
      </c>
      <c r="L807" s="180">
        <f t="shared" si="59"/>
        <v>17</v>
      </c>
      <c r="M807" s="251"/>
      <c r="N807" s="251"/>
      <c r="O807" s="149">
        <f>SUM(O808:O809)</f>
        <v>0.04</v>
      </c>
      <c r="P807" s="151">
        <f t="shared" si="60"/>
        <v>0</v>
      </c>
      <c r="Q807" s="145">
        <f t="shared" si="61"/>
        <v>0</v>
      </c>
      <c r="R807" s="175">
        <f t="shared" ca="1" si="62"/>
        <v>0</v>
      </c>
      <c r="S807" s="177">
        <v>0</v>
      </c>
    </row>
    <row r="808" spans="2:19" ht="16.5" x14ac:dyDescent="0.25">
      <c r="B808" s="137">
        <v>795</v>
      </c>
      <c r="C808" s="81">
        <v>5</v>
      </c>
      <c r="D808" s="83" t="s">
        <v>846</v>
      </c>
      <c r="E808" s="128" t="s">
        <v>769</v>
      </c>
      <c r="F808" s="86" t="s">
        <v>813</v>
      </c>
      <c r="G808" s="86" t="s">
        <v>711</v>
      </c>
      <c r="H808" s="79">
        <f t="shared" ca="1" si="58"/>
        <v>0</v>
      </c>
      <c r="I808" s="251">
        <v>42179</v>
      </c>
      <c r="J808" s="251">
        <v>42185</v>
      </c>
      <c r="K808" s="149">
        <v>0.02</v>
      </c>
      <c r="L808" s="180">
        <f t="shared" ref="L808:L826" si="63">NETWORKDAYS(I808,J808,0)</f>
        <v>5</v>
      </c>
      <c r="M808" s="251"/>
      <c r="N808" s="251"/>
      <c r="O808" s="149">
        <v>0.02</v>
      </c>
      <c r="P808" s="151">
        <f t="shared" ref="P808:P826" si="64">NETWORKDAYS(M808,N808,0)</f>
        <v>0</v>
      </c>
      <c r="Q808" s="145">
        <f t="shared" ref="Q808:Q826" si="65">N808-M808</f>
        <v>0</v>
      </c>
      <c r="R808" s="175">
        <f t="shared" ca="1" si="62"/>
        <v>0</v>
      </c>
      <c r="S808" s="177">
        <v>0</v>
      </c>
    </row>
    <row r="809" spans="2:19" ht="16.5" x14ac:dyDescent="0.25">
      <c r="B809" s="137">
        <v>796</v>
      </c>
      <c r="C809" s="81">
        <v>5</v>
      </c>
      <c r="D809" s="83" t="s">
        <v>847</v>
      </c>
      <c r="E809" s="128" t="s">
        <v>771</v>
      </c>
      <c r="F809" s="86" t="s">
        <v>848</v>
      </c>
      <c r="G809" s="86" t="s">
        <v>772</v>
      </c>
      <c r="H809" s="79">
        <f t="shared" ca="1" si="58"/>
        <v>0</v>
      </c>
      <c r="I809" s="251">
        <v>42186</v>
      </c>
      <c r="J809" s="251">
        <v>42201</v>
      </c>
      <c r="K809" s="149">
        <v>0.02</v>
      </c>
      <c r="L809" s="180">
        <f t="shared" si="63"/>
        <v>12</v>
      </c>
      <c r="M809" s="251"/>
      <c r="N809" s="251"/>
      <c r="O809" s="149">
        <v>0.02</v>
      </c>
      <c r="P809" s="151">
        <f t="shared" si="64"/>
        <v>0</v>
      </c>
      <c r="Q809" s="145">
        <f t="shared" si="65"/>
        <v>0</v>
      </c>
      <c r="R809" s="175">
        <f t="shared" ca="1" si="62"/>
        <v>0</v>
      </c>
      <c r="S809" s="177">
        <v>0</v>
      </c>
    </row>
    <row r="810" spans="2:19" ht="12.75" customHeight="1" x14ac:dyDescent="0.25">
      <c r="B810" s="137">
        <v>797</v>
      </c>
      <c r="C810" s="81">
        <v>4</v>
      </c>
      <c r="D810" s="83" t="s">
        <v>849</v>
      </c>
      <c r="E810" s="128" t="s">
        <v>774</v>
      </c>
      <c r="F810" s="86" t="s">
        <v>848</v>
      </c>
      <c r="G810" s="86" t="s">
        <v>724</v>
      </c>
      <c r="H810" s="79">
        <f t="shared" ca="1" si="58"/>
        <v>0</v>
      </c>
      <c r="I810" s="251">
        <v>42156</v>
      </c>
      <c r="J810" s="251">
        <v>42201</v>
      </c>
      <c r="K810" s="149">
        <v>0.06</v>
      </c>
      <c r="L810" s="180">
        <f t="shared" si="63"/>
        <v>34</v>
      </c>
      <c r="M810" s="251"/>
      <c r="N810" s="251"/>
      <c r="O810" s="149">
        <v>0.06</v>
      </c>
      <c r="P810" s="151">
        <f t="shared" si="64"/>
        <v>0</v>
      </c>
      <c r="Q810" s="145">
        <f t="shared" si="65"/>
        <v>0</v>
      </c>
      <c r="R810" s="175">
        <f t="shared" ca="1" si="62"/>
        <v>0</v>
      </c>
      <c r="S810" s="177">
        <v>0</v>
      </c>
    </row>
    <row r="811" spans="2:19" ht="12.75" customHeight="1" x14ac:dyDescent="0.25">
      <c r="B811" s="137">
        <v>798</v>
      </c>
      <c r="C811" s="81">
        <v>4</v>
      </c>
      <c r="D811" s="83" t="s">
        <v>850</v>
      </c>
      <c r="E811" s="128" t="s">
        <v>776</v>
      </c>
      <c r="F811" s="86"/>
      <c r="G811" s="86"/>
      <c r="H811" s="79">
        <f t="shared" ca="1" si="58"/>
        <v>0</v>
      </c>
      <c r="I811" s="251">
        <f>MINA(I812:I815)</f>
        <v>42095</v>
      </c>
      <c r="J811" s="251">
        <f>MAXA(J812:J815)</f>
        <v>42132</v>
      </c>
      <c r="K811" s="149">
        <f>SUM(K812:K815)</f>
        <v>0.08</v>
      </c>
      <c r="L811" s="180">
        <f t="shared" si="63"/>
        <v>28</v>
      </c>
      <c r="M811" s="251"/>
      <c r="N811" s="251"/>
      <c r="O811" s="149">
        <f>SUM(O812:O815)</f>
        <v>0.08</v>
      </c>
      <c r="P811" s="151">
        <f t="shared" si="64"/>
        <v>0</v>
      </c>
      <c r="Q811" s="145">
        <f t="shared" si="65"/>
        <v>0</v>
      </c>
      <c r="R811" s="175">
        <f t="shared" ca="1" si="62"/>
        <v>0.7142857142857143</v>
      </c>
      <c r="S811" s="177">
        <v>0</v>
      </c>
    </row>
    <row r="812" spans="2:19" ht="16.5" x14ac:dyDescent="0.25">
      <c r="B812" s="137">
        <v>799</v>
      </c>
      <c r="C812" s="81">
        <v>5</v>
      </c>
      <c r="D812" s="83" t="s">
        <v>851</v>
      </c>
      <c r="E812" s="128" t="s">
        <v>778</v>
      </c>
      <c r="F812" s="86" t="s">
        <v>813</v>
      </c>
      <c r="G812" s="86" t="s">
        <v>711</v>
      </c>
      <c r="H812" s="79">
        <f t="shared" ca="1" si="58"/>
        <v>0</v>
      </c>
      <c r="I812" s="251">
        <v>42121</v>
      </c>
      <c r="J812" s="251">
        <v>42132</v>
      </c>
      <c r="K812" s="149">
        <v>0.02</v>
      </c>
      <c r="L812" s="180">
        <f t="shared" si="63"/>
        <v>10</v>
      </c>
      <c r="M812" s="251"/>
      <c r="N812" s="251"/>
      <c r="O812" s="149">
        <v>0.02</v>
      </c>
      <c r="P812" s="151">
        <f t="shared" si="64"/>
        <v>0</v>
      </c>
      <c r="Q812" s="145">
        <f t="shared" si="65"/>
        <v>0</v>
      </c>
      <c r="R812" s="175">
        <f t="shared" ca="1" si="62"/>
        <v>0</v>
      </c>
      <c r="S812" s="177">
        <v>0</v>
      </c>
    </row>
    <row r="813" spans="2:19" ht="16.5" x14ac:dyDescent="0.25">
      <c r="B813" s="137">
        <v>800</v>
      </c>
      <c r="C813" s="81">
        <v>5</v>
      </c>
      <c r="D813" s="83" t="s">
        <v>852</v>
      </c>
      <c r="E813" s="128" t="s">
        <v>780</v>
      </c>
      <c r="F813" s="86" t="s">
        <v>813</v>
      </c>
      <c r="G813" s="86" t="s">
        <v>772</v>
      </c>
      <c r="H813" s="79">
        <f t="shared" ca="1" si="58"/>
        <v>-1</v>
      </c>
      <c r="I813" s="251">
        <v>42095</v>
      </c>
      <c r="J813" s="251">
        <v>42102</v>
      </c>
      <c r="K813" s="149">
        <v>0.02</v>
      </c>
      <c r="L813" s="180">
        <f t="shared" si="63"/>
        <v>6</v>
      </c>
      <c r="M813" s="251"/>
      <c r="N813" s="251"/>
      <c r="O813" s="149">
        <v>0.02</v>
      </c>
      <c r="P813" s="151">
        <f t="shared" si="64"/>
        <v>0</v>
      </c>
      <c r="Q813" s="145">
        <f t="shared" si="65"/>
        <v>0</v>
      </c>
      <c r="R813" s="175">
        <f t="shared" ca="1" si="62"/>
        <v>1</v>
      </c>
      <c r="S813" s="177">
        <v>0</v>
      </c>
    </row>
    <row r="814" spans="2:19" ht="16.5" x14ac:dyDescent="0.25">
      <c r="B814" s="137">
        <v>801</v>
      </c>
      <c r="C814" s="81">
        <v>5</v>
      </c>
      <c r="D814" s="83" t="s">
        <v>853</v>
      </c>
      <c r="E814" s="128" t="s">
        <v>782</v>
      </c>
      <c r="F814" s="86" t="s">
        <v>813</v>
      </c>
      <c r="G814" s="86" t="s">
        <v>752</v>
      </c>
      <c r="H814" s="79">
        <f t="shared" ca="1" si="58"/>
        <v>-1</v>
      </c>
      <c r="I814" s="251">
        <v>42095</v>
      </c>
      <c r="J814" s="251">
        <v>42104</v>
      </c>
      <c r="K814" s="149">
        <v>0.02</v>
      </c>
      <c r="L814" s="180">
        <f t="shared" si="63"/>
        <v>8</v>
      </c>
      <c r="M814" s="251"/>
      <c r="N814" s="251"/>
      <c r="O814" s="149">
        <v>0.02</v>
      </c>
      <c r="P814" s="151">
        <f t="shared" si="64"/>
        <v>0</v>
      </c>
      <c r="Q814" s="145">
        <f t="shared" si="65"/>
        <v>0</v>
      </c>
      <c r="R814" s="175">
        <f t="shared" ca="1" si="62"/>
        <v>1</v>
      </c>
      <c r="S814" s="177">
        <v>0</v>
      </c>
    </row>
    <row r="815" spans="2:19" ht="16.5" x14ac:dyDescent="0.25">
      <c r="B815" s="137">
        <v>802</v>
      </c>
      <c r="C815" s="81">
        <v>5</v>
      </c>
      <c r="D815" s="83" t="s">
        <v>854</v>
      </c>
      <c r="E815" s="128" t="s">
        <v>784</v>
      </c>
      <c r="F815" s="86" t="s">
        <v>813</v>
      </c>
      <c r="G815" s="86" t="s">
        <v>772</v>
      </c>
      <c r="H815" s="79">
        <f t="shared" ca="1" si="58"/>
        <v>0</v>
      </c>
      <c r="I815" s="251">
        <v>42103</v>
      </c>
      <c r="J815" s="251">
        <v>42118</v>
      </c>
      <c r="K815" s="149">
        <v>0.02</v>
      </c>
      <c r="L815" s="180">
        <f t="shared" si="63"/>
        <v>12</v>
      </c>
      <c r="M815" s="251"/>
      <c r="N815" s="251"/>
      <c r="O815" s="149">
        <v>0.02</v>
      </c>
      <c r="P815" s="151">
        <f t="shared" si="64"/>
        <v>0</v>
      </c>
      <c r="Q815" s="145">
        <f t="shared" si="65"/>
        <v>0</v>
      </c>
      <c r="R815" s="175">
        <f t="shared" ca="1" si="62"/>
        <v>1</v>
      </c>
      <c r="S815" s="177">
        <v>0</v>
      </c>
    </row>
    <row r="816" spans="2:19" ht="12.75" customHeight="1" x14ac:dyDescent="0.25">
      <c r="B816" s="137">
        <v>803</v>
      </c>
      <c r="C816" s="81">
        <v>4</v>
      </c>
      <c r="D816" s="83" t="s">
        <v>855</v>
      </c>
      <c r="E816" s="128" t="s">
        <v>786</v>
      </c>
      <c r="F816" s="86"/>
      <c r="G816" s="86"/>
      <c r="H816" s="79">
        <f t="shared" ca="1" si="58"/>
        <v>0</v>
      </c>
      <c r="I816" s="251">
        <f>MINA(I817:I818)</f>
        <v>42163</v>
      </c>
      <c r="J816" s="251">
        <f>MAXA(J817:J818)</f>
        <v>42201</v>
      </c>
      <c r="K816" s="149">
        <f>SUM(K817:K818)</f>
        <v>0.04</v>
      </c>
      <c r="L816" s="180">
        <f t="shared" si="63"/>
        <v>29</v>
      </c>
      <c r="M816" s="251"/>
      <c r="N816" s="251"/>
      <c r="O816" s="149">
        <f>SUM(O817:O818)</f>
        <v>0.04</v>
      </c>
      <c r="P816" s="151">
        <f t="shared" si="64"/>
        <v>0</v>
      </c>
      <c r="Q816" s="145">
        <f t="shared" si="65"/>
        <v>0</v>
      </c>
      <c r="R816" s="175">
        <f t="shared" ca="1" si="62"/>
        <v>0</v>
      </c>
      <c r="S816" s="177">
        <v>0</v>
      </c>
    </row>
    <row r="817" spans="2:20" ht="16.5" x14ac:dyDescent="0.25">
      <c r="B817" s="137">
        <v>804</v>
      </c>
      <c r="C817" s="81">
        <v>5</v>
      </c>
      <c r="D817" s="83" t="s">
        <v>856</v>
      </c>
      <c r="E817" s="128" t="s">
        <v>788</v>
      </c>
      <c r="F817" s="86" t="s">
        <v>813</v>
      </c>
      <c r="G817" s="86" t="s">
        <v>752</v>
      </c>
      <c r="H817" s="79">
        <f t="shared" ca="1" si="58"/>
        <v>0</v>
      </c>
      <c r="I817" s="251">
        <v>42184</v>
      </c>
      <c r="J817" s="251">
        <v>42201</v>
      </c>
      <c r="K817" s="149">
        <v>0.02</v>
      </c>
      <c r="L817" s="180">
        <f t="shared" si="63"/>
        <v>14</v>
      </c>
      <c r="M817" s="251"/>
      <c r="N817" s="251"/>
      <c r="O817" s="149">
        <v>0.02</v>
      </c>
      <c r="P817" s="151">
        <f t="shared" si="64"/>
        <v>0</v>
      </c>
      <c r="Q817" s="145">
        <f t="shared" si="65"/>
        <v>0</v>
      </c>
      <c r="R817" s="175">
        <f t="shared" ca="1" si="62"/>
        <v>0</v>
      </c>
      <c r="S817" s="177">
        <v>0</v>
      </c>
    </row>
    <row r="818" spans="2:20" ht="16.5" x14ac:dyDescent="0.25">
      <c r="B818" s="137">
        <v>805</v>
      </c>
      <c r="C818" s="81">
        <v>5</v>
      </c>
      <c r="D818" s="83" t="s">
        <v>857</v>
      </c>
      <c r="E818" s="128" t="s">
        <v>791</v>
      </c>
      <c r="F818" s="86" t="s">
        <v>813</v>
      </c>
      <c r="G818" s="86" t="s">
        <v>752</v>
      </c>
      <c r="H818" s="79">
        <f t="shared" ca="1" si="58"/>
        <v>0</v>
      </c>
      <c r="I818" s="251">
        <v>42163</v>
      </c>
      <c r="J818" s="251">
        <v>42181</v>
      </c>
      <c r="K818" s="149">
        <v>0.02</v>
      </c>
      <c r="L818" s="180">
        <f t="shared" si="63"/>
        <v>15</v>
      </c>
      <c r="M818" s="251"/>
      <c r="N818" s="251"/>
      <c r="O818" s="149">
        <v>0.02</v>
      </c>
      <c r="P818" s="151">
        <f t="shared" si="64"/>
        <v>0</v>
      </c>
      <c r="Q818" s="145">
        <f t="shared" si="65"/>
        <v>0</v>
      </c>
      <c r="R818" s="175">
        <f t="shared" ca="1" si="62"/>
        <v>0</v>
      </c>
      <c r="S818" s="177">
        <v>0</v>
      </c>
    </row>
    <row r="819" spans="2:20" ht="12.75" customHeight="1" x14ac:dyDescent="0.25">
      <c r="B819" s="137">
        <v>806</v>
      </c>
      <c r="C819" s="81">
        <v>4</v>
      </c>
      <c r="D819" s="83" t="s">
        <v>858</v>
      </c>
      <c r="E819" s="128" t="s">
        <v>794</v>
      </c>
      <c r="F819" s="86"/>
      <c r="G819" s="86"/>
      <c r="H819" s="79">
        <f t="shared" ca="1" si="58"/>
        <v>0</v>
      </c>
      <c r="I819" s="251">
        <f>MINA(I820:I825)</f>
        <v>42115</v>
      </c>
      <c r="J819" s="251">
        <f>MAXA(J820:J825)</f>
        <v>42201</v>
      </c>
      <c r="K819" s="149">
        <f>SUM(K820:K825)</f>
        <v>0.12000000000000001</v>
      </c>
      <c r="L819" s="180">
        <f t="shared" si="63"/>
        <v>63</v>
      </c>
      <c r="M819" s="251"/>
      <c r="N819" s="251"/>
      <c r="O819" s="149">
        <f>SUM(O820:O825)</f>
        <v>0.12000000000000001</v>
      </c>
      <c r="P819" s="151">
        <f t="shared" si="64"/>
        <v>0</v>
      </c>
      <c r="Q819" s="145">
        <f t="shared" si="65"/>
        <v>0</v>
      </c>
      <c r="R819" s="175">
        <f t="shared" ca="1" si="62"/>
        <v>0</v>
      </c>
      <c r="S819" s="177">
        <v>0</v>
      </c>
    </row>
    <row r="820" spans="2:20" ht="16.5" x14ac:dyDescent="0.25">
      <c r="B820" s="137">
        <v>807</v>
      </c>
      <c r="C820" s="81">
        <v>5</v>
      </c>
      <c r="D820" s="83" t="s">
        <v>859</v>
      </c>
      <c r="E820" s="128" t="s">
        <v>796</v>
      </c>
      <c r="F820" s="86" t="s">
        <v>813</v>
      </c>
      <c r="G820" s="86" t="s">
        <v>698</v>
      </c>
      <c r="H820" s="79">
        <f t="shared" ca="1" si="58"/>
        <v>0</v>
      </c>
      <c r="I820" s="251">
        <v>42188</v>
      </c>
      <c r="J820" s="251">
        <v>42201</v>
      </c>
      <c r="K820" s="149">
        <v>0.02</v>
      </c>
      <c r="L820" s="180">
        <f t="shared" si="63"/>
        <v>10</v>
      </c>
      <c r="M820" s="251"/>
      <c r="N820" s="251"/>
      <c r="O820" s="149">
        <v>0.02</v>
      </c>
      <c r="P820" s="151">
        <f t="shared" si="64"/>
        <v>0</v>
      </c>
      <c r="Q820" s="145">
        <f t="shared" si="65"/>
        <v>0</v>
      </c>
      <c r="R820" s="175">
        <f t="shared" ca="1" si="62"/>
        <v>0</v>
      </c>
      <c r="S820" s="177">
        <v>0</v>
      </c>
    </row>
    <row r="821" spans="2:20" ht="16.5" x14ac:dyDescent="0.25">
      <c r="B821" s="137">
        <v>808</v>
      </c>
      <c r="C821" s="81">
        <v>5</v>
      </c>
      <c r="D821" s="83" t="s">
        <v>860</v>
      </c>
      <c r="E821" s="128" t="s">
        <v>798</v>
      </c>
      <c r="F821" s="86" t="s">
        <v>813</v>
      </c>
      <c r="G821" s="86" t="s">
        <v>698</v>
      </c>
      <c r="H821" s="79">
        <f t="shared" ca="1" si="58"/>
        <v>0</v>
      </c>
      <c r="I821" s="251">
        <v>42174</v>
      </c>
      <c r="J821" s="251">
        <v>42187</v>
      </c>
      <c r="K821" s="149">
        <v>0.02</v>
      </c>
      <c r="L821" s="180">
        <f t="shared" si="63"/>
        <v>10</v>
      </c>
      <c r="M821" s="251"/>
      <c r="N821" s="251"/>
      <c r="O821" s="149">
        <v>0.02</v>
      </c>
      <c r="P821" s="151">
        <f t="shared" si="64"/>
        <v>0</v>
      </c>
      <c r="Q821" s="145">
        <f t="shared" si="65"/>
        <v>0</v>
      </c>
      <c r="R821" s="175">
        <f t="shared" ca="1" si="62"/>
        <v>0</v>
      </c>
      <c r="S821" s="177">
        <v>0</v>
      </c>
    </row>
    <row r="822" spans="2:20" ht="16.5" x14ac:dyDescent="0.25">
      <c r="B822" s="137">
        <v>809</v>
      </c>
      <c r="C822" s="81">
        <v>5</v>
      </c>
      <c r="D822" s="83" t="s">
        <v>861</v>
      </c>
      <c r="E822" s="128" t="s">
        <v>800</v>
      </c>
      <c r="F822" s="86" t="s">
        <v>813</v>
      </c>
      <c r="G822" s="86" t="s">
        <v>698</v>
      </c>
      <c r="H822" s="79">
        <f t="shared" ca="1" si="58"/>
        <v>0</v>
      </c>
      <c r="I822" s="251">
        <v>42128</v>
      </c>
      <c r="J822" s="251">
        <v>42139</v>
      </c>
      <c r="K822" s="149">
        <v>0.02</v>
      </c>
      <c r="L822" s="180">
        <f t="shared" si="63"/>
        <v>10</v>
      </c>
      <c r="M822" s="251"/>
      <c r="N822" s="251"/>
      <c r="O822" s="149">
        <v>0.02</v>
      </c>
      <c r="P822" s="151">
        <f t="shared" si="64"/>
        <v>0</v>
      </c>
      <c r="Q822" s="145">
        <f t="shared" si="65"/>
        <v>0</v>
      </c>
      <c r="R822" s="175">
        <f t="shared" ca="1" si="62"/>
        <v>0</v>
      </c>
      <c r="S822" s="177">
        <v>0</v>
      </c>
    </row>
    <row r="823" spans="2:20" ht="16.5" x14ac:dyDescent="0.25">
      <c r="B823" s="137">
        <v>810</v>
      </c>
      <c r="C823" s="81">
        <v>5</v>
      </c>
      <c r="D823" s="83" t="s">
        <v>862</v>
      </c>
      <c r="E823" s="128" t="s">
        <v>802</v>
      </c>
      <c r="F823" s="86" t="s">
        <v>813</v>
      </c>
      <c r="G823" s="86" t="s">
        <v>698</v>
      </c>
      <c r="H823" s="79">
        <f t="shared" ca="1" si="58"/>
        <v>0</v>
      </c>
      <c r="I823" s="251">
        <v>42115</v>
      </c>
      <c r="J823" s="251">
        <v>42125</v>
      </c>
      <c r="K823" s="149">
        <v>0.02</v>
      </c>
      <c r="L823" s="180">
        <f t="shared" si="63"/>
        <v>9</v>
      </c>
      <c r="M823" s="251"/>
      <c r="N823" s="251"/>
      <c r="O823" s="149">
        <v>0.02</v>
      </c>
      <c r="P823" s="151">
        <f t="shared" si="64"/>
        <v>0</v>
      </c>
      <c r="Q823" s="145">
        <f t="shared" si="65"/>
        <v>0</v>
      </c>
      <c r="R823" s="175">
        <f t="shared" ca="1" si="62"/>
        <v>0</v>
      </c>
      <c r="S823" s="177">
        <v>0</v>
      </c>
    </row>
    <row r="824" spans="2:20" ht="16.5" x14ac:dyDescent="0.25">
      <c r="B824" s="137">
        <v>811</v>
      </c>
      <c r="C824" s="81">
        <v>5</v>
      </c>
      <c r="D824" s="83" t="s">
        <v>863</v>
      </c>
      <c r="E824" s="128" t="s">
        <v>804</v>
      </c>
      <c r="F824" s="86" t="s">
        <v>848</v>
      </c>
      <c r="G824" s="86" t="s">
        <v>698</v>
      </c>
      <c r="H824" s="79">
        <f t="shared" ca="1" si="58"/>
        <v>0</v>
      </c>
      <c r="I824" s="251">
        <v>42142</v>
      </c>
      <c r="J824" s="251">
        <v>42152</v>
      </c>
      <c r="K824" s="149">
        <v>0.02</v>
      </c>
      <c r="L824" s="180">
        <f t="shared" si="63"/>
        <v>9</v>
      </c>
      <c r="M824" s="251"/>
      <c r="N824" s="251"/>
      <c r="O824" s="149">
        <v>0.02</v>
      </c>
      <c r="P824" s="151">
        <f t="shared" si="64"/>
        <v>0</v>
      </c>
      <c r="Q824" s="145">
        <f t="shared" si="65"/>
        <v>0</v>
      </c>
      <c r="R824" s="175">
        <f t="shared" ca="1" si="62"/>
        <v>0</v>
      </c>
      <c r="S824" s="177">
        <v>0</v>
      </c>
    </row>
    <row r="825" spans="2:20" ht="16.5" x14ac:dyDescent="0.25">
      <c r="B825" s="137">
        <v>812</v>
      </c>
      <c r="C825" s="81">
        <v>5</v>
      </c>
      <c r="D825" s="83" t="s">
        <v>864</v>
      </c>
      <c r="E825" s="128" t="s">
        <v>806</v>
      </c>
      <c r="F825" s="86" t="s">
        <v>813</v>
      </c>
      <c r="G825" s="86" t="s">
        <v>698</v>
      </c>
      <c r="H825" s="79">
        <f t="shared" ca="1" si="58"/>
        <v>0</v>
      </c>
      <c r="I825" s="251">
        <v>42153</v>
      </c>
      <c r="J825" s="251">
        <v>42173</v>
      </c>
      <c r="K825" s="149">
        <v>0.02</v>
      </c>
      <c r="L825" s="180">
        <f t="shared" si="63"/>
        <v>15</v>
      </c>
      <c r="M825" s="251"/>
      <c r="N825" s="251"/>
      <c r="O825" s="149">
        <v>0.02</v>
      </c>
      <c r="P825" s="151">
        <f t="shared" si="64"/>
        <v>0</v>
      </c>
      <c r="Q825" s="145">
        <f t="shared" si="65"/>
        <v>0</v>
      </c>
      <c r="R825" s="175">
        <f t="shared" ca="1" si="62"/>
        <v>0</v>
      </c>
      <c r="S825" s="177">
        <v>0</v>
      </c>
    </row>
    <row r="826" spans="2:20" ht="12.75" customHeight="1" x14ac:dyDescent="0.25">
      <c r="B826" s="137">
        <v>813</v>
      </c>
      <c r="C826" s="81">
        <v>4</v>
      </c>
      <c r="D826" s="83" t="s">
        <v>865</v>
      </c>
      <c r="E826" s="128" t="s">
        <v>808</v>
      </c>
      <c r="F826" s="86" t="s">
        <v>848</v>
      </c>
      <c r="G826" s="86" t="s">
        <v>698</v>
      </c>
      <c r="H826" s="79">
        <f t="shared" ca="1" si="58"/>
        <v>0</v>
      </c>
      <c r="I826" s="251">
        <v>42086</v>
      </c>
      <c r="J826" s="251">
        <v>42202</v>
      </c>
      <c r="K826" s="149">
        <v>0.02</v>
      </c>
      <c r="L826" s="180">
        <f t="shared" si="63"/>
        <v>85</v>
      </c>
      <c r="M826" s="251"/>
      <c r="N826" s="251"/>
      <c r="O826" s="149">
        <v>0.02</v>
      </c>
      <c r="P826" s="151">
        <f t="shared" si="64"/>
        <v>0</v>
      </c>
      <c r="Q826" s="145">
        <f t="shared" si="65"/>
        <v>0</v>
      </c>
      <c r="R826" s="175">
        <f t="shared" ca="1" si="62"/>
        <v>0.3411764705882353</v>
      </c>
      <c r="S826" s="177">
        <v>0</v>
      </c>
    </row>
    <row r="827" spans="2:20" ht="16.5" x14ac:dyDescent="0.25">
      <c r="B827" s="137">
        <v>814</v>
      </c>
      <c r="C827" s="89">
        <v>1</v>
      </c>
      <c r="D827" s="91">
        <v>6</v>
      </c>
      <c r="E827" s="127" t="s">
        <v>3747</v>
      </c>
      <c r="F827" s="93"/>
      <c r="G827" s="93"/>
      <c r="H827" s="79">
        <f>IF(ISBLANK(#REF!)=FALSE,1,IF($J827&lt;=$D$6,-1,0))</f>
        <v>1</v>
      </c>
      <c r="I827" s="251"/>
      <c r="J827" s="251" t="e">
        <f>#REF!+2</f>
        <v>#REF!</v>
      </c>
      <c r="K827" s="149" t="e">
        <f>SUM(K828,K2053,K2302)</f>
        <v>#REF!</v>
      </c>
      <c r="L827" s="180">
        <v>16</v>
      </c>
      <c r="M827" s="251"/>
      <c r="N827" s="251"/>
      <c r="O827" s="149" t="e">
        <f>SUM(O828,O2053,O2302)</f>
        <v>#REF!</v>
      </c>
      <c r="P827" s="151">
        <f>NETWORKDAYS(M827,N827,0)</f>
        <v>0</v>
      </c>
      <c r="Q827" s="145">
        <f>N827-M827</f>
        <v>0</v>
      </c>
      <c r="R827" s="165"/>
      <c r="S827" s="177">
        <v>0</v>
      </c>
    </row>
    <row r="828" spans="2:20" ht="12.75" customHeight="1" x14ac:dyDescent="0.25">
      <c r="B828" s="137">
        <v>815</v>
      </c>
      <c r="C828" s="81">
        <v>2</v>
      </c>
      <c r="D828" s="108">
        <v>6.1</v>
      </c>
      <c r="E828" s="128" t="s">
        <v>427</v>
      </c>
      <c r="F828" s="85"/>
      <c r="G828" s="85"/>
      <c r="H828" s="79">
        <f>IF(ISBLANK(#REF!)=FALSE,1,IF($J828&lt;=$D$6,-1,0))</f>
        <v>1</v>
      </c>
      <c r="I828" s="251">
        <v>42044</v>
      </c>
      <c r="J828" s="251">
        <v>42083</v>
      </c>
      <c r="K828" s="149" t="e">
        <f>SUM(K829,K919,K2011,K2025,K2039)</f>
        <v>#REF!</v>
      </c>
      <c r="L828" s="180">
        <v>5</v>
      </c>
      <c r="M828" s="251"/>
      <c r="N828" s="251"/>
      <c r="O828" s="149" t="e">
        <f>SUM(O829,O919,O2011,O2025,O2039)</f>
        <v>#REF!</v>
      </c>
      <c r="P828" s="151"/>
      <c r="Q828" s="145"/>
      <c r="R828" s="165"/>
      <c r="S828" s="177">
        <v>0</v>
      </c>
      <c r="T828" s="174"/>
    </row>
    <row r="829" spans="2:20" ht="12.75" customHeight="1" x14ac:dyDescent="0.25">
      <c r="B829" s="137">
        <v>816</v>
      </c>
      <c r="C829" s="81">
        <v>3</v>
      </c>
      <c r="D829" s="83" t="s">
        <v>3748</v>
      </c>
      <c r="E829" s="128" t="s">
        <v>428</v>
      </c>
      <c r="F829" s="85"/>
      <c r="G829" s="85"/>
      <c r="H829" s="79">
        <f>IF(ISBLANK(#REF!)=FALSE,1,IF($J829&lt;=$D$6,-1,0))</f>
        <v>1</v>
      </c>
      <c r="I829" s="251"/>
      <c r="J829" s="251">
        <f>J828+2</f>
        <v>42085</v>
      </c>
      <c r="K829" s="149">
        <f>SUM(K830)</f>
        <v>1.0000000000000002</v>
      </c>
      <c r="L829" s="180">
        <v>1</v>
      </c>
      <c r="M829" s="251"/>
      <c r="N829" s="251"/>
      <c r="O829" s="149">
        <f>SUM(O830)</f>
        <v>1.0000000000000002</v>
      </c>
      <c r="P829" s="151"/>
      <c r="Q829" s="145"/>
      <c r="R829" s="165"/>
      <c r="S829" s="177">
        <v>0</v>
      </c>
      <c r="T829" s="174"/>
    </row>
    <row r="830" spans="2:20" ht="12.75" customHeight="1" x14ac:dyDescent="0.25">
      <c r="B830" s="137">
        <v>817</v>
      </c>
      <c r="C830" s="81">
        <v>4</v>
      </c>
      <c r="D830" s="83" t="s">
        <v>3749</v>
      </c>
      <c r="E830" s="128" t="s">
        <v>429</v>
      </c>
      <c r="F830" s="86" t="s">
        <v>869</v>
      </c>
      <c r="G830" s="86"/>
      <c r="H830" s="79">
        <f>IF(ISBLANK(#REF!)=FALSE,1,IF($J830&lt;=$D$6,-1,0))</f>
        <v>1</v>
      </c>
      <c r="I830" s="251"/>
      <c r="J830" s="251">
        <f>J829+2</f>
        <v>42087</v>
      </c>
      <c r="K830" s="149">
        <f>SUM(K831,K836,K841,K852,K859,K865,K870,K879,K892,K897,K902,K906,K916)</f>
        <v>1.0000000000000002</v>
      </c>
      <c r="L830" s="180">
        <f>NETWORKDAYS(I830,J830,0)</f>
        <v>30062</v>
      </c>
      <c r="M830" s="251"/>
      <c r="N830" s="251"/>
      <c r="O830" s="149">
        <f>SUM(O831,O836,O841,O852,O859,O865,O870,O879,O892,O897,O902,O906,O916)</f>
        <v>1.0000000000000002</v>
      </c>
      <c r="P830" s="151">
        <f t="shared" ref="P830:P893" si="66">NETWORKDAYS(M830,N830,0)</f>
        <v>0</v>
      </c>
      <c r="Q830" s="145">
        <f t="shared" ref="Q830:Q893" si="67">N830-M830</f>
        <v>0</v>
      </c>
      <c r="R830" s="165"/>
      <c r="S830" s="177">
        <v>0</v>
      </c>
    </row>
    <row r="831" spans="2:20" ht="12.75" customHeight="1" x14ac:dyDescent="0.25">
      <c r="B831" s="137">
        <v>818</v>
      </c>
      <c r="C831" s="81">
        <v>5</v>
      </c>
      <c r="D831" s="83" t="s">
        <v>3750</v>
      </c>
      <c r="E831" s="128" t="s">
        <v>942</v>
      </c>
      <c r="F831" s="86"/>
      <c r="G831" s="86"/>
      <c r="H831" s="79">
        <f>IF(ISBLANK(#REF!)=FALSE,1,IF($J831&lt;=$D$6,-1,0))</f>
        <v>1</v>
      </c>
      <c r="I831" s="251">
        <v>42044</v>
      </c>
      <c r="J831" s="251">
        <v>42083</v>
      </c>
      <c r="K831" s="149">
        <v>0.1</v>
      </c>
      <c r="L831" s="180">
        <f>NETWORKDAYS(I831,J831,0)</f>
        <v>30</v>
      </c>
      <c r="M831" s="251"/>
      <c r="N831" s="251"/>
      <c r="O831" s="149">
        <v>0.1</v>
      </c>
      <c r="P831" s="151">
        <f t="shared" si="66"/>
        <v>0</v>
      </c>
      <c r="Q831" s="145">
        <f t="shared" si="67"/>
        <v>0</v>
      </c>
      <c r="R831" s="165"/>
      <c r="S831" s="177">
        <v>0</v>
      </c>
    </row>
    <row r="832" spans="2:20" ht="12.75" customHeight="1" x14ac:dyDescent="0.25">
      <c r="B832" s="137">
        <v>819</v>
      </c>
      <c r="C832" s="81">
        <v>6</v>
      </c>
      <c r="D832" s="83" t="s">
        <v>3751</v>
      </c>
      <c r="E832" s="128" t="s">
        <v>3752</v>
      </c>
      <c r="F832" s="86"/>
      <c r="G832" s="86"/>
      <c r="H832" s="79">
        <f>IF(ISBLANK(#REF!)=FALSE,1,IF($J832&lt;=$D$6,-1,0))</f>
        <v>1</v>
      </c>
      <c r="I832" s="251">
        <v>42044</v>
      </c>
      <c r="J832" s="251">
        <v>42062</v>
      </c>
      <c r="K832" s="149"/>
      <c r="L832" s="180">
        <f t="shared" ref="L832:L891" si="68">NETWORKDAYS(I832,J832,0)</f>
        <v>15</v>
      </c>
      <c r="M832" s="251"/>
      <c r="N832" s="251"/>
      <c r="O832" s="149"/>
      <c r="P832" s="151">
        <f t="shared" si="66"/>
        <v>0</v>
      </c>
      <c r="Q832" s="145">
        <f t="shared" si="67"/>
        <v>0</v>
      </c>
      <c r="R832" s="165"/>
      <c r="S832" s="177">
        <v>0</v>
      </c>
    </row>
    <row r="833" spans="2:19" ht="12.75" customHeight="1" x14ac:dyDescent="0.25">
      <c r="B833" s="137">
        <v>820</v>
      </c>
      <c r="C833" s="81">
        <v>6</v>
      </c>
      <c r="D833" s="83" t="s">
        <v>3753</v>
      </c>
      <c r="E833" s="128" t="s">
        <v>3754</v>
      </c>
      <c r="F833" s="86"/>
      <c r="G833" s="86"/>
      <c r="H833" s="79">
        <f>IF(ISBLANK(#REF!)=FALSE,1,IF($J833&lt;=$D$6,-1,0))</f>
        <v>1</v>
      </c>
      <c r="I833" s="251">
        <v>42065</v>
      </c>
      <c r="J833" s="251">
        <v>42073</v>
      </c>
      <c r="K833" s="149"/>
      <c r="L833" s="180">
        <f t="shared" si="68"/>
        <v>7</v>
      </c>
      <c r="M833" s="251"/>
      <c r="N833" s="251"/>
      <c r="O833" s="149"/>
      <c r="P833" s="151">
        <f t="shared" si="66"/>
        <v>0</v>
      </c>
      <c r="Q833" s="145">
        <f t="shared" si="67"/>
        <v>0</v>
      </c>
      <c r="R833" s="165"/>
      <c r="S833" s="177">
        <v>0</v>
      </c>
    </row>
    <row r="834" spans="2:19" ht="12.75" customHeight="1" x14ac:dyDescent="0.25">
      <c r="B834" s="137">
        <v>821</v>
      </c>
      <c r="C834" s="81">
        <v>6</v>
      </c>
      <c r="D834" s="83" t="s">
        <v>3755</v>
      </c>
      <c r="E834" s="128" t="s">
        <v>3756</v>
      </c>
      <c r="F834" s="86"/>
      <c r="G834" s="86"/>
      <c r="H834" s="79">
        <f>IF(ISBLANK(#REF!)=FALSE,1,IF($J834&lt;=$D$6,-1,0))</f>
        <v>1</v>
      </c>
      <c r="I834" s="251">
        <v>42073</v>
      </c>
      <c r="J834" s="251">
        <v>42076</v>
      </c>
      <c r="K834" s="149"/>
      <c r="L834" s="180">
        <f t="shared" si="68"/>
        <v>4</v>
      </c>
      <c r="M834" s="251"/>
      <c r="N834" s="251"/>
      <c r="O834" s="149"/>
      <c r="P834" s="151">
        <f t="shared" si="66"/>
        <v>0</v>
      </c>
      <c r="Q834" s="145">
        <f t="shared" si="67"/>
        <v>0</v>
      </c>
      <c r="R834" s="165"/>
      <c r="S834" s="177">
        <v>0</v>
      </c>
    </row>
    <row r="835" spans="2:19" ht="12.75" customHeight="1" x14ac:dyDescent="0.25">
      <c r="B835" s="137">
        <v>822</v>
      </c>
      <c r="C835" s="81">
        <v>6</v>
      </c>
      <c r="D835" s="83" t="s">
        <v>3757</v>
      </c>
      <c r="E835" s="128" t="s">
        <v>3758</v>
      </c>
      <c r="F835" s="86"/>
      <c r="G835" s="86"/>
      <c r="H835" s="79">
        <f>IF(ISBLANK(#REF!)=FALSE,1,IF($J835&lt;=$D$6,-1,0))</f>
        <v>1</v>
      </c>
      <c r="I835" s="251">
        <v>42079</v>
      </c>
      <c r="J835" s="251">
        <v>42083</v>
      </c>
      <c r="K835" s="149"/>
      <c r="L835" s="180">
        <f t="shared" si="68"/>
        <v>5</v>
      </c>
      <c r="M835" s="251"/>
      <c r="N835" s="251"/>
      <c r="O835" s="149"/>
      <c r="P835" s="151">
        <f t="shared" si="66"/>
        <v>0</v>
      </c>
      <c r="Q835" s="145">
        <f t="shared" si="67"/>
        <v>0</v>
      </c>
      <c r="R835" s="165"/>
      <c r="S835" s="177">
        <v>0</v>
      </c>
    </row>
    <row r="836" spans="2:19" ht="12.75" customHeight="1" x14ac:dyDescent="0.25">
      <c r="B836" s="137">
        <v>823</v>
      </c>
      <c r="C836" s="81">
        <v>5</v>
      </c>
      <c r="D836" s="83" t="s">
        <v>3759</v>
      </c>
      <c r="E836" s="128" t="s">
        <v>2967</v>
      </c>
      <c r="F836" s="86"/>
      <c r="G836" s="86"/>
      <c r="H836" s="79">
        <f>IF(ISBLANK(#REF!)=FALSE,1,IF($J836&lt;=$D$6,-1,0))</f>
        <v>1</v>
      </c>
      <c r="I836" s="251">
        <v>42044</v>
      </c>
      <c r="J836" s="251">
        <v>42076</v>
      </c>
      <c r="K836" s="149">
        <v>0.12</v>
      </c>
      <c r="L836" s="180">
        <f>NETWORKDAYS(I836,J836,0)</f>
        <v>25</v>
      </c>
      <c r="M836" s="251"/>
      <c r="N836" s="251"/>
      <c r="O836" s="149">
        <v>0.12</v>
      </c>
      <c r="P836" s="151">
        <f t="shared" si="66"/>
        <v>0</v>
      </c>
      <c r="Q836" s="145">
        <f t="shared" si="67"/>
        <v>0</v>
      </c>
      <c r="R836" s="165"/>
      <c r="S836" s="177">
        <v>0</v>
      </c>
    </row>
    <row r="837" spans="2:19" ht="12.75" customHeight="1" x14ac:dyDescent="0.25">
      <c r="B837" s="137">
        <v>824</v>
      </c>
      <c r="C837" s="81">
        <v>6</v>
      </c>
      <c r="D837" s="83" t="s">
        <v>3760</v>
      </c>
      <c r="E837" s="128" t="s">
        <v>3205</v>
      </c>
      <c r="F837" s="86"/>
      <c r="G837" s="86"/>
      <c r="H837" s="79">
        <f>IF(ISBLANK(#REF!)=FALSE,1,IF($J837&lt;=$D$6,-1,0))</f>
        <v>1</v>
      </c>
      <c r="I837" s="251">
        <v>42044</v>
      </c>
      <c r="J837" s="251">
        <v>42052</v>
      </c>
      <c r="K837" s="149"/>
      <c r="L837" s="180">
        <f t="shared" si="68"/>
        <v>7</v>
      </c>
      <c r="M837" s="251"/>
      <c r="N837" s="251"/>
      <c r="O837" s="149"/>
      <c r="P837" s="151">
        <f t="shared" si="66"/>
        <v>0</v>
      </c>
      <c r="Q837" s="145">
        <f t="shared" si="67"/>
        <v>0</v>
      </c>
      <c r="R837" s="165"/>
      <c r="S837" s="177">
        <v>0</v>
      </c>
    </row>
    <row r="838" spans="2:19" ht="12.75" customHeight="1" x14ac:dyDescent="0.25">
      <c r="B838" s="137">
        <v>825</v>
      </c>
      <c r="C838" s="81">
        <v>6</v>
      </c>
      <c r="D838" s="83" t="s">
        <v>3761</v>
      </c>
      <c r="E838" s="128" t="s">
        <v>3207</v>
      </c>
      <c r="F838" s="86"/>
      <c r="G838" s="86"/>
      <c r="H838" s="79">
        <f>IF(ISBLANK(#REF!)=FALSE,1,IF($J838&lt;=$D$6,-1,0))</f>
        <v>1</v>
      </c>
      <c r="I838" s="251">
        <v>42058</v>
      </c>
      <c r="J838" s="251">
        <v>42062</v>
      </c>
      <c r="K838" s="149"/>
      <c r="L838" s="180">
        <f t="shared" si="68"/>
        <v>5</v>
      </c>
      <c r="M838" s="251"/>
      <c r="N838" s="251"/>
      <c r="O838" s="149"/>
      <c r="P838" s="151">
        <f t="shared" si="66"/>
        <v>0</v>
      </c>
      <c r="Q838" s="145">
        <f t="shared" si="67"/>
        <v>0</v>
      </c>
      <c r="R838" s="165"/>
      <c r="S838" s="177">
        <v>0</v>
      </c>
    </row>
    <row r="839" spans="2:19" ht="12.75" customHeight="1" x14ac:dyDescent="0.25">
      <c r="B839" s="137">
        <v>826</v>
      </c>
      <c r="C839" s="81">
        <v>6</v>
      </c>
      <c r="D839" s="83" t="s">
        <v>3762</v>
      </c>
      <c r="E839" s="128" t="s">
        <v>3763</v>
      </c>
      <c r="F839" s="86"/>
      <c r="G839" s="86"/>
      <c r="H839" s="79">
        <f>IF(ISBLANK(#REF!)=FALSE,1,IF($J839&lt;=$D$6,-1,0))</f>
        <v>1</v>
      </c>
      <c r="I839" s="251">
        <v>42065</v>
      </c>
      <c r="J839" s="251">
        <v>42069</v>
      </c>
      <c r="K839" s="149"/>
      <c r="L839" s="180">
        <f t="shared" si="68"/>
        <v>5</v>
      </c>
      <c r="M839" s="251"/>
      <c r="N839" s="251"/>
      <c r="O839" s="149"/>
      <c r="P839" s="151">
        <f t="shared" si="66"/>
        <v>0</v>
      </c>
      <c r="Q839" s="145">
        <f t="shared" si="67"/>
        <v>0</v>
      </c>
      <c r="R839" s="165"/>
      <c r="S839" s="177">
        <v>0</v>
      </c>
    </row>
    <row r="840" spans="2:19" ht="12.75" customHeight="1" x14ac:dyDescent="0.25">
      <c r="B840" s="137">
        <v>827</v>
      </c>
      <c r="C840" s="81">
        <v>6</v>
      </c>
      <c r="D840" s="83" t="s">
        <v>3764</v>
      </c>
      <c r="E840" s="128" t="s">
        <v>3765</v>
      </c>
      <c r="F840" s="86"/>
      <c r="G840" s="86"/>
      <c r="H840" s="79">
        <f>IF(ISBLANK(#REF!)=FALSE,1,IF($J840&lt;=$D$6,-1,0))</f>
        <v>1</v>
      </c>
      <c r="I840" s="251">
        <v>42072</v>
      </c>
      <c r="J840" s="251">
        <v>42076</v>
      </c>
      <c r="K840" s="149"/>
      <c r="L840" s="180">
        <f t="shared" si="68"/>
        <v>5</v>
      </c>
      <c r="M840" s="251"/>
      <c r="N840" s="251"/>
      <c r="O840" s="149"/>
      <c r="P840" s="151">
        <f t="shared" si="66"/>
        <v>0</v>
      </c>
      <c r="Q840" s="145">
        <f t="shared" si="67"/>
        <v>0</v>
      </c>
      <c r="R840" s="165"/>
      <c r="S840" s="177">
        <v>0</v>
      </c>
    </row>
    <row r="841" spans="2:19" ht="12.75" customHeight="1" x14ac:dyDescent="0.25">
      <c r="B841" s="137">
        <v>828</v>
      </c>
      <c r="C841" s="81">
        <v>5</v>
      </c>
      <c r="D841" s="83" t="s">
        <v>3766</v>
      </c>
      <c r="E841" s="128" t="s">
        <v>3767</v>
      </c>
      <c r="F841" s="86"/>
      <c r="G841" s="86"/>
      <c r="H841" s="79">
        <f>IF(ISBLANK(#REF!)=FALSE,1,IF($J841&lt;=$D$6,-1,0))</f>
        <v>1</v>
      </c>
      <c r="I841" s="251">
        <v>42044</v>
      </c>
      <c r="J841" s="251">
        <v>42076</v>
      </c>
      <c r="K841" s="149">
        <v>0.15</v>
      </c>
      <c r="L841" s="180">
        <f>NETWORKDAYS(I841,J841,0)</f>
        <v>25</v>
      </c>
      <c r="M841" s="251"/>
      <c r="N841" s="251"/>
      <c r="O841" s="149">
        <v>0.15</v>
      </c>
      <c r="P841" s="151">
        <f t="shared" si="66"/>
        <v>0</v>
      </c>
      <c r="Q841" s="145">
        <f t="shared" si="67"/>
        <v>0</v>
      </c>
      <c r="R841" s="165"/>
      <c r="S841" s="177">
        <v>0</v>
      </c>
    </row>
    <row r="842" spans="2:19" ht="12.75" customHeight="1" x14ac:dyDescent="0.25">
      <c r="B842" s="137">
        <v>829</v>
      </c>
      <c r="C842" s="81">
        <v>6</v>
      </c>
      <c r="D842" s="83" t="s">
        <v>3768</v>
      </c>
      <c r="E842" s="128" t="s">
        <v>3769</v>
      </c>
      <c r="F842" s="86"/>
      <c r="G842" s="86"/>
      <c r="H842" s="79">
        <f>IF(ISBLANK(#REF!)=FALSE,1,IF($J842&lt;=$D$6,-1,0))</f>
        <v>1</v>
      </c>
      <c r="I842" s="251">
        <v>42044</v>
      </c>
      <c r="J842" s="251">
        <v>42052</v>
      </c>
      <c r="K842" s="149"/>
      <c r="L842" s="180">
        <f t="shared" si="68"/>
        <v>7</v>
      </c>
      <c r="M842" s="251"/>
      <c r="N842" s="251"/>
      <c r="O842" s="149"/>
      <c r="P842" s="151">
        <f t="shared" si="66"/>
        <v>0</v>
      </c>
      <c r="Q842" s="145">
        <f t="shared" si="67"/>
        <v>0</v>
      </c>
      <c r="R842" s="165"/>
      <c r="S842" s="177">
        <v>0</v>
      </c>
    </row>
    <row r="843" spans="2:19" ht="12.75" customHeight="1" x14ac:dyDescent="0.25">
      <c r="B843" s="137">
        <v>830</v>
      </c>
      <c r="C843" s="81">
        <v>6</v>
      </c>
      <c r="D843" s="83" t="s">
        <v>3770</v>
      </c>
      <c r="E843" s="128" t="s">
        <v>3771</v>
      </c>
      <c r="F843" s="86"/>
      <c r="G843" s="86"/>
      <c r="H843" s="79">
        <f>IF(ISBLANK(#REF!)=FALSE,1,IF($J843&lt;=$D$6,-1,0))</f>
        <v>1</v>
      </c>
      <c r="I843" s="251">
        <v>42044</v>
      </c>
      <c r="J843" s="251">
        <v>42052</v>
      </c>
      <c r="K843" s="149"/>
      <c r="L843" s="180">
        <f t="shared" si="68"/>
        <v>7</v>
      </c>
      <c r="M843" s="251"/>
      <c r="N843" s="251"/>
      <c r="O843" s="149"/>
      <c r="P843" s="151">
        <f t="shared" si="66"/>
        <v>0</v>
      </c>
      <c r="Q843" s="145">
        <f t="shared" si="67"/>
        <v>0</v>
      </c>
      <c r="R843" s="165"/>
      <c r="S843" s="177">
        <v>0</v>
      </c>
    </row>
    <row r="844" spans="2:19" ht="12.75" customHeight="1" x14ac:dyDescent="0.25">
      <c r="B844" s="137">
        <v>831</v>
      </c>
      <c r="C844" s="81">
        <v>6</v>
      </c>
      <c r="D844" s="83" t="s">
        <v>3772</v>
      </c>
      <c r="E844" s="128" t="s">
        <v>3773</v>
      </c>
      <c r="F844" s="86"/>
      <c r="G844" s="86"/>
      <c r="H844" s="79">
        <f>IF(ISBLANK(#REF!)=FALSE,1,IF($J844&lt;=$D$6,-1,0))</f>
        <v>1</v>
      </c>
      <c r="I844" s="251">
        <v>42058</v>
      </c>
      <c r="J844" s="251">
        <v>42062</v>
      </c>
      <c r="K844" s="149"/>
      <c r="L844" s="180">
        <f t="shared" si="68"/>
        <v>5</v>
      </c>
      <c r="M844" s="251"/>
      <c r="N844" s="251"/>
      <c r="O844" s="149"/>
      <c r="P844" s="151">
        <f t="shared" si="66"/>
        <v>0</v>
      </c>
      <c r="Q844" s="145">
        <f t="shared" si="67"/>
        <v>0</v>
      </c>
      <c r="R844" s="165"/>
      <c r="S844" s="177">
        <v>0</v>
      </c>
    </row>
    <row r="845" spans="2:19" ht="12.75" customHeight="1" x14ac:dyDescent="0.25">
      <c r="B845" s="137">
        <v>832</v>
      </c>
      <c r="C845" s="81">
        <v>6</v>
      </c>
      <c r="D845" s="83" t="s">
        <v>3774</v>
      </c>
      <c r="E845" s="128" t="s">
        <v>3775</v>
      </c>
      <c r="F845" s="86"/>
      <c r="G845" s="86"/>
      <c r="H845" s="79">
        <f>IF(ISBLANK(#REF!)=FALSE,1,IF($J845&lt;=$D$6,-1,0))</f>
        <v>1</v>
      </c>
      <c r="I845" s="251">
        <v>42058</v>
      </c>
      <c r="J845" s="251">
        <v>42062</v>
      </c>
      <c r="K845" s="149"/>
      <c r="L845" s="180">
        <f t="shared" si="68"/>
        <v>5</v>
      </c>
      <c r="M845" s="251"/>
      <c r="N845" s="251"/>
      <c r="O845" s="149"/>
      <c r="P845" s="151">
        <f t="shared" si="66"/>
        <v>0</v>
      </c>
      <c r="Q845" s="145">
        <f t="shared" si="67"/>
        <v>0</v>
      </c>
      <c r="R845" s="165"/>
      <c r="S845" s="177">
        <v>0</v>
      </c>
    </row>
    <row r="846" spans="2:19" ht="12.75" customHeight="1" x14ac:dyDescent="0.25">
      <c r="B846" s="137">
        <v>833</v>
      </c>
      <c r="C846" s="81">
        <v>6</v>
      </c>
      <c r="D846" s="83" t="s">
        <v>3776</v>
      </c>
      <c r="E846" s="128" t="s">
        <v>3777</v>
      </c>
      <c r="F846" s="86"/>
      <c r="G846" s="86"/>
      <c r="H846" s="79">
        <f>IF(ISBLANK(#REF!)=FALSE,1,IF($J846&lt;=$D$6,-1,0))</f>
        <v>1</v>
      </c>
      <c r="I846" s="251">
        <v>42065</v>
      </c>
      <c r="J846" s="251">
        <v>42069</v>
      </c>
      <c r="K846" s="149"/>
      <c r="L846" s="180">
        <f t="shared" si="68"/>
        <v>5</v>
      </c>
      <c r="M846" s="251"/>
      <c r="N846" s="251"/>
      <c r="O846" s="149"/>
      <c r="P846" s="151">
        <f t="shared" si="66"/>
        <v>0</v>
      </c>
      <c r="Q846" s="145">
        <f t="shared" si="67"/>
        <v>0</v>
      </c>
      <c r="R846" s="165"/>
      <c r="S846" s="177">
        <v>0</v>
      </c>
    </row>
    <row r="847" spans="2:19" ht="12.75" customHeight="1" x14ac:dyDescent="0.25">
      <c r="B847" s="137">
        <v>834</v>
      </c>
      <c r="C847" s="81">
        <v>6</v>
      </c>
      <c r="D847" s="83" t="s">
        <v>3778</v>
      </c>
      <c r="E847" s="128" t="s">
        <v>3779</v>
      </c>
      <c r="F847" s="86"/>
      <c r="G847" s="86"/>
      <c r="H847" s="79">
        <f>IF(ISBLANK(#REF!)=FALSE,1,IF($J847&lt;=$D$6,-1,0))</f>
        <v>1</v>
      </c>
      <c r="I847" s="251">
        <v>42065</v>
      </c>
      <c r="J847" s="251">
        <v>42069</v>
      </c>
      <c r="K847" s="149"/>
      <c r="L847" s="180">
        <f t="shared" si="68"/>
        <v>5</v>
      </c>
      <c r="M847" s="251"/>
      <c r="N847" s="251"/>
      <c r="O847" s="149"/>
      <c r="P847" s="151">
        <f t="shared" si="66"/>
        <v>0</v>
      </c>
      <c r="Q847" s="145">
        <f t="shared" si="67"/>
        <v>0</v>
      </c>
      <c r="R847" s="165"/>
      <c r="S847" s="177">
        <v>0</v>
      </c>
    </row>
    <row r="848" spans="2:19" ht="12.75" customHeight="1" x14ac:dyDescent="0.25">
      <c r="B848" s="137">
        <v>835</v>
      </c>
      <c r="C848" s="81">
        <v>6</v>
      </c>
      <c r="D848" s="83" t="s">
        <v>3780</v>
      </c>
      <c r="E848" s="128" t="s">
        <v>3781</v>
      </c>
      <c r="F848" s="86"/>
      <c r="G848" s="86"/>
      <c r="H848" s="79">
        <f>IF(ISBLANK(#REF!)=FALSE,1,IF($J848&lt;=$D$6,-1,0))</f>
        <v>1</v>
      </c>
      <c r="I848" s="251">
        <v>42072</v>
      </c>
      <c r="J848" s="251">
        <v>42076</v>
      </c>
      <c r="K848" s="149"/>
      <c r="L848" s="180">
        <f t="shared" si="68"/>
        <v>5</v>
      </c>
      <c r="M848" s="251"/>
      <c r="N848" s="251"/>
      <c r="O848" s="149"/>
      <c r="P848" s="151">
        <f t="shared" si="66"/>
        <v>0</v>
      </c>
      <c r="Q848" s="145">
        <f t="shared" si="67"/>
        <v>0</v>
      </c>
      <c r="R848" s="165"/>
      <c r="S848" s="177">
        <v>0</v>
      </c>
    </row>
    <row r="849" spans="2:19" ht="12.75" customHeight="1" x14ac:dyDescent="0.25">
      <c r="B849" s="137">
        <v>836</v>
      </c>
      <c r="C849" s="81">
        <v>6</v>
      </c>
      <c r="D849" s="83" t="s">
        <v>3782</v>
      </c>
      <c r="E849" s="128" t="s">
        <v>3783</v>
      </c>
      <c r="F849" s="86"/>
      <c r="G849" s="86"/>
      <c r="H849" s="79">
        <f>IF(ISBLANK(#REF!)=FALSE,1,IF($J849&lt;=$D$6,-1,0))</f>
        <v>1</v>
      </c>
      <c r="I849" s="251">
        <v>42072</v>
      </c>
      <c r="J849" s="251">
        <v>42076</v>
      </c>
      <c r="K849" s="149"/>
      <c r="L849" s="180">
        <f t="shared" si="68"/>
        <v>5</v>
      </c>
      <c r="M849" s="251"/>
      <c r="N849" s="251"/>
      <c r="O849" s="149"/>
      <c r="P849" s="151">
        <f t="shared" si="66"/>
        <v>0</v>
      </c>
      <c r="Q849" s="145">
        <f t="shared" si="67"/>
        <v>0</v>
      </c>
      <c r="R849" s="165"/>
      <c r="S849" s="177">
        <v>0</v>
      </c>
    </row>
    <row r="850" spans="2:19" ht="12.75" customHeight="1" x14ac:dyDescent="0.25">
      <c r="B850" s="137">
        <v>837</v>
      </c>
      <c r="C850" s="81">
        <v>6</v>
      </c>
      <c r="D850" s="83" t="s">
        <v>3784</v>
      </c>
      <c r="E850" s="128" t="s">
        <v>3785</v>
      </c>
      <c r="F850" s="86"/>
      <c r="G850" s="86"/>
      <c r="H850" s="79">
        <f>IF(ISBLANK(#REF!)=FALSE,1,IF($J850&lt;=$D$6,-1,0))</f>
        <v>1</v>
      </c>
      <c r="I850" s="251">
        <v>42079</v>
      </c>
      <c r="J850" s="251">
        <v>42083</v>
      </c>
      <c r="K850" s="149"/>
      <c r="L850" s="180">
        <f t="shared" si="68"/>
        <v>5</v>
      </c>
      <c r="M850" s="251"/>
      <c r="N850" s="251"/>
      <c r="O850" s="149"/>
      <c r="P850" s="151">
        <f t="shared" si="66"/>
        <v>0</v>
      </c>
      <c r="Q850" s="145">
        <f t="shared" si="67"/>
        <v>0</v>
      </c>
      <c r="R850" s="165"/>
      <c r="S850" s="177">
        <v>0</v>
      </c>
    </row>
    <row r="851" spans="2:19" ht="12.75" customHeight="1" x14ac:dyDescent="0.25">
      <c r="B851" s="137">
        <v>838</v>
      </c>
      <c r="C851" s="81">
        <v>6</v>
      </c>
      <c r="D851" s="83" t="s">
        <v>3786</v>
      </c>
      <c r="E851" s="128" t="s">
        <v>3787</v>
      </c>
      <c r="F851" s="86"/>
      <c r="G851" s="86"/>
      <c r="H851" s="79">
        <f>IF(ISBLANK(#REF!)=FALSE,1,IF($J851&lt;=$D$6,-1,0))</f>
        <v>1</v>
      </c>
      <c r="I851" s="251">
        <v>42079</v>
      </c>
      <c r="J851" s="251">
        <v>42083</v>
      </c>
      <c r="K851" s="149"/>
      <c r="L851" s="180">
        <f t="shared" si="68"/>
        <v>5</v>
      </c>
      <c r="M851" s="251"/>
      <c r="N851" s="251"/>
      <c r="O851" s="149"/>
      <c r="P851" s="151">
        <f t="shared" si="66"/>
        <v>0</v>
      </c>
      <c r="Q851" s="145">
        <f t="shared" si="67"/>
        <v>0</v>
      </c>
      <c r="R851" s="165"/>
      <c r="S851" s="177">
        <v>0</v>
      </c>
    </row>
    <row r="852" spans="2:19" ht="12.75" customHeight="1" x14ac:dyDescent="0.25">
      <c r="B852" s="137">
        <v>839</v>
      </c>
      <c r="C852" s="81">
        <v>5</v>
      </c>
      <c r="D852" s="83" t="s">
        <v>3788</v>
      </c>
      <c r="E852" s="128" t="s">
        <v>3789</v>
      </c>
      <c r="F852" s="86"/>
      <c r="G852" s="86"/>
      <c r="H852" s="79">
        <f>IF(ISBLANK(#REF!)=FALSE,1,IF($J852&lt;=$D$6,-1,0))</f>
        <v>1</v>
      </c>
      <c r="I852" s="251">
        <v>42044</v>
      </c>
      <c r="J852" s="251">
        <v>42062</v>
      </c>
      <c r="K852" s="149">
        <v>0.02</v>
      </c>
      <c r="L852" s="180">
        <f>NETWORKDAYS(I852,J852,0)</f>
        <v>15</v>
      </c>
      <c r="M852" s="251"/>
      <c r="N852" s="251"/>
      <c r="O852" s="149">
        <v>0.02</v>
      </c>
      <c r="P852" s="151">
        <f t="shared" si="66"/>
        <v>0</v>
      </c>
      <c r="Q852" s="145">
        <f t="shared" si="67"/>
        <v>0</v>
      </c>
      <c r="R852" s="165"/>
      <c r="S852" s="177">
        <v>0</v>
      </c>
    </row>
    <row r="853" spans="2:19" ht="12.75" customHeight="1" x14ac:dyDescent="0.25">
      <c r="B853" s="137">
        <v>840</v>
      </c>
      <c r="C853" s="81">
        <v>6</v>
      </c>
      <c r="D853" s="83" t="s">
        <v>3790</v>
      </c>
      <c r="E853" s="128" t="s">
        <v>3791</v>
      </c>
      <c r="F853" s="86"/>
      <c r="G853" s="86"/>
      <c r="H853" s="79">
        <f>IF(ISBLANK(#REF!)=FALSE,1,IF($J853&lt;=$D$6,-1,0))</f>
        <v>1</v>
      </c>
      <c r="I853" s="251">
        <v>42044</v>
      </c>
      <c r="J853" s="251">
        <v>42052</v>
      </c>
      <c r="K853" s="149"/>
      <c r="L853" s="180">
        <f t="shared" si="68"/>
        <v>7</v>
      </c>
      <c r="M853" s="251"/>
      <c r="N853" s="251"/>
      <c r="O853" s="149"/>
      <c r="P853" s="151">
        <f t="shared" si="66"/>
        <v>0</v>
      </c>
      <c r="Q853" s="145">
        <f t="shared" si="67"/>
        <v>0</v>
      </c>
      <c r="R853" s="165"/>
      <c r="S853" s="177">
        <v>0</v>
      </c>
    </row>
    <row r="854" spans="2:19" ht="12.75" customHeight="1" x14ac:dyDescent="0.25">
      <c r="B854" s="137">
        <v>841</v>
      </c>
      <c r="C854" s="81">
        <v>6</v>
      </c>
      <c r="D854" s="83" t="s">
        <v>3792</v>
      </c>
      <c r="E854" s="128" t="s">
        <v>3793</v>
      </c>
      <c r="F854" s="86"/>
      <c r="G854" s="86"/>
      <c r="H854" s="79">
        <f>IF(ISBLANK(#REF!)=FALSE,1,IF($J854&lt;=$D$6,-1,0))</f>
        <v>1</v>
      </c>
      <c r="I854" s="251">
        <v>42044</v>
      </c>
      <c r="J854" s="251">
        <v>42052</v>
      </c>
      <c r="K854" s="149"/>
      <c r="L854" s="180">
        <f t="shared" si="68"/>
        <v>7</v>
      </c>
      <c r="M854" s="251"/>
      <c r="N854" s="251"/>
      <c r="O854" s="149"/>
      <c r="P854" s="151">
        <f t="shared" si="66"/>
        <v>0</v>
      </c>
      <c r="Q854" s="145">
        <f t="shared" si="67"/>
        <v>0</v>
      </c>
      <c r="R854" s="165"/>
      <c r="S854" s="177">
        <v>0</v>
      </c>
    </row>
    <row r="855" spans="2:19" ht="12.75" customHeight="1" x14ac:dyDescent="0.25">
      <c r="B855" s="137">
        <v>842</v>
      </c>
      <c r="C855" s="81">
        <v>6</v>
      </c>
      <c r="D855" s="83" t="s">
        <v>3794</v>
      </c>
      <c r="E855" s="128" t="s">
        <v>3795</v>
      </c>
      <c r="F855" s="86"/>
      <c r="G855" s="86"/>
      <c r="H855" s="79">
        <f>IF(ISBLANK(#REF!)=FALSE,1,IF($J855&lt;=$D$6,-1,0))</f>
        <v>1</v>
      </c>
      <c r="I855" s="251">
        <v>42044</v>
      </c>
      <c r="J855" s="251">
        <v>42052</v>
      </c>
      <c r="K855" s="149"/>
      <c r="L855" s="180">
        <f t="shared" si="68"/>
        <v>7</v>
      </c>
      <c r="M855" s="251"/>
      <c r="N855" s="251"/>
      <c r="O855" s="149"/>
      <c r="P855" s="151">
        <f t="shared" si="66"/>
        <v>0</v>
      </c>
      <c r="Q855" s="145">
        <f t="shared" si="67"/>
        <v>0</v>
      </c>
      <c r="R855" s="165"/>
      <c r="S855" s="177">
        <v>0</v>
      </c>
    </row>
    <row r="856" spans="2:19" ht="12.75" customHeight="1" x14ac:dyDescent="0.25">
      <c r="B856" s="137">
        <v>843</v>
      </c>
      <c r="C856" s="81">
        <v>6</v>
      </c>
      <c r="D856" s="83" t="s">
        <v>3796</v>
      </c>
      <c r="E856" s="128" t="s">
        <v>3797</v>
      </c>
      <c r="F856" s="86"/>
      <c r="G856" s="86"/>
      <c r="H856" s="79">
        <f>IF(ISBLANK(#REF!)=FALSE,1,IF($J856&lt;=$D$6,-1,0))</f>
        <v>1</v>
      </c>
      <c r="I856" s="251">
        <v>42058</v>
      </c>
      <c r="J856" s="251">
        <v>42062</v>
      </c>
      <c r="K856" s="149"/>
      <c r="L856" s="180">
        <f t="shared" si="68"/>
        <v>5</v>
      </c>
      <c r="M856" s="251"/>
      <c r="N856" s="251"/>
      <c r="O856" s="149"/>
      <c r="P856" s="151">
        <f t="shared" si="66"/>
        <v>0</v>
      </c>
      <c r="Q856" s="145">
        <f t="shared" si="67"/>
        <v>0</v>
      </c>
      <c r="R856" s="165"/>
      <c r="S856" s="177">
        <v>0</v>
      </c>
    </row>
    <row r="857" spans="2:19" ht="12.75" customHeight="1" x14ac:dyDescent="0.25">
      <c r="B857" s="137">
        <v>844</v>
      </c>
      <c r="C857" s="81">
        <v>6</v>
      </c>
      <c r="D857" s="83" t="s">
        <v>3798</v>
      </c>
      <c r="E857" s="128" t="s">
        <v>3799</v>
      </c>
      <c r="F857" s="86"/>
      <c r="G857" s="86"/>
      <c r="H857" s="79">
        <f>IF(ISBLANK(#REF!)=FALSE,1,IF($J857&lt;=$D$6,-1,0))</f>
        <v>1</v>
      </c>
      <c r="I857" s="251">
        <v>42058</v>
      </c>
      <c r="J857" s="251">
        <v>42062</v>
      </c>
      <c r="K857" s="149"/>
      <c r="L857" s="180">
        <f t="shared" si="68"/>
        <v>5</v>
      </c>
      <c r="M857" s="251"/>
      <c r="N857" s="251"/>
      <c r="O857" s="149"/>
      <c r="P857" s="151">
        <f t="shared" si="66"/>
        <v>0</v>
      </c>
      <c r="Q857" s="145">
        <f t="shared" si="67"/>
        <v>0</v>
      </c>
      <c r="R857" s="165"/>
      <c r="S857" s="177">
        <v>0</v>
      </c>
    </row>
    <row r="858" spans="2:19" ht="12.75" customHeight="1" x14ac:dyDescent="0.25">
      <c r="B858" s="137">
        <v>845</v>
      </c>
      <c r="C858" s="81">
        <v>6</v>
      </c>
      <c r="D858" s="83" t="s">
        <v>3800</v>
      </c>
      <c r="E858" s="128" t="s">
        <v>3801</v>
      </c>
      <c r="F858" s="86"/>
      <c r="G858" s="86"/>
      <c r="H858" s="79">
        <f>IF(ISBLANK(#REF!)=FALSE,1,IF($J858&lt;=$D$6,-1,0))</f>
        <v>1</v>
      </c>
      <c r="I858" s="251">
        <v>42058</v>
      </c>
      <c r="J858" s="251">
        <v>42062</v>
      </c>
      <c r="K858" s="149"/>
      <c r="L858" s="180">
        <f t="shared" si="68"/>
        <v>5</v>
      </c>
      <c r="M858" s="251"/>
      <c r="N858" s="251"/>
      <c r="O858" s="149"/>
      <c r="P858" s="151">
        <f t="shared" si="66"/>
        <v>0</v>
      </c>
      <c r="Q858" s="145">
        <f t="shared" si="67"/>
        <v>0</v>
      </c>
      <c r="R858" s="165"/>
      <c r="S858" s="177">
        <v>0</v>
      </c>
    </row>
    <row r="859" spans="2:19" ht="12.75" customHeight="1" x14ac:dyDescent="0.25">
      <c r="B859" s="137">
        <v>846</v>
      </c>
      <c r="C859" s="81">
        <v>5</v>
      </c>
      <c r="D859" s="83" t="s">
        <v>3802</v>
      </c>
      <c r="E859" s="128" t="s">
        <v>3803</v>
      </c>
      <c r="F859" s="86"/>
      <c r="G859" s="86"/>
      <c r="H859" s="79">
        <f>IF(ISBLANK(#REF!)=FALSE,1,IF($J859&lt;=$D$6,-1,0))</f>
        <v>1</v>
      </c>
      <c r="I859" s="251">
        <v>42051</v>
      </c>
      <c r="J859" s="251">
        <v>42083</v>
      </c>
      <c r="K859" s="149">
        <v>0.06</v>
      </c>
      <c r="L859" s="180">
        <f>NETWORKDAYS(I859,J859,0)</f>
        <v>25</v>
      </c>
      <c r="M859" s="251"/>
      <c r="N859" s="251"/>
      <c r="O859" s="149">
        <v>0.06</v>
      </c>
      <c r="P859" s="151">
        <f t="shared" si="66"/>
        <v>0</v>
      </c>
      <c r="Q859" s="145">
        <f t="shared" si="67"/>
        <v>0</v>
      </c>
      <c r="R859" s="165"/>
      <c r="S859" s="177">
        <v>0</v>
      </c>
    </row>
    <row r="860" spans="2:19" ht="12.75" customHeight="1" x14ac:dyDescent="0.25">
      <c r="B860" s="137">
        <v>847</v>
      </c>
      <c r="C860" s="81">
        <v>6</v>
      </c>
      <c r="D860" s="83" t="s">
        <v>3804</v>
      </c>
      <c r="E860" s="128" t="s">
        <v>3805</v>
      </c>
      <c r="F860" s="86"/>
      <c r="G860" s="86"/>
      <c r="H860" s="79">
        <f>IF(ISBLANK(#REF!)=FALSE,1,IF($J860&lt;=$D$6,-1,0))</f>
        <v>1</v>
      </c>
      <c r="I860" s="251">
        <v>42051</v>
      </c>
      <c r="J860" s="251">
        <v>42059</v>
      </c>
      <c r="K860" s="149"/>
      <c r="L860" s="180">
        <f t="shared" si="68"/>
        <v>7</v>
      </c>
      <c r="M860" s="251"/>
      <c r="N860" s="251"/>
      <c r="O860" s="149"/>
      <c r="P860" s="151">
        <f t="shared" si="66"/>
        <v>0</v>
      </c>
      <c r="Q860" s="145">
        <f t="shared" si="67"/>
        <v>0</v>
      </c>
      <c r="R860" s="165"/>
      <c r="S860" s="177">
        <v>0</v>
      </c>
    </row>
    <row r="861" spans="2:19" ht="12.75" customHeight="1" x14ac:dyDescent="0.25">
      <c r="B861" s="137">
        <v>848</v>
      </c>
      <c r="C861" s="81">
        <v>6</v>
      </c>
      <c r="D861" s="83" t="s">
        <v>3806</v>
      </c>
      <c r="E861" s="128" t="s">
        <v>3807</v>
      </c>
      <c r="F861" s="86"/>
      <c r="G861" s="86"/>
      <c r="H861" s="79">
        <f>IF(ISBLANK(#REF!)=FALSE,1,IF($J861&lt;=$D$6,-1,0))</f>
        <v>1</v>
      </c>
      <c r="I861" s="251">
        <v>42065</v>
      </c>
      <c r="J861" s="251">
        <v>42069</v>
      </c>
      <c r="K861" s="149"/>
      <c r="L861" s="180">
        <f t="shared" si="68"/>
        <v>5</v>
      </c>
      <c r="M861" s="251"/>
      <c r="N861" s="251"/>
      <c r="O861" s="149"/>
      <c r="P861" s="151">
        <f t="shared" si="66"/>
        <v>0</v>
      </c>
      <c r="Q861" s="145">
        <f t="shared" si="67"/>
        <v>0</v>
      </c>
      <c r="R861" s="165"/>
      <c r="S861" s="177">
        <v>0</v>
      </c>
    </row>
    <row r="862" spans="2:19" ht="12.75" customHeight="1" x14ac:dyDescent="0.25">
      <c r="B862" s="137">
        <v>849</v>
      </c>
      <c r="C862" s="81">
        <v>6</v>
      </c>
      <c r="D862" s="83" t="s">
        <v>3808</v>
      </c>
      <c r="E862" s="128" t="s">
        <v>3809</v>
      </c>
      <c r="F862" s="86"/>
      <c r="G862" s="86"/>
      <c r="H862" s="79">
        <f>IF(ISBLANK(#REF!)=FALSE,1,IF($J862&lt;=$D$6,-1,0))</f>
        <v>1</v>
      </c>
      <c r="I862" s="251">
        <v>42065</v>
      </c>
      <c r="J862" s="251">
        <v>42069</v>
      </c>
      <c r="K862" s="149"/>
      <c r="L862" s="180">
        <f t="shared" si="68"/>
        <v>5</v>
      </c>
      <c r="M862" s="251"/>
      <c r="N862" s="251"/>
      <c r="O862" s="149"/>
      <c r="P862" s="151">
        <f t="shared" si="66"/>
        <v>0</v>
      </c>
      <c r="Q862" s="145">
        <f t="shared" si="67"/>
        <v>0</v>
      </c>
      <c r="R862" s="165"/>
      <c r="S862" s="177">
        <v>0</v>
      </c>
    </row>
    <row r="863" spans="2:19" ht="12.75" customHeight="1" x14ac:dyDescent="0.25">
      <c r="B863" s="137">
        <v>850</v>
      </c>
      <c r="C863" s="81">
        <v>6</v>
      </c>
      <c r="D863" s="83" t="s">
        <v>3810</v>
      </c>
      <c r="E863" s="128" t="s">
        <v>3811</v>
      </c>
      <c r="F863" s="86"/>
      <c r="G863" s="86"/>
      <c r="H863" s="79">
        <f>IF(ISBLANK(#REF!)=FALSE,1,IF($J863&lt;=$D$6,-1,0))</f>
        <v>1</v>
      </c>
      <c r="I863" s="251">
        <v>42072</v>
      </c>
      <c r="J863" s="251">
        <v>42076</v>
      </c>
      <c r="K863" s="149"/>
      <c r="L863" s="180">
        <f t="shared" si="68"/>
        <v>5</v>
      </c>
      <c r="M863" s="251"/>
      <c r="N863" s="251"/>
      <c r="O863" s="149"/>
      <c r="P863" s="151">
        <f t="shared" si="66"/>
        <v>0</v>
      </c>
      <c r="Q863" s="145">
        <f t="shared" si="67"/>
        <v>0</v>
      </c>
      <c r="R863" s="165"/>
      <c r="S863" s="177">
        <v>0</v>
      </c>
    </row>
    <row r="864" spans="2:19" ht="12.75" customHeight="1" x14ac:dyDescent="0.25">
      <c r="B864" s="137">
        <v>851</v>
      </c>
      <c r="C864" s="81">
        <v>6</v>
      </c>
      <c r="D864" s="83" t="s">
        <v>3812</v>
      </c>
      <c r="E864" s="128" t="s">
        <v>3813</v>
      </c>
      <c r="F864" s="86"/>
      <c r="G864" s="86"/>
      <c r="H864" s="79">
        <f>IF(ISBLANK(#REF!)=FALSE,1,IF($J864&lt;=$D$6,-1,0))</f>
        <v>1</v>
      </c>
      <c r="I864" s="251">
        <v>42079</v>
      </c>
      <c r="J864" s="251">
        <v>42083</v>
      </c>
      <c r="K864" s="149"/>
      <c r="L864" s="180">
        <f t="shared" si="68"/>
        <v>5</v>
      </c>
      <c r="M864" s="251"/>
      <c r="N864" s="251"/>
      <c r="O864" s="149"/>
      <c r="P864" s="151">
        <f t="shared" si="66"/>
        <v>0</v>
      </c>
      <c r="Q864" s="145">
        <f t="shared" si="67"/>
        <v>0</v>
      </c>
      <c r="R864" s="165"/>
      <c r="S864" s="177">
        <v>0</v>
      </c>
    </row>
    <row r="865" spans="2:19" ht="12.75" customHeight="1" x14ac:dyDescent="0.25">
      <c r="B865" s="137">
        <v>852</v>
      </c>
      <c r="C865" s="81">
        <v>5</v>
      </c>
      <c r="D865" s="83" t="s">
        <v>3814</v>
      </c>
      <c r="E865" s="128" t="s">
        <v>1010</v>
      </c>
      <c r="F865" s="86" t="s">
        <v>869</v>
      </c>
      <c r="G865" s="86"/>
      <c r="H865" s="79">
        <f>IF(ISBLANK(#REF!)=FALSE,1,IF($J865&lt;=$D$6,-1,0))</f>
        <v>1</v>
      </c>
      <c r="I865" s="251">
        <v>42044</v>
      </c>
      <c r="J865" s="251">
        <v>42083</v>
      </c>
      <c r="K865" s="149">
        <v>0.05</v>
      </c>
      <c r="L865" s="180">
        <f>NETWORKDAYS(I865,J865,0)</f>
        <v>30</v>
      </c>
      <c r="M865" s="251"/>
      <c r="N865" s="251"/>
      <c r="O865" s="149">
        <v>0.05</v>
      </c>
      <c r="P865" s="151">
        <f t="shared" si="66"/>
        <v>0</v>
      </c>
      <c r="Q865" s="145">
        <f t="shared" si="67"/>
        <v>0</v>
      </c>
      <c r="R865" s="165"/>
      <c r="S865" s="177">
        <v>0</v>
      </c>
    </row>
    <row r="866" spans="2:19" ht="12.75" customHeight="1" x14ac:dyDescent="0.25">
      <c r="B866" s="137">
        <v>853</v>
      </c>
      <c r="C866" s="81">
        <v>6</v>
      </c>
      <c r="D866" s="83" t="s">
        <v>3815</v>
      </c>
      <c r="E866" s="128" t="s">
        <v>3141</v>
      </c>
      <c r="F866" s="86" t="s">
        <v>869</v>
      </c>
      <c r="G866" s="86"/>
      <c r="H866" s="79">
        <f>IF(ISBLANK(#REF!)=FALSE,1,IF($J866&lt;=$D$6,-1,0))</f>
        <v>1</v>
      </c>
      <c r="I866" s="251">
        <v>42044</v>
      </c>
      <c r="J866" s="251">
        <v>42052</v>
      </c>
      <c r="K866" s="149"/>
      <c r="L866" s="180">
        <f t="shared" si="68"/>
        <v>7</v>
      </c>
      <c r="M866" s="251"/>
      <c r="N866" s="251"/>
      <c r="O866" s="149"/>
      <c r="P866" s="151">
        <f t="shared" si="66"/>
        <v>0</v>
      </c>
      <c r="Q866" s="145">
        <f t="shared" si="67"/>
        <v>0</v>
      </c>
      <c r="R866" s="165"/>
      <c r="S866" s="177">
        <v>0</v>
      </c>
    </row>
    <row r="867" spans="2:19" ht="12.75" customHeight="1" x14ac:dyDescent="0.25">
      <c r="B867" s="137">
        <v>854</v>
      </c>
      <c r="C867" s="81">
        <v>6</v>
      </c>
      <c r="D867" s="83" t="s">
        <v>3816</v>
      </c>
      <c r="E867" s="128" t="s">
        <v>3817</v>
      </c>
      <c r="F867" s="86" t="s">
        <v>869</v>
      </c>
      <c r="G867" s="86"/>
      <c r="H867" s="79">
        <f>IF(ISBLANK(#REF!)=FALSE,1,IF($J867&lt;=$D$6,-1,0))</f>
        <v>1</v>
      </c>
      <c r="I867" s="251">
        <v>42058</v>
      </c>
      <c r="J867" s="251">
        <v>42062</v>
      </c>
      <c r="K867" s="149"/>
      <c r="L867" s="180">
        <f t="shared" si="68"/>
        <v>5</v>
      </c>
      <c r="M867" s="251"/>
      <c r="N867" s="251"/>
      <c r="O867" s="149"/>
      <c r="P867" s="151">
        <f t="shared" si="66"/>
        <v>0</v>
      </c>
      <c r="Q867" s="145">
        <f t="shared" si="67"/>
        <v>0</v>
      </c>
      <c r="R867" s="165"/>
      <c r="S867" s="177">
        <v>0</v>
      </c>
    </row>
    <row r="868" spans="2:19" ht="12.75" customHeight="1" x14ac:dyDescent="0.25">
      <c r="B868" s="137">
        <v>855</v>
      </c>
      <c r="C868" s="81">
        <v>6</v>
      </c>
      <c r="D868" s="83" t="s">
        <v>3818</v>
      </c>
      <c r="E868" s="128" t="s">
        <v>3819</v>
      </c>
      <c r="F868" s="86" t="s">
        <v>869</v>
      </c>
      <c r="G868" s="86"/>
      <c r="H868" s="79">
        <f>IF(ISBLANK(#REF!)=FALSE,1,IF($J868&lt;=$D$6,-1,0))</f>
        <v>1</v>
      </c>
      <c r="I868" s="251">
        <v>42065</v>
      </c>
      <c r="J868" s="251">
        <v>42069</v>
      </c>
      <c r="K868" s="149"/>
      <c r="L868" s="180">
        <f t="shared" si="68"/>
        <v>5</v>
      </c>
      <c r="M868" s="251"/>
      <c r="N868" s="251"/>
      <c r="O868" s="149"/>
      <c r="P868" s="151">
        <f t="shared" si="66"/>
        <v>0</v>
      </c>
      <c r="Q868" s="145">
        <f t="shared" si="67"/>
        <v>0</v>
      </c>
      <c r="R868" s="165"/>
      <c r="S868" s="177">
        <v>0</v>
      </c>
    </row>
    <row r="869" spans="2:19" ht="12.75" customHeight="1" x14ac:dyDescent="0.25">
      <c r="B869" s="137">
        <v>856</v>
      </c>
      <c r="C869" s="81">
        <v>6</v>
      </c>
      <c r="D869" s="83" t="s">
        <v>3820</v>
      </c>
      <c r="E869" s="128" t="s">
        <v>3145</v>
      </c>
      <c r="F869" s="86" t="s">
        <v>869</v>
      </c>
      <c r="G869" s="86"/>
      <c r="H869" s="79">
        <f>IF(ISBLANK(#REF!)=FALSE,1,IF($J869&lt;=$D$6,-1,0))</f>
        <v>1</v>
      </c>
      <c r="I869" s="251">
        <v>42072</v>
      </c>
      <c r="J869" s="251">
        <v>42083</v>
      </c>
      <c r="K869" s="149"/>
      <c r="L869" s="180">
        <f t="shared" si="68"/>
        <v>10</v>
      </c>
      <c r="M869" s="251"/>
      <c r="N869" s="251"/>
      <c r="O869" s="149"/>
      <c r="P869" s="151">
        <f t="shared" si="66"/>
        <v>0</v>
      </c>
      <c r="Q869" s="145">
        <f t="shared" si="67"/>
        <v>0</v>
      </c>
      <c r="R869" s="165"/>
      <c r="S869" s="177">
        <v>0</v>
      </c>
    </row>
    <row r="870" spans="2:19" ht="12.75" customHeight="1" x14ac:dyDescent="0.25">
      <c r="B870" s="137">
        <v>857</v>
      </c>
      <c r="C870" s="81">
        <v>5</v>
      </c>
      <c r="D870" s="83" t="s">
        <v>3821</v>
      </c>
      <c r="E870" s="128" t="s">
        <v>3007</v>
      </c>
      <c r="F870" s="86" t="s">
        <v>869</v>
      </c>
      <c r="G870" s="86"/>
      <c r="H870" s="79">
        <f>IF(ISBLANK(#REF!)=FALSE,1,IF($J870&lt;=$D$6,-1,0))</f>
        <v>1</v>
      </c>
      <c r="I870" s="251">
        <v>42044</v>
      </c>
      <c r="J870" s="251">
        <v>42085</v>
      </c>
      <c r="K870" s="149">
        <v>0.04</v>
      </c>
      <c r="L870" s="180">
        <f>NETWORKDAYS(I870,J870,0)</f>
        <v>30</v>
      </c>
      <c r="M870" s="251"/>
      <c r="N870" s="251"/>
      <c r="O870" s="149">
        <v>0.04</v>
      </c>
      <c r="P870" s="151">
        <f t="shared" si="66"/>
        <v>0</v>
      </c>
      <c r="Q870" s="145">
        <f t="shared" si="67"/>
        <v>0</v>
      </c>
      <c r="R870" s="165"/>
      <c r="S870" s="177">
        <v>0</v>
      </c>
    </row>
    <row r="871" spans="2:19" ht="12.75" customHeight="1" x14ac:dyDescent="0.25">
      <c r="B871" s="137">
        <v>858</v>
      </c>
      <c r="C871" s="81">
        <v>6</v>
      </c>
      <c r="D871" s="83" t="s">
        <v>3822</v>
      </c>
      <c r="E871" s="128" t="s">
        <v>3823</v>
      </c>
      <c r="F871" s="86" t="s">
        <v>869</v>
      </c>
      <c r="G871" s="86"/>
      <c r="H871" s="79">
        <f>IF(ISBLANK(#REF!)=FALSE,1,IF($J871&lt;=$D$6,-1,0))</f>
        <v>1</v>
      </c>
      <c r="I871" s="251">
        <v>42044</v>
      </c>
      <c r="J871" s="251">
        <v>42052</v>
      </c>
      <c r="K871" s="149"/>
      <c r="L871" s="180">
        <f t="shared" si="68"/>
        <v>7</v>
      </c>
      <c r="M871" s="251"/>
      <c r="N871" s="251"/>
      <c r="O871" s="149"/>
      <c r="P871" s="151">
        <f t="shared" si="66"/>
        <v>0</v>
      </c>
      <c r="Q871" s="145">
        <f t="shared" si="67"/>
        <v>0</v>
      </c>
      <c r="R871" s="165"/>
      <c r="S871" s="177">
        <v>0</v>
      </c>
    </row>
    <row r="872" spans="2:19" ht="12.75" customHeight="1" x14ac:dyDescent="0.25">
      <c r="B872" s="137">
        <v>859</v>
      </c>
      <c r="C872" s="81">
        <v>6</v>
      </c>
      <c r="D872" s="83" t="s">
        <v>3824</v>
      </c>
      <c r="E872" s="128" t="s">
        <v>3825</v>
      </c>
      <c r="F872" s="86" t="s">
        <v>869</v>
      </c>
      <c r="G872" s="86"/>
      <c r="H872" s="79">
        <f>IF(ISBLANK(#REF!)=FALSE,1,IF($J872&lt;=$D$6,-1,0))</f>
        <v>1</v>
      </c>
      <c r="I872" s="251">
        <v>42058</v>
      </c>
      <c r="J872" s="251">
        <v>42062</v>
      </c>
      <c r="K872" s="149"/>
      <c r="L872" s="180">
        <f t="shared" si="68"/>
        <v>5</v>
      </c>
      <c r="M872" s="251"/>
      <c r="N872" s="251"/>
      <c r="O872" s="149"/>
      <c r="P872" s="151">
        <f t="shared" si="66"/>
        <v>0</v>
      </c>
      <c r="Q872" s="145">
        <f t="shared" si="67"/>
        <v>0</v>
      </c>
      <c r="R872" s="165"/>
      <c r="S872" s="177">
        <v>0</v>
      </c>
    </row>
    <row r="873" spans="2:19" ht="12.75" customHeight="1" x14ac:dyDescent="0.25">
      <c r="B873" s="137">
        <v>860</v>
      </c>
      <c r="C873" s="81">
        <v>6</v>
      </c>
      <c r="D873" s="83" t="s">
        <v>3826</v>
      </c>
      <c r="E873" s="128" t="s">
        <v>3827</v>
      </c>
      <c r="F873" s="86" t="s">
        <v>869</v>
      </c>
      <c r="G873" s="86"/>
      <c r="H873" s="79">
        <f>IF(ISBLANK(#REF!)=FALSE,1,IF($J873&lt;=$D$6,-1,0))</f>
        <v>1</v>
      </c>
      <c r="I873" s="251">
        <v>42058</v>
      </c>
      <c r="J873" s="251">
        <v>42062</v>
      </c>
      <c r="K873" s="149"/>
      <c r="L873" s="180">
        <f t="shared" si="68"/>
        <v>5</v>
      </c>
      <c r="M873" s="251"/>
      <c r="N873" s="251"/>
      <c r="O873" s="149"/>
      <c r="P873" s="151">
        <f t="shared" si="66"/>
        <v>0</v>
      </c>
      <c r="Q873" s="145">
        <f t="shared" si="67"/>
        <v>0</v>
      </c>
      <c r="R873" s="165"/>
      <c r="S873" s="177">
        <v>0</v>
      </c>
    </row>
    <row r="874" spans="2:19" ht="12.75" customHeight="1" x14ac:dyDescent="0.25">
      <c r="B874" s="137">
        <v>861</v>
      </c>
      <c r="C874" s="81">
        <v>6</v>
      </c>
      <c r="D874" s="83" t="s">
        <v>3828</v>
      </c>
      <c r="E874" s="128" t="s">
        <v>3829</v>
      </c>
      <c r="F874" s="86" t="s">
        <v>869</v>
      </c>
      <c r="G874" s="86"/>
      <c r="H874" s="79">
        <f>IF(ISBLANK(#REF!)=FALSE,1,IF($J874&lt;=$D$6,-1,0))</f>
        <v>1</v>
      </c>
      <c r="I874" s="251">
        <v>42065</v>
      </c>
      <c r="J874" s="251">
        <v>42069</v>
      </c>
      <c r="K874" s="149"/>
      <c r="L874" s="180">
        <f t="shared" si="68"/>
        <v>5</v>
      </c>
      <c r="M874" s="251"/>
      <c r="N874" s="251"/>
      <c r="O874" s="149"/>
      <c r="P874" s="151">
        <f t="shared" si="66"/>
        <v>0</v>
      </c>
      <c r="Q874" s="145">
        <f t="shared" si="67"/>
        <v>0</v>
      </c>
      <c r="R874" s="165"/>
      <c r="S874" s="177">
        <v>0</v>
      </c>
    </row>
    <row r="875" spans="2:19" ht="12.75" customHeight="1" x14ac:dyDescent="0.25">
      <c r="B875" s="137">
        <v>862</v>
      </c>
      <c r="C875" s="81">
        <v>6</v>
      </c>
      <c r="D875" s="83" t="s">
        <v>3830</v>
      </c>
      <c r="E875" s="128" t="s">
        <v>3831</v>
      </c>
      <c r="F875" s="86" t="s">
        <v>869</v>
      </c>
      <c r="G875" s="86"/>
      <c r="H875" s="79">
        <f>IF(ISBLANK(#REF!)=FALSE,1,IF($J875&lt;=$D$6,-1,0))</f>
        <v>1</v>
      </c>
      <c r="I875" s="251">
        <v>42065</v>
      </c>
      <c r="J875" s="251">
        <v>42069</v>
      </c>
      <c r="K875" s="149"/>
      <c r="L875" s="180">
        <f t="shared" si="68"/>
        <v>5</v>
      </c>
      <c r="M875" s="251"/>
      <c r="N875" s="251"/>
      <c r="O875" s="149"/>
      <c r="P875" s="151">
        <f t="shared" si="66"/>
        <v>0</v>
      </c>
      <c r="Q875" s="145">
        <f t="shared" si="67"/>
        <v>0</v>
      </c>
      <c r="R875" s="165"/>
      <c r="S875" s="177">
        <v>0</v>
      </c>
    </row>
    <row r="876" spans="2:19" ht="12.75" customHeight="1" x14ac:dyDescent="0.25">
      <c r="B876" s="137">
        <v>863</v>
      </c>
      <c r="C876" s="81">
        <v>6</v>
      </c>
      <c r="D876" s="83" t="s">
        <v>3832</v>
      </c>
      <c r="E876" s="128" t="s">
        <v>3833</v>
      </c>
      <c r="F876" s="86" t="s">
        <v>869</v>
      </c>
      <c r="G876" s="86"/>
      <c r="H876" s="79">
        <f>IF(ISBLANK(#REF!)=FALSE,1,IF($J876&lt;=$D$6,-1,0))</f>
        <v>1</v>
      </c>
      <c r="I876" s="251">
        <v>42072</v>
      </c>
      <c r="J876" s="251">
        <v>42076</v>
      </c>
      <c r="K876" s="149"/>
      <c r="L876" s="180">
        <f t="shared" si="68"/>
        <v>5</v>
      </c>
      <c r="M876" s="251"/>
      <c r="N876" s="251"/>
      <c r="O876" s="149"/>
      <c r="P876" s="151">
        <f t="shared" si="66"/>
        <v>0</v>
      </c>
      <c r="Q876" s="145">
        <f t="shared" si="67"/>
        <v>0</v>
      </c>
      <c r="R876" s="165"/>
      <c r="S876" s="177">
        <v>0</v>
      </c>
    </row>
    <row r="877" spans="2:19" ht="12.75" customHeight="1" x14ac:dyDescent="0.25">
      <c r="B877" s="137">
        <v>864</v>
      </c>
      <c r="C877" s="81">
        <v>6</v>
      </c>
      <c r="D877" s="83" t="s">
        <v>3834</v>
      </c>
      <c r="E877" s="128" t="s">
        <v>3835</v>
      </c>
      <c r="F877" s="86" t="s">
        <v>869</v>
      </c>
      <c r="G877" s="86"/>
      <c r="H877" s="79">
        <f>IF(ISBLANK(#REF!)=FALSE,1,IF($J877&lt;=$D$6,-1,0))</f>
        <v>1</v>
      </c>
      <c r="I877" s="251">
        <v>42072</v>
      </c>
      <c r="J877" s="251">
        <v>42076</v>
      </c>
      <c r="K877" s="149"/>
      <c r="L877" s="180">
        <f t="shared" si="68"/>
        <v>5</v>
      </c>
      <c r="M877" s="251"/>
      <c r="N877" s="251"/>
      <c r="O877" s="149"/>
      <c r="P877" s="151">
        <f t="shared" si="66"/>
        <v>0</v>
      </c>
      <c r="Q877" s="145">
        <f t="shared" si="67"/>
        <v>0</v>
      </c>
      <c r="R877" s="165"/>
      <c r="S877" s="177">
        <v>0</v>
      </c>
    </row>
    <row r="878" spans="2:19" ht="12.75" customHeight="1" x14ac:dyDescent="0.25">
      <c r="B878" s="137">
        <v>865</v>
      </c>
      <c r="C878" s="81">
        <v>6</v>
      </c>
      <c r="D878" s="83" t="s">
        <v>3836</v>
      </c>
      <c r="E878" s="128" t="s">
        <v>3837</v>
      </c>
      <c r="F878" s="86" t="s">
        <v>869</v>
      </c>
      <c r="G878" s="86"/>
      <c r="H878" s="79">
        <f>IF(ISBLANK(#REF!)=FALSE,1,IF($J878&lt;=$D$6,-1,0))</f>
        <v>1</v>
      </c>
      <c r="I878" s="251">
        <v>42079</v>
      </c>
      <c r="J878" s="251">
        <v>42083</v>
      </c>
      <c r="K878" s="149"/>
      <c r="L878" s="180">
        <f t="shared" si="68"/>
        <v>5</v>
      </c>
      <c r="M878" s="251"/>
      <c r="N878" s="251"/>
      <c r="O878" s="149"/>
      <c r="P878" s="151">
        <f t="shared" si="66"/>
        <v>0</v>
      </c>
      <c r="Q878" s="145">
        <f t="shared" si="67"/>
        <v>0</v>
      </c>
      <c r="R878" s="165"/>
      <c r="S878" s="177">
        <v>0</v>
      </c>
    </row>
    <row r="879" spans="2:19" ht="12.75" customHeight="1" x14ac:dyDescent="0.25">
      <c r="B879" s="137">
        <v>866</v>
      </c>
      <c r="C879" s="81">
        <v>5</v>
      </c>
      <c r="D879" s="83" t="s">
        <v>3838</v>
      </c>
      <c r="E879" s="128" t="s">
        <v>3839</v>
      </c>
      <c r="F879" s="86" t="s">
        <v>869</v>
      </c>
      <c r="G879" s="86"/>
      <c r="H879" s="79">
        <f>IF(ISBLANK(#REF!)=FALSE,1,IF($J879&lt;=$D$6,-1,0))</f>
        <v>1</v>
      </c>
      <c r="I879" s="251">
        <v>42044</v>
      </c>
      <c r="J879" s="251">
        <v>42083</v>
      </c>
      <c r="K879" s="149">
        <v>7.0000000000000007E-2</v>
      </c>
      <c r="L879" s="180">
        <f>NETWORKDAYS(I879,J879,0)</f>
        <v>30</v>
      </c>
      <c r="M879" s="251"/>
      <c r="N879" s="251"/>
      <c r="O879" s="149">
        <v>7.0000000000000007E-2</v>
      </c>
      <c r="P879" s="151">
        <f t="shared" si="66"/>
        <v>0</v>
      </c>
      <c r="Q879" s="145">
        <f t="shared" si="67"/>
        <v>0</v>
      </c>
      <c r="R879" s="165"/>
      <c r="S879" s="177">
        <v>0</v>
      </c>
    </row>
    <row r="880" spans="2:19" ht="12.75" customHeight="1" x14ac:dyDescent="0.25">
      <c r="B880" s="137">
        <v>867</v>
      </c>
      <c r="C880" s="81">
        <v>6</v>
      </c>
      <c r="D880" s="83" t="s">
        <v>3840</v>
      </c>
      <c r="E880" s="128" t="s">
        <v>3841</v>
      </c>
      <c r="F880" s="86" t="s">
        <v>869</v>
      </c>
      <c r="G880" s="86"/>
      <c r="H880" s="79">
        <f>IF(ISBLANK(#REF!)=FALSE,1,IF($J880&lt;=$D$6,-1,0))</f>
        <v>1</v>
      </c>
      <c r="I880" s="251">
        <v>42044</v>
      </c>
      <c r="J880" s="251">
        <v>42052</v>
      </c>
      <c r="K880" s="149"/>
      <c r="L880" s="180">
        <f t="shared" si="68"/>
        <v>7</v>
      </c>
      <c r="M880" s="251"/>
      <c r="N880" s="251"/>
      <c r="O880" s="149"/>
      <c r="P880" s="151">
        <f t="shared" si="66"/>
        <v>0</v>
      </c>
      <c r="Q880" s="145">
        <f t="shared" si="67"/>
        <v>0</v>
      </c>
      <c r="R880" s="165"/>
      <c r="S880" s="177">
        <v>0</v>
      </c>
    </row>
    <row r="881" spans="2:19" ht="12.75" customHeight="1" x14ac:dyDescent="0.25">
      <c r="B881" s="137">
        <v>868</v>
      </c>
      <c r="C881" s="81">
        <v>6</v>
      </c>
      <c r="D881" s="83" t="s">
        <v>3842</v>
      </c>
      <c r="E881" s="128" t="s">
        <v>3843</v>
      </c>
      <c r="F881" s="86" t="s">
        <v>869</v>
      </c>
      <c r="G881" s="86"/>
      <c r="H881" s="79">
        <f>IF(ISBLANK(#REF!)=FALSE,1,IF($J881&lt;=$D$6,-1,0))</f>
        <v>1</v>
      </c>
      <c r="I881" s="251">
        <v>42044</v>
      </c>
      <c r="J881" s="251">
        <v>42052</v>
      </c>
      <c r="K881" s="149"/>
      <c r="L881" s="180">
        <f t="shared" si="68"/>
        <v>7</v>
      </c>
      <c r="M881" s="251"/>
      <c r="N881" s="251"/>
      <c r="O881" s="149"/>
      <c r="P881" s="151">
        <f t="shared" si="66"/>
        <v>0</v>
      </c>
      <c r="Q881" s="145">
        <f t="shared" si="67"/>
        <v>0</v>
      </c>
      <c r="R881" s="165"/>
      <c r="S881" s="177">
        <v>0</v>
      </c>
    </row>
    <row r="882" spans="2:19" ht="12.75" customHeight="1" x14ac:dyDescent="0.25">
      <c r="B882" s="137">
        <v>869</v>
      </c>
      <c r="C882" s="81">
        <v>6</v>
      </c>
      <c r="D882" s="83" t="s">
        <v>3844</v>
      </c>
      <c r="E882" s="128" t="s">
        <v>3845</v>
      </c>
      <c r="F882" s="86" t="s">
        <v>3846</v>
      </c>
      <c r="G882" s="86"/>
      <c r="H882" s="79">
        <f>IF(ISBLANK(#REF!)=FALSE,1,IF($J882&lt;=$D$6,-1,0))</f>
        <v>1</v>
      </c>
      <c r="I882" s="251">
        <v>42044</v>
      </c>
      <c r="J882" s="251">
        <v>42052</v>
      </c>
      <c r="K882" s="149"/>
      <c r="L882" s="180">
        <f t="shared" si="68"/>
        <v>7</v>
      </c>
      <c r="M882" s="251"/>
      <c r="N882" s="251"/>
      <c r="O882" s="149"/>
      <c r="P882" s="151">
        <f t="shared" si="66"/>
        <v>0</v>
      </c>
      <c r="Q882" s="145">
        <f t="shared" si="67"/>
        <v>0</v>
      </c>
      <c r="R882" s="165"/>
      <c r="S882" s="177">
        <v>0</v>
      </c>
    </row>
    <row r="883" spans="2:19" ht="12.75" customHeight="1" x14ac:dyDescent="0.25">
      <c r="B883" s="137">
        <v>870</v>
      </c>
      <c r="C883" s="81">
        <v>6</v>
      </c>
      <c r="D883" s="83" t="s">
        <v>3847</v>
      </c>
      <c r="E883" s="128" t="s">
        <v>3848</v>
      </c>
      <c r="F883" s="86" t="s">
        <v>3846</v>
      </c>
      <c r="G883" s="86"/>
      <c r="H883" s="79">
        <f>IF(ISBLANK(#REF!)=FALSE,1,IF($J883&lt;=$D$6,-1,0))</f>
        <v>1</v>
      </c>
      <c r="I883" s="251">
        <v>42058</v>
      </c>
      <c r="J883" s="251">
        <v>42062</v>
      </c>
      <c r="K883" s="149"/>
      <c r="L883" s="180">
        <f t="shared" si="68"/>
        <v>5</v>
      </c>
      <c r="M883" s="251"/>
      <c r="N883" s="251"/>
      <c r="O883" s="149"/>
      <c r="P883" s="151">
        <f t="shared" si="66"/>
        <v>0</v>
      </c>
      <c r="Q883" s="145">
        <f t="shared" si="67"/>
        <v>0</v>
      </c>
      <c r="R883" s="165"/>
      <c r="S883" s="177">
        <v>0</v>
      </c>
    </row>
    <row r="884" spans="2:19" ht="12.75" customHeight="1" x14ac:dyDescent="0.25">
      <c r="B884" s="137">
        <v>871</v>
      </c>
      <c r="C884" s="81">
        <v>6</v>
      </c>
      <c r="D884" s="83" t="s">
        <v>3849</v>
      </c>
      <c r="E884" s="128" t="s">
        <v>3850</v>
      </c>
      <c r="F884" s="86" t="s">
        <v>3846</v>
      </c>
      <c r="G884" s="86"/>
      <c r="H884" s="79">
        <f>IF(ISBLANK(#REF!)=FALSE,1,IF($J884&lt;=$D$6,-1,0))</f>
        <v>1</v>
      </c>
      <c r="I884" s="251">
        <v>42058</v>
      </c>
      <c r="J884" s="251">
        <v>42062</v>
      </c>
      <c r="K884" s="149"/>
      <c r="L884" s="180">
        <f t="shared" si="68"/>
        <v>5</v>
      </c>
      <c r="M884" s="251"/>
      <c r="N884" s="251"/>
      <c r="O884" s="149"/>
      <c r="P884" s="151">
        <f t="shared" si="66"/>
        <v>0</v>
      </c>
      <c r="Q884" s="145">
        <f t="shared" si="67"/>
        <v>0</v>
      </c>
      <c r="R884" s="165"/>
      <c r="S884" s="177">
        <v>0</v>
      </c>
    </row>
    <row r="885" spans="2:19" ht="12.75" customHeight="1" x14ac:dyDescent="0.25">
      <c r="B885" s="137">
        <v>872</v>
      </c>
      <c r="C885" s="81">
        <v>6</v>
      </c>
      <c r="D885" s="83" t="s">
        <v>3851</v>
      </c>
      <c r="E885" s="128" t="s">
        <v>3852</v>
      </c>
      <c r="F885" s="86" t="s">
        <v>3846</v>
      </c>
      <c r="G885" s="86"/>
      <c r="H885" s="79">
        <f>IF(ISBLANK(#REF!)=FALSE,1,IF($J885&lt;=$D$6,-1,0))</f>
        <v>1</v>
      </c>
      <c r="I885" s="251">
        <v>42058</v>
      </c>
      <c r="J885" s="251">
        <v>42062</v>
      </c>
      <c r="K885" s="149"/>
      <c r="L885" s="180">
        <f t="shared" si="68"/>
        <v>5</v>
      </c>
      <c r="M885" s="251"/>
      <c r="N885" s="251"/>
      <c r="O885" s="149"/>
      <c r="P885" s="151">
        <f t="shared" si="66"/>
        <v>0</v>
      </c>
      <c r="Q885" s="145">
        <f t="shared" si="67"/>
        <v>0</v>
      </c>
      <c r="R885" s="165"/>
      <c r="S885" s="177">
        <v>0</v>
      </c>
    </row>
    <row r="886" spans="2:19" ht="12.75" customHeight="1" x14ac:dyDescent="0.25">
      <c r="B886" s="137">
        <v>873</v>
      </c>
      <c r="C886" s="81">
        <v>6</v>
      </c>
      <c r="D886" s="83" t="s">
        <v>3853</v>
      </c>
      <c r="E886" s="128" t="s">
        <v>3854</v>
      </c>
      <c r="F886" s="86" t="s">
        <v>3846</v>
      </c>
      <c r="G886" s="86"/>
      <c r="H886" s="79">
        <f>IF(ISBLANK(#REF!)=FALSE,1,IF($J886&lt;=$D$6,-1,0))</f>
        <v>1</v>
      </c>
      <c r="I886" s="251">
        <v>42065</v>
      </c>
      <c r="J886" s="251">
        <v>42069</v>
      </c>
      <c r="K886" s="149"/>
      <c r="L886" s="180">
        <f t="shared" si="68"/>
        <v>5</v>
      </c>
      <c r="M886" s="251"/>
      <c r="N886" s="251"/>
      <c r="O886" s="149"/>
      <c r="P886" s="151">
        <f t="shared" si="66"/>
        <v>0</v>
      </c>
      <c r="Q886" s="145">
        <f t="shared" si="67"/>
        <v>0</v>
      </c>
      <c r="R886" s="165"/>
      <c r="S886" s="177">
        <v>0</v>
      </c>
    </row>
    <row r="887" spans="2:19" ht="12.75" customHeight="1" x14ac:dyDescent="0.25">
      <c r="B887" s="137">
        <v>874</v>
      </c>
      <c r="C887" s="81">
        <v>6</v>
      </c>
      <c r="D887" s="83" t="s">
        <v>3855</v>
      </c>
      <c r="E887" s="128" t="s">
        <v>3856</v>
      </c>
      <c r="F887" s="86" t="s">
        <v>3857</v>
      </c>
      <c r="G887" s="86"/>
      <c r="H887" s="79">
        <f>IF(ISBLANK(#REF!)=FALSE,1,IF($J887&lt;=$D$6,-1,0))</f>
        <v>1</v>
      </c>
      <c r="I887" s="251">
        <v>42065</v>
      </c>
      <c r="J887" s="251">
        <v>42069</v>
      </c>
      <c r="K887" s="149"/>
      <c r="L887" s="180">
        <f t="shared" si="68"/>
        <v>5</v>
      </c>
      <c r="M887" s="251"/>
      <c r="N887" s="251"/>
      <c r="O887" s="149"/>
      <c r="P887" s="151">
        <f t="shared" si="66"/>
        <v>0</v>
      </c>
      <c r="Q887" s="145">
        <f t="shared" si="67"/>
        <v>0</v>
      </c>
      <c r="R887" s="165"/>
      <c r="S887" s="177">
        <v>0</v>
      </c>
    </row>
    <row r="888" spans="2:19" ht="12.75" customHeight="1" x14ac:dyDescent="0.25">
      <c r="B888" s="137">
        <v>875</v>
      </c>
      <c r="C888" s="81">
        <v>6</v>
      </c>
      <c r="D888" s="83" t="s">
        <v>3858</v>
      </c>
      <c r="E888" s="128" t="s">
        <v>3859</v>
      </c>
      <c r="F888" s="86" t="s">
        <v>3846</v>
      </c>
      <c r="G888" s="86"/>
      <c r="H888" s="79">
        <f>IF(ISBLANK(#REF!)=FALSE,1,IF($J888&lt;=$D$6,-1,0))</f>
        <v>1</v>
      </c>
      <c r="I888" s="251">
        <v>42065</v>
      </c>
      <c r="J888" s="251">
        <v>42069</v>
      </c>
      <c r="K888" s="149"/>
      <c r="L888" s="180">
        <f t="shared" si="68"/>
        <v>5</v>
      </c>
      <c r="M888" s="251"/>
      <c r="N888" s="251"/>
      <c r="O888" s="149"/>
      <c r="P888" s="151">
        <f t="shared" si="66"/>
        <v>0</v>
      </c>
      <c r="Q888" s="145">
        <f t="shared" si="67"/>
        <v>0</v>
      </c>
      <c r="R888" s="165"/>
      <c r="S888" s="177">
        <v>0</v>
      </c>
    </row>
    <row r="889" spans="2:19" ht="12.75" customHeight="1" x14ac:dyDescent="0.25">
      <c r="B889" s="137">
        <v>876</v>
      </c>
      <c r="C889" s="81">
        <v>6</v>
      </c>
      <c r="D889" s="83" t="s">
        <v>3860</v>
      </c>
      <c r="E889" s="128" t="s">
        <v>3861</v>
      </c>
      <c r="F889" s="86" t="s">
        <v>3846</v>
      </c>
      <c r="G889" s="86"/>
      <c r="H889" s="79">
        <f>IF(ISBLANK(#REF!)=FALSE,1,IF($J889&lt;=$D$6,-1,0))</f>
        <v>1</v>
      </c>
      <c r="I889" s="251">
        <v>42072</v>
      </c>
      <c r="J889" s="251">
        <v>42076</v>
      </c>
      <c r="K889" s="149"/>
      <c r="L889" s="180">
        <f t="shared" si="68"/>
        <v>5</v>
      </c>
      <c r="M889" s="251"/>
      <c r="N889" s="251"/>
      <c r="O889" s="149"/>
      <c r="P889" s="151">
        <f t="shared" si="66"/>
        <v>0</v>
      </c>
      <c r="Q889" s="145">
        <f t="shared" si="67"/>
        <v>0</v>
      </c>
      <c r="R889" s="165"/>
      <c r="S889" s="177">
        <v>0</v>
      </c>
    </row>
    <row r="890" spans="2:19" ht="12.75" customHeight="1" x14ac:dyDescent="0.25">
      <c r="B890" s="137">
        <v>877</v>
      </c>
      <c r="C890" s="81">
        <v>6</v>
      </c>
      <c r="D890" s="83" t="s">
        <v>3862</v>
      </c>
      <c r="E890" s="128" t="s">
        <v>3863</v>
      </c>
      <c r="F890" s="86" t="s">
        <v>3846</v>
      </c>
      <c r="G890" s="86"/>
      <c r="H890" s="79">
        <f>IF(ISBLANK(#REF!)=FALSE,1,IF($J890&lt;=$D$6,-1,0))</f>
        <v>1</v>
      </c>
      <c r="I890" s="251">
        <v>42072</v>
      </c>
      <c r="J890" s="251">
        <v>42076</v>
      </c>
      <c r="K890" s="149"/>
      <c r="L890" s="180">
        <f t="shared" si="68"/>
        <v>5</v>
      </c>
      <c r="M890" s="251"/>
      <c r="N890" s="251"/>
      <c r="O890" s="149"/>
      <c r="P890" s="151">
        <f t="shared" si="66"/>
        <v>0</v>
      </c>
      <c r="Q890" s="145">
        <f t="shared" si="67"/>
        <v>0</v>
      </c>
      <c r="R890" s="165"/>
      <c r="S890" s="177">
        <v>0</v>
      </c>
    </row>
    <row r="891" spans="2:19" ht="12.75" customHeight="1" x14ac:dyDescent="0.25">
      <c r="B891" s="137">
        <v>878</v>
      </c>
      <c r="C891" s="81">
        <v>6</v>
      </c>
      <c r="D891" s="83" t="s">
        <v>3864</v>
      </c>
      <c r="E891" s="128" t="s">
        <v>3865</v>
      </c>
      <c r="F891" s="86" t="s">
        <v>3846</v>
      </c>
      <c r="G891" s="86"/>
      <c r="H891" s="79">
        <f>IF(ISBLANK(#REF!)=FALSE,1,IF($J891&lt;=$D$6,-1,0))</f>
        <v>1</v>
      </c>
      <c r="I891" s="251">
        <v>42079</v>
      </c>
      <c r="J891" s="251">
        <v>42083</v>
      </c>
      <c r="K891" s="149"/>
      <c r="L891" s="180">
        <f t="shared" si="68"/>
        <v>5</v>
      </c>
      <c r="M891" s="251"/>
      <c r="N891" s="251"/>
      <c r="O891" s="149"/>
      <c r="P891" s="151">
        <f t="shared" si="66"/>
        <v>0</v>
      </c>
      <c r="Q891" s="145">
        <f t="shared" si="67"/>
        <v>0</v>
      </c>
      <c r="R891" s="165"/>
      <c r="S891" s="177">
        <v>0</v>
      </c>
    </row>
    <row r="892" spans="2:19" ht="12.75" customHeight="1" x14ac:dyDescent="0.25">
      <c r="B892" s="137">
        <v>879</v>
      </c>
      <c r="C892" s="81">
        <v>5</v>
      </c>
      <c r="D892" s="83" t="s">
        <v>3866</v>
      </c>
      <c r="E892" s="128" t="s">
        <v>3867</v>
      </c>
      <c r="F892" s="86" t="s">
        <v>3846</v>
      </c>
      <c r="G892" s="86"/>
      <c r="H892" s="79">
        <f>IF(ISBLANK(#REF!)=FALSE,1,IF($J892&lt;=$D$6,-1,0))</f>
        <v>1</v>
      </c>
      <c r="I892" s="251">
        <v>42044</v>
      </c>
      <c r="J892" s="251">
        <v>42076</v>
      </c>
      <c r="K892" s="149">
        <v>0.04</v>
      </c>
      <c r="L892" s="180">
        <f>NETWORKDAYS(I892,J892,0)</f>
        <v>25</v>
      </c>
      <c r="M892" s="251"/>
      <c r="N892" s="251"/>
      <c r="O892" s="149">
        <v>0.04</v>
      </c>
      <c r="P892" s="151">
        <f t="shared" si="66"/>
        <v>0</v>
      </c>
      <c r="Q892" s="145">
        <f t="shared" si="67"/>
        <v>0</v>
      </c>
      <c r="R892" s="165"/>
      <c r="S892" s="177">
        <v>0</v>
      </c>
    </row>
    <row r="893" spans="2:19" ht="12.75" customHeight="1" x14ac:dyDescent="0.25">
      <c r="B893" s="137">
        <v>880</v>
      </c>
      <c r="C893" s="81">
        <v>6</v>
      </c>
      <c r="D893" s="83" t="s">
        <v>3868</v>
      </c>
      <c r="E893" s="128" t="s">
        <v>3869</v>
      </c>
      <c r="F893" s="86" t="s">
        <v>3857</v>
      </c>
      <c r="G893" s="86"/>
      <c r="H893" s="79">
        <f>IF(ISBLANK(#REF!)=FALSE,1,IF($J893&lt;=$D$6,-1,0))</f>
        <v>1</v>
      </c>
      <c r="I893" s="251">
        <v>42058</v>
      </c>
      <c r="J893" s="251">
        <v>42062</v>
      </c>
      <c r="K893" s="149"/>
      <c r="L893" s="180">
        <f t="shared" ref="L893:L956" si="69">NETWORKDAYS(I893,J893,0)</f>
        <v>5</v>
      </c>
      <c r="M893" s="251"/>
      <c r="N893" s="251"/>
      <c r="O893" s="149"/>
      <c r="P893" s="151">
        <f t="shared" si="66"/>
        <v>0</v>
      </c>
      <c r="Q893" s="145">
        <f t="shared" si="67"/>
        <v>0</v>
      </c>
      <c r="R893" s="165"/>
      <c r="S893" s="177">
        <v>0</v>
      </c>
    </row>
    <row r="894" spans="2:19" ht="12.75" customHeight="1" x14ac:dyDescent="0.25">
      <c r="B894" s="137">
        <v>881</v>
      </c>
      <c r="C894" s="81">
        <v>6</v>
      </c>
      <c r="D894" s="83" t="s">
        <v>3870</v>
      </c>
      <c r="E894" s="128" t="s">
        <v>3871</v>
      </c>
      <c r="F894" s="86" t="s">
        <v>3846</v>
      </c>
      <c r="G894" s="86"/>
      <c r="H894" s="79">
        <f>IF(ISBLANK(#REF!)=FALSE,1,IF($J894&lt;=$D$6,-1,0))</f>
        <v>1</v>
      </c>
      <c r="I894" s="251">
        <v>42065</v>
      </c>
      <c r="J894" s="251">
        <v>42069</v>
      </c>
      <c r="K894" s="149"/>
      <c r="L894" s="180">
        <f t="shared" si="69"/>
        <v>5</v>
      </c>
      <c r="M894" s="251"/>
      <c r="N894" s="251"/>
      <c r="O894" s="149"/>
      <c r="P894" s="151">
        <f t="shared" ref="P894:P957" si="70">NETWORKDAYS(M894,N894,0)</f>
        <v>0</v>
      </c>
      <c r="Q894" s="145">
        <f t="shared" ref="Q894:Q957" si="71">N894-M894</f>
        <v>0</v>
      </c>
      <c r="R894" s="165"/>
      <c r="S894" s="177">
        <v>0</v>
      </c>
    </row>
    <row r="895" spans="2:19" ht="12.75" customHeight="1" x14ac:dyDescent="0.25">
      <c r="B895" s="137">
        <v>882</v>
      </c>
      <c r="C895" s="81">
        <v>6</v>
      </c>
      <c r="D895" s="83" t="s">
        <v>3872</v>
      </c>
      <c r="E895" s="128" t="s">
        <v>3873</v>
      </c>
      <c r="F895" s="86" t="s">
        <v>3846</v>
      </c>
      <c r="G895" s="86"/>
      <c r="H895" s="79">
        <f>IF(ISBLANK(#REF!)=FALSE,1,IF($J895&lt;=$D$6,-1,0))</f>
        <v>1</v>
      </c>
      <c r="I895" s="251">
        <v>42044</v>
      </c>
      <c r="J895" s="251">
        <v>42048</v>
      </c>
      <c r="K895" s="149"/>
      <c r="L895" s="180">
        <f t="shared" si="69"/>
        <v>5</v>
      </c>
      <c r="M895" s="251"/>
      <c r="N895" s="251"/>
      <c r="O895" s="149"/>
      <c r="P895" s="151">
        <f t="shared" si="70"/>
        <v>0</v>
      </c>
      <c r="Q895" s="145">
        <f t="shared" si="71"/>
        <v>0</v>
      </c>
      <c r="R895" s="165"/>
      <c r="S895" s="177">
        <v>0</v>
      </c>
    </row>
    <row r="896" spans="2:19" ht="12.75" customHeight="1" x14ac:dyDescent="0.25">
      <c r="B896" s="137">
        <v>883</v>
      </c>
      <c r="C896" s="81">
        <v>6</v>
      </c>
      <c r="D896" s="83" t="s">
        <v>3874</v>
      </c>
      <c r="E896" s="128" t="s">
        <v>3875</v>
      </c>
      <c r="F896" s="86" t="s">
        <v>3846</v>
      </c>
      <c r="G896" s="86"/>
      <c r="H896" s="79">
        <f>IF(ISBLANK(#REF!)=FALSE,1,IF($J896&lt;=$D$6,-1,0))</f>
        <v>1</v>
      </c>
      <c r="I896" s="251">
        <v>42072</v>
      </c>
      <c r="J896" s="251">
        <v>42076</v>
      </c>
      <c r="K896" s="149"/>
      <c r="L896" s="180">
        <f t="shared" si="69"/>
        <v>5</v>
      </c>
      <c r="M896" s="251"/>
      <c r="N896" s="251"/>
      <c r="O896" s="149"/>
      <c r="P896" s="151">
        <f t="shared" si="70"/>
        <v>0</v>
      </c>
      <c r="Q896" s="145">
        <f t="shared" si="71"/>
        <v>0</v>
      </c>
      <c r="R896" s="165"/>
      <c r="S896" s="177">
        <v>0</v>
      </c>
    </row>
    <row r="897" spans="2:19" ht="12.75" customHeight="1" x14ac:dyDescent="0.25">
      <c r="B897" s="137">
        <v>884</v>
      </c>
      <c r="C897" s="81">
        <v>5</v>
      </c>
      <c r="D897" s="83" t="s">
        <v>3876</v>
      </c>
      <c r="E897" s="128" t="s">
        <v>3877</v>
      </c>
      <c r="F897" s="86" t="s">
        <v>869</v>
      </c>
      <c r="G897" s="86"/>
      <c r="H897" s="79">
        <f>IF(ISBLANK(#REF!)=FALSE,1,IF($J897&lt;=$D$6,-1,0))</f>
        <v>1</v>
      </c>
      <c r="I897" s="251">
        <v>42044</v>
      </c>
      <c r="J897" s="251">
        <v>42076</v>
      </c>
      <c r="K897" s="149">
        <v>0.06</v>
      </c>
      <c r="L897" s="180">
        <f>NETWORKDAYS(I897,J897,0)</f>
        <v>25</v>
      </c>
      <c r="M897" s="251"/>
      <c r="N897" s="251"/>
      <c r="O897" s="149">
        <v>0.06</v>
      </c>
      <c r="P897" s="151">
        <f t="shared" si="70"/>
        <v>0</v>
      </c>
      <c r="Q897" s="145">
        <f t="shared" si="71"/>
        <v>0</v>
      </c>
      <c r="R897" s="165"/>
      <c r="S897" s="177">
        <v>0</v>
      </c>
    </row>
    <row r="898" spans="2:19" ht="12.75" customHeight="1" x14ac:dyDescent="0.25">
      <c r="B898" s="137">
        <v>885</v>
      </c>
      <c r="C898" s="81">
        <v>6</v>
      </c>
      <c r="D898" s="83" t="s">
        <v>3878</v>
      </c>
      <c r="E898" s="128" t="s">
        <v>3879</v>
      </c>
      <c r="F898" s="86" t="s">
        <v>869</v>
      </c>
      <c r="G898" s="86"/>
      <c r="H898" s="79">
        <f>IF(ISBLANK(#REF!)=FALSE,1,IF($J898&lt;=$D$6,-1,0))</f>
        <v>1</v>
      </c>
      <c r="I898" s="251">
        <v>42044</v>
      </c>
      <c r="J898" s="251">
        <v>42052</v>
      </c>
      <c r="K898" s="149"/>
      <c r="L898" s="180">
        <f t="shared" si="69"/>
        <v>7</v>
      </c>
      <c r="M898" s="251"/>
      <c r="N898" s="251"/>
      <c r="O898" s="149"/>
      <c r="P898" s="151">
        <f t="shared" si="70"/>
        <v>0</v>
      </c>
      <c r="Q898" s="145">
        <f t="shared" si="71"/>
        <v>0</v>
      </c>
      <c r="R898" s="165"/>
      <c r="S898" s="177">
        <v>0</v>
      </c>
    </row>
    <row r="899" spans="2:19" ht="12.75" customHeight="1" x14ac:dyDescent="0.25">
      <c r="B899" s="137">
        <v>886</v>
      </c>
      <c r="C899" s="81">
        <v>6</v>
      </c>
      <c r="D899" s="83" t="s">
        <v>3880</v>
      </c>
      <c r="E899" s="128" t="s">
        <v>3881</v>
      </c>
      <c r="F899" s="86" t="s">
        <v>869</v>
      </c>
      <c r="G899" s="86"/>
      <c r="H899" s="79">
        <f>IF(ISBLANK(#REF!)=FALSE,1,IF($J899&lt;=$D$6,-1,0))</f>
        <v>1</v>
      </c>
      <c r="I899" s="251">
        <v>42058</v>
      </c>
      <c r="J899" s="251">
        <v>42062</v>
      </c>
      <c r="K899" s="149"/>
      <c r="L899" s="180">
        <f t="shared" si="69"/>
        <v>5</v>
      </c>
      <c r="M899" s="251"/>
      <c r="N899" s="251"/>
      <c r="O899" s="149"/>
      <c r="P899" s="151">
        <f t="shared" si="70"/>
        <v>0</v>
      </c>
      <c r="Q899" s="145">
        <f t="shared" si="71"/>
        <v>0</v>
      </c>
      <c r="R899" s="165"/>
      <c r="S899" s="177">
        <v>0</v>
      </c>
    </row>
    <row r="900" spans="2:19" ht="12.75" customHeight="1" x14ac:dyDescent="0.25">
      <c r="B900" s="137">
        <v>887</v>
      </c>
      <c r="C900" s="81">
        <v>6</v>
      </c>
      <c r="D900" s="83" t="s">
        <v>3882</v>
      </c>
      <c r="E900" s="128" t="s">
        <v>3883</v>
      </c>
      <c r="F900" s="86" t="s">
        <v>869</v>
      </c>
      <c r="G900" s="86"/>
      <c r="H900" s="79">
        <f>IF(ISBLANK(#REF!)=FALSE,1,IF($J900&lt;=$D$6,-1,0))</f>
        <v>1</v>
      </c>
      <c r="I900" s="251">
        <v>42065</v>
      </c>
      <c r="J900" s="251">
        <v>42069</v>
      </c>
      <c r="K900" s="149"/>
      <c r="L900" s="180">
        <f t="shared" si="69"/>
        <v>5</v>
      </c>
      <c r="M900" s="251"/>
      <c r="N900" s="251"/>
      <c r="O900" s="149"/>
      <c r="P900" s="151">
        <f t="shared" si="70"/>
        <v>0</v>
      </c>
      <c r="Q900" s="145">
        <f t="shared" si="71"/>
        <v>0</v>
      </c>
      <c r="R900" s="165"/>
      <c r="S900" s="177">
        <v>0</v>
      </c>
    </row>
    <row r="901" spans="2:19" ht="12.75" customHeight="1" x14ac:dyDescent="0.25">
      <c r="B901" s="137">
        <v>888</v>
      </c>
      <c r="C901" s="81">
        <v>6</v>
      </c>
      <c r="D901" s="83" t="s">
        <v>3884</v>
      </c>
      <c r="E901" s="128" t="s">
        <v>3885</v>
      </c>
      <c r="F901" s="86" t="s">
        <v>869</v>
      </c>
      <c r="G901" s="86"/>
      <c r="H901" s="79">
        <f>IF(ISBLANK(#REF!)=FALSE,1,IF($J901&lt;=$D$6,-1,0))</f>
        <v>1</v>
      </c>
      <c r="I901" s="251">
        <v>42072</v>
      </c>
      <c r="J901" s="251">
        <v>42076</v>
      </c>
      <c r="K901" s="149"/>
      <c r="L901" s="180">
        <f t="shared" si="69"/>
        <v>5</v>
      </c>
      <c r="M901" s="251"/>
      <c r="N901" s="251"/>
      <c r="O901" s="149"/>
      <c r="P901" s="151">
        <f t="shared" si="70"/>
        <v>0</v>
      </c>
      <c r="Q901" s="145">
        <f t="shared" si="71"/>
        <v>0</v>
      </c>
      <c r="R901" s="165"/>
      <c r="S901" s="177">
        <v>0</v>
      </c>
    </row>
    <row r="902" spans="2:19" ht="12.75" customHeight="1" x14ac:dyDescent="0.25">
      <c r="B902" s="137">
        <v>889</v>
      </c>
      <c r="C902" s="81">
        <v>5</v>
      </c>
      <c r="D902" s="83" t="s">
        <v>3886</v>
      </c>
      <c r="E902" s="128" t="s">
        <v>1081</v>
      </c>
      <c r="F902" s="86" t="s">
        <v>869</v>
      </c>
      <c r="G902" s="86"/>
      <c r="H902" s="79">
        <f>IF(ISBLANK(#REF!)=FALSE,1,IF($J902&lt;=$D$6,-1,0))</f>
        <v>1</v>
      </c>
      <c r="I902" s="251">
        <v>42044</v>
      </c>
      <c r="J902" s="251">
        <v>42083</v>
      </c>
      <c r="K902" s="149">
        <v>0.15</v>
      </c>
      <c r="L902" s="180">
        <f>NETWORKDAYS(I902,J902,0)</f>
        <v>30</v>
      </c>
      <c r="M902" s="251"/>
      <c r="N902" s="251"/>
      <c r="O902" s="149">
        <v>0.15</v>
      </c>
      <c r="P902" s="151">
        <f t="shared" si="70"/>
        <v>0</v>
      </c>
      <c r="Q902" s="145">
        <f t="shared" si="71"/>
        <v>0</v>
      </c>
      <c r="R902" s="165"/>
      <c r="S902" s="177">
        <v>0</v>
      </c>
    </row>
    <row r="903" spans="2:19" ht="12.75" customHeight="1" x14ac:dyDescent="0.25">
      <c r="B903" s="137">
        <v>890</v>
      </c>
      <c r="C903" s="81">
        <v>6</v>
      </c>
      <c r="D903" s="83" t="s">
        <v>3887</v>
      </c>
      <c r="E903" s="128" t="s">
        <v>3888</v>
      </c>
      <c r="F903" s="86" t="s">
        <v>869</v>
      </c>
      <c r="G903" s="86"/>
      <c r="H903" s="79">
        <f>IF(ISBLANK(#REF!)=FALSE,1,IF($J903&lt;=$D$6,-1,0))</f>
        <v>1</v>
      </c>
      <c r="I903" s="251">
        <v>42044</v>
      </c>
      <c r="J903" s="251">
        <v>42059</v>
      </c>
      <c r="K903" s="149"/>
      <c r="L903" s="180">
        <f t="shared" si="69"/>
        <v>12</v>
      </c>
      <c r="M903" s="251"/>
      <c r="N903" s="251"/>
      <c r="O903" s="149"/>
      <c r="P903" s="151">
        <f t="shared" si="70"/>
        <v>0</v>
      </c>
      <c r="Q903" s="145">
        <f t="shared" si="71"/>
        <v>0</v>
      </c>
      <c r="R903" s="165"/>
      <c r="S903" s="177">
        <v>0</v>
      </c>
    </row>
    <row r="904" spans="2:19" ht="12.75" customHeight="1" x14ac:dyDescent="0.25">
      <c r="B904" s="137">
        <v>891</v>
      </c>
      <c r="C904" s="81">
        <v>6</v>
      </c>
      <c r="D904" s="83" t="s">
        <v>3889</v>
      </c>
      <c r="E904" s="128" t="s">
        <v>3890</v>
      </c>
      <c r="F904" s="86" t="s">
        <v>869</v>
      </c>
      <c r="G904" s="86"/>
      <c r="H904" s="79">
        <f>IF(ISBLANK(#REF!)=FALSE,1,IF($J904&lt;=$D$6,-1,0))</f>
        <v>1</v>
      </c>
      <c r="I904" s="251">
        <v>42065</v>
      </c>
      <c r="J904" s="251">
        <v>42076</v>
      </c>
      <c r="K904" s="149"/>
      <c r="L904" s="180">
        <f t="shared" si="69"/>
        <v>10</v>
      </c>
      <c r="M904" s="251"/>
      <c r="N904" s="251"/>
      <c r="O904" s="149"/>
      <c r="P904" s="151">
        <f t="shared" si="70"/>
        <v>0</v>
      </c>
      <c r="Q904" s="145">
        <f t="shared" si="71"/>
        <v>0</v>
      </c>
      <c r="R904" s="165"/>
      <c r="S904" s="177">
        <v>0</v>
      </c>
    </row>
    <row r="905" spans="2:19" ht="12.75" customHeight="1" x14ac:dyDescent="0.25">
      <c r="B905" s="137">
        <v>892</v>
      </c>
      <c r="C905" s="81">
        <v>6</v>
      </c>
      <c r="D905" s="83" t="s">
        <v>3891</v>
      </c>
      <c r="E905" s="128" t="s">
        <v>3892</v>
      </c>
      <c r="F905" s="86" t="s">
        <v>869</v>
      </c>
      <c r="G905" s="86"/>
      <c r="H905" s="79">
        <f>IF(ISBLANK(#REF!)=FALSE,1,IF($J905&lt;=$D$6,-1,0))</f>
        <v>1</v>
      </c>
      <c r="I905" s="251">
        <v>42079</v>
      </c>
      <c r="J905" s="251">
        <v>42083</v>
      </c>
      <c r="K905" s="149"/>
      <c r="L905" s="180">
        <f t="shared" si="69"/>
        <v>5</v>
      </c>
      <c r="M905" s="251"/>
      <c r="N905" s="251"/>
      <c r="O905" s="149"/>
      <c r="P905" s="151">
        <f t="shared" si="70"/>
        <v>0</v>
      </c>
      <c r="Q905" s="145">
        <f t="shared" si="71"/>
        <v>0</v>
      </c>
      <c r="R905" s="165"/>
      <c r="S905" s="177">
        <v>0</v>
      </c>
    </row>
    <row r="906" spans="2:19" ht="12.75" customHeight="1" x14ac:dyDescent="0.25">
      <c r="B906" s="137">
        <v>893</v>
      </c>
      <c r="C906" s="81">
        <v>5</v>
      </c>
      <c r="D906" s="83" t="s">
        <v>3893</v>
      </c>
      <c r="E906" s="128" t="s">
        <v>3015</v>
      </c>
      <c r="F906" s="86" t="s">
        <v>869</v>
      </c>
      <c r="G906" s="86"/>
      <c r="H906" s="79">
        <f>IF(ISBLANK(#REF!)=FALSE,1,IF($J906&lt;=$D$6,-1,0))</f>
        <v>1</v>
      </c>
      <c r="I906" s="251">
        <v>42044</v>
      </c>
      <c r="J906" s="251">
        <v>42076</v>
      </c>
      <c r="K906" s="149">
        <v>0.06</v>
      </c>
      <c r="L906" s="180">
        <f>NETWORKDAYS(I906,J906,0)</f>
        <v>25</v>
      </c>
      <c r="M906" s="251"/>
      <c r="N906" s="251"/>
      <c r="O906" s="149">
        <v>0.06</v>
      </c>
      <c r="P906" s="151">
        <f t="shared" si="70"/>
        <v>0</v>
      </c>
      <c r="Q906" s="145">
        <f t="shared" si="71"/>
        <v>0</v>
      </c>
      <c r="R906" s="165"/>
      <c r="S906" s="177">
        <v>0</v>
      </c>
    </row>
    <row r="907" spans="2:19" ht="12.75" customHeight="1" x14ac:dyDescent="0.25">
      <c r="B907" s="137">
        <v>894</v>
      </c>
      <c r="C907" s="81">
        <v>6</v>
      </c>
      <c r="D907" s="83" t="s">
        <v>3894</v>
      </c>
      <c r="E907" s="128" t="s">
        <v>3895</v>
      </c>
      <c r="F907" s="86" t="s">
        <v>869</v>
      </c>
      <c r="G907" s="86"/>
      <c r="H907" s="79">
        <f>IF(ISBLANK(#REF!)=FALSE,1,IF($J907&lt;=$D$6,-1,0))</f>
        <v>1</v>
      </c>
      <c r="I907" s="251">
        <v>42044</v>
      </c>
      <c r="J907" s="251">
        <v>42052</v>
      </c>
      <c r="K907" s="149"/>
      <c r="L907" s="180">
        <f t="shared" si="69"/>
        <v>7</v>
      </c>
      <c r="M907" s="251"/>
      <c r="N907" s="251"/>
      <c r="O907" s="149"/>
      <c r="P907" s="151">
        <f t="shared" si="70"/>
        <v>0</v>
      </c>
      <c r="Q907" s="145">
        <f t="shared" si="71"/>
        <v>0</v>
      </c>
      <c r="R907" s="165"/>
      <c r="S907" s="177">
        <v>0</v>
      </c>
    </row>
    <row r="908" spans="2:19" ht="12.75" customHeight="1" x14ac:dyDescent="0.25">
      <c r="B908" s="137">
        <v>895</v>
      </c>
      <c r="C908" s="81">
        <v>6</v>
      </c>
      <c r="D908" s="83" t="s">
        <v>3896</v>
      </c>
      <c r="E908" s="128" t="s">
        <v>3897</v>
      </c>
      <c r="F908" s="86" t="s">
        <v>869</v>
      </c>
      <c r="G908" s="86"/>
      <c r="H908" s="79">
        <f>IF(ISBLANK(#REF!)=FALSE,1,IF($J908&lt;=$D$6,-1,0))</f>
        <v>1</v>
      </c>
      <c r="I908" s="251">
        <v>42044</v>
      </c>
      <c r="J908" s="251">
        <v>42052</v>
      </c>
      <c r="K908" s="149"/>
      <c r="L908" s="180">
        <f t="shared" si="69"/>
        <v>7</v>
      </c>
      <c r="M908" s="251"/>
      <c r="N908" s="251"/>
      <c r="O908" s="149"/>
      <c r="P908" s="151">
        <f t="shared" si="70"/>
        <v>0</v>
      </c>
      <c r="Q908" s="145">
        <f t="shared" si="71"/>
        <v>0</v>
      </c>
      <c r="R908" s="165"/>
      <c r="S908" s="177">
        <v>0</v>
      </c>
    </row>
    <row r="909" spans="2:19" ht="12.75" customHeight="1" x14ac:dyDescent="0.25">
      <c r="B909" s="137">
        <v>896</v>
      </c>
      <c r="C909" s="81">
        <v>6</v>
      </c>
      <c r="D909" s="83" t="s">
        <v>3898</v>
      </c>
      <c r="E909" s="128" t="s">
        <v>3899</v>
      </c>
      <c r="F909" s="86" t="s">
        <v>869</v>
      </c>
      <c r="G909" s="86"/>
      <c r="H909" s="79">
        <f>IF(ISBLANK(#REF!)=FALSE,1,IF($J909&lt;=$D$6,-1,0))</f>
        <v>1</v>
      </c>
      <c r="I909" s="251">
        <v>42058</v>
      </c>
      <c r="J909" s="251">
        <v>42062</v>
      </c>
      <c r="K909" s="149"/>
      <c r="L909" s="180">
        <f t="shared" si="69"/>
        <v>5</v>
      </c>
      <c r="M909" s="251"/>
      <c r="N909" s="251"/>
      <c r="O909" s="149"/>
      <c r="P909" s="151">
        <f t="shared" si="70"/>
        <v>0</v>
      </c>
      <c r="Q909" s="145">
        <f t="shared" si="71"/>
        <v>0</v>
      </c>
      <c r="R909" s="165"/>
      <c r="S909" s="177">
        <v>0</v>
      </c>
    </row>
    <row r="910" spans="2:19" ht="12.75" customHeight="1" x14ac:dyDescent="0.25">
      <c r="B910" s="137">
        <v>897</v>
      </c>
      <c r="C910" s="81">
        <v>6</v>
      </c>
      <c r="D910" s="83" t="s">
        <v>3900</v>
      </c>
      <c r="E910" s="128" t="s">
        <v>3901</v>
      </c>
      <c r="F910" s="86" t="s">
        <v>869</v>
      </c>
      <c r="G910" s="86"/>
      <c r="H910" s="79">
        <f>IF(ISBLANK(#REF!)=FALSE,1,IF($J910&lt;=$D$6,-1,0))</f>
        <v>1</v>
      </c>
      <c r="I910" s="251">
        <v>42058</v>
      </c>
      <c r="J910" s="251">
        <v>42062</v>
      </c>
      <c r="K910" s="149"/>
      <c r="L910" s="180">
        <f t="shared" si="69"/>
        <v>5</v>
      </c>
      <c r="M910" s="251"/>
      <c r="N910" s="251"/>
      <c r="O910" s="149"/>
      <c r="P910" s="151">
        <f t="shared" si="70"/>
        <v>0</v>
      </c>
      <c r="Q910" s="145">
        <f t="shared" si="71"/>
        <v>0</v>
      </c>
      <c r="R910" s="165"/>
      <c r="S910" s="177">
        <v>0</v>
      </c>
    </row>
    <row r="911" spans="2:19" ht="12.75" customHeight="1" x14ac:dyDescent="0.25">
      <c r="B911" s="137">
        <v>898</v>
      </c>
      <c r="C911" s="81">
        <v>6</v>
      </c>
      <c r="D911" s="83" t="s">
        <v>3902</v>
      </c>
      <c r="E911" s="128" t="s">
        <v>3903</v>
      </c>
      <c r="F911" s="86" t="s">
        <v>869</v>
      </c>
      <c r="G911" s="86"/>
      <c r="H911" s="79">
        <f>IF(ISBLANK(#REF!)=FALSE,1,IF($J911&lt;=$D$6,-1,0))</f>
        <v>1</v>
      </c>
      <c r="I911" s="251">
        <v>42058</v>
      </c>
      <c r="J911" s="251">
        <v>42062</v>
      </c>
      <c r="K911" s="149"/>
      <c r="L911" s="180">
        <f t="shared" si="69"/>
        <v>5</v>
      </c>
      <c r="M911" s="251"/>
      <c r="N911" s="251"/>
      <c r="O911" s="149"/>
      <c r="P911" s="151">
        <f t="shared" si="70"/>
        <v>0</v>
      </c>
      <c r="Q911" s="145">
        <f t="shared" si="71"/>
        <v>0</v>
      </c>
      <c r="R911" s="165"/>
      <c r="S911" s="177">
        <v>0</v>
      </c>
    </row>
    <row r="912" spans="2:19" ht="12.75" customHeight="1" x14ac:dyDescent="0.25">
      <c r="B912" s="137">
        <v>899</v>
      </c>
      <c r="C912" s="81">
        <v>6</v>
      </c>
      <c r="D912" s="83" t="s">
        <v>3904</v>
      </c>
      <c r="E912" s="128" t="s">
        <v>3905</v>
      </c>
      <c r="F912" s="86" t="s">
        <v>869</v>
      </c>
      <c r="G912" s="86"/>
      <c r="H912" s="79">
        <f>IF(ISBLANK(#REF!)=FALSE,1,IF($J912&lt;=$D$6,-1,0))</f>
        <v>1</v>
      </c>
      <c r="I912" s="251">
        <v>42065</v>
      </c>
      <c r="J912" s="251">
        <v>42069</v>
      </c>
      <c r="K912" s="149"/>
      <c r="L912" s="180">
        <f t="shared" si="69"/>
        <v>5</v>
      </c>
      <c r="M912" s="251"/>
      <c r="N912" s="251"/>
      <c r="O912" s="149"/>
      <c r="P912" s="151">
        <f t="shared" si="70"/>
        <v>0</v>
      </c>
      <c r="Q912" s="145">
        <f t="shared" si="71"/>
        <v>0</v>
      </c>
      <c r="R912" s="165"/>
      <c r="S912" s="177">
        <v>0</v>
      </c>
    </row>
    <row r="913" spans="2:20" ht="12.75" customHeight="1" x14ac:dyDescent="0.25">
      <c r="B913" s="137">
        <v>900</v>
      </c>
      <c r="C913" s="81">
        <v>6</v>
      </c>
      <c r="D913" s="83" t="s">
        <v>3906</v>
      </c>
      <c r="E913" s="128" t="s">
        <v>3907</v>
      </c>
      <c r="F913" s="86" t="s">
        <v>869</v>
      </c>
      <c r="G913" s="86"/>
      <c r="H913" s="79">
        <f>IF(ISBLANK(#REF!)=FALSE,1,IF($J913&lt;=$D$6,-1,0))</f>
        <v>1</v>
      </c>
      <c r="I913" s="251">
        <v>42065</v>
      </c>
      <c r="J913" s="251">
        <v>42069</v>
      </c>
      <c r="K913" s="149"/>
      <c r="L913" s="180">
        <f t="shared" si="69"/>
        <v>5</v>
      </c>
      <c r="M913" s="251"/>
      <c r="N913" s="251"/>
      <c r="O913" s="149"/>
      <c r="P913" s="151">
        <f t="shared" si="70"/>
        <v>0</v>
      </c>
      <c r="Q913" s="145">
        <f t="shared" si="71"/>
        <v>0</v>
      </c>
      <c r="R913" s="165"/>
      <c r="S913" s="177">
        <v>0</v>
      </c>
    </row>
    <row r="914" spans="2:20" ht="12.75" customHeight="1" x14ac:dyDescent="0.25">
      <c r="B914" s="137">
        <v>901</v>
      </c>
      <c r="C914" s="81">
        <v>6</v>
      </c>
      <c r="D914" s="83" t="s">
        <v>3908</v>
      </c>
      <c r="E914" s="128" t="s">
        <v>3909</v>
      </c>
      <c r="F914" s="86" t="s">
        <v>869</v>
      </c>
      <c r="G914" s="86"/>
      <c r="H914" s="79">
        <f>IF(ISBLANK(#REF!)=FALSE,1,IF($J914&lt;=$D$6,-1,0))</f>
        <v>1</v>
      </c>
      <c r="I914" s="251">
        <v>42072</v>
      </c>
      <c r="J914" s="251">
        <v>42076</v>
      </c>
      <c r="K914" s="149"/>
      <c r="L914" s="180">
        <f t="shared" si="69"/>
        <v>5</v>
      </c>
      <c r="M914" s="251"/>
      <c r="N914" s="251"/>
      <c r="O914" s="149"/>
      <c r="P914" s="151">
        <f t="shared" si="70"/>
        <v>0</v>
      </c>
      <c r="Q914" s="145">
        <f t="shared" si="71"/>
        <v>0</v>
      </c>
      <c r="R914" s="165"/>
      <c r="S914" s="177">
        <v>0</v>
      </c>
    </row>
    <row r="915" spans="2:20" ht="12.75" customHeight="1" x14ac:dyDescent="0.25">
      <c r="B915" s="137">
        <v>902</v>
      </c>
      <c r="C915" s="81">
        <v>6</v>
      </c>
      <c r="D915" s="83" t="s">
        <v>3910</v>
      </c>
      <c r="E915" s="128" t="s">
        <v>3911</v>
      </c>
      <c r="F915" s="86" t="s">
        <v>869</v>
      </c>
      <c r="G915" s="86"/>
      <c r="H915" s="79">
        <f>IF(ISBLANK(#REF!)=FALSE,1,IF($J915&lt;=$D$6,-1,0))</f>
        <v>1</v>
      </c>
      <c r="I915" s="251">
        <v>42072</v>
      </c>
      <c r="J915" s="251">
        <v>42076</v>
      </c>
      <c r="K915" s="149"/>
      <c r="L915" s="180">
        <f t="shared" si="69"/>
        <v>5</v>
      </c>
      <c r="M915" s="251"/>
      <c r="N915" s="251"/>
      <c r="O915" s="149"/>
      <c r="P915" s="151">
        <f t="shared" si="70"/>
        <v>0</v>
      </c>
      <c r="Q915" s="145">
        <f t="shared" si="71"/>
        <v>0</v>
      </c>
      <c r="R915" s="165"/>
      <c r="S915" s="177">
        <v>0</v>
      </c>
    </row>
    <row r="916" spans="2:20" ht="12.75" customHeight="1" x14ac:dyDescent="0.25">
      <c r="B916" s="137">
        <v>903</v>
      </c>
      <c r="C916" s="81">
        <v>5</v>
      </c>
      <c r="D916" s="83" t="s">
        <v>3912</v>
      </c>
      <c r="E916" s="128" t="s">
        <v>3913</v>
      </c>
      <c r="F916" s="86" t="s">
        <v>869</v>
      </c>
      <c r="G916" s="86"/>
      <c r="H916" s="79">
        <f>IF(ISBLANK(#REF!)=FALSE,1,IF($J916&lt;=$D$6,-1,0))</f>
        <v>1</v>
      </c>
      <c r="I916" s="251">
        <v>42044</v>
      </c>
      <c r="J916" s="251">
        <v>42083</v>
      </c>
      <c r="K916" s="149">
        <v>0.08</v>
      </c>
      <c r="L916" s="180">
        <f>NETWORKDAYS(I916,J916,0)</f>
        <v>30</v>
      </c>
      <c r="M916" s="251"/>
      <c r="N916" s="251"/>
      <c r="O916" s="149">
        <v>0.08</v>
      </c>
      <c r="P916" s="151">
        <f t="shared" si="70"/>
        <v>0</v>
      </c>
      <c r="Q916" s="145">
        <f t="shared" si="71"/>
        <v>0</v>
      </c>
      <c r="R916" s="165"/>
      <c r="S916" s="177">
        <v>0</v>
      </c>
    </row>
    <row r="917" spans="2:20" ht="12.75" customHeight="1" x14ac:dyDescent="0.25">
      <c r="B917" s="137">
        <v>904</v>
      </c>
      <c r="C917" s="81">
        <v>6</v>
      </c>
      <c r="D917" s="83" t="s">
        <v>3914</v>
      </c>
      <c r="E917" s="128" t="s">
        <v>3915</v>
      </c>
      <c r="F917" s="86" t="s">
        <v>869</v>
      </c>
      <c r="G917" s="86"/>
      <c r="H917" s="79">
        <f>IF(ISBLANK(#REF!)=FALSE,1,IF($J917&lt;=$D$6,-1,0))</f>
        <v>1</v>
      </c>
      <c r="I917" s="251">
        <v>42044</v>
      </c>
      <c r="J917" s="251">
        <v>42059</v>
      </c>
      <c r="K917" s="149"/>
      <c r="L917" s="180">
        <f t="shared" si="69"/>
        <v>12</v>
      </c>
      <c r="M917" s="251"/>
      <c r="N917" s="251"/>
      <c r="O917" s="149"/>
      <c r="P917" s="151">
        <f t="shared" si="70"/>
        <v>0</v>
      </c>
      <c r="Q917" s="145">
        <f t="shared" si="71"/>
        <v>0</v>
      </c>
      <c r="R917" s="165"/>
      <c r="S917" s="177">
        <v>0</v>
      </c>
    </row>
    <row r="918" spans="2:20" ht="12.75" customHeight="1" x14ac:dyDescent="0.25">
      <c r="B918" s="137">
        <v>905</v>
      </c>
      <c r="C918" s="81">
        <v>6</v>
      </c>
      <c r="D918" s="83" t="s">
        <v>3916</v>
      </c>
      <c r="E918" s="128" t="s">
        <v>3917</v>
      </c>
      <c r="F918" s="86" t="s">
        <v>869</v>
      </c>
      <c r="G918" s="86"/>
      <c r="H918" s="79">
        <f>IF(ISBLANK(#REF!)=FALSE,1,IF($J918&lt;=$D$6,-1,0))</f>
        <v>1</v>
      </c>
      <c r="I918" s="251">
        <v>42065</v>
      </c>
      <c r="J918" s="251">
        <v>42083</v>
      </c>
      <c r="K918" s="149"/>
      <c r="L918" s="180">
        <f t="shared" si="69"/>
        <v>15</v>
      </c>
      <c r="M918" s="251"/>
      <c r="N918" s="251"/>
      <c r="O918" s="149"/>
      <c r="P918" s="151">
        <f t="shared" si="70"/>
        <v>0</v>
      </c>
      <c r="Q918" s="145">
        <f t="shared" si="71"/>
        <v>0</v>
      </c>
      <c r="R918" s="165"/>
      <c r="S918" s="177">
        <v>0</v>
      </c>
    </row>
    <row r="919" spans="2:20" ht="12.75" customHeight="1" x14ac:dyDescent="0.25">
      <c r="B919" s="137">
        <v>906</v>
      </c>
      <c r="C919" s="81">
        <v>3</v>
      </c>
      <c r="D919" s="83" t="s">
        <v>3918</v>
      </c>
      <c r="E919" s="128" t="s">
        <v>872</v>
      </c>
      <c r="F919" s="85"/>
      <c r="G919" s="85"/>
      <c r="H919" s="79">
        <f>IF(ISBLANK(#REF!)=FALSE,1,IF($J919&lt;=$D$6,-1,0))</f>
        <v>1</v>
      </c>
      <c r="I919" s="251"/>
      <c r="J919" s="251">
        <f>J830+2</f>
        <v>42089</v>
      </c>
      <c r="K919" s="149" t="e">
        <f>SUM(K920,K991,K1080)</f>
        <v>#REF!</v>
      </c>
      <c r="L919" s="180">
        <v>1.8</v>
      </c>
      <c r="M919" s="251"/>
      <c r="N919" s="251"/>
      <c r="O919" s="149" t="e">
        <f>SUM(O920,O991,O1080)</f>
        <v>#REF!</v>
      </c>
      <c r="P919" s="151"/>
      <c r="Q919" s="145"/>
      <c r="R919" s="165"/>
      <c r="S919" s="177">
        <v>0</v>
      </c>
      <c r="T919" s="174"/>
    </row>
    <row r="920" spans="2:20" ht="12.75" customHeight="1" x14ac:dyDescent="0.25">
      <c r="B920" s="137">
        <v>907</v>
      </c>
      <c r="C920" s="81">
        <v>4</v>
      </c>
      <c r="D920" s="83" t="s">
        <v>3919</v>
      </c>
      <c r="E920" s="128" t="s">
        <v>107</v>
      </c>
      <c r="F920" s="86" t="s">
        <v>869</v>
      </c>
      <c r="G920" s="86"/>
      <c r="H920" s="79">
        <f>IF(ISBLANK(#REF!)=FALSE,1,IF($J920&lt;=$D$6,-1,0))</f>
        <v>1</v>
      </c>
      <c r="I920" s="251"/>
      <c r="J920" s="251">
        <f>J919+2</f>
        <v>42091</v>
      </c>
      <c r="K920" s="149">
        <f>SUM(K921,K922,K927,K938,K939,K940,K945,K954,K967,K972,K977,K981)</f>
        <v>0.30000000000000004</v>
      </c>
      <c r="L920" s="180">
        <f t="shared" ref="L920:L922" si="72">NETWORKDAYS(I920,J920,0)</f>
        <v>30065</v>
      </c>
      <c r="M920" s="251"/>
      <c r="N920" s="251"/>
      <c r="O920" s="149">
        <f>SUM(O921,O922,O927,O938,O939,O940,O945,O954,O967,O972,O977,O981)</f>
        <v>0.30000000000000004</v>
      </c>
      <c r="P920" s="151">
        <f t="shared" si="70"/>
        <v>0</v>
      </c>
      <c r="Q920" s="145">
        <f t="shared" si="71"/>
        <v>0</v>
      </c>
      <c r="R920" s="165"/>
      <c r="S920" s="177">
        <v>0</v>
      </c>
    </row>
    <row r="921" spans="2:20" ht="12.75" customHeight="1" x14ac:dyDescent="0.25">
      <c r="B921" s="137">
        <v>908</v>
      </c>
      <c r="C921" s="81">
        <v>5</v>
      </c>
      <c r="D921" s="83" t="s">
        <v>3920</v>
      </c>
      <c r="E921" s="128" t="s">
        <v>942</v>
      </c>
      <c r="F921" s="86"/>
      <c r="G921" s="86"/>
      <c r="H921" s="79">
        <f>IF(ISBLANK(#REF!)=FALSE,1,IF($J921&lt;=$D$6,-1,0))</f>
        <v>1</v>
      </c>
      <c r="I921" s="251">
        <v>42044</v>
      </c>
      <c r="J921" s="251">
        <v>42079</v>
      </c>
      <c r="K921" s="149">
        <v>0.04</v>
      </c>
      <c r="L921" s="180">
        <f t="shared" si="72"/>
        <v>26</v>
      </c>
      <c r="M921" s="251"/>
      <c r="N921" s="251"/>
      <c r="O921" s="149">
        <v>0.04</v>
      </c>
      <c r="P921" s="151">
        <f t="shared" si="70"/>
        <v>0</v>
      </c>
      <c r="Q921" s="145">
        <f t="shared" si="71"/>
        <v>0</v>
      </c>
      <c r="R921" s="165"/>
      <c r="S921" s="177">
        <v>0</v>
      </c>
    </row>
    <row r="922" spans="2:20" ht="12.75" customHeight="1" x14ac:dyDescent="0.25">
      <c r="B922" s="137">
        <v>909</v>
      </c>
      <c r="C922" s="81">
        <v>5</v>
      </c>
      <c r="D922" s="83" t="s">
        <v>3921</v>
      </c>
      <c r="E922" s="128" t="s">
        <v>2967</v>
      </c>
      <c r="F922" s="86"/>
      <c r="G922" s="86"/>
      <c r="H922" s="79">
        <f>IF(ISBLANK(#REF!)=FALSE,1,IF($J922&lt;=$D$6,-1,0))</f>
        <v>1</v>
      </c>
      <c r="I922" s="251">
        <v>42044</v>
      </c>
      <c r="J922" s="251">
        <v>42076</v>
      </c>
      <c r="K922" s="149">
        <v>0.05</v>
      </c>
      <c r="L922" s="180">
        <f t="shared" si="72"/>
        <v>25</v>
      </c>
      <c r="M922" s="251"/>
      <c r="N922" s="251"/>
      <c r="O922" s="149">
        <v>0.05</v>
      </c>
      <c r="P922" s="151">
        <f t="shared" si="70"/>
        <v>0</v>
      </c>
      <c r="Q922" s="145">
        <f t="shared" si="71"/>
        <v>0</v>
      </c>
      <c r="R922" s="165"/>
      <c r="S922" s="177">
        <v>0</v>
      </c>
    </row>
    <row r="923" spans="2:20" ht="12.75" customHeight="1" x14ac:dyDescent="0.25">
      <c r="B923" s="137">
        <v>910</v>
      </c>
      <c r="C923" s="81">
        <v>6</v>
      </c>
      <c r="D923" s="83" t="s">
        <v>3922</v>
      </c>
      <c r="E923" s="128" t="s">
        <v>3205</v>
      </c>
      <c r="F923" s="86"/>
      <c r="G923" s="86"/>
      <c r="H923" s="79">
        <f>IF(ISBLANK(#REF!)=FALSE,1,IF($J923&lt;=$D$6,-1,0))</f>
        <v>1</v>
      </c>
      <c r="I923" s="251">
        <v>42044</v>
      </c>
      <c r="J923" s="251">
        <v>42052</v>
      </c>
      <c r="K923" s="149"/>
      <c r="L923" s="180">
        <f t="shared" si="69"/>
        <v>7</v>
      </c>
      <c r="M923" s="251"/>
      <c r="N923" s="251"/>
      <c r="O923" s="149"/>
      <c r="P923" s="151">
        <f t="shared" si="70"/>
        <v>0</v>
      </c>
      <c r="Q923" s="145">
        <f t="shared" si="71"/>
        <v>0</v>
      </c>
      <c r="R923" s="165"/>
      <c r="S923" s="177">
        <v>0</v>
      </c>
    </row>
    <row r="924" spans="2:20" ht="12.75" customHeight="1" x14ac:dyDescent="0.25">
      <c r="B924" s="137">
        <v>911</v>
      </c>
      <c r="C924" s="81">
        <v>6</v>
      </c>
      <c r="D924" s="83" t="s">
        <v>3923</v>
      </c>
      <c r="E924" s="128" t="s">
        <v>3207</v>
      </c>
      <c r="F924" s="86"/>
      <c r="G924" s="86"/>
      <c r="H924" s="79">
        <f>IF(ISBLANK(#REF!)=FALSE,1,IF($J924&lt;=$D$6,-1,0))</f>
        <v>1</v>
      </c>
      <c r="I924" s="251">
        <v>42058</v>
      </c>
      <c r="J924" s="251">
        <v>42062</v>
      </c>
      <c r="K924" s="149"/>
      <c r="L924" s="180">
        <f t="shared" si="69"/>
        <v>5</v>
      </c>
      <c r="M924" s="251"/>
      <c r="N924" s="251"/>
      <c r="O924" s="149"/>
      <c r="P924" s="151">
        <f t="shared" si="70"/>
        <v>0</v>
      </c>
      <c r="Q924" s="145">
        <f t="shared" si="71"/>
        <v>0</v>
      </c>
      <c r="R924" s="165"/>
      <c r="S924" s="177">
        <v>0</v>
      </c>
    </row>
    <row r="925" spans="2:20" ht="12.75" customHeight="1" x14ac:dyDescent="0.25">
      <c r="B925" s="137">
        <v>912</v>
      </c>
      <c r="C925" s="81">
        <v>6</v>
      </c>
      <c r="D925" s="83" t="s">
        <v>3924</v>
      </c>
      <c r="E925" s="128" t="s">
        <v>3763</v>
      </c>
      <c r="F925" s="86"/>
      <c r="G925" s="86"/>
      <c r="H925" s="79">
        <f>IF(ISBLANK(#REF!)=FALSE,1,IF($J925&lt;=$D$6,-1,0))</f>
        <v>1</v>
      </c>
      <c r="I925" s="251">
        <v>42065</v>
      </c>
      <c r="J925" s="251">
        <v>42069</v>
      </c>
      <c r="K925" s="149"/>
      <c r="L925" s="180">
        <f t="shared" si="69"/>
        <v>5</v>
      </c>
      <c r="M925" s="251"/>
      <c r="N925" s="251"/>
      <c r="O925" s="149"/>
      <c r="P925" s="151">
        <f t="shared" si="70"/>
        <v>0</v>
      </c>
      <c r="Q925" s="145">
        <f t="shared" si="71"/>
        <v>0</v>
      </c>
      <c r="R925" s="165"/>
      <c r="S925" s="177">
        <v>0</v>
      </c>
    </row>
    <row r="926" spans="2:20" ht="12.75" customHeight="1" x14ac:dyDescent="0.25">
      <c r="B926" s="137">
        <v>913</v>
      </c>
      <c r="C926" s="81">
        <v>6</v>
      </c>
      <c r="D926" s="83" t="s">
        <v>3925</v>
      </c>
      <c r="E926" s="128" t="s">
        <v>3765</v>
      </c>
      <c r="F926" s="86"/>
      <c r="G926" s="86"/>
      <c r="H926" s="79">
        <f>IF(ISBLANK(#REF!)=FALSE,1,IF($J926&lt;=$D$6,-1,0))</f>
        <v>1</v>
      </c>
      <c r="I926" s="251">
        <v>42072</v>
      </c>
      <c r="J926" s="251">
        <v>42076</v>
      </c>
      <c r="K926" s="149"/>
      <c r="L926" s="180">
        <f t="shared" si="69"/>
        <v>5</v>
      </c>
      <c r="M926" s="251"/>
      <c r="N926" s="251"/>
      <c r="O926" s="149"/>
      <c r="P926" s="151">
        <f t="shared" si="70"/>
        <v>0</v>
      </c>
      <c r="Q926" s="145">
        <f t="shared" si="71"/>
        <v>0</v>
      </c>
      <c r="R926" s="165"/>
      <c r="S926" s="177">
        <v>0</v>
      </c>
    </row>
    <row r="927" spans="2:20" ht="12.75" customHeight="1" x14ac:dyDescent="0.25">
      <c r="B927" s="137">
        <v>914</v>
      </c>
      <c r="C927" s="81">
        <v>5</v>
      </c>
      <c r="D927" s="83" t="s">
        <v>3926</v>
      </c>
      <c r="E927" s="128" t="s">
        <v>3767</v>
      </c>
      <c r="F927" s="86"/>
      <c r="G927" s="86"/>
      <c r="H927" s="79">
        <f>IF(ISBLANK(#REF!)=FALSE,1,IF($J927&lt;=$D$6,-1,0))</f>
        <v>1</v>
      </c>
      <c r="I927" s="251">
        <v>42044</v>
      </c>
      <c r="J927" s="251">
        <v>42076</v>
      </c>
      <c r="K927" s="149">
        <v>0.05</v>
      </c>
      <c r="L927" s="180">
        <f>NETWORKDAYS(I927,J927,0)</f>
        <v>25</v>
      </c>
      <c r="M927" s="251"/>
      <c r="N927" s="251"/>
      <c r="O927" s="149">
        <v>0.05</v>
      </c>
      <c r="P927" s="151">
        <f t="shared" si="70"/>
        <v>0</v>
      </c>
      <c r="Q927" s="145">
        <f t="shared" si="71"/>
        <v>0</v>
      </c>
      <c r="R927" s="165"/>
      <c r="S927" s="177">
        <v>0</v>
      </c>
    </row>
    <row r="928" spans="2:20" ht="12.75" customHeight="1" x14ac:dyDescent="0.25">
      <c r="B928" s="137">
        <v>915</v>
      </c>
      <c r="C928" s="81">
        <v>6</v>
      </c>
      <c r="D928" s="83" t="s">
        <v>3927</v>
      </c>
      <c r="E928" s="128" t="s">
        <v>3769</v>
      </c>
      <c r="F928" s="86"/>
      <c r="G928" s="86"/>
      <c r="H928" s="79">
        <f>IF(ISBLANK(#REF!)=FALSE,1,IF($J928&lt;=$D$6,-1,0))</f>
        <v>1</v>
      </c>
      <c r="I928" s="251">
        <v>42044</v>
      </c>
      <c r="J928" s="251">
        <v>42052</v>
      </c>
      <c r="K928" s="149"/>
      <c r="L928" s="180">
        <f t="shared" si="69"/>
        <v>7</v>
      </c>
      <c r="M928" s="251"/>
      <c r="N928" s="251"/>
      <c r="O928" s="149"/>
      <c r="P928" s="151">
        <f t="shared" si="70"/>
        <v>0</v>
      </c>
      <c r="Q928" s="145">
        <f t="shared" si="71"/>
        <v>0</v>
      </c>
      <c r="R928" s="165"/>
      <c r="S928" s="177">
        <v>0</v>
      </c>
    </row>
    <row r="929" spans="2:19" ht="12.75" customHeight="1" x14ac:dyDescent="0.25">
      <c r="B929" s="137">
        <v>916</v>
      </c>
      <c r="C929" s="81">
        <v>6</v>
      </c>
      <c r="D929" s="83" t="s">
        <v>3928</v>
      </c>
      <c r="E929" s="128" t="s">
        <v>3771</v>
      </c>
      <c r="F929" s="86"/>
      <c r="G929" s="86"/>
      <c r="H929" s="79">
        <f>IF(ISBLANK(#REF!)=FALSE,1,IF($J929&lt;=$D$6,-1,0))</f>
        <v>1</v>
      </c>
      <c r="I929" s="251">
        <v>42044</v>
      </c>
      <c r="J929" s="251">
        <v>42052</v>
      </c>
      <c r="K929" s="149"/>
      <c r="L929" s="180">
        <f t="shared" si="69"/>
        <v>7</v>
      </c>
      <c r="M929" s="251"/>
      <c r="N929" s="251"/>
      <c r="O929" s="149"/>
      <c r="P929" s="151">
        <f t="shared" si="70"/>
        <v>0</v>
      </c>
      <c r="Q929" s="145">
        <f t="shared" si="71"/>
        <v>0</v>
      </c>
      <c r="R929" s="165"/>
      <c r="S929" s="177">
        <v>0</v>
      </c>
    </row>
    <row r="930" spans="2:19" ht="12.75" customHeight="1" x14ac:dyDescent="0.25">
      <c r="B930" s="137">
        <v>917</v>
      </c>
      <c r="C930" s="81">
        <v>6</v>
      </c>
      <c r="D930" s="83" t="s">
        <v>3929</v>
      </c>
      <c r="E930" s="128" t="s">
        <v>3773</v>
      </c>
      <c r="F930" s="86"/>
      <c r="G930" s="86"/>
      <c r="H930" s="79">
        <f>IF(ISBLANK(#REF!)=FALSE,1,IF($J930&lt;=$D$6,-1,0))</f>
        <v>1</v>
      </c>
      <c r="I930" s="251">
        <v>42058</v>
      </c>
      <c r="J930" s="251">
        <v>42062</v>
      </c>
      <c r="K930" s="149"/>
      <c r="L930" s="180">
        <f t="shared" si="69"/>
        <v>5</v>
      </c>
      <c r="M930" s="251"/>
      <c r="N930" s="251"/>
      <c r="O930" s="149"/>
      <c r="P930" s="151">
        <f t="shared" si="70"/>
        <v>0</v>
      </c>
      <c r="Q930" s="145">
        <f t="shared" si="71"/>
        <v>0</v>
      </c>
      <c r="R930" s="165"/>
      <c r="S930" s="177">
        <v>0</v>
      </c>
    </row>
    <row r="931" spans="2:19" ht="12.75" customHeight="1" x14ac:dyDescent="0.25">
      <c r="B931" s="137">
        <v>918</v>
      </c>
      <c r="C931" s="81">
        <v>6</v>
      </c>
      <c r="D931" s="83" t="s">
        <v>3930</v>
      </c>
      <c r="E931" s="128" t="s">
        <v>3775</v>
      </c>
      <c r="F931" s="86"/>
      <c r="G931" s="86"/>
      <c r="H931" s="79">
        <f>IF(ISBLANK(#REF!)=FALSE,1,IF($J931&lt;=$D$6,-1,0))</f>
        <v>1</v>
      </c>
      <c r="I931" s="251">
        <v>42058</v>
      </c>
      <c r="J931" s="251">
        <v>42062</v>
      </c>
      <c r="K931" s="149"/>
      <c r="L931" s="180">
        <f t="shared" si="69"/>
        <v>5</v>
      </c>
      <c r="M931" s="251"/>
      <c r="N931" s="251"/>
      <c r="O931" s="149"/>
      <c r="P931" s="151">
        <f t="shared" si="70"/>
        <v>0</v>
      </c>
      <c r="Q931" s="145">
        <f t="shared" si="71"/>
        <v>0</v>
      </c>
      <c r="R931" s="165"/>
      <c r="S931" s="177">
        <v>0</v>
      </c>
    </row>
    <row r="932" spans="2:19" ht="12.75" customHeight="1" x14ac:dyDescent="0.25">
      <c r="B932" s="137">
        <v>919</v>
      </c>
      <c r="C932" s="81">
        <v>6</v>
      </c>
      <c r="D932" s="83" t="s">
        <v>3931</v>
      </c>
      <c r="E932" s="128" t="s">
        <v>3777</v>
      </c>
      <c r="F932" s="86"/>
      <c r="G932" s="86"/>
      <c r="H932" s="79">
        <f>IF(ISBLANK(#REF!)=FALSE,1,IF($J932&lt;=$D$6,-1,0))</f>
        <v>1</v>
      </c>
      <c r="I932" s="251">
        <v>42065</v>
      </c>
      <c r="J932" s="251">
        <v>42069</v>
      </c>
      <c r="K932" s="149"/>
      <c r="L932" s="180">
        <f t="shared" si="69"/>
        <v>5</v>
      </c>
      <c r="M932" s="251"/>
      <c r="N932" s="251"/>
      <c r="O932" s="149"/>
      <c r="P932" s="151">
        <f t="shared" si="70"/>
        <v>0</v>
      </c>
      <c r="Q932" s="145">
        <f t="shared" si="71"/>
        <v>0</v>
      </c>
      <c r="R932" s="165"/>
      <c r="S932" s="177">
        <v>0</v>
      </c>
    </row>
    <row r="933" spans="2:19" ht="12.75" customHeight="1" x14ac:dyDescent="0.25">
      <c r="B933" s="137">
        <v>920</v>
      </c>
      <c r="C933" s="81">
        <v>6</v>
      </c>
      <c r="D933" s="83" t="s">
        <v>3932</v>
      </c>
      <c r="E933" s="128" t="s">
        <v>3779</v>
      </c>
      <c r="F933" s="86"/>
      <c r="G933" s="86"/>
      <c r="H933" s="79">
        <f>IF(ISBLANK(#REF!)=FALSE,1,IF($J933&lt;=$D$6,-1,0))</f>
        <v>1</v>
      </c>
      <c r="I933" s="251">
        <v>42065</v>
      </c>
      <c r="J933" s="251">
        <v>42069</v>
      </c>
      <c r="K933" s="149"/>
      <c r="L933" s="180">
        <f t="shared" si="69"/>
        <v>5</v>
      </c>
      <c r="M933" s="251"/>
      <c r="N933" s="251"/>
      <c r="O933" s="149"/>
      <c r="P933" s="151">
        <f t="shared" si="70"/>
        <v>0</v>
      </c>
      <c r="Q933" s="145">
        <f t="shared" si="71"/>
        <v>0</v>
      </c>
      <c r="R933" s="165"/>
      <c r="S933" s="177">
        <v>0</v>
      </c>
    </row>
    <row r="934" spans="2:19" ht="12.75" customHeight="1" x14ac:dyDescent="0.25">
      <c r="B934" s="137">
        <v>921</v>
      </c>
      <c r="C934" s="81">
        <v>6</v>
      </c>
      <c r="D934" s="83" t="s">
        <v>3933</v>
      </c>
      <c r="E934" s="128" t="s">
        <v>3781</v>
      </c>
      <c r="F934" s="86"/>
      <c r="G934" s="86"/>
      <c r="H934" s="79">
        <f>IF(ISBLANK(#REF!)=FALSE,1,IF($J934&lt;=$D$6,-1,0))</f>
        <v>1</v>
      </c>
      <c r="I934" s="251">
        <v>42072</v>
      </c>
      <c r="J934" s="251">
        <v>42076</v>
      </c>
      <c r="K934" s="149"/>
      <c r="L934" s="180">
        <f t="shared" si="69"/>
        <v>5</v>
      </c>
      <c r="M934" s="251"/>
      <c r="N934" s="251"/>
      <c r="O934" s="149"/>
      <c r="P934" s="151">
        <f t="shared" si="70"/>
        <v>0</v>
      </c>
      <c r="Q934" s="145">
        <f t="shared" si="71"/>
        <v>0</v>
      </c>
      <c r="R934" s="165"/>
      <c r="S934" s="177">
        <v>0</v>
      </c>
    </row>
    <row r="935" spans="2:19" ht="12.75" customHeight="1" x14ac:dyDescent="0.25">
      <c r="B935" s="137">
        <v>922</v>
      </c>
      <c r="C935" s="81">
        <v>6</v>
      </c>
      <c r="D935" s="83" t="s">
        <v>3934</v>
      </c>
      <c r="E935" s="128" t="s">
        <v>3783</v>
      </c>
      <c r="F935" s="86"/>
      <c r="G935" s="86"/>
      <c r="H935" s="79">
        <f>IF(ISBLANK(#REF!)=FALSE,1,IF($J935&lt;=$D$6,-1,0))</f>
        <v>1</v>
      </c>
      <c r="I935" s="251">
        <v>42072</v>
      </c>
      <c r="J935" s="251">
        <v>42076</v>
      </c>
      <c r="K935" s="149"/>
      <c r="L935" s="180">
        <f t="shared" si="69"/>
        <v>5</v>
      </c>
      <c r="M935" s="251"/>
      <c r="N935" s="251"/>
      <c r="O935" s="149"/>
      <c r="P935" s="151">
        <f t="shared" si="70"/>
        <v>0</v>
      </c>
      <c r="Q935" s="145">
        <f t="shared" si="71"/>
        <v>0</v>
      </c>
      <c r="R935" s="165"/>
      <c r="S935" s="177">
        <v>0</v>
      </c>
    </row>
    <row r="936" spans="2:19" ht="12.75" customHeight="1" x14ac:dyDescent="0.25">
      <c r="B936" s="137">
        <v>923</v>
      </c>
      <c r="C936" s="81">
        <v>6</v>
      </c>
      <c r="D936" s="83" t="s">
        <v>3935</v>
      </c>
      <c r="E936" s="128" t="s">
        <v>3785</v>
      </c>
      <c r="F936" s="86"/>
      <c r="G936" s="86"/>
      <c r="H936" s="79">
        <f>IF(ISBLANK(#REF!)=FALSE,1,IF($J936&lt;=$D$6,-1,0))</f>
        <v>1</v>
      </c>
      <c r="I936" s="251">
        <v>42079</v>
      </c>
      <c r="J936" s="251">
        <v>42083</v>
      </c>
      <c r="K936" s="149"/>
      <c r="L936" s="180">
        <f t="shared" si="69"/>
        <v>5</v>
      </c>
      <c r="M936" s="251"/>
      <c r="N936" s="251"/>
      <c r="O936" s="149"/>
      <c r="P936" s="151">
        <f t="shared" si="70"/>
        <v>0</v>
      </c>
      <c r="Q936" s="145">
        <f t="shared" si="71"/>
        <v>0</v>
      </c>
      <c r="R936" s="165"/>
      <c r="S936" s="177">
        <v>0</v>
      </c>
    </row>
    <row r="937" spans="2:19" ht="12.75" customHeight="1" x14ac:dyDescent="0.25">
      <c r="B937" s="137">
        <v>924</v>
      </c>
      <c r="C937" s="81">
        <v>6</v>
      </c>
      <c r="D937" s="83" t="s">
        <v>3936</v>
      </c>
      <c r="E937" s="128" t="s">
        <v>3787</v>
      </c>
      <c r="F937" s="86"/>
      <c r="G937" s="86"/>
      <c r="H937" s="79">
        <f>IF(ISBLANK(#REF!)=FALSE,1,IF($J937&lt;=$D$6,-1,0))</f>
        <v>1</v>
      </c>
      <c r="I937" s="251">
        <v>42079</v>
      </c>
      <c r="J937" s="251">
        <v>42083</v>
      </c>
      <c r="K937" s="149"/>
      <c r="L937" s="180">
        <f t="shared" si="69"/>
        <v>5</v>
      </c>
      <c r="M937" s="251"/>
      <c r="N937" s="251"/>
      <c r="O937" s="149"/>
      <c r="P937" s="151">
        <f t="shared" si="70"/>
        <v>0</v>
      </c>
      <c r="Q937" s="145">
        <f t="shared" si="71"/>
        <v>0</v>
      </c>
      <c r="R937" s="165"/>
      <c r="S937" s="177">
        <v>0</v>
      </c>
    </row>
    <row r="938" spans="2:19" ht="12.75" customHeight="1" x14ac:dyDescent="0.25">
      <c r="B938" s="137">
        <v>925</v>
      </c>
      <c r="C938" s="81">
        <v>5</v>
      </c>
      <c r="D938" s="83" t="s">
        <v>3937</v>
      </c>
      <c r="E938" s="128" t="s">
        <v>3789</v>
      </c>
      <c r="F938" s="86"/>
      <c r="G938" s="86"/>
      <c r="H938" s="79">
        <f>IF(ISBLANK(#REF!)=FALSE,1,IF($J938&lt;=$D$6,-1,0))</f>
        <v>1</v>
      </c>
      <c r="I938" s="251">
        <v>42071</v>
      </c>
      <c r="J938" s="251">
        <v>42086</v>
      </c>
      <c r="K938" s="149">
        <v>0.01</v>
      </c>
      <c r="L938" s="180">
        <f t="shared" si="69"/>
        <v>11</v>
      </c>
      <c r="M938" s="251"/>
      <c r="N938" s="251"/>
      <c r="O938" s="149">
        <v>0.01</v>
      </c>
      <c r="P938" s="151">
        <f t="shared" si="70"/>
        <v>0</v>
      </c>
      <c r="Q938" s="145">
        <f t="shared" si="71"/>
        <v>0</v>
      </c>
      <c r="R938" s="165"/>
      <c r="S938" s="177">
        <v>0</v>
      </c>
    </row>
    <row r="939" spans="2:19" ht="12.75" customHeight="1" x14ac:dyDescent="0.25">
      <c r="B939" s="137">
        <v>926</v>
      </c>
      <c r="C939" s="81">
        <v>5</v>
      </c>
      <c r="D939" s="83" t="s">
        <v>3938</v>
      </c>
      <c r="E939" s="128" t="s">
        <v>3803</v>
      </c>
      <c r="F939" s="86"/>
      <c r="G939" s="86"/>
      <c r="H939" s="79">
        <f>IF(ISBLANK(#REF!)=FALSE,1,IF($J939&lt;=$D$6,-1,0))</f>
        <v>1</v>
      </c>
      <c r="I939" s="251">
        <v>42071</v>
      </c>
      <c r="J939" s="251">
        <v>42086</v>
      </c>
      <c r="K939" s="149">
        <v>0.02</v>
      </c>
      <c r="L939" s="180">
        <f t="shared" si="69"/>
        <v>11</v>
      </c>
      <c r="M939" s="251"/>
      <c r="N939" s="251"/>
      <c r="O939" s="149">
        <v>0.02</v>
      </c>
      <c r="P939" s="151">
        <f t="shared" si="70"/>
        <v>0</v>
      </c>
      <c r="Q939" s="145">
        <f t="shared" si="71"/>
        <v>0</v>
      </c>
      <c r="R939" s="165"/>
      <c r="S939" s="177">
        <v>0</v>
      </c>
    </row>
    <row r="940" spans="2:19" ht="12.75" customHeight="1" x14ac:dyDescent="0.25">
      <c r="B940" s="137">
        <v>927</v>
      </c>
      <c r="C940" s="81">
        <v>5</v>
      </c>
      <c r="D940" s="83" t="s">
        <v>3939</v>
      </c>
      <c r="E940" s="128" t="s">
        <v>1010</v>
      </c>
      <c r="F940" s="86" t="s">
        <v>869</v>
      </c>
      <c r="G940" s="86"/>
      <c r="H940" s="79">
        <f>IF(ISBLANK(#REF!)=FALSE,1,IF($J940&lt;=$D$6,-1,0))</f>
        <v>1</v>
      </c>
      <c r="I940" s="251">
        <v>42044</v>
      </c>
      <c r="J940" s="251">
        <v>42083</v>
      </c>
      <c r="K940" s="149">
        <v>0.02</v>
      </c>
      <c r="L940" s="180">
        <f t="shared" si="69"/>
        <v>30</v>
      </c>
      <c r="M940" s="251"/>
      <c r="N940" s="251"/>
      <c r="O940" s="149">
        <v>0.02</v>
      </c>
      <c r="P940" s="151">
        <f t="shared" si="70"/>
        <v>0</v>
      </c>
      <c r="Q940" s="145">
        <f t="shared" si="71"/>
        <v>0</v>
      </c>
      <c r="R940" s="165"/>
      <c r="S940" s="177">
        <v>0</v>
      </c>
    </row>
    <row r="941" spans="2:19" ht="12.75" customHeight="1" x14ac:dyDescent="0.25">
      <c r="B941" s="137">
        <v>928</v>
      </c>
      <c r="C941" s="81">
        <v>6</v>
      </c>
      <c r="D941" s="83" t="s">
        <v>3940</v>
      </c>
      <c r="E941" s="128" t="s">
        <v>3141</v>
      </c>
      <c r="F941" s="86" t="s">
        <v>869</v>
      </c>
      <c r="G941" s="86"/>
      <c r="H941" s="79">
        <f>IF(ISBLANK(#REF!)=FALSE,1,IF($J941&lt;=$D$6,-1,0))</f>
        <v>1</v>
      </c>
      <c r="I941" s="251">
        <v>42044</v>
      </c>
      <c r="J941" s="251">
        <v>42052</v>
      </c>
      <c r="K941" s="149"/>
      <c r="L941" s="180">
        <f t="shared" si="69"/>
        <v>7</v>
      </c>
      <c r="M941" s="251"/>
      <c r="N941" s="251"/>
      <c r="O941" s="149"/>
      <c r="P941" s="151">
        <f t="shared" si="70"/>
        <v>0</v>
      </c>
      <c r="Q941" s="145">
        <f t="shared" si="71"/>
        <v>0</v>
      </c>
      <c r="R941" s="165"/>
      <c r="S941" s="177">
        <v>0</v>
      </c>
    </row>
    <row r="942" spans="2:19" ht="12.75" customHeight="1" x14ac:dyDescent="0.25">
      <c r="B942" s="137">
        <v>929</v>
      </c>
      <c r="C942" s="81">
        <v>6</v>
      </c>
      <c r="D942" s="83" t="s">
        <v>3941</v>
      </c>
      <c r="E942" s="128" t="s">
        <v>3817</v>
      </c>
      <c r="F942" s="86" t="s">
        <v>869</v>
      </c>
      <c r="G942" s="86"/>
      <c r="H942" s="79">
        <f>IF(ISBLANK(#REF!)=FALSE,1,IF($J942&lt;=$D$6,-1,0))</f>
        <v>1</v>
      </c>
      <c r="I942" s="251">
        <v>42058</v>
      </c>
      <c r="J942" s="251">
        <v>42062</v>
      </c>
      <c r="K942" s="149"/>
      <c r="L942" s="180">
        <f t="shared" si="69"/>
        <v>5</v>
      </c>
      <c r="M942" s="251"/>
      <c r="N942" s="251"/>
      <c r="O942" s="149"/>
      <c r="P942" s="151">
        <f t="shared" si="70"/>
        <v>0</v>
      </c>
      <c r="Q942" s="145">
        <f t="shared" si="71"/>
        <v>0</v>
      </c>
      <c r="R942" s="165"/>
      <c r="S942" s="177">
        <v>0</v>
      </c>
    </row>
    <row r="943" spans="2:19" ht="12.75" customHeight="1" x14ac:dyDescent="0.25">
      <c r="B943" s="137">
        <v>930</v>
      </c>
      <c r="C943" s="81">
        <v>6</v>
      </c>
      <c r="D943" s="83" t="s">
        <v>3942</v>
      </c>
      <c r="E943" s="128" t="s">
        <v>3819</v>
      </c>
      <c r="F943" s="86" t="s">
        <v>869</v>
      </c>
      <c r="G943" s="86"/>
      <c r="H943" s="79">
        <f>IF(ISBLANK(#REF!)=FALSE,1,IF($J943&lt;=$D$6,-1,0))</f>
        <v>1</v>
      </c>
      <c r="I943" s="251">
        <v>42065</v>
      </c>
      <c r="J943" s="251">
        <v>42069</v>
      </c>
      <c r="K943" s="149"/>
      <c r="L943" s="180">
        <f t="shared" si="69"/>
        <v>5</v>
      </c>
      <c r="M943" s="251"/>
      <c r="N943" s="251"/>
      <c r="O943" s="149"/>
      <c r="P943" s="151">
        <f t="shared" si="70"/>
        <v>0</v>
      </c>
      <c r="Q943" s="145">
        <f t="shared" si="71"/>
        <v>0</v>
      </c>
      <c r="R943" s="165"/>
      <c r="S943" s="177">
        <v>0</v>
      </c>
    </row>
    <row r="944" spans="2:19" ht="12.75" customHeight="1" x14ac:dyDescent="0.25">
      <c r="B944" s="137">
        <v>931</v>
      </c>
      <c r="C944" s="81">
        <v>6</v>
      </c>
      <c r="D944" s="83" t="s">
        <v>3943</v>
      </c>
      <c r="E944" s="128" t="s">
        <v>3145</v>
      </c>
      <c r="F944" s="86" t="s">
        <v>869</v>
      </c>
      <c r="G944" s="86"/>
      <c r="H944" s="79">
        <f>IF(ISBLANK(#REF!)=FALSE,1,IF($J944&lt;=$D$6,-1,0))</f>
        <v>1</v>
      </c>
      <c r="I944" s="251">
        <v>42072</v>
      </c>
      <c r="J944" s="251">
        <v>42083</v>
      </c>
      <c r="K944" s="149"/>
      <c r="L944" s="180">
        <f t="shared" si="69"/>
        <v>10</v>
      </c>
      <c r="M944" s="251"/>
      <c r="N944" s="251"/>
      <c r="O944" s="149"/>
      <c r="P944" s="151">
        <f t="shared" si="70"/>
        <v>0</v>
      </c>
      <c r="Q944" s="145">
        <f t="shared" si="71"/>
        <v>0</v>
      </c>
      <c r="R944" s="165"/>
      <c r="S944" s="177">
        <v>0</v>
      </c>
    </row>
    <row r="945" spans="2:19" ht="12.75" customHeight="1" x14ac:dyDescent="0.25">
      <c r="B945" s="137">
        <v>932</v>
      </c>
      <c r="C945" s="81">
        <v>5</v>
      </c>
      <c r="D945" s="83" t="s">
        <v>3944</v>
      </c>
      <c r="E945" s="128" t="s">
        <v>3007</v>
      </c>
      <c r="F945" s="86" t="s">
        <v>869</v>
      </c>
      <c r="G945" s="86"/>
      <c r="H945" s="79">
        <f>IF(ISBLANK(#REF!)=FALSE,1,IF($J945&lt;=$D$6,-1,0))</f>
        <v>1</v>
      </c>
      <c r="I945" s="251">
        <v>42044</v>
      </c>
      <c r="J945" s="251">
        <v>42085</v>
      </c>
      <c r="K945" s="149">
        <v>0.01</v>
      </c>
      <c r="L945" s="180">
        <f>NETWORKDAYS(I945,J945,0)</f>
        <v>30</v>
      </c>
      <c r="M945" s="251"/>
      <c r="N945" s="251"/>
      <c r="O945" s="149">
        <v>0.01</v>
      </c>
      <c r="P945" s="151">
        <f t="shared" si="70"/>
        <v>0</v>
      </c>
      <c r="Q945" s="145">
        <f t="shared" si="71"/>
        <v>0</v>
      </c>
      <c r="R945" s="165"/>
      <c r="S945" s="177">
        <v>0</v>
      </c>
    </row>
    <row r="946" spans="2:19" ht="12.75" customHeight="1" x14ac:dyDescent="0.25">
      <c r="B946" s="137">
        <v>933</v>
      </c>
      <c r="C946" s="81">
        <v>6</v>
      </c>
      <c r="D946" s="83" t="s">
        <v>3945</v>
      </c>
      <c r="E946" s="128" t="s">
        <v>3823</v>
      </c>
      <c r="F946" s="86" t="s">
        <v>869</v>
      </c>
      <c r="G946" s="86"/>
      <c r="H946" s="79">
        <f>IF(ISBLANK(#REF!)=FALSE,1,IF($J946&lt;=$D$6,-1,0))</f>
        <v>1</v>
      </c>
      <c r="I946" s="251">
        <v>42044</v>
      </c>
      <c r="J946" s="251">
        <v>42052</v>
      </c>
      <c r="K946" s="149"/>
      <c r="L946" s="180">
        <f t="shared" si="69"/>
        <v>7</v>
      </c>
      <c r="M946" s="251"/>
      <c r="N946" s="251"/>
      <c r="O946" s="149"/>
      <c r="P946" s="151">
        <f t="shared" si="70"/>
        <v>0</v>
      </c>
      <c r="Q946" s="145">
        <f t="shared" si="71"/>
        <v>0</v>
      </c>
      <c r="R946" s="165"/>
      <c r="S946" s="177">
        <v>0</v>
      </c>
    </row>
    <row r="947" spans="2:19" ht="12.75" customHeight="1" x14ac:dyDescent="0.25">
      <c r="B947" s="137">
        <v>934</v>
      </c>
      <c r="C947" s="81">
        <v>6</v>
      </c>
      <c r="D947" s="83" t="s">
        <v>3946</v>
      </c>
      <c r="E947" s="128" t="s">
        <v>3825</v>
      </c>
      <c r="F947" s="86" t="s">
        <v>869</v>
      </c>
      <c r="G947" s="86"/>
      <c r="H947" s="79">
        <f>IF(ISBLANK(#REF!)=FALSE,1,IF($J947&lt;=$D$6,-1,0))</f>
        <v>1</v>
      </c>
      <c r="I947" s="251">
        <v>42058</v>
      </c>
      <c r="J947" s="251">
        <v>42062</v>
      </c>
      <c r="K947" s="149"/>
      <c r="L947" s="180">
        <f t="shared" si="69"/>
        <v>5</v>
      </c>
      <c r="M947" s="251"/>
      <c r="N947" s="251"/>
      <c r="O947" s="149"/>
      <c r="P947" s="151">
        <f t="shared" si="70"/>
        <v>0</v>
      </c>
      <c r="Q947" s="145">
        <f t="shared" si="71"/>
        <v>0</v>
      </c>
      <c r="R947" s="165"/>
      <c r="S947" s="177">
        <v>0</v>
      </c>
    </row>
    <row r="948" spans="2:19" ht="12.75" customHeight="1" x14ac:dyDescent="0.25">
      <c r="B948" s="137">
        <v>935</v>
      </c>
      <c r="C948" s="81">
        <v>6</v>
      </c>
      <c r="D948" s="83" t="s">
        <v>3947</v>
      </c>
      <c r="E948" s="128" t="s">
        <v>3827</v>
      </c>
      <c r="F948" s="86" t="s">
        <v>869</v>
      </c>
      <c r="G948" s="86"/>
      <c r="H948" s="79">
        <f>IF(ISBLANK(#REF!)=FALSE,1,IF($J948&lt;=$D$6,-1,0))</f>
        <v>1</v>
      </c>
      <c r="I948" s="251">
        <v>42058</v>
      </c>
      <c r="J948" s="251">
        <v>42062</v>
      </c>
      <c r="K948" s="149"/>
      <c r="L948" s="180">
        <f t="shared" si="69"/>
        <v>5</v>
      </c>
      <c r="M948" s="251"/>
      <c r="N948" s="251"/>
      <c r="O948" s="149"/>
      <c r="P948" s="151">
        <f t="shared" si="70"/>
        <v>0</v>
      </c>
      <c r="Q948" s="145">
        <f t="shared" si="71"/>
        <v>0</v>
      </c>
      <c r="R948" s="165"/>
      <c r="S948" s="177">
        <v>0</v>
      </c>
    </row>
    <row r="949" spans="2:19" ht="12.75" customHeight="1" x14ac:dyDescent="0.25">
      <c r="B949" s="137">
        <v>936</v>
      </c>
      <c r="C949" s="81">
        <v>6</v>
      </c>
      <c r="D949" s="83" t="s">
        <v>3948</v>
      </c>
      <c r="E949" s="128" t="s">
        <v>3829</v>
      </c>
      <c r="F949" s="86" t="s">
        <v>869</v>
      </c>
      <c r="G949" s="86"/>
      <c r="H949" s="79">
        <f>IF(ISBLANK(#REF!)=FALSE,1,IF($J949&lt;=$D$6,-1,0))</f>
        <v>1</v>
      </c>
      <c r="I949" s="251">
        <v>42065</v>
      </c>
      <c r="J949" s="251">
        <v>42069</v>
      </c>
      <c r="K949" s="149"/>
      <c r="L949" s="180">
        <f t="shared" si="69"/>
        <v>5</v>
      </c>
      <c r="M949" s="251"/>
      <c r="N949" s="251"/>
      <c r="O949" s="149"/>
      <c r="P949" s="151">
        <f t="shared" si="70"/>
        <v>0</v>
      </c>
      <c r="Q949" s="145">
        <f t="shared" si="71"/>
        <v>0</v>
      </c>
      <c r="R949" s="165"/>
      <c r="S949" s="177">
        <v>0</v>
      </c>
    </row>
    <row r="950" spans="2:19" ht="12.75" customHeight="1" x14ac:dyDescent="0.25">
      <c r="B950" s="137">
        <v>937</v>
      </c>
      <c r="C950" s="81">
        <v>6</v>
      </c>
      <c r="D950" s="83" t="s">
        <v>3949</v>
      </c>
      <c r="E950" s="128" t="s">
        <v>3831</v>
      </c>
      <c r="F950" s="86" t="s">
        <v>869</v>
      </c>
      <c r="G950" s="86"/>
      <c r="H950" s="79">
        <f>IF(ISBLANK(#REF!)=FALSE,1,IF($J950&lt;=$D$6,-1,0))</f>
        <v>1</v>
      </c>
      <c r="I950" s="251">
        <v>42065</v>
      </c>
      <c r="J950" s="251">
        <v>42069</v>
      </c>
      <c r="K950" s="149"/>
      <c r="L950" s="180">
        <f t="shared" si="69"/>
        <v>5</v>
      </c>
      <c r="M950" s="251"/>
      <c r="N950" s="251"/>
      <c r="O950" s="149"/>
      <c r="P950" s="151">
        <f t="shared" si="70"/>
        <v>0</v>
      </c>
      <c r="Q950" s="145">
        <f t="shared" si="71"/>
        <v>0</v>
      </c>
      <c r="R950" s="165"/>
      <c r="S950" s="177">
        <v>0</v>
      </c>
    </row>
    <row r="951" spans="2:19" ht="12.75" customHeight="1" x14ac:dyDescent="0.25">
      <c r="B951" s="137">
        <v>938</v>
      </c>
      <c r="C951" s="81">
        <v>6</v>
      </c>
      <c r="D951" s="83" t="s">
        <v>3950</v>
      </c>
      <c r="E951" s="128" t="s">
        <v>3833</v>
      </c>
      <c r="F951" s="86" t="s">
        <v>869</v>
      </c>
      <c r="G951" s="86"/>
      <c r="H951" s="79">
        <f>IF(ISBLANK(#REF!)=FALSE,1,IF($J951&lt;=$D$6,-1,0))</f>
        <v>1</v>
      </c>
      <c r="I951" s="251">
        <v>42072</v>
      </c>
      <c r="J951" s="251">
        <v>42076</v>
      </c>
      <c r="K951" s="149"/>
      <c r="L951" s="180">
        <f t="shared" si="69"/>
        <v>5</v>
      </c>
      <c r="M951" s="251"/>
      <c r="N951" s="251"/>
      <c r="O951" s="149"/>
      <c r="P951" s="151">
        <f t="shared" si="70"/>
        <v>0</v>
      </c>
      <c r="Q951" s="145">
        <f t="shared" si="71"/>
        <v>0</v>
      </c>
      <c r="R951" s="165"/>
      <c r="S951" s="177">
        <v>0</v>
      </c>
    </row>
    <row r="952" spans="2:19" ht="12.75" customHeight="1" x14ac:dyDescent="0.25">
      <c r="B952" s="137">
        <v>939</v>
      </c>
      <c r="C952" s="81">
        <v>6</v>
      </c>
      <c r="D952" s="83" t="s">
        <v>3951</v>
      </c>
      <c r="E952" s="128" t="s">
        <v>3835</v>
      </c>
      <c r="F952" s="86" t="s">
        <v>869</v>
      </c>
      <c r="G952" s="86"/>
      <c r="H952" s="79">
        <f>IF(ISBLANK(#REF!)=FALSE,1,IF($J952&lt;=$D$6,-1,0))</f>
        <v>1</v>
      </c>
      <c r="I952" s="251">
        <v>42072</v>
      </c>
      <c r="J952" s="251">
        <v>42076</v>
      </c>
      <c r="K952" s="149"/>
      <c r="L952" s="180">
        <f t="shared" si="69"/>
        <v>5</v>
      </c>
      <c r="M952" s="251"/>
      <c r="N952" s="251"/>
      <c r="O952" s="149"/>
      <c r="P952" s="151">
        <f t="shared" si="70"/>
        <v>0</v>
      </c>
      <c r="Q952" s="145">
        <f t="shared" si="71"/>
        <v>0</v>
      </c>
      <c r="R952" s="165"/>
      <c r="S952" s="177">
        <v>0</v>
      </c>
    </row>
    <row r="953" spans="2:19" ht="12.75" customHeight="1" x14ac:dyDescent="0.25">
      <c r="B953" s="137">
        <v>940</v>
      </c>
      <c r="C953" s="81">
        <v>6</v>
      </c>
      <c r="D953" s="83" t="s">
        <v>3952</v>
      </c>
      <c r="E953" s="128" t="s">
        <v>3837</v>
      </c>
      <c r="F953" s="86" t="s">
        <v>869</v>
      </c>
      <c r="G953" s="86"/>
      <c r="H953" s="79">
        <f>IF(ISBLANK(#REF!)=FALSE,1,IF($J953&lt;=$D$6,-1,0))</f>
        <v>1</v>
      </c>
      <c r="I953" s="251">
        <v>42079</v>
      </c>
      <c r="J953" s="251">
        <v>42083</v>
      </c>
      <c r="K953" s="149"/>
      <c r="L953" s="180">
        <f t="shared" si="69"/>
        <v>5</v>
      </c>
      <c r="M953" s="251"/>
      <c r="N953" s="251"/>
      <c r="O953" s="149"/>
      <c r="P953" s="151">
        <f t="shared" si="70"/>
        <v>0</v>
      </c>
      <c r="Q953" s="145">
        <f t="shared" si="71"/>
        <v>0</v>
      </c>
      <c r="R953" s="165"/>
      <c r="S953" s="177">
        <v>0</v>
      </c>
    </row>
    <row r="954" spans="2:19" ht="12.75" customHeight="1" x14ac:dyDescent="0.25">
      <c r="B954" s="137">
        <v>941</v>
      </c>
      <c r="C954" s="81">
        <v>5</v>
      </c>
      <c r="D954" s="83" t="s">
        <v>3953</v>
      </c>
      <c r="E954" s="128" t="s">
        <v>3839</v>
      </c>
      <c r="F954" s="86" t="s">
        <v>869</v>
      </c>
      <c r="G954" s="86"/>
      <c r="H954" s="79">
        <f>IF(ISBLANK(#REF!)=FALSE,1,IF($J954&lt;=$D$6,-1,0))</f>
        <v>1</v>
      </c>
      <c r="I954" s="251">
        <v>42044</v>
      </c>
      <c r="J954" s="251">
        <v>42083</v>
      </c>
      <c r="K954" s="149">
        <v>0.02</v>
      </c>
      <c r="L954" s="180">
        <f>NETWORKDAYS(I954,J954,0)</f>
        <v>30</v>
      </c>
      <c r="M954" s="251"/>
      <c r="N954" s="251"/>
      <c r="O954" s="149">
        <v>0.02</v>
      </c>
      <c r="P954" s="151">
        <f t="shared" si="70"/>
        <v>0</v>
      </c>
      <c r="Q954" s="145">
        <f t="shared" si="71"/>
        <v>0</v>
      </c>
      <c r="R954" s="165"/>
      <c r="S954" s="177">
        <v>0</v>
      </c>
    </row>
    <row r="955" spans="2:19" ht="12.75" customHeight="1" x14ac:dyDescent="0.25">
      <c r="B955" s="137">
        <v>942</v>
      </c>
      <c r="C955" s="81">
        <v>6</v>
      </c>
      <c r="D955" s="83" t="s">
        <v>3954</v>
      </c>
      <c r="E955" s="128" t="s">
        <v>3841</v>
      </c>
      <c r="F955" s="86" t="s">
        <v>869</v>
      </c>
      <c r="G955" s="86"/>
      <c r="H955" s="79">
        <f>IF(ISBLANK(#REF!)=FALSE,1,IF($J955&lt;=$D$6,-1,0))</f>
        <v>1</v>
      </c>
      <c r="I955" s="251">
        <v>42044</v>
      </c>
      <c r="J955" s="251">
        <v>42052</v>
      </c>
      <c r="K955" s="149"/>
      <c r="L955" s="180">
        <f t="shared" si="69"/>
        <v>7</v>
      </c>
      <c r="M955" s="251"/>
      <c r="N955" s="251"/>
      <c r="O955" s="149"/>
      <c r="P955" s="151">
        <f t="shared" si="70"/>
        <v>0</v>
      </c>
      <c r="Q955" s="145">
        <f t="shared" si="71"/>
        <v>0</v>
      </c>
      <c r="R955" s="165"/>
      <c r="S955" s="177">
        <v>0</v>
      </c>
    </row>
    <row r="956" spans="2:19" ht="12.75" customHeight="1" x14ac:dyDescent="0.25">
      <c r="B956" s="137">
        <v>943</v>
      </c>
      <c r="C956" s="81">
        <v>6</v>
      </c>
      <c r="D956" s="83" t="s">
        <v>3955</v>
      </c>
      <c r="E956" s="128" t="s">
        <v>3843</v>
      </c>
      <c r="F956" s="86" t="s">
        <v>869</v>
      </c>
      <c r="G956" s="86"/>
      <c r="H956" s="79">
        <f>IF(ISBLANK(#REF!)=FALSE,1,IF($J956&lt;=$D$6,-1,0))</f>
        <v>1</v>
      </c>
      <c r="I956" s="251">
        <v>42044</v>
      </c>
      <c r="J956" s="251">
        <v>42052</v>
      </c>
      <c r="K956" s="149"/>
      <c r="L956" s="180">
        <f t="shared" si="69"/>
        <v>7</v>
      </c>
      <c r="M956" s="251"/>
      <c r="N956" s="251"/>
      <c r="O956" s="149"/>
      <c r="P956" s="151">
        <f t="shared" si="70"/>
        <v>0</v>
      </c>
      <c r="Q956" s="145">
        <f t="shared" si="71"/>
        <v>0</v>
      </c>
      <c r="R956" s="165"/>
      <c r="S956" s="177">
        <v>0</v>
      </c>
    </row>
    <row r="957" spans="2:19" ht="12.75" customHeight="1" x14ac:dyDescent="0.25">
      <c r="B957" s="137">
        <v>944</v>
      </c>
      <c r="C957" s="81">
        <v>6</v>
      </c>
      <c r="D957" s="83" t="s">
        <v>3956</v>
      </c>
      <c r="E957" s="128" t="s">
        <v>3957</v>
      </c>
      <c r="F957" s="86" t="s">
        <v>869</v>
      </c>
      <c r="G957" s="86"/>
      <c r="H957" s="79">
        <f>IF(ISBLANK(#REF!)=FALSE,1,IF($J957&lt;=$D$6,-1,0))</f>
        <v>1</v>
      </c>
      <c r="I957" s="251">
        <v>42044</v>
      </c>
      <c r="J957" s="251">
        <v>42052</v>
      </c>
      <c r="K957" s="149"/>
      <c r="L957" s="180">
        <f t="shared" ref="L957:L1019" si="73">NETWORKDAYS(I957,J957,0)</f>
        <v>7</v>
      </c>
      <c r="M957" s="251"/>
      <c r="N957" s="251"/>
      <c r="O957" s="149"/>
      <c r="P957" s="151">
        <f t="shared" si="70"/>
        <v>0</v>
      </c>
      <c r="Q957" s="145">
        <f t="shared" si="71"/>
        <v>0</v>
      </c>
      <c r="R957" s="165"/>
      <c r="S957" s="177">
        <v>0</v>
      </c>
    </row>
    <row r="958" spans="2:19" ht="12.75" customHeight="1" x14ac:dyDescent="0.25">
      <c r="B958" s="137">
        <v>945</v>
      </c>
      <c r="C958" s="81">
        <v>6</v>
      </c>
      <c r="D958" s="83" t="s">
        <v>3958</v>
      </c>
      <c r="E958" s="128" t="s">
        <v>3959</v>
      </c>
      <c r="F958" s="86" t="s">
        <v>869</v>
      </c>
      <c r="G958" s="86"/>
      <c r="H958" s="79">
        <f>IF(ISBLANK(#REF!)=FALSE,1,IF($J958&lt;=$D$6,-1,0))</f>
        <v>1</v>
      </c>
      <c r="I958" s="251">
        <v>42058</v>
      </c>
      <c r="J958" s="251">
        <v>42062</v>
      </c>
      <c r="K958" s="149"/>
      <c r="L958" s="180">
        <f t="shared" si="73"/>
        <v>5</v>
      </c>
      <c r="M958" s="251"/>
      <c r="N958" s="251"/>
      <c r="O958" s="149"/>
      <c r="P958" s="151">
        <f t="shared" ref="P958:P1021" si="74">NETWORKDAYS(M958,N958,0)</f>
        <v>0</v>
      </c>
      <c r="Q958" s="145">
        <f t="shared" ref="Q958:Q1021" si="75">N958-M958</f>
        <v>0</v>
      </c>
      <c r="R958" s="165"/>
      <c r="S958" s="177">
        <v>0</v>
      </c>
    </row>
    <row r="959" spans="2:19" ht="12.75" customHeight="1" x14ac:dyDescent="0.25">
      <c r="B959" s="137">
        <v>946</v>
      </c>
      <c r="C959" s="81">
        <v>6</v>
      </c>
      <c r="D959" s="83" t="s">
        <v>3960</v>
      </c>
      <c r="E959" s="128" t="s">
        <v>3850</v>
      </c>
      <c r="F959" s="86" t="s">
        <v>3846</v>
      </c>
      <c r="G959" s="86"/>
      <c r="H959" s="79">
        <f>IF(ISBLANK(#REF!)=FALSE,1,IF($J959&lt;=$D$6,-1,0))</f>
        <v>1</v>
      </c>
      <c r="I959" s="251">
        <v>42058</v>
      </c>
      <c r="J959" s="251">
        <v>42062</v>
      </c>
      <c r="K959" s="149"/>
      <c r="L959" s="180">
        <f t="shared" si="73"/>
        <v>5</v>
      </c>
      <c r="M959" s="251"/>
      <c r="N959" s="251"/>
      <c r="O959" s="149"/>
      <c r="P959" s="151">
        <f t="shared" si="74"/>
        <v>0</v>
      </c>
      <c r="Q959" s="145">
        <f t="shared" si="75"/>
        <v>0</v>
      </c>
      <c r="R959" s="165"/>
      <c r="S959" s="177">
        <v>0</v>
      </c>
    </row>
    <row r="960" spans="2:19" ht="12.75" customHeight="1" x14ac:dyDescent="0.25">
      <c r="B960" s="137">
        <v>947</v>
      </c>
      <c r="C960" s="81">
        <v>6</v>
      </c>
      <c r="D960" s="83" t="s">
        <v>3961</v>
      </c>
      <c r="E960" s="128" t="s">
        <v>3852</v>
      </c>
      <c r="F960" s="86" t="s">
        <v>3846</v>
      </c>
      <c r="G960" s="86"/>
      <c r="H960" s="79">
        <f>IF(ISBLANK(#REF!)=FALSE,1,IF($J960&lt;=$D$6,-1,0))</f>
        <v>1</v>
      </c>
      <c r="I960" s="251">
        <v>42058</v>
      </c>
      <c r="J960" s="251">
        <v>42062</v>
      </c>
      <c r="K960" s="149"/>
      <c r="L960" s="180">
        <f t="shared" si="73"/>
        <v>5</v>
      </c>
      <c r="M960" s="251"/>
      <c r="N960" s="251"/>
      <c r="O960" s="149"/>
      <c r="P960" s="151">
        <f t="shared" si="74"/>
        <v>0</v>
      </c>
      <c r="Q960" s="145">
        <f t="shared" si="75"/>
        <v>0</v>
      </c>
      <c r="R960" s="165"/>
      <c r="S960" s="177">
        <v>0</v>
      </c>
    </row>
    <row r="961" spans="2:19" ht="12.75" customHeight="1" x14ac:dyDescent="0.25">
      <c r="B961" s="137">
        <v>948</v>
      </c>
      <c r="C961" s="81">
        <v>6</v>
      </c>
      <c r="D961" s="83" t="s">
        <v>3962</v>
      </c>
      <c r="E961" s="128" t="s">
        <v>3854</v>
      </c>
      <c r="F961" s="86" t="s">
        <v>3846</v>
      </c>
      <c r="G961" s="86"/>
      <c r="H961" s="79">
        <f>IF(ISBLANK(#REF!)=FALSE,1,IF($J961&lt;=$D$6,-1,0))</f>
        <v>1</v>
      </c>
      <c r="I961" s="251">
        <v>42065</v>
      </c>
      <c r="J961" s="251">
        <v>42069</v>
      </c>
      <c r="K961" s="149"/>
      <c r="L961" s="180">
        <f t="shared" si="73"/>
        <v>5</v>
      </c>
      <c r="M961" s="251"/>
      <c r="N961" s="251"/>
      <c r="O961" s="149"/>
      <c r="P961" s="151">
        <f t="shared" si="74"/>
        <v>0</v>
      </c>
      <c r="Q961" s="145">
        <f t="shared" si="75"/>
        <v>0</v>
      </c>
      <c r="R961" s="165"/>
      <c r="S961" s="177">
        <v>0</v>
      </c>
    </row>
    <row r="962" spans="2:19" ht="12.75" customHeight="1" x14ac:dyDescent="0.25">
      <c r="B962" s="137">
        <v>949</v>
      </c>
      <c r="C962" s="81">
        <v>6</v>
      </c>
      <c r="D962" s="83" t="s">
        <v>3963</v>
      </c>
      <c r="E962" s="128" t="s">
        <v>3856</v>
      </c>
      <c r="F962" s="86" t="s">
        <v>3846</v>
      </c>
      <c r="G962" s="86"/>
      <c r="H962" s="79">
        <f>IF(ISBLANK(#REF!)=FALSE,1,IF($J962&lt;=$D$6,-1,0))</f>
        <v>1</v>
      </c>
      <c r="I962" s="251">
        <v>42065</v>
      </c>
      <c r="J962" s="251">
        <v>42069</v>
      </c>
      <c r="K962" s="149"/>
      <c r="L962" s="180">
        <f t="shared" si="73"/>
        <v>5</v>
      </c>
      <c r="M962" s="251"/>
      <c r="N962" s="251"/>
      <c r="O962" s="149"/>
      <c r="P962" s="151">
        <f t="shared" si="74"/>
        <v>0</v>
      </c>
      <c r="Q962" s="145">
        <f t="shared" si="75"/>
        <v>0</v>
      </c>
      <c r="R962" s="165"/>
      <c r="S962" s="177">
        <v>0</v>
      </c>
    </row>
    <row r="963" spans="2:19" ht="12.75" customHeight="1" x14ac:dyDescent="0.25">
      <c r="B963" s="137">
        <v>950</v>
      </c>
      <c r="C963" s="81">
        <v>6</v>
      </c>
      <c r="D963" s="83" t="s">
        <v>3964</v>
      </c>
      <c r="E963" s="128" t="s">
        <v>3859</v>
      </c>
      <c r="F963" s="86" t="s">
        <v>3846</v>
      </c>
      <c r="G963" s="86"/>
      <c r="H963" s="79">
        <f>IF(ISBLANK(#REF!)=FALSE,1,IF($J963&lt;=$D$6,-1,0))</f>
        <v>1</v>
      </c>
      <c r="I963" s="251">
        <v>42065</v>
      </c>
      <c r="J963" s="251">
        <v>42069</v>
      </c>
      <c r="K963" s="149"/>
      <c r="L963" s="180">
        <f t="shared" si="73"/>
        <v>5</v>
      </c>
      <c r="M963" s="251"/>
      <c r="N963" s="251"/>
      <c r="O963" s="149"/>
      <c r="P963" s="151">
        <f t="shared" si="74"/>
        <v>0</v>
      </c>
      <c r="Q963" s="145">
        <f t="shared" si="75"/>
        <v>0</v>
      </c>
      <c r="R963" s="165"/>
      <c r="S963" s="177">
        <v>0</v>
      </c>
    </row>
    <row r="964" spans="2:19" ht="12.75" customHeight="1" x14ac:dyDescent="0.25">
      <c r="B964" s="137">
        <v>951</v>
      </c>
      <c r="C964" s="81">
        <v>6</v>
      </c>
      <c r="D964" s="83" t="s">
        <v>3965</v>
      </c>
      <c r="E964" s="128" t="s">
        <v>3861</v>
      </c>
      <c r="F964" s="86" t="s">
        <v>3846</v>
      </c>
      <c r="G964" s="86"/>
      <c r="H964" s="79">
        <f>IF(ISBLANK(#REF!)=FALSE,1,IF($J964&lt;=$D$6,-1,0))</f>
        <v>1</v>
      </c>
      <c r="I964" s="251">
        <v>42072</v>
      </c>
      <c r="J964" s="251">
        <v>42076</v>
      </c>
      <c r="K964" s="149"/>
      <c r="L964" s="180">
        <f t="shared" si="73"/>
        <v>5</v>
      </c>
      <c r="M964" s="251"/>
      <c r="N964" s="251"/>
      <c r="O964" s="149"/>
      <c r="P964" s="151">
        <f t="shared" si="74"/>
        <v>0</v>
      </c>
      <c r="Q964" s="145">
        <f t="shared" si="75"/>
        <v>0</v>
      </c>
      <c r="R964" s="165"/>
      <c r="S964" s="177">
        <v>0</v>
      </c>
    </row>
    <row r="965" spans="2:19" ht="12.75" customHeight="1" x14ac:dyDescent="0.25">
      <c r="B965" s="137">
        <v>952</v>
      </c>
      <c r="C965" s="81">
        <v>6</v>
      </c>
      <c r="D965" s="83" t="s">
        <v>3966</v>
      </c>
      <c r="E965" s="128" t="s">
        <v>3863</v>
      </c>
      <c r="F965" s="86" t="s">
        <v>3846</v>
      </c>
      <c r="G965" s="86"/>
      <c r="H965" s="79">
        <f>IF(ISBLANK(#REF!)=FALSE,1,IF($J965&lt;=$D$6,-1,0))</f>
        <v>1</v>
      </c>
      <c r="I965" s="251">
        <v>42072</v>
      </c>
      <c r="J965" s="251">
        <v>42076</v>
      </c>
      <c r="K965" s="149"/>
      <c r="L965" s="180">
        <f t="shared" si="73"/>
        <v>5</v>
      </c>
      <c r="M965" s="251"/>
      <c r="N965" s="251"/>
      <c r="O965" s="149"/>
      <c r="P965" s="151">
        <f t="shared" si="74"/>
        <v>0</v>
      </c>
      <c r="Q965" s="145">
        <f t="shared" si="75"/>
        <v>0</v>
      </c>
      <c r="R965" s="165"/>
      <c r="S965" s="177">
        <v>0</v>
      </c>
    </row>
    <row r="966" spans="2:19" ht="12.75" customHeight="1" x14ac:dyDescent="0.25">
      <c r="B966" s="137">
        <v>953</v>
      </c>
      <c r="C966" s="81">
        <v>6</v>
      </c>
      <c r="D966" s="83" t="s">
        <v>3967</v>
      </c>
      <c r="E966" s="128" t="s">
        <v>3865</v>
      </c>
      <c r="F966" s="86" t="s">
        <v>3846</v>
      </c>
      <c r="G966" s="86"/>
      <c r="H966" s="79">
        <f>IF(ISBLANK(#REF!)=FALSE,1,IF($J966&lt;=$D$6,-1,0))</f>
        <v>1</v>
      </c>
      <c r="I966" s="251">
        <v>42079</v>
      </c>
      <c r="J966" s="251">
        <v>42083</v>
      </c>
      <c r="K966" s="149"/>
      <c r="L966" s="180">
        <f t="shared" si="73"/>
        <v>5</v>
      </c>
      <c r="M966" s="251"/>
      <c r="N966" s="251"/>
      <c r="O966" s="149"/>
      <c r="P966" s="151">
        <f t="shared" si="74"/>
        <v>0</v>
      </c>
      <c r="Q966" s="145">
        <f t="shared" si="75"/>
        <v>0</v>
      </c>
      <c r="R966" s="165"/>
      <c r="S966" s="177">
        <v>0</v>
      </c>
    </row>
    <row r="967" spans="2:19" ht="12.75" customHeight="1" x14ac:dyDescent="0.25">
      <c r="B967" s="137">
        <v>954</v>
      </c>
      <c r="C967" s="81">
        <v>5</v>
      </c>
      <c r="D967" s="83" t="s">
        <v>3968</v>
      </c>
      <c r="E967" s="128" t="s">
        <v>2984</v>
      </c>
      <c r="F967" s="86" t="s">
        <v>869</v>
      </c>
      <c r="G967" s="86"/>
      <c r="H967" s="79">
        <f>IF(ISBLANK(#REF!)=FALSE,1,IF($J967&lt;=$D$6,-1,0))</f>
        <v>1</v>
      </c>
      <c r="I967" s="251">
        <v>42044</v>
      </c>
      <c r="J967" s="251">
        <v>42076</v>
      </c>
      <c r="K967" s="149">
        <v>0.01</v>
      </c>
      <c r="L967" s="180">
        <f>NETWORKDAYS(I967,J967,0)</f>
        <v>25</v>
      </c>
      <c r="M967" s="251"/>
      <c r="N967" s="251"/>
      <c r="O967" s="149">
        <v>0.01</v>
      </c>
      <c r="P967" s="151">
        <f t="shared" si="74"/>
        <v>0</v>
      </c>
      <c r="Q967" s="145">
        <f t="shared" si="75"/>
        <v>0</v>
      </c>
      <c r="R967" s="165"/>
      <c r="S967" s="177">
        <v>0</v>
      </c>
    </row>
    <row r="968" spans="2:19" ht="12.75" customHeight="1" x14ac:dyDescent="0.25">
      <c r="B968" s="137">
        <v>955</v>
      </c>
      <c r="C968" s="81">
        <v>6</v>
      </c>
      <c r="D968" s="83" t="s">
        <v>3969</v>
      </c>
      <c r="E968" s="128" t="s">
        <v>3970</v>
      </c>
      <c r="F968" s="86" t="s">
        <v>869</v>
      </c>
      <c r="G968" s="86"/>
      <c r="H968" s="79">
        <f>IF(ISBLANK(#REF!)=FALSE,1,IF($J968&lt;=$D$6,-1,0))</f>
        <v>1</v>
      </c>
      <c r="I968" s="251">
        <v>42058</v>
      </c>
      <c r="J968" s="251">
        <v>42062</v>
      </c>
      <c r="K968" s="149"/>
      <c r="L968" s="180">
        <f t="shared" si="73"/>
        <v>5</v>
      </c>
      <c r="M968" s="251"/>
      <c r="N968" s="251"/>
      <c r="O968" s="149"/>
      <c r="P968" s="151">
        <f t="shared" si="74"/>
        <v>0</v>
      </c>
      <c r="Q968" s="145">
        <f t="shared" si="75"/>
        <v>0</v>
      </c>
      <c r="R968" s="165"/>
      <c r="S968" s="177">
        <v>0</v>
      </c>
    </row>
    <row r="969" spans="2:19" ht="12.75" customHeight="1" x14ac:dyDescent="0.25">
      <c r="B969" s="137">
        <v>956</v>
      </c>
      <c r="C969" s="81">
        <v>6</v>
      </c>
      <c r="D969" s="83" t="s">
        <v>3971</v>
      </c>
      <c r="E969" s="128" t="s">
        <v>3972</v>
      </c>
      <c r="F969" s="86" t="s">
        <v>869</v>
      </c>
      <c r="G969" s="86"/>
      <c r="H969" s="79">
        <f>IF(ISBLANK(#REF!)=FALSE,1,IF($J969&lt;=$D$6,-1,0))</f>
        <v>1</v>
      </c>
      <c r="I969" s="251">
        <v>42065</v>
      </c>
      <c r="J969" s="251">
        <v>42069</v>
      </c>
      <c r="K969" s="149"/>
      <c r="L969" s="180">
        <f t="shared" si="73"/>
        <v>5</v>
      </c>
      <c r="M969" s="251"/>
      <c r="N969" s="251"/>
      <c r="O969" s="149"/>
      <c r="P969" s="151">
        <f t="shared" si="74"/>
        <v>0</v>
      </c>
      <c r="Q969" s="145">
        <f t="shared" si="75"/>
        <v>0</v>
      </c>
      <c r="R969" s="165"/>
      <c r="S969" s="177">
        <v>0</v>
      </c>
    </row>
    <row r="970" spans="2:19" ht="12.75" customHeight="1" x14ac:dyDescent="0.25">
      <c r="B970" s="137">
        <v>957</v>
      </c>
      <c r="C970" s="81">
        <v>6</v>
      </c>
      <c r="D970" s="83" t="s">
        <v>3973</v>
      </c>
      <c r="E970" s="128" t="s">
        <v>3974</v>
      </c>
      <c r="F970" s="86" t="s">
        <v>869</v>
      </c>
      <c r="G970" s="86"/>
      <c r="H970" s="79">
        <f>IF(ISBLANK(#REF!)=FALSE,1,IF($J970&lt;=$D$6,-1,0))</f>
        <v>1</v>
      </c>
      <c r="I970" s="251">
        <v>42044</v>
      </c>
      <c r="J970" s="251">
        <v>42048</v>
      </c>
      <c r="K970" s="149"/>
      <c r="L970" s="180">
        <f t="shared" si="73"/>
        <v>5</v>
      </c>
      <c r="M970" s="251"/>
      <c r="N970" s="251"/>
      <c r="O970" s="149"/>
      <c r="P970" s="151">
        <f t="shared" si="74"/>
        <v>0</v>
      </c>
      <c r="Q970" s="145">
        <f t="shared" si="75"/>
        <v>0</v>
      </c>
      <c r="R970" s="165"/>
      <c r="S970" s="177">
        <v>0</v>
      </c>
    </row>
    <row r="971" spans="2:19" ht="12.75" customHeight="1" x14ac:dyDescent="0.25">
      <c r="B971" s="137">
        <v>958</v>
      </c>
      <c r="C971" s="81">
        <v>6</v>
      </c>
      <c r="D971" s="83" t="s">
        <v>3975</v>
      </c>
      <c r="E971" s="128" t="s">
        <v>3875</v>
      </c>
      <c r="F971" s="86" t="s">
        <v>869</v>
      </c>
      <c r="G971" s="86"/>
      <c r="H971" s="79">
        <f>IF(ISBLANK(#REF!)=FALSE,1,IF($J971&lt;=$D$6,-1,0))</f>
        <v>1</v>
      </c>
      <c r="I971" s="251">
        <v>42072</v>
      </c>
      <c r="J971" s="251">
        <v>42076</v>
      </c>
      <c r="K971" s="149"/>
      <c r="L971" s="180">
        <f t="shared" si="73"/>
        <v>5</v>
      </c>
      <c r="M971" s="251"/>
      <c r="N971" s="251"/>
      <c r="O971" s="149"/>
      <c r="P971" s="151">
        <f t="shared" si="74"/>
        <v>0</v>
      </c>
      <c r="Q971" s="145">
        <f t="shared" si="75"/>
        <v>0</v>
      </c>
      <c r="R971" s="165"/>
      <c r="S971" s="177">
        <v>0</v>
      </c>
    </row>
    <row r="972" spans="2:19" ht="12.75" customHeight="1" x14ac:dyDescent="0.25">
      <c r="B972" s="137">
        <v>959</v>
      </c>
      <c r="C972" s="81">
        <v>5</v>
      </c>
      <c r="D972" s="83" t="s">
        <v>3976</v>
      </c>
      <c r="E972" s="128" t="s">
        <v>3877</v>
      </c>
      <c r="F972" s="86" t="s">
        <v>869</v>
      </c>
      <c r="G972" s="86"/>
      <c r="H972" s="79">
        <f>IF(ISBLANK(#REF!)=FALSE,1,IF($J972&lt;=$D$6,-1,0))</f>
        <v>1</v>
      </c>
      <c r="I972" s="251">
        <v>42044</v>
      </c>
      <c r="J972" s="251">
        <v>42076</v>
      </c>
      <c r="K972" s="149">
        <v>0.01</v>
      </c>
      <c r="L972" s="180">
        <f>NETWORKDAYS(I972,J972,0)</f>
        <v>25</v>
      </c>
      <c r="M972" s="251"/>
      <c r="N972" s="251"/>
      <c r="O972" s="149">
        <v>0.01</v>
      </c>
      <c r="P972" s="151">
        <f t="shared" si="74"/>
        <v>0</v>
      </c>
      <c r="Q972" s="145">
        <f t="shared" si="75"/>
        <v>0</v>
      </c>
      <c r="R972" s="165"/>
      <c r="S972" s="177">
        <v>0</v>
      </c>
    </row>
    <row r="973" spans="2:19" ht="12.75" customHeight="1" x14ac:dyDescent="0.25">
      <c r="B973" s="137">
        <v>960</v>
      </c>
      <c r="C973" s="81">
        <v>6</v>
      </c>
      <c r="D973" s="83" t="s">
        <v>3977</v>
      </c>
      <c r="E973" s="128" t="s">
        <v>3879</v>
      </c>
      <c r="F973" s="86" t="s">
        <v>869</v>
      </c>
      <c r="G973" s="86"/>
      <c r="H973" s="79">
        <f>IF(ISBLANK(#REF!)=FALSE,1,IF($J973&lt;=$D$6,-1,0))</f>
        <v>1</v>
      </c>
      <c r="I973" s="251">
        <v>42044</v>
      </c>
      <c r="J973" s="251">
        <v>42048</v>
      </c>
      <c r="K973" s="149"/>
      <c r="L973" s="180">
        <f t="shared" si="73"/>
        <v>5</v>
      </c>
      <c r="M973" s="251"/>
      <c r="N973" s="251"/>
      <c r="O973" s="149"/>
      <c r="P973" s="151">
        <f t="shared" si="74"/>
        <v>0</v>
      </c>
      <c r="Q973" s="145">
        <f t="shared" si="75"/>
        <v>0</v>
      </c>
      <c r="R973" s="165"/>
      <c r="S973" s="177">
        <v>0</v>
      </c>
    </row>
    <row r="974" spans="2:19" ht="12.75" customHeight="1" x14ac:dyDescent="0.25">
      <c r="B974" s="137">
        <v>961</v>
      </c>
      <c r="C974" s="81">
        <v>6</v>
      </c>
      <c r="D974" s="83" t="s">
        <v>3978</v>
      </c>
      <c r="E974" s="128" t="s">
        <v>3881</v>
      </c>
      <c r="F974" s="86" t="s">
        <v>869</v>
      </c>
      <c r="G974" s="86"/>
      <c r="H974" s="79">
        <f>IF(ISBLANK(#REF!)=FALSE,1,IF($J974&lt;=$D$6,-1,0))</f>
        <v>1</v>
      </c>
      <c r="I974" s="251">
        <v>42051</v>
      </c>
      <c r="J974" s="251">
        <v>42059</v>
      </c>
      <c r="K974" s="149"/>
      <c r="L974" s="180">
        <f t="shared" si="73"/>
        <v>7</v>
      </c>
      <c r="M974" s="251"/>
      <c r="N974" s="251"/>
      <c r="O974" s="149"/>
      <c r="P974" s="151">
        <f t="shared" si="74"/>
        <v>0</v>
      </c>
      <c r="Q974" s="145">
        <f t="shared" si="75"/>
        <v>0</v>
      </c>
      <c r="R974" s="165"/>
      <c r="S974" s="177">
        <v>0</v>
      </c>
    </row>
    <row r="975" spans="2:19" ht="12.75" customHeight="1" x14ac:dyDescent="0.25">
      <c r="B975" s="137">
        <v>962</v>
      </c>
      <c r="C975" s="81">
        <v>6</v>
      </c>
      <c r="D975" s="83" t="s">
        <v>3979</v>
      </c>
      <c r="E975" s="128" t="s">
        <v>3883</v>
      </c>
      <c r="F975" s="86" t="s">
        <v>869</v>
      </c>
      <c r="G975" s="86"/>
      <c r="H975" s="79">
        <f>IF(ISBLANK(#REF!)=FALSE,1,IF($J975&lt;=$D$6,-1,0))</f>
        <v>1</v>
      </c>
      <c r="I975" s="251">
        <v>42065</v>
      </c>
      <c r="J975" s="251">
        <v>42069</v>
      </c>
      <c r="K975" s="149"/>
      <c r="L975" s="180">
        <f t="shared" si="73"/>
        <v>5</v>
      </c>
      <c r="M975" s="251"/>
      <c r="N975" s="251"/>
      <c r="O975" s="149"/>
      <c r="P975" s="151">
        <f t="shared" si="74"/>
        <v>0</v>
      </c>
      <c r="Q975" s="145">
        <f t="shared" si="75"/>
        <v>0</v>
      </c>
      <c r="R975" s="165"/>
      <c r="S975" s="177">
        <v>0</v>
      </c>
    </row>
    <row r="976" spans="2:19" ht="12.75" customHeight="1" x14ac:dyDescent="0.25">
      <c r="B976" s="137">
        <v>963</v>
      </c>
      <c r="C976" s="81">
        <v>6</v>
      </c>
      <c r="D976" s="83" t="s">
        <v>3980</v>
      </c>
      <c r="E976" s="128" t="s">
        <v>3885</v>
      </c>
      <c r="F976" s="86" t="s">
        <v>869</v>
      </c>
      <c r="G976" s="86"/>
      <c r="H976" s="79">
        <f>IF(ISBLANK(#REF!)=FALSE,1,IF($J976&lt;=$D$6,-1,0))</f>
        <v>1</v>
      </c>
      <c r="I976" s="251">
        <v>42072</v>
      </c>
      <c r="J976" s="251">
        <v>42076</v>
      </c>
      <c r="K976" s="149"/>
      <c r="L976" s="180">
        <f t="shared" si="73"/>
        <v>5</v>
      </c>
      <c r="M976" s="251"/>
      <c r="N976" s="251"/>
      <c r="O976" s="149"/>
      <c r="P976" s="151">
        <f t="shared" si="74"/>
        <v>0</v>
      </c>
      <c r="Q976" s="145">
        <f t="shared" si="75"/>
        <v>0</v>
      </c>
      <c r="R976" s="165"/>
      <c r="S976" s="177">
        <v>0</v>
      </c>
    </row>
    <row r="977" spans="2:19" ht="12.75" customHeight="1" x14ac:dyDescent="0.25">
      <c r="B977" s="137">
        <v>964</v>
      </c>
      <c r="C977" s="81">
        <v>5</v>
      </c>
      <c r="D977" s="83" t="s">
        <v>3981</v>
      </c>
      <c r="E977" s="128" t="s">
        <v>1081</v>
      </c>
      <c r="F977" s="86" t="s">
        <v>869</v>
      </c>
      <c r="G977" s="86"/>
      <c r="H977" s="79">
        <f>IF(ISBLANK(#REF!)=FALSE,1,IF($J977&lt;=$D$6,-1,0))</f>
        <v>1</v>
      </c>
      <c r="I977" s="251">
        <v>42044</v>
      </c>
      <c r="J977" s="251">
        <v>42083</v>
      </c>
      <c r="K977" s="149">
        <v>0.05</v>
      </c>
      <c r="L977" s="180">
        <f>NETWORKDAYS(I977,J977,0)</f>
        <v>30</v>
      </c>
      <c r="M977" s="251"/>
      <c r="N977" s="251"/>
      <c r="O977" s="149">
        <v>0.05</v>
      </c>
      <c r="P977" s="151">
        <f t="shared" si="74"/>
        <v>0</v>
      </c>
      <c r="Q977" s="145">
        <f t="shared" si="75"/>
        <v>0</v>
      </c>
      <c r="R977" s="165"/>
      <c r="S977" s="177">
        <v>0</v>
      </c>
    </row>
    <row r="978" spans="2:19" ht="12.75" customHeight="1" x14ac:dyDescent="0.25">
      <c r="B978" s="137">
        <v>965</v>
      </c>
      <c r="C978" s="81">
        <v>6</v>
      </c>
      <c r="D978" s="83" t="s">
        <v>3982</v>
      </c>
      <c r="E978" s="128" t="s">
        <v>3888</v>
      </c>
      <c r="F978" s="86" t="s">
        <v>869</v>
      </c>
      <c r="G978" s="86"/>
      <c r="H978" s="79">
        <f>IF(ISBLANK(#REF!)=FALSE,1,IF($J978&lt;=$D$6,-1,0))</f>
        <v>1</v>
      </c>
      <c r="I978" s="251">
        <v>42044</v>
      </c>
      <c r="J978" s="251">
        <v>42059</v>
      </c>
      <c r="K978" s="149"/>
      <c r="L978" s="180">
        <f t="shared" si="73"/>
        <v>12</v>
      </c>
      <c r="M978" s="251"/>
      <c r="N978" s="251"/>
      <c r="O978" s="149"/>
      <c r="P978" s="151">
        <f t="shared" si="74"/>
        <v>0</v>
      </c>
      <c r="Q978" s="145">
        <f t="shared" si="75"/>
        <v>0</v>
      </c>
      <c r="R978" s="165"/>
      <c r="S978" s="177">
        <v>0</v>
      </c>
    </row>
    <row r="979" spans="2:19" ht="12.75" customHeight="1" x14ac:dyDescent="0.25">
      <c r="B979" s="137">
        <v>966</v>
      </c>
      <c r="C979" s="81">
        <v>6</v>
      </c>
      <c r="D979" s="83" t="s">
        <v>3983</v>
      </c>
      <c r="E979" s="128" t="s">
        <v>3890</v>
      </c>
      <c r="F979" s="86" t="s">
        <v>869</v>
      </c>
      <c r="G979" s="86"/>
      <c r="H979" s="79">
        <f>IF(ISBLANK(#REF!)=FALSE,1,IF($J979&lt;=$D$6,-1,0))</f>
        <v>1</v>
      </c>
      <c r="I979" s="251">
        <v>42065</v>
      </c>
      <c r="J979" s="251">
        <v>42076</v>
      </c>
      <c r="K979" s="149"/>
      <c r="L979" s="180">
        <f t="shared" si="73"/>
        <v>10</v>
      </c>
      <c r="M979" s="251"/>
      <c r="N979" s="251"/>
      <c r="O979" s="149"/>
      <c r="P979" s="151">
        <f t="shared" si="74"/>
        <v>0</v>
      </c>
      <c r="Q979" s="145">
        <f t="shared" si="75"/>
        <v>0</v>
      </c>
      <c r="R979" s="165"/>
      <c r="S979" s="177">
        <v>0</v>
      </c>
    </row>
    <row r="980" spans="2:19" ht="12.75" customHeight="1" x14ac:dyDescent="0.25">
      <c r="B980" s="137">
        <v>967</v>
      </c>
      <c r="C980" s="81">
        <v>6</v>
      </c>
      <c r="D980" s="83" t="s">
        <v>3984</v>
      </c>
      <c r="E980" s="128" t="s">
        <v>3892</v>
      </c>
      <c r="F980" s="86" t="s">
        <v>869</v>
      </c>
      <c r="G980" s="86"/>
      <c r="H980" s="79">
        <f>IF(ISBLANK(#REF!)=FALSE,1,IF($J980&lt;=$D$6,-1,0))</f>
        <v>1</v>
      </c>
      <c r="I980" s="251">
        <v>42079</v>
      </c>
      <c r="J980" s="251">
        <v>42083</v>
      </c>
      <c r="K980" s="149"/>
      <c r="L980" s="180">
        <f t="shared" si="73"/>
        <v>5</v>
      </c>
      <c r="M980" s="251"/>
      <c r="N980" s="251"/>
      <c r="O980" s="149"/>
      <c r="P980" s="151">
        <f t="shared" si="74"/>
        <v>0</v>
      </c>
      <c r="Q980" s="145">
        <f t="shared" si="75"/>
        <v>0</v>
      </c>
      <c r="R980" s="165"/>
      <c r="S980" s="177">
        <v>0</v>
      </c>
    </row>
    <row r="981" spans="2:19" ht="12.75" customHeight="1" x14ac:dyDescent="0.25">
      <c r="B981" s="137">
        <v>968</v>
      </c>
      <c r="C981" s="81">
        <v>5</v>
      </c>
      <c r="D981" s="83" t="s">
        <v>3985</v>
      </c>
      <c r="E981" s="128" t="s">
        <v>3015</v>
      </c>
      <c r="F981" s="86" t="s">
        <v>869</v>
      </c>
      <c r="G981" s="86"/>
      <c r="H981" s="79">
        <f>IF(ISBLANK(#REF!)=FALSE,1,IF($J981&lt;=$D$6,-1,0))</f>
        <v>1</v>
      </c>
      <c r="I981" s="251">
        <v>42044</v>
      </c>
      <c r="J981" s="251">
        <v>42076</v>
      </c>
      <c r="K981" s="149">
        <v>0.01</v>
      </c>
      <c r="L981" s="180">
        <f>NETWORKDAYS(I981,J981,0)</f>
        <v>25</v>
      </c>
      <c r="M981" s="251"/>
      <c r="N981" s="251"/>
      <c r="O981" s="149">
        <v>0.01</v>
      </c>
      <c r="P981" s="151">
        <f t="shared" si="74"/>
        <v>0</v>
      </c>
      <c r="Q981" s="145">
        <f t="shared" si="75"/>
        <v>0</v>
      </c>
      <c r="R981" s="165"/>
      <c r="S981" s="177">
        <v>0</v>
      </c>
    </row>
    <row r="982" spans="2:19" ht="12.75" customHeight="1" x14ac:dyDescent="0.25">
      <c r="B982" s="137">
        <v>969</v>
      </c>
      <c r="C982" s="81">
        <v>6</v>
      </c>
      <c r="D982" s="83" t="s">
        <v>3986</v>
      </c>
      <c r="E982" s="128" t="s">
        <v>3895</v>
      </c>
      <c r="F982" s="86" t="s">
        <v>869</v>
      </c>
      <c r="G982" s="86"/>
      <c r="H982" s="79">
        <f>IF(ISBLANK(#REF!)=FALSE,1,IF($J982&lt;=$D$6,-1,0))</f>
        <v>1</v>
      </c>
      <c r="I982" s="251">
        <v>42044</v>
      </c>
      <c r="J982" s="251">
        <v>42052</v>
      </c>
      <c r="K982" s="149"/>
      <c r="L982" s="180">
        <f t="shared" si="73"/>
        <v>7</v>
      </c>
      <c r="M982" s="251"/>
      <c r="N982" s="251"/>
      <c r="O982" s="149"/>
      <c r="P982" s="151">
        <f t="shared" si="74"/>
        <v>0</v>
      </c>
      <c r="Q982" s="145">
        <f t="shared" si="75"/>
        <v>0</v>
      </c>
      <c r="R982" s="165"/>
      <c r="S982" s="177">
        <v>0</v>
      </c>
    </row>
    <row r="983" spans="2:19" ht="12.75" customHeight="1" x14ac:dyDescent="0.25">
      <c r="B983" s="137">
        <v>970</v>
      </c>
      <c r="C983" s="81">
        <v>6</v>
      </c>
      <c r="D983" s="83" t="s">
        <v>3987</v>
      </c>
      <c r="E983" s="128" t="s">
        <v>3897</v>
      </c>
      <c r="F983" s="86" t="s">
        <v>869</v>
      </c>
      <c r="G983" s="86"/>
      <c r="H983" s="79">
        <f>IF(ISBLANK(#REF!)=FALSE,1,IF($J983&lt;=$D$6,-1,0))</f>
        <v>1</v>
      </c>
      <c r="I983" s="251">
        <v>42044</v>
      </c>
      <c r="J983" s="251">
        <v>42052</v>
      </c>
      <c r="K983" s="149"/>
      <c r="L983" s="180">
        <f t="shared" si="73"/>
        <v>7</v>
      </c>
      <c r="M983" s="251"/>
      <c r="N983" s="251"/>
      <c r="O983" s="149"/>
      <c r="P983" s="151">
        <f t="shared" si="74"/>
        <v>0</v>
      </c>
      <c r="Q983" s="145">
        <f t="shared" si="75"/>
        <v>0</v>
      </c>
      <c r="R983" s="165"/>
      <c r="S983" s="177">
        <v>0</v>
      </c>
    </row>
    <row r="984" spans="2:19" ht="12.75" customHeight="1" x14ac:dyDescent="0.25">
      <c r="B984" s="137">
        <v>971</v>
      </c>
      <c r="C984" s="81">
        <v>6</v>
      </c>
      <c r="D984" s="83" t="s">
        <v>3988</v>
      </c>
      <c r="E984" s="128" t="s">
        <v>3899</v>
      </c>
      <c r="F984" s="86" t="s">
        <v>869</v>
      </c>
      <c r="G984" s="86"/>
      <c r="H984" s="79">
        <f>IF(ISBLANK(#REF!)=FALSE,1,IF($J984&lt;=$D$6,-1,0))</f>
        <v>1</v>
      </c>
      <c r="I984" s="251">
        <v>42058</v>
      </c>
      <c r="J984" s="251">
        <v>42062</v>
      </c>
      <c r="K984" s="149"/>
      <c r="L984" s="180">
        <f t="shared" si="73"/>
        <v>5</v>
      </c>
      <c r="M984" s="251"/>
      <c r="N984" s="251"/>
      <c r="O984" s="149"/>
      <c r="P984" s="151">
        <f t="shared" si="74"/>
        <v>0</v>
      </c>
      <c r="Q984" s="145">
        <f t="shared" si="75"/>
        <v>0</v>
      </c>
      <c r="R984" s="165"/>
      <c r="S984" s="177">
        <v>0</v>
      </c>
    </row>
    <row r="985" spans="2:19" ht="12.75" customHeight="1" x14ac:dyDescent="0.25">
      <c r="B985" s="137">
        <v>972</v>
      </c>
      <c r="C985" s="81">
        <v>6</v>
      </c>
      <c r="D985" s="83" t="s">
        <v>3989</v>
      </c>
      <c r="E985" s="128" t="s">
        <v>3901</v>
      </c>
      <c r="F985" s="86" t="s">
        <v>869</v>
      </c>
      <c r="G985" s="86"/>
      <c r="H985" s="79">
        <f>IF(ISBLANK(#REF!)=FALSE,1,IF($J985&lt;=$D$6,-1,0))</f>
        <v>1</v>
      </c>
      <c r="I985" s="251">
        <v>42058</v>
      </c>
      <c r="J985" s="251">
        <v>42062</v>
      </c>
      <c r="K985" s="149"/>
      <c r="L985" s="180">
        <f t="shared" si="73"/>
        <v>5</v>
      </c>
      <c r="M985" s="251"/>
      <c r="N985" s="251"/>
      <c r="O985" s="149"/>
      <c r="P985" s="151">
        <f t="shared" si="74"/>
        <v>0</v>
      </c>
      <c r="Q985" s="145">
        <f t="shared" si="75"/>
        <v>0</v>
      </c>
      <c r="R985" s="165"/>
      <c r="S985" s="177">
        <v>0</v>
      </c>
    </row>
    <row r="986" spans="2:19" ht="12.75" customHeight="1" x14ac:dyDescent="0.25">
      <c r="B986" s="137">
        <v>973</v>
      </c>
      <c r="C986" s="81">
        <v>6</v>
      </c>
      <c r="D986" s="83" t="s">
        <v>3990</v>
      </c>
      <c r="E986" s="128" t="s">
        <v>3903</v>
      </c>
      <c r="F986" s="86" t="s">
        <v>869</v>
      </c>
      <c r="G986" s="86"/>
      <c r="H986" s="79">
        <f>IF(ISBLANK(#REF!)=FALSE,1,IF($J986&lt;=$D$6,-1,0))</f>
        <v>1</v>
      </c>
      <c r="I986" s="251">
        <v>42058</v>
      </c>
      <c r="J986" s="251">
        <v>42062</v>
      </c>
      <c r="K986" s="149"/>
      <c r="L986" s="180">
        <f t="shared" si="73"/>
        <v>5</v>
      </c>
      <c r="M986" s="251"/>
      <c r="N986" s="251"/>
      <c r="O986" s="149"/>
      <c r="P986" s="151">
        <f t="shared" si="74"/>
        <v>0</v>
      </c>
      <c r="Q986" s="145">
        <f t="shared" si="75"/>
        <v>0</v>
      </c>
      <c r="R986" s="165"/>
      <c r="S986" s="177">
        <v>0</v>
      </c>
    </row>
    <row r="987" spans="2:19" ht="12.75" customHeight="1" x14ac:dyDescent="0.25">
      <c r="B987" s="137">
        <v>974</v>
      </c>
      <c r="C987" s="81">
        <v>6</v>
      </c>
      <c r="D987" s="83" t="s">
        <v>3991</v>
      </c>
      <c r="E987" s="128" t="s">
        <v>3905</v>
      </c>
      <c r="F987" s="86" t="s">
        <v>869</v>
      </c>
      <c r="G987" s="86"/>
      <c r="H987" s="79">
        <f>IF(ISBLANK(#REF!)=FALSE,1,IF($J987&lt;=$D$6,-1,0))</f>
        <v>1</v>
      </c>
      <c r="I987" s="251">
        <v>42065</v>
      </c>
      <c r="J987" s="251">
        <v>42069</v>
      </c>
      <c r="K987" s="149"/>
      <c r="L987" s="180">
        <f t="shared" si="73"/>
        <v>5</v>
      </c>
      <c r="M987" s="251"/>
      <c r="N987" s="251"/>
      <c r="O987" s="149"/>
      <c r="P987" s="151">
        <f t="shared" si="74"/>
        <v>0</v>
      </c>
      <c r="Q987" s="145">
        <f t="shared" si="75"/>
        <v>0</v>
      </c>
      <c r="R987" s="165"/>
      <c r="S987" s="177">
        <v>0</v>
      </c>
    </row>
    <row r="988" spans="2:19" ht="12.75" customHeight="1" x14ac:dyDescent="0.25">
      <c r="B988" s="137">
        <v>975</v>
      </c>
      <c r="C988" s="81">
        <v>6</v>
      </c>
      <c r="D988" s="83" t="s">
        <v>3992</v>
      </c>
      <c r="E988" s="128" t="s">
        <v>3907</v>
      </c>
      <c r="F988" s="86" t="s">
        <v>869</v>
      </c>
      <c r="G988" s="86"/>
      <c r="H988" s="79">
        <f>IF(ISBLANK(#REF!)=FALSE,1,IF($J988&lt;=$D$6,-1,0))</f>
        <v>1</v>
      </c>
      <c r="I988" s="251">
        <v>42065</v>
      </c>
      <c r="J988" s="251">
        <v>42069</v>
      </c>
      <c r="K988" s="149"/>
      <c r="L988" s="180">
        <f t="shared" si="73"/>
        <v>5</v>
      </c>
      <c r="M988" s="251"/>
      <c r="N988" s="251"/>
      <c r="O988" s="149"/>
      <c r="P988" s="151">
        <f t="shared" si="74"/>
        <v>0</v>
      </c>
      <c r="Q988" s="145">
        <f t="shared" si="75"/>
        <v>0</v>
      </c>
      <c r="R988" s="165"/>
      <c r="S988" s="177">
        <v>0</v>
      </c>
    </row>
    <row r="989" spans="2:19" ht="12.75" customHeight="1" x14ac:dyDescent="0.25">
      <c r="B989" s="137">
        <v>976</v>
      </c>
      <c r="C989" s="81">
        <v>6</v>
      </c>
      <c r="D989" s="83" t="s">
        <v>3993</v>
      </c>
      <c r="E989" s="128" t="s">
        <v>3909</v>
      </c>
      <c r="F989" s="86" t="s">
        <v>869</v>
      </c>
      <c r="G989" s="86"/>
      <c r="H989" s="79">
        <f>IF(ISBLANK(#REF!)=FALSE,1,IF($J989&lt;=$D$6,-1,0))</f>
        <v>1</v>
      </c>
      <c r="I989" s="251">
        <v>42072</v>
      </c>
      <c r="J989" s="251">
        <v>42076</v>
      </c>
      <c r="K989" s="149"/>
      <c r="L989" s="180">
        <f t="shared" si="73"/>
        <v>5</v>
      </c>
      <c r="M989" s="251"/>
      <c r="N989" s="251"/>
      <c r="O989" s="149"/>
      <c r="P989" s="151">
        <f t="shared" si="74"/>
        <v>0</v>
      </c>
      <c r="Q989" s="145">
        <f t="shared" si="75"/>
        <v>0</v>
      </c>
      <c r="R989" s="165"/>
      <c r="S989" s="177">
        <v>0</v>
      </c>
    </row>
    <row r="990" spans="2:19" ht="12.75" customHeight="1" x14ac:dyDescent="0.25">
      <c r="B990" s="137">
        <v>977</v>
      </c>
      <c r="C990" s="81">
        <v>6</v>
      </c>
      <c r="D990" s="83" t="s">
        <v>3994</v>
      </c>
      <c r="E990" s="128" t="s">
        <v>3911</v>
      </c>
      <c r="F990" s="86" t="s">
        <v>869</v>
      </c>
      <c r="G990" s="86"/>
      <c r="H990" s="79">
        <f>IF(ISBLANK(#REF!)=FALSE,1,IF($J990&lt;=$D$6,-1,0))</f>
        <v>1</v>
      </c>
      <c r="I990" s="251">
        <v>42072</v>
      </c>
      <c r="J990" s="251">
        <v>42076</v>
      </c>
      <c r="K990" s="149"/>
      <c r="L990" s="180">
        <f t="shared" si="73"/>
        <v>5</v>
      </c>
      <c r="M990" s="251"/>
      <c r="N990" s="251"/>
      <c r="O990" s="149"/>
      <c r="P990" s="151">
        <f t="shared" si="74"/>
        <v>0</v>
      </c>
      <c r="Q990" s="145">
        <f t="shared" si="75"/>
        <v>0</v>
      </c>
      <c r="R990" s="165"/>
      <c r="S990" s="177">
        <v>0</v>
      </c>
    </row>
    <row r="991" spans="2:19" ht="12.75" customHeight="1" x14ac:dyDescent="0.25">
      <c r="B991" s="137">
        <v>978</v>
      </c>
      <c r="C991" s="81">
        <v>4</v>
      </c>
      <c r="D991" s="83" t="s">
        <v>3995</v>
      </c>
      <c r="E991" s="128" t="s">
        <v>108</v>
      </c>
      <c r="F991" s="86" t="s">
        <v>869</v>
      </c>
      <c r="G991" s="86"/>
      <c r="H991" s="79">
        <f>IF(ISBLANK(#REF!)=FALSE,1,IF($J991&lt;=$D$6,-1,0))</f>
        <v>1</v>
      </c>
      <c r="I991" s="251"/>
      <c r="J991" s="251">
        <f>J920+2</f>
        <v>42093</v>
      </c>
      <c r="K991" s="149">
        <f>SUM(K992,K997,K1002,K1013,K1020,K1026,K1031,K1040,K1053,K1058,K1063,K1067,K1077)</f>
        <v>0.90000000000000013</v>
      </c>
      <c r="L991" s="180">
        <f t="shared" si="73"/>
        <v>30066</v>
      </c>
      <c r="M991" s="251"/>
      <c r="N991" s="251"/>
      <c r="O991" s="149">
        <f>SUM(O992,O997,O1002,O1013,O1020,O1026,O1031,O1040,O1053,O1058,O1063,O1067,O1077)</f>
        <v>0.90000000000000013</v>
      </c>
      <c r="P991" s="151">
        <f t="shared" si="74"/>
        <v>0</v>
      </c>
      <c r="Q991" s="145">
        <f t="shared" si="75"/>
        <v>0</v>
      </c>
      <c r="R991" s="165"/>
      <c r="S991" s="177">
        <v>0</v>
      </c>
    </row>
    <row r="992" spans="2:19" ht="13.5" customHeight="1" x14ac:dyDescent="0.25">
      <c r="B992" s="137">
        <v>979</v>
      </c>
      <c r="C992" s="81">
        <v>5</v>
      </c>
      <c r="D992" s="83" t="s">
        <v>3996</v>
      </c>
      <c r="E992" s="128" t="s">
        <v>942</v>
      </c>
      <c r="F992" s="86"/>
      <c r="G992" s="86"/>
      <c r="H992" s="79">
        <f>IF(ISBLANK(#REF!)=FALSE,1,IF($J992&lt;=$D$6,-1,0))</f>
        <v>1</v>
      </c>
      <c r="I992" s="251">
        <v>42044</v>
      </c>
      <c r="J992" s="251">
        <v>42083</v>
      </c>
      <c r="K992" s="149">
        <v>0.12</v>
      </c>
      <c r="L992" s="180">
        <f t="shared" si="73"/>
        <v>30</v>
      </c>
      <c r="M992" s="251"/>
      <c r="N992" s="251"/>
      <c r="O992" s="149">
        <v>0.12</v>
      </c>
      <c r="P992" s="151">
        <f t="shared" si="74"/>
        <v>0</v>
      </c>
      <c r="Q992" s="145">
        <f t="shared" si="75"/>
        <v>0</v>
      </c>
      <c r="R992" s="165"/>
      <c r="S992" s="177">
        <v>0</v>
      </c>
    </row>
    <row r="993" spans="2:19" ht="12.75" customHeight="1" x14ac:dyDescent="0.25">
      <c r="B993" s="137">
        <v>980</v>
      </c>
      <c r="C993" s="81">
        <v>6</v>
      </c>
      <c r="D993" s="83" t="s">
        <v>3997</v>
      </c>
      <c r="E993" s="128" t="s">
        <v>3752</v>
      </c>
      <c r="F993" s="86"/>
      <c r="G993" s="86"/>
      <c r="H993" s="79">
        <f>IF(ISBLANK(#REF!)=FALSE,1,IF($J993&lt;=$D$6,-1,0))</f>
        <v>1</v>
      </c>
      <c r="I993" s="251">
        <v>42044</v>
      </c>
      <c r="J993" s="251">
        <v>42062</v>
      </c>
      <c r="K993" s="149"/>
      <c r="L993" s="180">
        <f t="shared" si="73"/>
        <v>15</v>
      </c>
      <c r="M993" s="251"/>
      <c r="N993" s="251"/>
      <c r="O993" s="149"/>
      <c r="P993" s="151">
        <f t="shared" si="74"/>
        <v>0</v>
      </c>
      <c r="Q993" s="145">
        <f t="shared" si="75"/>
        <v>0</v>
      </c>
      <c r="R993" s="165"/>
      <c r="S993" s="177">
        <v>0</v>
      </c>
    </row>
    <row r="994" spans="2:19" ht="12.75" customHeight="1" x14ac:dyDescent="0.25">
      <c r="B994" s="137">
        <v>981</v>
      </c>
      <c r="C994" s="81">
        <v>6</v>
      </c>
      <c r="D994" s="83" t="s">
        <v>3998</v>
      </c>
      <c r="E994" s="128" t="s">
        <v>3754</v>
      </c>
      <c r="F994" s="86"/>
      <c r="G994" s="86"/>
      <c r="H994" s="79">
        <f>IF(ISBLANK(#REF!)=FALSE,1,IF($J994&lt;=$D$6,-1,0))</f>
        <v>1</v>
      </c>
      <c r="I994" s="251">
        <v>42065</v>
      </c>
      <c r="J994" s="251">
        <v>42073</v>
      </c>
      <c r="K994" s="149"/>
      <c r="L994" s="180">
        <f t="shared" si="73"/>
        <v>7</v>
      </c>
      <c r="M994" s="251"/>
      <c r="N994" s="251"/>
      <c r="O994" s="149"/>
      <c r="P994" s="151">
        <f t="shared" si="74"/>
        <v>0</v>
      </c>
      <c r="Q994" s="145">
        <f t="shared" si="75"/>
        <v>0</v>
      </c>
      <c r="R994" s="165"/>
      <c r="S994" s="177">
        <v>0</v>
      </c>
    </row>
    <row r="995" spans="2:19" ht="12.75" customHeight="1" x14ac:dyDescent="0.25">
      <c r="B995" s="137">
        <v>982</v>
      </c>
      <c r="C995" s="81">
        <v>6</v>
      </c>
      <c r="D995" s="83" t="s">
        <v>3999</v>
      </c>
      <c r="E995" s="128" t="s">
        <v>3756</v>
      </c>
      <c r="F995" s="86"/>
      <c r="G995" s="86"/>
      <c r="H995" s="79">
        <f>IF(ISBLANK(#REF!)=FALSE,1,IF($J995&lt;=$D$6,-1,0))</f>
        <v>1</v>
      </c>
      <c r="I995" s="251">
        <v>42073</v>
      </c>
      <c r="J995" s="251">
        <v>42076</v>
      </c>
      <c r="K995" s="149"/>
      <c r="L995" s="180">
        <f t="shared" si="73"/>
        <v>4</v>
      </c>
      <c r="M995" s="251"/>
      <c r="N995" s="251"/>
      <c r="O995" s="149"/>
      <c r="P995" s="151">
        <f t="shared" si="74"/>
        <v>0</v>
      </c>
      <c r="Q995" s="145">
        <f t="shared" si="75"/>
        <v>0</v>
      </c>
      <c r="R995" s="165"/>
      <c r="S995" s="177">
        <v>0</v>
      </c>
    </row>
    <row r="996" spans="2:19" ht="12.75" customHeight="1" x14ac:dyDescent="0.25">
      <c r="B996" s="137">
        <v>983</v>
      </c>
      <c r="C996" s="81">
        <v>6</v>
      </c>
      <c r="D996" s="83" t="s">
        <v>4000</v>
      </c>
      <c r="E996" s="128" t="s">
        <v>3758</v>
      </c>
      <c r="F996" s="86"/>
      <c r="G996" s="86"/>
      <c r="H996" s="79">
        <f>IF(ISBLANK(#REF!)=FALSE,1,IF($J996&lt;=$D$6,-1,0))</f>
        <v>1</v>
      </c>
      <c r="I996" s="251">
        <v>42079</v>
      </c>
      <c r="J996" s="251">
        <v>42083</v>
      </c>
      <c r="K996" s="149"/>
      <c r="L996" s="180">
        <f t="shared" si="73"/>
        <v>5</v>
      </c>
      <c r="M996" s="251"/>
      <c r="N996" s="251"/>
      <c r="O996" s="149"/>
      <c r="P996" s="151">
        <f t="shared" si="74"/>
        <v>0</v>
      </c>
      <c r="Q996" s="145">
        <f t="shared" si="75"/>
        <v>0</v>
      </c>
      <c r="R996" s="165"/>
      <c r="S996" s="177">
        <v>0</v>
      </c>
    </row>
    <row r="997" spans="2:19" ht="12.75" customHeight="1" x14ac:dyDescent="0.25">
      <c r="B997" s="137">
        <v>984</v>
      </c>
      <c r="C997" s="81">
        <v>5</v>
      </c>
      <c r="D997" s="83" t="s">
        <v>4001</v>
      </c>
      <c r="E997" s="128" t="s">
        <v>2967</v>
      </c>
      <c r="F997" s="86"/>
      <c r="G997" s="86"/>
      <c r="H997" s="79">
        <f>IF(ISBLANK(#REF!)=FALSE,1,IF($J997&lt;=$D$6,-1,0))</f>
        <v>1</v>
      </c>
      <c r="I997" s="251">
        <v>42044</v>
      </c>
      <c r="J997" s="251">
        <v>42076</v>
      </c>
      <c r="K997" s="149">
        <v>0.12</v>
      </c>
      <c r="L997" s="180">
        <f>NETWORKDAYS(I997,J997,0)</f>
        <v>25</v>
      </c>
      <c r="M997" s="251"/>
      <c r="N997" s="251"/>
      <c r="O997" s="149">
        <v>0.12</v>
      </c>
      <c r="P997" s="151">
        <f t="shared" si="74"/>
        <v>0</v>
      </c>
      <c r="Q997" s="145">
        <f t="shared" si="75"/>
        <v>0</v>
      </c>
      <c r="R997" s="165"/>
      <c r="S997" s="177">
        <v>0</v>
      </c>
    </row>
    <row r="998" spans="2:19" ht="12.75" customHeight="1" x14ac:dyDescent="0.25">
      <c r="B998" s="137">
        <v>985</v>
      </c>
      <c r="C998" s="81">
        <v>6</v>
      </c>
      <c r="D998" s="83" t="s">
        <v>4002</v>
      </c>
      <c r="E998" s="128" t="s">
        <v>3205</v>
      </c>
      <c r="F998" s="86"/>
      <c r="G998" s="86"/>
      <c r="H998" s="79">
        <f>IF(ISBLANK(#REF!)=FALSE,1,IF($J998&lt;=$D$6,-1,0))</f>
        <v>1</v>
      </c>
      <c r="I998" s="251">
        <v>42044</v>
      </c>
      <c r="J998" s="251">
        <v>42052</v>
      </c>
      <c r="K998" s="149"/>
      <c r="L998" s="180">
        <f t="shared" si="73"/>
        <v>7</v>
      </c>
      <c r="M998" s="251"/>
      <c r="N998" s="251"/>
      <c r="O998" s="149"/>
      <c r="P998" s="151">
        <f t="shared" si="74"/>
        <v>0</v>
      </c>
      <c r="Q998" s="145">
        <f t="shared" si="75"/>
        <v>0</v>
      </c>
      <c r="R998" s="165"/>
      <c r="S998" s="177">
        <v>0</v>
      </c>
    </row>
    <row r="999" spans="2:19" ht="12.75" customHeight="1" x14ac:dyDescent="0.25">
      <c r="B999" s="137">
        <v>986</v>
      </c>
      <c r="C999" s="81">
        <v>6</v>
      </c>
      <c r="D999" s="83" t="s">
        <v>4003</v>
      </c>
      <c r="E999" s="128" t="s">
        <v>3207</v>
      </c>
      <c r="F999" s="86"/>
      <c r="G999" s="86"/>
      <c r="H999" s="79">
        <f>IF(ISBLANK(#REF!)=FALSE,1,IF($J999&lt;=$D$6,-1,0))</f>
        <v>1</v>
      </c>
      <c r="I999" s="251">
        <v>42058</v>
      </c>
      <c r="J999" s="251">
        <v>42062</v>
      </c>
      <c r="K999" s="149"/>
      <c r="L999" s="180">
        <f t="shared" si="73"/>
        <v>5</v>
      </c>
      <c r="M999" s="251"/>
      <c r="N999" s="251"/>
      <c r="O999" s="149"/>
      <c r="P999" s="151">
        <f t="shared" si="74"/>
        <v>0</v>
      </c>
      <c r="Q999" s="145">
        <f t="shared" si="75"/>
        <v>0</v>
      </c>
      <c r="R999" s="165"/>
      <c r="S999" s="177">
        <v>0</v>
      </c>
    </row>
    <row r="1000" spans="2:19" ht="12.75" customHeight="1" x14ac:dyDescent="0.25">
      <c r="B1000" s="137">
        <v>987</v>
      </c>
      <c r="C1000" s="81">
        <v>6</v>
      </c>
      <c r="D1000" s="83" t="s">
        <v>4004</v>
      </c>
      <c r="E1000" s="128" t="s">
        <v>3763</v>
      </c>
      <c r="F1000" s="86"/>
      <c r="G1000" s="86"/>
      <c r="H1000" s="79">
        <f>IF(ISBLANK(#REF!)=FALSE,1,IF($J1000&lt;=$D$6,-1,0))</f>
        <v>1</v>
      </c>
      <c r="I1000" s="251">
        <v>42065</v>
      </c>
      <c r="J1000" s="251">
        <v>42069</v>
      </c>
      <c r="K1000" s="149"/>
      <c r="L1000" s="180">
        <f t="shared" si="73"/>
        <v>5</v>
      </c>
      <c r="M1000" s="251"/>
      <c r="N1000" s="251"/>
      <c r="O1000" s="149"/>
      <c r="P1000" s="151">
        <f t="shared" si="74"/>
        <v>0</v>
      </c>
      <c r="Q1000" s="145">
        <f t="shared" si="75"/>
        <v>0</v>
      </c>
      <c r="R1000" s="165"/>
      <c r="S1000" s="177">
        <v>0</v>
      </c>
    </row>
    <row r="1001" spans="2:19" ht="12.75" customHeight="1" x14ac:dyDescent="0.25">
      <c r="B1001" s="137">
        <v>988</v>
      </c>
      <c r="C1001" s="81">
        <v>6</v>
      </c>
      <c r="D1001" s="83" t="s">
        <v>4005</v>
      </c>
      <c r="E1001" s="128" t="s">
        <v>3765</v>
      </c>
      <c r="F1001" s="86"/>
      <c r="G1001" s="86"/>
      <c r="H1001" s="79">
        <f>IF(ISBLANK(#REF!)=FALSE,1,IF($J1001&lt;=$D$6,-1,0))</f>
        <v>1</v>
      </c>
      <c r="I1001" s="251">
        <v>42072</v>
      </c>
      <c r="J1001" s="251">
        <v>42076</v>
      </c>
      <c r="K1001" s="149"/>
      <c r="L1001" s="180">
        <f t="shared" si="73"/>
        <v>5</v>
      </c>
      <c r="M1001" s="251"/>
      <c r="N1001" s="251"/>
      <c r="O1001" s="149"/>
      <c r="P1001" s="151">
        <f t="shared" si="74"/>
        <v>0</v>
      </c>
      <c r="Q1001" s="145">
        <f t="shared" si="75"/>
        <v>0</v>
      </c>
      <c r="R1001" s="165"/>
      <c r="S1001" s="177">
        <v>0</v>
      </c>
    </row>
    <row r="1002" spans="2:19" ht="12.75" customHeight="1" x14ac:dyDescent="0.25">
      <c r="B1002" s="137">
        <v>989</v>
      </c>
      <c r="C1002" s="81">
        <v>5</v>
      </c>
      <c r="D1002" s="83" t="s">
        <v>4006</v>
      </c>
      <c r="E1002" s="128" t="s">
        <v>3767</v>
      </c>
      <c r="F1002" s="86"/>
      <c r="G1002" s="86"/>
      <c r="H1002" s="79">
        <f>IF(ISBLANK(#REF!)=FALSE,1,IF($J1002&lt;=$D$6,-1,0))</f>
        <v>1</v>
      </c>
      <c r="I1002" s="251">
        <v>42044</v>
      </c>
      <c r="J1002" s="251">
        <v>42076</v>
      </c>
      <c r="K1002" s="149">
        <v>0.12</v>
      </c>
      <c r="L1002" s="180">
        <f>NETWORKDAYS(I1002,J1002,0)</f>
        <v>25</v>
      </c>
      <c r="M1002" s="251"/>
      <c r="N1002" s="251"/>
      <c r="O1002" s="149">
        <v>0.12</v>
      </c>
      <c r="P1002" s="151">
        <f t="shared" si="74"/>
        <v>0</v>
      </c>
      <c r="Q1002" s="145">
        <f t="shared" si="75"/>
        <v>0</v>
      </c>
      <c r="R1002" s="165"/>
      <c r="S1002" s="177">
        <v>0</v>
      </c>
    </row>
    <row r="1003" spans="2:19" ht="12.75" customHeight="1" x14ac:dyDescent="0.25">
      <c r="B1003" s="137">
        <v>990</v>
      </c>
      <c r="C1003" s="81">
        <v>6</v>
      </c>
      <c r="D1003" s="83" t="s">
        <v>4007</v>
      </c>
      <c r="E1003" s="128" t="s">
        <v>3769</v>
      </c>
      <c r="F1003" s="86"/>
      <c r="G1003" s="86"/>
      <c r="H1003" s="79">
        <f>IF(ISBLANK(#REF!)=FALSE,1,IF($J1003&lt;=$D$6,-1,0))</f>
        <v>1</v>
      </c>
      <c r="I1003" s="251">
        <v>42044</v>
      </c>
      <c r="J1003" s="251">
        <v>42052</v>
      </c>
      <c r="K1003" s="149"/>
      <c r="L1003" s="180">
        <f t="shared" si="73"/>
        <v>7</v>
      </c>
      <c r="M1003" s="251"/>
      <c r="N1003" s="251"/>
      <c r="O1003" s="149"/>
      <c r="P1003" s="151">
        <f t="shared" si="74"/>
        <v>0</v>
      </c>
      <c r="Q1003" s="145">
        <f t="shared" si="75"/>
        <v>0</v>
      </c>
      <c r="R1003" s="165"/>
      <c r="S1003" s="177">
        <v>0</v>
      </c>
    </row>
    <row r="1004" spans="2:19" ht="12.75" customHeight="1" x14ac:dyDescent="0.25">
      <c r="B1004" s="137">
        <v>991</v>
      </c>
      <c r="C1004" s="81">
        <v>6</v>
      </c>
      <c r="D1004" s="83" t="s">
        <v>4008</v>
      </c>
      <c r="E1004" s="128" t="s">
        <v>3771</v>
      </c>
      <c r="F1004" s="86"/>
      <c r="G1004" s="86"/>
      <c r="H1004" s="79">
        <f>IF(ISBLANK(#REF!)=FALSE,1,IF($J1004&lt;=$D$6,-1,0))</f>
        <v>1</v>
      </c>
      <c r="I1004" s="251">
        <v>42044</v>
      </c>
      <c r="J1004" s="251">
        <v>42052</v>
      </c>
      <c r="K1004" s="149"/>
      <c r="L1004" s="180">
        <f t="shared" si="73"/>
        <v>7</v>
      </c>
      <c r="M1004" s="251"/>
      <c r="N1004" s="251"/>
      <c r="O1004" s="149"/>
      <c r="P1004" s="151">
        <f t="shared" si="74"/>
        <v>0</v>
      </c>
      <c r="Q1004" s="145">
        <f t="shared" si="75"/>
        <v>0</v>
      </c>
      <c r="R1004" s="165"/>
      <c r="S1004" s="177">
        <v>0</v>
      </c>
    </row>
    <row r="1005" spans="2:19" ht="12.75" customHeight="1" x14ac:dyDescent="0.25">
      <c r="B1005" s="137">
        <v>992</v>
      </c>
      <c r="C1005" s="81">
        <v>6</v>
      </c>
      <c r="D1005" s="83" t="s">
        <v>4009</v>
      </c>
      <c r="E1005" s="128" t="s">
        <v>3773</v>
      </c>
      <c r="F1005" s="86"/>
      <c r="G1005" s="86"/>
      <c r="H1005" s="79">
        <f>IF(ISBLANK(#REF!)=FALSE,1,IF($J1005&lt;=$D$6,-1,0))</f>
        <v>1</v>
      </c>
      <c r="I1005" s="251">
        <v>42058</v>
      </c>
      <c r="J1005" s="251">
        <v>42062</v>
      </c>
      <c r="K1005" s="149"/>
      <c r="L1005" s="180">
        <f t="shared" si="73"/>
        <v>5</v>
      </c>
      <c r="M1005" s="251"/>
      <c r="N1005" s="251"/>
      <c r="O1005" s="149"/>
      <c r="P1005" s="151">
        <f t="shared" si="74"/>
        <v>0</v>
      </c>
      <c r="Q1005" s="145">
        <f t="shared" si="75"/>
        <v>0</v>
      </c>
      <c r="R1005" s="165"/>
      <c r="S1005" s="177">
        <v>0</v>
      </c>
    </row>
    <row r="1006" spans="2:19" ht="12.75" customHeight="1" x14ac:dyDescent="0.25">
      <c r="B1006" s="137">
        <v>993</v>
      </c>
      <c r="C1006" s="81">
        <v>6</v>
      </c>
      <c r="D1006" s="83" t="s">
        <v>4010</v>
      </c>
      <c r="E1006" s="128" t="s">
        <v>3775</v>
      </c>
      <c r="F1006" s="86"/>
      <c r="G1006" s="86"/>
      <c r="H1006" s="79">
        <f>IF(ISBLANK(#REF!)=FALSE,1,IF($J1006&lt;=$D$6,-1,0))</f>
        <v>1</v>
      </c>
      <c r="I1006" s="251">
        <v>42058</v>
      </c>
      <c r="J1006" s="251">
        <v>42062</v>
      </c>
      <c r="K1006" s="149"/>
      <c r="L1006" s="180">
        <f t="shared" si="73"/>
        <v>5</v>
      </c>
      <c r="M1006" s="251"/>
      <c r="N1006" s="251"/>
      <c r="O1006" s="149"/>
      <c r="P1006" s="151">
        <f t="shared" si="74"/>
        <v>0</v>
      </c>
      <c r="Q1006" s="145">
        <f t="shared" si="75"/>
        <v>0</v>
      </c>
      <c r="R1006" s="165"/>
      <c r="S1006" s="177">
        <v>0</v>
      </c>
    </row>
    <row r="1007" spans="2:19" ht="12.75" customHeight="1" x14ac:dyDescent="0.25">
      <c r="B1007" s="137">
        <v>994</v>
      </c>
      <c r="C1007" s="81">
        <v>6</v>
      </c>
      <c r="D1007" s="83" t="s">
        <v>4011</v>
      </c>
      <c r="E1007" s="128" t="s">
        <v>3777</v>
      </c>
      <c r="F1007" s="86"/>
      <c r="G1007" s="86"/>
      <c r="H1007" s="79">
        <f>IF(ISBLANK(#REF!)=FALSE,1,IF($J1007&lt;=$D$6,-1,0))</f>
        <v>1</v>
      </c>
      <c r="I1007" s="251">
        <v>42065</v>
      </c>
      <c r="J1007" s="251">
        <v>42069</v>
      </c>
      <c r="K1007" s="149"/>
      <c r="L1007" s="180">
        <f t="shared" si="73"/>
        <v>5</v>
      </c>
      <c r="M1007" s="251"/>
      <c r="N1007" s="251"/>
      <c r="O1007" s="149"/>
      <c r="P1007" s="151">
        <f t="shared" si="74"/>
        <v>0</v>
      </c>
      <c r="Q1007" s="145">
        <f t="shared" si="75"/>
        <v>0</v>
      </c>
      <c r="R1007" s="165"/>
      <c r="S1007" s="177">
        <v>0</v>
      </c>
    </row>
    <row r="1008" spans="2:19" ht="12.75" customHeight="1" x14ac:dyDescent="0.25">
      <c r="B1008" s="137">
        <v>995</v>
      </c>
      <c r="C1008" s="81">
        <v>6</v>
      </c>
      <c r="D1008" s="83" t="s">
        <v>4012</v>
      </c>
      <c r="E1008" s="128" t="s">
        <v>3779</v>
      </c>
      <c r="F1008" s="86"/>
      <c r="G1008" s="86"/>
      <c r="H1008" s="79">
        <f>IF(ISBLANK(#REF!)=FALSE,1,IF($J1008&lt;=$D$6,-1,0))</f>
        <v>1</v>
      </c>
      <c r="I1008" s="251">
        <v>42065</v>
      </c>
      <c r="J1008" s="251">
        <v>42069</v>
      </c>
      <c r="K1008" s="149"/>
      <c r="L1008" s="180">
        <f t="shared" si="73"/>
        <v>5</v>
      </c>
      <c r="M1008" s="251"/>
      <c r="N1008" s="251"/>
      <c r="O1008" s="149"/>
      <c r="P1008" s="151">
        <f t="shared" si="74"/>
        <v>0</v>
      </c>
      <c r="Q1008" s="145">
        <f t="shared" si="75"/>
        <v>0</v>
      </c>
      <c r="R1008" s="165"/>
      <c r="S1008" s="177">
        <v>0</v>
      </c>
    </row>
    <row r="1009" spans="2:19" ht="12.75" customHeight="1" x14ac:dyDescent="0.25">
      <c r="B1009" s="137">
        <v>996</v>
      </c>
      <c r="C1009" s="81">
        <v>6</v>
      </c>
      <c r="D1009" s="83" t="s">
        <v>4013</v>
      </c>
      <c r="E1009" s="128" t="s">
        <v>3781</v>
      </c>
      <c r="F1009" s="86"/>
      <c r="G1009" s="86"/>
      <c r="H1009" s="79">
        <f>IF(ISBLANK(#REF!)=FALSE,1,IF($J1009&lt;=$D$6,-1,0))</f>
        <v>1</v>
      </c>
      <c r="I1009" s="251">
        <v>42072</v>
      </c>
      <c r="J1009" s="251">
        <v>42076</v>
      </c>
      <c r="K1009" s="149"/>
      <c r="L1009" s="180">
        <f t="shared" si="73"/>
        <v>5</v>
      </c>
      <c r="M1009" s="251"/>
      <c r="N1009" s="251"/>
      <c r="O1009" s="149"/>
      <c r="P1009" s="151">
        <f t="shared" si="74"/>
        <v>0</v>
      </c>
      <c r="Q1009" s="145">
        <f t="shared" si="75"/>
        <v>0</v>
      </c>
      <c r="R1009" s="165"/>
      <c r="S1009" s="177">
        <v>0</v>
      </c>
    </row>
    <row r="1010" spans="2:19" ht="12.75" customHeight="1" x14ac:dyDescent="0.25">
      <c r="B1010" s="137">
        <v>997</v>
      </c>
      <c r="C1010" s="81">
        <v>6</v>
      </c>
      <c r="D1010" s="83" t="s">
        <v>4014</v>
      </c>
      <c r="E1010" s="128" t="s">
        <v>3783</v>
      </c>
      <c r="F1010" s="86"/>
      <c r="G1010" s="86"/>
      <c r="H1010" s="79">
        <f>IF(ISBLANK(#REF!)=FALSE,1,IF($J1010&lt;=$D$6,-1,0))</f>
        <v>1</v>
      </c>
      <c r="I1010" s="251">
        <v>42072</v>
      </c>
      <c r="J1010" s="251">
        <v>42076</v>
      </c>
      <c r="K1010" s="149"/>
      <c r="L1010" s="180">
        <f t="shared" si="73"/>
        <v>5</v>
      </c>
      <c r="M1010" s="251"/>
      <c r="N1010" s="251"/>
      <c r="O1010" s="149"/>
      <c r="P1010" s="151">
        <f t="shared" si="74"/>
        <v>0</v>
      </c>
      <c r="Q1010" s="145">
        <f t="shared" si="75"/>
        <v>0</v>
      </c>
      <c r="R1010" s="165"/>
      <c r="S1010" s="177">
        <v>0</v>
      </c>
    </row>
    <row r="1011" spans="2:19" ht="12.75" customHeight="1" x14ac:dyDescent="0.25">
      <c r="B1011" s="137">
        <v>998</v>
      </c>
      <c r="C1011" s="81">
        <v>6</v>
      </c>
      <c r="D1011" s="83" t="s">
        <v>4015</v>
      </c>
      <c r="E1011" s="128" t="s">
        <v>3785</v>
      </c>
      <c r="F1011" s="86"/>
      <c r="G1011" s="86"/>
      <c r="H1011" s="79">
        <f>IF(ISBLANK(#REF!)=FALSE,1,IF($J1011&lt;=$D$6,-1,0))</f>
        <v>1</v>
      </c>
      <c r="I1011" s="251">
        <v>42079</v>
      </c>
      <c r="J1011" s="251">
        <v>42083</v>
      </c>
      <c r="K1011" s="149"/>
      <c r="L1011" s="180">
        <f t="shared" si="73"/>
        <v>5</v>
      </c>
      <c r="M1011" s="251"/>
      <c r="N1011" s="251"/>
      <c r="O1011" s="149"/>
      <c r="P1011" s="151">
        <f t="shared" si="74"/>
        <v>0</v>
      </c>
      <c r="Q1011" s="145">
        <f t="shared" si="75"/>
        <v>0</v>
      </c>
      <c r="R1011" s="165"/>
      <c r="S1011" s="177">
        <v>0</v>
      </c>
    </row>
    <row r="1012" spans="2:19" ht="12.75" customHeight="1" x14ac:dyDescent="0.25">
      <c r="B1012" s="137">
        <v>999</v>
      </c>
      <c r="C1012" s="81">
        <v>6</v>
      </c>
      <c r="D1012" s="83" t="s">
        <v>4016</v>
      </c>
      <c r="E1012" s="128" t="s">
        <v>3787</v>
      </c>
      <c r="F1012" s="86"/>
      <c r="G1012" s="86"/>
      <c r="H1012" s="79">
        <f>IF(ISBLANK(#REF!)=FALSE,1,IF($J1012&lt;=$D$6,-1,0))</f>
        <v>1</v>
      </c>
      <c r="I1012" s="251">
        <v>42079</v>
      </c>
      <c r="J1012" s="251">
        <v>42083</v>
      </c>
      <c r="K1012" s="149"/>
      <c r="L1012" s="180">
        <f t="shared" si="73"/>
        <v>5</v>
      </c>
      <c r="M1012" s="251"/>
      <c r="N1012" s="251"/>
      <c r="O1012" s="149"/>
      <c r="P1012" s="151">
        <f t="shared" si="74"/>
        <v>0</v>
      </c>
      <c r="Q1012" s="145">
        <f t="shared" si="75"/>
        <v>0</v>
      </c>
      <c r="R1012" s="165"/>
      <c r="S1012" s="177">
        <v>0</v>
      </c>
    </row>
    <row r="1013" spans="2:19" ht="12.75" customHeight="1" x14ac:dyDescent="0.25">
      <c r="B1013" s="137">
        <v>1000</v>
      </c>
      <c r="C1013" s="81">
        <v>5</v>
      </c>
      <c r="D1013" s="83" t="s">
        <v>4017</v>
      </c>
      <c r="E1013" s="128" t="s">
        <v>430</v>
      </c>
      <c r="F1013" s="86"/>
      <c r="G1013" s="86"/>
      <c r="H1013" s="79">
        <f>IF(ISBLANK(#REF!)=FALSE,1,IF($J1013&lt;=$D$6,-1,0))</f>
        <v>1</v>
      </c>
      <c r="I1013" s="251">
        <v>42044</v>
      </c>
      <c r="J1013" s="251">
        <v>42062</v>
      </c>
      <c r="K1013" s="149">
        <v>0.05</v>
      </c>
      <c r="L1013" s="180">
        <f>NETWORKDAYS(I1013,J1013,0)</f>
        <v>15</v>
      </c>
      <c r="M1013" s="251"/>
      <c r="N1013" s="251"/>
      <c r="O1013" s="149">
        <v>0.05</v>
      </c>
      <c r="P1013" s="151">
        <f t="shared" si="74"/>
        <v>0</v>
      </c>
      <c r="Q1013" s="145">
        <f t="shared" si="75"/>
        <v>0</v>
      </c>
      <c r="R1013" s="165"/>
      <c r="S1013" s="177">
        <v>0</v>
      </c>
    </row>
    <row r="1014" spans="2:19" ht="12.75" customHeight="1" x14ac:dyDescent="0.25">
      <c r="B1014" s="137">
        <v>1001</v>
      </c>
      <c r="C1014" s="81">
        <v>6</v>
      </c>
      <c r="D1014" s="83" t="s">
        <v>4018</v>
      </c>
      <c r="E1014" s="128" t="s">
        <v>3791</v>
      </c>
      <c r="F1014" s="86"/>
      <c r="G1014" s="86"/>
      <c r="H1014" s="79">
        <f>IF(ISBLANK(#REF!)=FALSE,1,IF($J1014&lt;=$D$6,-1,0))</f>
        <v>1</v>
      </c>
      <c r="I1014" s="251">
        <v>42044</v>
      </c>
      <c r="J1014" s="251">
        <v>42052</v>
      </c>
      <c r="K1014" s="149"/>
      <c r="L1014" s="180">
        <f t="shared" si="73"/>
        <v>7</v>
      </c>
      <c r="M1014" s="251"/>
      <c r="N1014" s="251"/>
      <c r="O1014" s="149"/>
      <c r="P1014" s="151">
        <f t="shared" si="74"/>
        <v>0</v>
      </c>
      <c r="Q1014" s="145">
        <f t="shared" si="75"/>
        <v>0</v>
      </c>
      <c r="R1014" s="165"/>
      <c r="S1014" s="177">
        <v>0</v>
      </c>
    </row>
    <row r="1015" spans="2:19" ht="12.75" customHeight="1" x14ac:dyDescent="0.25">
      <c r="B1015" s="137">
        <v>1002</v>
      </c>
      <c r="C1015" s="81">
        <v>6</v>
      </c>
      <c r="D1015" s="83" t="s">
        <v>4019</v>
      </c>
      <c r="E1015" s="128" t="s">
        <v>3793</v>
      </c>
      <c r="F1015" s="86"/>
      <c r="G1015" s="86"/>
      <c r="H1015" s="79">
        <f>IF(ISBLANK(#REF!)=FALSE,1,IF($J1015&lt;=$D$6,-1,0))</f>
        <v>1</v>
      </c>
      <c r="I1015" s="251">
        <v>42044</v>
      </c>
      <c r="J1015" s="251">
        <v>42052</v>
      </c>
      <c r="K1015" s="149"/>
      <c r="L1015" s="180">
        <f t="shared" si="73"/>
        <v>7</v>
      </c>
      <c r="M1015" s="251"/>
      <c r="N1015" s="251"/>
      <c r="O1015" s="149"/>
      <c r="P1015" s="151">
        <f t="shared" si="74"/>
        <v>0</v>
      </c>
      <c r="Q1015" s="145">
        <f t="shared" si="75"/>
        <v>0</v>
      </c>
      <c r="R1015" s="165"/>
      <c r="S1015" s="177">
        <v>0</v>
      </c>
    </row>
    <row r="1016" spans="2:19" ht="12.75" customHeight="1" x14ac:dyDescent="0.25">
      <c r="B1016" s="137">
        <v>1003</v>
      </c>
      <c r="C1016" s="81">
        <v>6</v>
      </c>
      <c r="D1016" s="83" t="s">
        <v>4020</v>
      </c>
      <c r="E1016" s="128" t="s">
        <v>1674</v>
      </c>
      <c r="F1016" s="86"/>
      <c r="G1016" s="86"/>
      <c r="H1016" s="79">
        <f>IF(ISBLANK(#REF!)=FALSE,1,IF($J1016&lt;=$D$6,-1,0))</f>
        <v>1</v>
      </c>
      <c r="I1016" s="251">
        <v>42044</v>
      </c>
      <c r="J1016" s="251">
        <v>42052</v>
      </c>
      <c r="K1016" s="149"/>
      <c r="L1016" s="180">
        <f t="shared" si="73"/>
        <v>7</v>
      </c>
      <c r="M1016" s="251"/>
      <c r="N1016" s="251"/>
      <c r="O1016" s="149"/>
      <c r="P1016" s="151">
        <f t="shared" si="74"/>
        <v>0</v>
      </c>
      <c r="Q1016" s="145">
        <f t="shared" si="75"/>
        <v>0</v>
      </c>
      <c r="R1016" s="165"/>
      <c r="S1016" s="177">
        <v>0</v>
      </c>
    </row>
    <row r="1017" spans="2:19" ht="12.75" customHeight="1" x14ac:dyDescent="0.25">
      <c r="B1017" s="137">
        <v>1004</v>
      </c>
      <c r="C1017" s="81">
        <v>6</v>
      </c>
      <c r="D1017" s="83" t="s">
        <v>4021</v>
      </c>
      <c r="E1017" s="128" t="s">
        <v>4022</v>
      </c>
      <c r="F1017" s="86"/>
      <c r="G1017" s="86"/>
      <c r="H1017" s="79">
        <f>IF(ISBLANK(#REF!)=FALSE,1,IF($J1017&lt;=$D$6,-1,0))</f>
        <v>1</v>
      </c>
      <c r="I1017" s="251">
        <v>42058</v>
      </c>
      <c r="J1017" s="251">
        <v>42062</v>
      </c>
      <c r="K1017" s="149"/>
      <c r="L1017" s="180">
        <f t="shared" si="73"/>
        <v>5</v>
      </c>
      <c r="M1017" s="251"/>
      <c r="N1017" s="251"/>
      <c r="O1017" s="149"/>
      <c r="P1017" s="151">
        <f t="shared" si="74"/>
        <v>0</v>
      </c>
      <c r="Q1017" s="145">
        <f t="shared" si="75"/>
        <v>0</v>
      </c>
      <c r="R1017" s="165"/>
      <c r="S1017" s="177">
        <v>0</v>
      </c>
    </row>
    <row r="1018" spans="2:19" ht="12.75" customHeight="1" x14ac:dyDescent="0.25">
      <c r="B1018" s="137">
        <v>1005</v>
      </c>
      <c r="C1018" s="81">
        <v>6</v>
      </c>
      <c r="D1018" s="83" t="s">
        <v>4023</v>
      </c>
      <c r="E1018" s="128" t="s">
        <v>4024</v>
      </c>
      <c r="F1018" s="86"/>
      <c r="G1018" s="86"/>
      <c r="H1018" s="79">
        <f>IF(ISBLANK(#REF!)=FALSE,1,IF($J1018&lt;=$D$6,-1,0))</f>
        <v>1</v>
      </c>
      <c r="I1018" s="251">
        <v>42058</v>
      </c>
      <c r="J1018" s="251">
        <v>42062</v>
      </c>
      <c r="K1018" s="149"/>
      <c r="L1018" s="180">
        <f t="shared" si="73"/>
        <v>5</v>
      </c>
      <c r="M1018" s="251"/>
      <c r="N1018" s="251"/>
      <c r="O1018" s="149"/>
      <c r="P1018" s="151">
        <f t="shared" si="74"/>
        <v>0</v>
      </c>
      <c r="Q1018" s="145">
        <f t="shared" si="75"/>
        <v>0</v>
      </c>
      <c r="R1018" s="165"/>
      <c r="S1018" s="177">
        <v>0</v>
      </c>
    </row>
    <row r="1019" spans="2:19" ht="12.75" customHeight="1" x14ac:dyDescent="0.25">
      <c r="B1019" s="137">
        <v>1006</v>
      </c>
      <c r="C1019" s="81">
        <v>6</v>
      </c>
      <c r="D1019" s="83" t="s">
        <v>4025</v>
      </c>
      <c r="E1019" s="128" t="s">
        <v>4026</v>
      </c>
      <c r="F1019" s="86"/>
      <c r="G1019" s="86"/>
      <c r="H1019" s="79">
        <f>IF(ISBLANK(#REF!)=FALSE,1,IF($J1019&lt;=$D$6,-1,0))</f>
        <v>1</v>
      </c>
      <c r="I1019" s="251">
        <v>42058</v>
      </c>
      <c r="J1019" s="251">
        <v>42062</v>
      </c>
      <c r="K1019" s="149"/>
      <c r="L1019" s="180">
        <f t="shared" si="73"/>
        <v>5</v>
      </c>
      <c r="M1019" s="251"/>
      <c r="N1019" s="251"/>
      <c r="O1019" s="149"/>
      <c r="P1019" s="151">
        <f t="shared" si="74"/>
        <v>0</v>
      </c>
      <c r="Q1019" s="145">
        <f t="shared" si="75"/>
        <v>0</v>
      </c>
      <c r="R1019" s="165"/>
      <c r="S1019" s="177">
        <v>0</v>
      </c>
    </row>
    <row r="1020" spans="2:19" ht="12.75" customHeight="1" x14ac:dyDescent="0.25">
      <c r="B1020" s="137">
        <v>1007</v>
      </c>
      <c r="C1020" s="81">
        <v>5</v>
      </c>
      <c r="D1020" s="83" t="s">
        <v>4027</v>
      </c>
      <c r="E1020" s="128" t="s">
        <v>4028</v>
      </c>
      <c r="F1020" s="86"/>
      <c r="G1020" s="86"/>
      <c r="H1020" s="79">
        <f>IF(ISBLANK(#REF!)=FALSE,1,IF($J1020&lt;=$D$6,-1,0))</f>
        <v>1</v>
      </c>
      <c r="I1020" s="251">
        <v>42051</v>
      </c>
      <c r="J1020" s="251">
        <v>42083</v>
      </c>
      <c r="K1020" s="149">
        <v>0.06</v>
      </c>
      <c r="L1020" s="180">
        <f>NETWORKDAYS(I1020,J1020,0)</f>
        <v>25</v>
      </c>
      <c r="M1020" s="251"/>
      <c r="N1020" s="251"/>
      <c r="O1020" s="149">
        <v>0.06</v>
      </c>
      <c r="P1020" s="151">
        <f t="shared" si="74"/>
        <v>0</v>
      </c>
      <c r="Q1020" s="145">
        <f t="shared" si="75"/>
        <v>0</v>
      </c>
      <c r="R1020" s="165"/>
      <c r="S1020" s="177">
        <v>0</v>
      </c>
    </row>
    <row r="1021" spans="2:19" ht="12.75" customHeight="1" x14ac:dyDescent="0.25">
      <c r="B1021" s="137">
        <v>1008</v>
      </c>
      <c r="C1021" s="81">
        <v>6</v>
      </c>
      <c r="D1021" s="83" t="s">
        <v>4029</v>
      </c>
      <c r="E1021" s="128" t="s">
        <v>4030</v>
      </c>
      <c r="F1021" s="86"/>
      <c r="G1021" s="86"/>
      <c r="H1021" s="79">
        <f>IF(ISBLANK(#REF!)=FALSE,1,IF($J1021&lt;=$D$6,-1,0))</f>
        <v>1</v>
      </c>
      <c r="I1021" s="251">
        <v>42058</v>
      </c>
      <c r="J1021" s="251">
        <v>42062</v>
      </c>
      <c r="K1021" s="149"/>
      <c r="L1021" s="180">
        <f t="shared" ref="L1021:L1033" si="76">NETWORKDAYS(I1021,J1021,0)</f>
        <v>5</v>
      </c>
      <c r="M1021" s="251"/>
      <c r="N1021" s="251"/>
      <c r="O1021" s="149"/>
      <c r="P1021" s="151">
        <f t="shared" si="74"/>
        <v>0</v>
      </c>
      <c r="Q1021" s="145">
        <f t="shared" si="75"/>
        <v>0</v>
      </c>
      <c r="R1021" s="165"/>
      <c r="S1021" s="177">
        <v>0</v>
      </c>
    </row>
    <row r="1022" spans="2:19" ht="12.75" customHeight="1" x14ac:dyDescent="0.25">
      <c r="B1022" s="137">
        <v>1009</v>
      </c>
      <c r="C1022" s="81">
        <v>6</v>
      </c>
      <c r="D1022" s="83" t="s">
        <v>4031</v>
      </c>
      <c r="E1022" s="128" t="s">
        <v>4032</v>
      </c>
      <c r="F1022" s="86"/>
      <c r="G1022" s="86"/>
      <c r="H1022" s="79">
        <f>IF(ISBLANK(#REF!)=FALSE,1,IF($J1022&lt;=$D$6,-1,0))</f>
        <v>1</v>
      </c>
      <c r="I1022" s="251">
        <v>42065</v>
      </c>
      <c r="J1022" s="251">
        <v>42069</v>
      </c>
      <c r="K1022" s="149"/>
      <c r="L1022" s="180">
        <f t="shared" si="76"/>
        <v>5</v>
      </c>
      <c r="M1022" s="251"/>
      <c r="N1022" s="251"/>
      <c r="O1022" s="149"/>
      <c r="P1022" s="151">
        <f t="shared" ref="P1022:P1033" si="77">NETWORKDAYS(M1022,N1022,0)</f>
        <v>0</v>
      </c>
      <c r="Q1022" s="145">
        <f t="shared" ref="Q1022:Q1033" si="78">N1022-M1022</f>
        <v>0</v>
      </c>
      <c r="R1022" s="165"/>
      <c r="S1022" s="177">
        <v>0</v>
      </c>
    </row>
    <row r="1023" spans="2:19" ht="12.75" customHeight="1" x14ac:dyDescent="0.25">
      <c r="B1023" s="137">
        <v>1010</v>
      </c>
      <c r="C1023" s="81">
        <v>6</v>
      </c>
      <c r="D1023" s="83" t="s">
        <v>4033</v>
      </c>
      <c r="E1023" s="128" t="s">
        <v>1057</v>
      </c>
      <c r="F1023" s="86"/>
      <c r="G1023" s="86"/>
      <c r="H1023" s="79">
        <f>IF(ISBLANK(#REF!)=FALSE,1,IF($J1023&lt;=$D$6,-1,0))</f>
        <v>1</v>
      </c>
      <c r="I1023" s="251">
        <v>42065</v>
      </c>
      <c r="J1023" s="251">
        <v>42069</v>
      </c>
      <c r="K1023" s="149"/>
      <c r="L1023" s="180">
        <f t="shared" si="76"/>
        <v>5</v>
      </c>
      <c r="M1023" s="251"/>
      <c r="N1023" s="251"/>
      <c r="O1023" s="149"/>
      <c r="P1023" s="151">
        <f t="shared" si="77"/>
        <v>0</v>
      </c>
      <c r="Q1023" s="145">
        <f t="shared" si="78"/>
        <v>0</v>
      </c>
      <c r="R1023" s="165"/>
      <c r="S1023" s="177">
        <v>0</v>
      </c>
    </row>
    <row r="1024" spans="2:19" ht="12.75" customHeight="1" x14ac:dyDescent="0.25">
      <c r="B1024" s="137">
        <v>1011</v>
      </c>
      <c r="C1024" s="81">
        <v>6</v>
      </c>
      <c r="D1024" s="83" t="s">
        <v>4034</v>
      </c>
      <c r="E1024" s="128" t="s">
        <v>2994</v>
      </c>
      <c r="F1024" s="86"/>
      <c r="G1024" s="86"/>
      <c r="H1024" s="79">
        <f>IF(ISBLANK(#REF!)=FALSE,1,IF($J1024&lt;=$D$6,-1,0))</f>
        <v>1</v>
      </c>
      <c r="I1024" s="251">
        <v>42072</v>
      </c>
      <c r="J1024" s="251">
        <v>42076</v>
      </c>
      <c r="K1024" s="149"/>
      <c r="L1024" s="180">
        <f t="shared" si="76"/>
        <v>5</v>
      </c>
      <c r="M1024" s="251"/>
      <c r="N1024" s="251"/>
      <c r="O1024" s="149"/>
      <c r="P1024" s="151">
        <f t="shared" si="77"/>
        <v>0</v>
      </c>
      <c r="Q1024" s="145">
        <f t="shared" si="78"/>
        <v>0</v>
      </c>
      <c r="R1024" s="165"/>
      <c r="S1024" s="177">
        <v>0</v>
      </c>
    </row>
    <row r="1025" spans="2:19" ht="12.75" customHeight="1" x14ac:dyDescent="0.25">
      <c r="B1025" s="137">
        <v>1012</v>
      </c>
      <c r="C1025" s="81">
        <v>6</v>
      </c>
      <c r="D1025" s="83" t="s">
        <v>4035</v>
      </c>
      <c r="E1025" s="128" t="s">
        <v>4036</v>
      </c>
      <c r="F1025" s="86"/>
      <c r="G1025" s="86"/>
      <c r="H1025" s="79">
        <f>IF(ISBLANK(#REF!)=FALSE,1,IF($J1025&lt;=$D$6,-1,0))</f>
        <v>1</v>
      </c>
      <c r="I1025" s="251">
        <v>42079</v>
      </c>
      <c r="J1025" s="251">
        <v>42083</v>
      </c>
      <c r="K1025" s="149"/>
      <c r="L1025" s="180">
        <f t="shared" si="76"/>
        <v>5</v>
      </c>
      <c r="M1025" s="251"/>
      <c r="N1025" s="251"/>
      <c r="O1025" s="149"/>
      <c r="P1025" s="151">
        <f t="shared" si="77"/>
        <v>0</v>
      </c>
      <c r="Q1025" s="145">
        <f t="shared" si="78"/>
        <v>0</v>
      </c>
      <c r="R1025" s="165"/>
      <c r="S1025" s="177">
        <v>0</v>
      </c>
    </row>
    <row r="1026" spans="2:19" ht="12.75" customHeight="1" x14ac:dyDescent="0.25">
      <c r="B1026" s="137">
        <v>1013</v>
      </c>
      <c r="C1026" s="81">
        <v>5</v>
      </c>
      <c r="D1026" s="83" t="s">
        <v>4037</v>
      </c>
      <c r="E1026" s="128" t="s">
        <v>1010</v>
      </c>
      <c r="F1026" s="86" t="s">
        <v>869</v>
      </c>
      <c r="G1026" s="86"/>
      <c r="H1026" s="79">
        <f>IF(ISBLANK(#REF!)=FALSE,1,IF($J1026&lt;=$D$6,-1,0))</f>
        <v>1</v>
      </c>
      <c r="I1026" s="251">
        <v>42044</v>
      </c>
      <c r="J1026" s="251">
        <v>42083</v>
      </c>
      <c r="K1026" s="149">
        <v>0.06</v>
      </c>
      <c r="L1026" s="180">
        <f>NETWORKDAYS(I1026,J1026,0)</f>
        <v>30</v>
      </c>
      <c r="M1026" s="251"/>
      <c r="N1026" s="251"/>
      <c r="O1026" s="149">
        <v>0.06</v>
      </c>
      <c r="P1026" s="151">
        <f t="shared" si="77"/>
        <v>0</v>
      </c>
      <c r="Q1026" s="145">
        <f t="shared" si="78"/>
        <v>0</v>
      </c>
      <c r="R1026" s="165"/>
      <c r="S1026" s="177">
        <v>0</v>
      </c>
    </row>
    <row r="1027" spans="2:19" ht="12.75" customHeight="1" x14ac:dyDescent="0.25">
      <c r="B1027" s="137">
        <v>1014</v>
      </c>
      <c r="C1027" s="81">
        <v>6</v>
      </c>
      <c r="D1027" s="83" t="s">
        <v>4038</v>
      </c>
      <c r="E1027" s="128" t="s">
        <v>3141</v>
      </c>
      <c r="F1027" s="86" t="s">
        <v>869</v>
      </c>
      <c r="G1027" s="86"/>
      <c r="H1027" s="79">
        <f>IF(ISBLANK(#REF!)=FALSE,1,IF($J1027&lt;=$D$6,-1,0))</f>
        <v>1</v>
      </c>
      <c r="I1027" s="251">
        <v>42044</v>
      </c>
      <c r="J1027" s="251">
        <v>42052</v>
      </c>
      <c r="K1027" s="149"/>
      <c r="L1027" s="180">
        <f t="shared" si="76"/>
        <v>7</v>
      </c>
      <c r="M1027" s="251"/>
      <c r="N1027" s="251"/>
      <c r="O1027" s="149"/>
      <c r="P1027" s="151">
        <f t="shared" si="77"/>
        <v>0</v>
      </c>
      <c r="Q1027" s="145">
        <f t="shared" si="78"/>
        <v>0</v>
      </c>
      <c r="R1027" s="165"/>
      <c r="S1027" s="177">
        <v>0</v>
      </c>
    </row>
    <row r="1028" spans="2:19" ht="12.75" customHeight="1" x14ac:dyDescent="0.25">
      <c r="B1028" s="137">
        <v>1015</v>
      </c>
      <c r="C1028" s="81">
        <v>6</v>
      </c>
      <c r="D1028" s="83" t="s">
        <v>4039</v>
      </c>
      <c r="E1028" s="128" t="s">
        <v>3817</v>
      </c>
      <c r="F1028" s="86" t="s">
        <v>869</v>
      </c>
      <c r="G1028" s="86"/>
      <c r="H1028" s="79">
        <f>IF(ISBLANK(#REF!)=FALSE,1,IF($J1028&lt;=$D$6,-1,0))</f>
        <v>1</v>
      </c>
      <c r="I1028" s="251">
        <v>42058</v>
      </c>
      <c r="J1028" s="251">
        <v>42062</v>
      </c>
      <c r="K1028" s="149"/>
      <c r="L1028" s="180">
        <f t="shared" si="76"/>
        <v>5</v>
      </c>
      <c r="M1028" s="251"/>
      <c r="N1028" s="251"/>
      <c r="O1028" s="149"/>
      <c r="P1028" s="151">
        <f t="shared" si="77"/>
        <v>0</v>
      </c>
      <c r="Q1028" s="145">
        <f t="shared" si="78"/>
        <v>0</v>
      </c>
      <c r="R1028" s="165"/>
      <c r="S1028" s="177">
        <v>0</v>
      </c>
    </row>
    <row r="1029" spans="2:19" ht="12.75" customHeight="1" x14ac:dyDescent="0.25">
      <c r="B1029" s="137">
        <v>1016</v>
      </c>
      <c r="C1029" s="81">
        <v>6</v>
      </c>
      <c r="D1029" s="83" t="s">
        <v>4040</v>
      </c>
      <c r="E1029" s="128" t="s">
        <v>3819</v>
      </c>
      <c r="F1029" s="86" t="s">
        <v>869</v>
      </c>
      <c r="G1029" s="86"/>
      <c r="H1029" s="79">
        <f>IF(ISBLANK(#REF!)=FALSE,1,IF($J1029&lt;=$D$6,-1,0))</f>
        <v>1</v>
      </c>
      <c r="I1029" s="251">
        <v>42065</v>
      </c>
      <c r="J1029" s="251">
        <v>42069</v>
      </c>
      <c r="K1029" s="149"/>
      <c r="L1029" s="180">
        <f t="shared" si="76"/>
        <v>5</v>
      </c>
      <c r="M1029" s="251"/>
      <c r="N1029" s="251"/>
      <c r="O1029" s="149"/>
      <c r="P1029" s="151">
        <f t="shared" si="77"/>
        <v>0</v>
      </c>
      <c r="Q1029" s="145">
        <f t="shared" si="78"/>
        <v>0</v>
      </c>
      <c r="R1029" s="165"/>
      <c r="S1029" s="177">
        <v>0</v>
      </c>
    </row>
    <row r="1030" spans="2:19" ht="12.75" customHeight="1" x14ac:dyDescent="0.25">
      <c r="B1030" s="137">
        <v>1017</v>
      </c>
      <c r="C1030" s="81">
        <v>6</v>
      </c>
      <c r="D1030" s="83" t="s">
        <v>4041</v>
      </c>
      <c r="E1030" s="128" t="s">
        <v>3145</v>
      </c>
      <c r="F1030" s="86" t="s">
        <v>869</v>
      </c>
      <c r="G1030" s="86"/>
      <c r="H1030" s="79">
        <f>IF(ISBLANK(#REF!)=FALSE,1,IF($J1030&lt;=$D$6,-1,0))</f>
        <v>1</v>
      </c>
      <c r="I1030" s="251">
        <v>42072</v>
      </c>
      <c r="J1030" s="251">
        <v>42083</v>
      </c>
      <c r="K1030" s="149"/>
      <c r="L1030" s="180">
        <f t="shared" si="76"/>
        <v>10</v>
      </c>
      <c r="M1030" s="251"/>
      <c r="N1030" s="251"/>
      <c r="O1030" s="149"/>
      <c r="P1030" s="151">
        <f t="shared" si="77"/>
        <v>0</v>
      </c>
      <c r="Q1030" s="145">
        <f t="shared" si="78"/>
        <v>0</v>
      </c>
      <c r="R1030" s="165"/>
      <c r="S1030" s="177">
        <v>0</v>
      </c>
    </row>
    <row r="1031" spans="2:19" ht="12.75" customHeight="1" x14ac:dyDescent="0.25">
      <c r="B1031" s="137">
        <v>1018</v>
      </c>
      <c r="C1031" s="81">
        <v>5</v>
      </c>
      <c r="D1031" s="83" t="s">
        <v>4042</v>
      </c>
      <c r="E1031" s="128" t="s">
        <v>3007</v>
      </c>
      <c r="F1031" s="86" t="s">
        <v>869</v>
      </c>
      <c r="G1031" s="86"/>
      <c r="H1031" s="79">
        <f>IF(ISBLANK(#REF!)=FALSE,1,IF($J1031&lt;=$D$6,-1,0))</f>
        <v>1</v>
      </c>
      <c r="I1031" s="251">
        <v>42044</v>
      </c>
      <c r="J1031" s="251">
        <v>42085</v>
      </c>
      <c r="K1031" s="149">
        <v>0.04</v>
      </c>
      <c r="L1031" s="180">
        <f>NETWORKDAYS(I1031,J1031,0)</f>
        <v>30</v>
      </c>
      <c r="M1031" s="251"/>
      <c r="N1031" s="251"/>
      <c r="O1031" s="149">
        <v>0.04</v>
      </c>
      <c r="P1031" s="151">
        <f t="shared" si="77"/>
        <v>0</v>
      </c>
      <c r="Q1031" s="145">
        <f t="shared" si="78"/>
        <v>0</v>
      </c>
      <c r="R1031" s="165"/>
      <c r="S1031" s="177">
        <v>0</v>
      </c>
    </row>
    <row r="1032" spans="2:19" ht="12.75" customHeight="1" x14ac:dyDescent="0.25">
      <c r="B1032" s="137">
        <v>1019</v>
      </c>
      <c r="C1032" s="81">
        <v>6</v>
      </c>
      <c r="D1032" s="83" t="s">
        <v>4043</v>
      </c>
      <c r="E1032" s="128" t="s">
        <v>3823</v>
      </c>
      <c r="F1032" s="86" t="s">
        <v>869</v>
      </c>
      <c r="G1032" s="86"/>
      <c r="H1032" s="79">
        <f>IF(ISBLANK(#REF!)=FALSE,1,IF($J1032&lt;=$D$6,-1,0))</f>
        <v>1</v>
      </c>
      <c r="I1032" s="251">
        <v>42044</v>
      </c>
      <c r="J1032" s="251">
        <v>42052</v>
      </c>
      <c r="K1032" s="149"/>
      <c r="L1032" s="180">
        <f t="shared" si="76"/>
        <v>7</v>
      </c>
      <c r="M1032" s="251"/>
      <c r="N1032" s="251"/>
      <c r="O1032" s="149"/>
      <c r="P1032" s="151">
        <f t="shared" si="77"/>
        <v>0</v>
      </c>
      <c r="Q1032" s="145">
        <f t="shared" si="78"/>
        <v>0</v>
      </c>
      <c r="R1032" s="165"/>
      <c r="S1032" s="177">
        <v>0</v>
      </c>
    </row>
    <row r="1033" spans="2:19" ht="12.75" customHeight="1" x14ac:dyDescent="0.25">
      <c r="B1033" s="137">
        <v>1020</v>
      </c>
      <c r="C1033" s="81">
        <v>6</v>
      </c>
      <c r="D1033" s="83" t="s">
        <v>4044</v>
      </c>
      <c r="E1033" s="128" t="s">
        <v>3825</v>
      </c>
      <c r="F1033" s="86" t="s">
        <v>869</v>
      </c>
      <c r="G1033" s="86"/>
      <c r="H1033" s="79">
        <f>IF(ISBLANK(#REF!)=FALSE,1,IF($J1033&lt;=$D$6,-1,0))</f>
        <v>1</v>
      </c>
      <c r="I1033" s="251">
        <v>42058</v>
      </c>
      <c r="J1033" s="251">
        <v>42062</v>
      </c>
      <c r="K1033" s="149"/>
      <c r="L1033" s="180">
        <f t="shared" si="76"/>
        <v>5</v>
      </c>
      <c r="M1033" s="251"/>
      <c r="N1033" s="251"/>
      <c r="O1033" s="149"/>
      <c r="P1033" s="151">
        <f t="shared" si="77"/>
        <v>0</v>
      </c>
      <c r="Q1033" s="145">
        <f t="shared" si="78"/>
        <v>0</v>
      </c>
      <c r="R1033" s="165"/>
      <c r="S1033" s="177">
        <v>0</v>
      </c>
    </row>
    <row r="1034" spans="2:19" ht="12.75" customHeight="1" x14ac:dyDescent="0.25">
      <c r="B1034" s="137">
        <v>1021</v>
      </c>
      <c r="C1034" s="81">
        <v>6</v>
      </c>
      <c r="D1034" s="83" t="s">
        <v>4045</v>
      </c>
      <c r="E1034" s="128" t="s">
        <v>3827</v>
      </c>
      <c r="F1034" s="86" t="s">
        <v>869</v>
      </c>
      <c r="G1034" s="86"/>
      <c r="H1034" s="79">
        <f>IF(ISBLANK(#REF!)=FALSE,1,IF($J1034&lt;=$D$6,-1,0))</f>
        <v>1</v>
      </c>
      <c r="I1034" s="251">
        <v>42058</v>
      </c>
      <c r="J1034" s="251">
        <v>42062</v>
      </c>
      <c r="K1034" s="149"/>
      <c r="L1034" s="180"/>
      <c r="M1034" s="251"/>
      <c r="N1034" s="251"/>
      <c r="O1034" s="149"/>
      <c r="P1034" s="151"/>
      <c r="Q1034" s="145"/>
      <c r="R1034" s="165"/>
      <c r="S1034" s="177"/>
    </row>
    <row r="1035" spans="2:19" ht="12.75" customHeight="1" x14ac:dyDescent="0.25">
      <c r="B1035" s="137">
        <v>1022</v>
      </c>
      <c r="C1035" s="81">
        <v>6</v>
      </c>
      <c r="D1035" s="83" t="s">
        <v>4046</v>
      </c>
      <c r="E1035" s="128" t="s">
        <v>3829</v>
      </c>
      <c r="F1035" s="86" t="s">
        <v>869</v>
      </c>
      <c r="G1035" s="86"/>
      <c r="H1035" s="79">
        <f>IF(ISBLANK(#REF!)=FALSE,1,IF($J1035&lt;=$D$6,-1,0))</f>
        <v>1</v>
      </c>
      <c r="I1035" s="251">
        <v>42065</v>
      </c>
      <c r="J1035" s="251">
        <v>42069</v>
      </c>
      <c r="K1035" s="149"/>
      <c r="L1035" s="180"/>
      <c r="M1035" s="251"/>
      <c r="N1035" s="251"/>
      <c r="O1035" s="149"/>
      <c r="P1035" s="151"/>
      <c r="Q1035" s="145"/>
      <c r="R1035" s="165"/>
      <c r="S1035" s="177"/>
    </row>
    <row r="1036" spans="2:19" ht="12.75" customHeight="1" x14ac:dyDescent="0.25">
      <c r="B1036" s="137">
        <v>1023</v>
      </c>
      <c r="C1036" s="81">
        <v>6</v>
      </c>
      <c r="D1036" s="83" t="s">
        <v>4047</v>
      </c>
      <c r="E1036" s="128" t="s">
        <v>3831</v>
      </c>
      <c r="F1036" s="86" t="s">
        <v>869</v>
      </c>
      <c r="G1036" s="86"/>
      <c r="H1036" s="79">
        <f>IF(ISBLANK(#REF!)=FALSE,1,IF($J1036&lt;=$D$6,-1,0))</f>
        <v>1</v>
      </c>
      <c r="I1036" s="251">
        <v>42065</v>
      </c>
      <c r="J1036" s="251">
        <v>42069</v>
      </c>
      <c r="K1036" s="149"/>
      <c r="L1036" s="180"/>
      <c r="M1036" s="251"/>
      <c r="N1036" s="251"/>
      <c r="O1036" s="149"/>
      <c r="P1036" s="151"/>
      <c r="Q1036" s="145"/>
      <c r="R1036" s="165"/>
      <c r="S1036" s="177"/>
    </row>
    <row r="1037" spans="2:19" ht="12.75" customHeight="1" x14ac:dyDescent="0.25">
      <c r="B1037" s="137">
        <v>1024</v>
      </c>
      <c r="C1037" s="81">
        <v>6</v>
      </c>
      <c r="D1037" s="83" t="s">
        <v>4048</v>
      </c>
      <c r="E1037" s="128" t="s">
        <v>3833</v>
      </c>
      <c r="F1037" s="86" t="s">
        <v>869</v>
      </c>
      <c r="G1037" s="86"/>
      <c r="H1037" s="79">
        <f>IF(ISBLANK(#REF!)=FALSE,1,IF($J1037&lt;=$D$6,-1,0))</f>
        <v>1</v>
      </c>
      <c r="I1037" s="251">
        <v>42072</v>
      </c>
      <c r="J1037" s="251">
        <v>42076</v>
      </c>
      <c r="K1037" s="149"/>
      <c r="L1037" s="180"/>
      <c r="M1037" s="251"/>
      <c r="N1037" s="251"/>
      <c r="O1037" s="149"/>
      <c r="P1037" s="151"/>
      <c r="Q1037" s="145"/>
      <c r="R1037" s="165"/>
      <c r="S1037" s="177"/>
    </row>
    <row r="1038" spans="2:19" ht="12.75" customHeight="1" x14ac:dyDescent="0.25">
      <c r="B1038" s="137">
        <v>1025</v>
      </c>
      <c r="C1038" s="81">
        <v>6</v>
      </c>
      <c r="D1038" s="83" t="s">
        <v>4049</v>
      </c>
      <c r="E1038" s="128" t="s">
        <v>3835</v>
      </c>
      <c r="F1038" s="86" t="s">
        <v>869</v>
      </c>
      <c r="G1038" s="86"/>
      <c r="H1038" s="79">
        <f>IF(ISBLANK(#REF!)=FALSE,1,IF($J1038&lt;=$D$6,-1,0))</f>
        <v>1</v>
      </c>
      <c r="I1038" s="251">
        <v>42072</v>
      </c>
      <c r="J1038" s="251">
        <v>42076</v>
      </c>
      <c r="K1038" s="149"/>
      <c r="L1038" s="180"/>
      <c r="M1038" s="251"/>
      <c r="N1038" s="251"/>
      <c r="O1038" s="149"/>
      <c r="P1038" s="151"/>
      <c r="Q1038" s="145"/>
      <c r="R1038" s="165"/>
      <c r="S1038" s="177"/>
    </row>
    <row r="1039" spans="2:19" ht="12.75" customHeight="1" x14ac:dyDescent="0.25">
      <c r="B1039" s="137">
        <v>1026</v>
      </c>
      <c r="C1039" s="81">
        <v>6</v>
      </c>
      <c r="D1039" s="83" t="s">
        <v>4050</v>
      </c>
      <c r="E1039" s="128" t="s">
        <v>3837</v>
      </c>
      <c r="F1039" s="86" t="s">
        <v>869</v>
      </c>
      <c r="G1039" s="86"/>
      <c r="H1039" s="79">
        <f>IF(ISBLANK(#REF!)=FALSE,1,IF($J1039&lt;=$D$6,-1,0))</f>
        <v>1</v>
      </c>
      <c r="I1039" s="251">
        <v>42079</v>
      </c>
      <c r="J1039" s="251">
        <v>42083</v>
      </c>
      <c r="K1039" s="149"/>
      <c r="L1039" s="180"/>
      <c r="M1039" s="251"/>
      <c r="N1039" s="251"/>
      <c r="O1039" s="149"/>
      <c r="P1039" s="151"/>
      <c r="Q1039" s="145"/>
      <c r="R1039" s="165"/>
      <c r="S1039" s="177"/>
    </row>
    <row r="1040" spans="2:19" ht="12.75" customHeight="1" x14ac:dyDescent="0.25">
      <c r="B1040" s="137">
        <v>1027</v>
      </c>
      <c r="C1040" s="81">
        <v>5</v>
      </c>
      <c r="D1040" s="83" t="s">
        <v>4051</v>
      </c>
      <c r="E1040" s="128" t="s">
        <v>3839</v>
      </c>
      <c r="F1040" s="86" t="s">
        <v>869</v>
      </c>
      <c r="G1040" s="86"/>
      <c r="H1040" s="79">
        <f>IF(ISBLANK(#REF!)=FALSE,1,IF($J1040&lt;=$D$6,-1,0))</f>
        <v>1</v>
      </c>
      <c r="I1040" s="251">
        <v>42044</v>
      </c>
      <c r="J1040" s="251">
        <v>42083</v>
      </c>
      <c r="K1040" s="149">
        <v>0.06</v>
      </c>
      <c r="L1040" s="180">
        <f>NETWORKDAYS(I1040,J1040,0)</f>
        <v>30</v>
      </c>
      <c r="M1040" s="251"/>
      <c r="N1040" s="251"/>
      <c r="O1040" s="149">
        <v>0.06</v>
      </c>
      <c r="P1040" s="151"/>
      <c r="Q1040" s="145"/>
      <c r="R1040" s="165"/>
      <c r="S1040" s="177"/>
    </row>
    <row r="1041" spans="2:19" ht="12.75" customHeight="1" x14ac:dyDescent="0.25">
      <c r="B1041" s="137">
        <v>1028</v>
      </c>
      <c r="C1041" s="81">
        <v>6</v>
      </c>
      <c r="D1041" s="83" t="s">
        <v>4052</v>
      </c>
      <c r="E1041" s="128" t="s">
        <v>3841</v>
      </c>
      <c r="F1041" s="86" t="s">
        <v>869</v>
      </c>
      <c r="G1041" s="86"/>
      <c r="H1041" s="79">
        <f>IF(ISBLANK(#REF!)=FALSE,1,IF($J1041&lt;=$D$6,-1,0))</f>
        <v>1</v>
      </c>
      <c r="I1041" s="251">
        <v>42044</v>
      </c>
      <c r="J1041" s="251">
        <v>42052</v>
      </c>
      <c r="K1041" s="149"/>
      <c r="L1041" s="180"/>
      <c r="M1041" s="251"/>
      <c r="N1041" s="251"/>
      <c r="O1041" s="149"/>
      <c r="P1041" s="151"/>
      <c r="Q1041" s="145"/>
      <c r="R1041" s="165"/>
      <c r="S1041" s="177"/>
    </row>
    <row r="1042" spans="2:19" ht="12.75" customHeight="1" x14ac:dyDescent="0.25">
      <c r="B1042" s="137">
        <v>1029</v>
      </c>
      <c r="C1042" s="81">
        <v>6</v>
      </c>
      <c r="D1042" s="83" t="s">
        <v>4053</v>
      </c>
      <c r="E1042" s="128" t="s">
        <v>3843</v>
      </c>
      <c r="F1042" s="86" t="s">
        <v>869</v>
      </c>
      <c r="G1042" s="86"/>
      <c r="H1042" s="79">
        <f>IF(ISBLANK(#REF!)=FALSE,1,IF($J1042&lt;=$D$6,-1,0))</f>
        <v>1</v>
      </c>
      <c r="I1042" s="251">
        <v>42044</v>
      </c>
      <c r="J1042" s="251">
        <v>42052</v>
      </c>
      <c r="K1042" s="149"/>
      <c r="L1042" s="180"/>
      <c r="M1042" s="251"/>
      <c r="N1042" s="251"/>
      <c r="O1042" s="149"/>
      <c r="P1042" s="151"/>
      <c r="Q1042" s="145"/>
      <c r="R1042" s="165"/>
      <c r="S1042" s="177"/>
    </row>
    <row r="1043" spans="2:19" ht="12.75" customHeight="1" x14ac:dyDescent="0.25">
      <c r="B1043" s="137">
        <v>1030</v>
      </c>
      <c r="C1043" s="81">
        <v>6</v>
      </c>
      <c r="D1043" s="83" t="s">
        <v>4054</v>
      </c>
      <c r="E1043" s="128" t="s">
        <v>3957</v>
      </c>
      <c r="F1043" s="86" t="s">
        <v>869</v>
      </c>
      <c r="G1043" s="86"/>
      <c r="H1043" s="79">
        <f>IF(ISBLANK(#REF!)=FALSE,1,IF($J1043&lt;=$D$6,-1,0))</f>
        <v>1</v>
      </c>
      <c r="I1043" s="251">
        <v>42044</v>
      </c>
      <c r="J1043" s="251">
        <v>42052</v>
      </c>
      <c r="K1043" s="149"/>
      <c r="L1043" s="180"/>
      <c r="M1043" s="251"/>
      <c r="N1043" s="251"/>
      <c r="O1043" s="149"/>
      <c r="P1043" s="151"/>
      <c r="Q1043" s="145"/>
      <c r="R1043" s="165"/>
      <c r="S1043" s="177"/>
    </row>
    <row r="1044" spans="2:19" ht="12.75" customHeight="1" x14ac:dyDescent="0.25">
      <c r="B1044" s="137">
        <v>1031</v>
      </c>
      <c r="C1044" s="81">
        <v>6</v>
      </c>
      <c r="D1044" s="83" t="s">
        <v>4055</v>
      </c>
      <c r="E1044" s="128" t="s">
        <v>3959</v>
      </c>
      <c r="F1044" s="86" t="s">
        <v>869</v>
      </c>
      <c r="G1044" s="86"/>
      <c r="H1044" s="79">
        <f>IF(ISBLANK(#REF!)=FALSE,1,IF($J1044&lt;=$D$6,-1,0))</f>
        <v>1</v>
      </c>
      <c r="I1044" s="251">
        <v>42058</v>
      </c>
      <c r="J1044" s="251">
        <v>42062</v>
      </c>
      <c r="K1044" s="149"/>
      <c r="L1044" s="180"/>
      <c r="M1044" s="251"/>
      <c r="N1044" s="251"/>
      <c r="O1044" s="149"/>
      <c r="P1044" s="151"/>
      <c r="Q1044" s="145"/>
      <c r="R1044" s="165"/>
      <c r="S1044" s="177"/>
    </row>
    <row r="1045" spans="2:19" ht="12.75" customHeight="1" x14ac:dyDescent="0.25">
      <c r="B1045" s="137">
        <v>1032</v>
      </c>
      <c r="C1045" s="81">
        <v>6</v>
      </c>
      <c r="D1045" s="83" t="s">
        <v>4056</v>
      </c>
      <c r="E1045" s="128" t="s">
        <v>4057</v>
      </c>
      <c r="F1045" s="86" t="s">
        <v>869</v>
      </c>
      <c r="G1045" s="86"/>
      <c r="H1045" s="79">
        <f>IF(ISBLANK(#REF!)=FALSE,1,IF($J1045&lt;=$D$6,-1,0))</f>
        <v>1</v>
      </c>
      <c r="I1045" s="251">
        <v>42058</v>
      </c>
      <c r="J1045" s="251">
        <v>42062</v>
      </c>
      <c r="K1045" s="149"/>
      <c r="L1045" s="180"/>
      <c r="M1045" s="251"/>
      <c r="N1045" s="251"/>
      <c r="O1045" s="149"/>
      <c r="P1045" s="151"/>
      <c r="Q1045" s="145"/>
      <c r="R1045" s="165"/>
      <c r="S1045" s="177"/>
    </row>
    <row r="1046" spans="2:19" ht="12.75" customHeight="1" x14ac:dyDescent="0.25">
      <c r="B1046" s="137">
        <v>1033</v>
      </c>
      <c r="C1046" s="81">
        <v>6</v>
      </c>
      <c r="D1046" s="83" t="s">
        <v>4058</v>
      </c>
      <c r="E1046" s="128" t="s">
        <v>4059</v>
      </c>
      <c r="F1046" s="86" t="s">
        <v>869</v>
      </c>
      <c r="G1046" s="86"/>
      <c r="H1046" s="79">
        <f>IF(ISBLANK(#REF!)=FALSE,1,IF($J1046&lt;=$D$6,-1,0))</f>
        <v>1</v>
      </c>
      <c r="I1046" s="251">
        <v>42058</v>
      </c>
      <c r="J1046" s="251">
        <v>42062</v>
      </c>
      <c r="K1046" s="149"/>
      <c r="L1046" s="180"/>
      <c r="M1046" s="251"/>
      <c r="N1046" s="251"/>
      <c r="O1046" s="149"/>
      <c r="P1046" s="151"/>
      <c r="Q1046" s="145"/>
      <c r="R1046" s="165"/>
      <c r="S1046" s="177"/>
    </row>
    <row r="1047" spans="2:19" ht="12.75" customHeight="1" x14ac:dyDescent="0.25">
      <c r="B1047" s="137">
        <v>1034</v>
      </c>
      <c r="C1047" s="81">
        <v>6</v>
      </c>
      <c r="D1047" s="83" t="s">
        <v>4060</v>
      </c>
      <c r="E1047" s="128" t="s">
        <v>4061</v>
      </c>
      <c r="F1047" s="86" t="s">
        <v>869</v>
      </c>
      <c r="G1047" s="86"/>
      <c r="H1047" s="79">
        <f>IF(ISBLANK(#REF!)=FALSE,1,IF($J1047&lt;=$D$6,-1,0))</f>
        <v>1</v>
      </c>
      <c r="I1047" s="251">
        <v>42065</v>
      </c>
      <c r="J1047" s="251">
        <v>42069</v>
      </c>
      <c r="K1047" s="149"/>
      <c r="L1047" s="180"/>
      <c r="M1047" s="251"/>
      <c r="N1047" s="251"/>
      <c r="O1047" s="149"/>
      <c r="P1047" s="151"/>
      <c r="Q1047" s="145"/>
      <c r="R1047" s="165"/>
      <c r="S1047" s="177"/>
    </row>
    <row r="1048" spans="2:19" ht="12.75" customHeight="1" x14ac:dyDescent="0.25">
      <c r="B1048" s="137">
        <v>1035</v>
      </c>
      <c r="C1048" s="81">
        <v>6</v>
      </c>
      <c r="D1048" s="83" t="s">
        <v>4062</v>
      </c>
      <c r="E1048" s="128" t="s">
        <v>3856</v>
      </c>
      <c r="F1048" s="86" t="s">
        <v>869</v>
      </c>
      <c r="G1048" s="86"/>
      <c r="H1048" s="79">
        <f>IF(ISBLANK(#REF!)=FALSE,1,IF($J1048&lt;=$D$6,-1,0))</f>
        <v>1</v>
      </c>
      <c r="I1048" s="251">
        <v>42065</v>
      </c>
      <c r="J1048" s="251">
        <v>42069</v>
      </c>
      <c r="K1048" s="149"/>
      <c r="L1048" s="180"/>
      <c r="M1048" s="251"/>
      <c r="N1048" s="251"/>
      <c r="O1048" s="149"/>
      <c r="P1048" s="151"/>
      <c r="Q1048" s="145"/>
      <c r="R1048" s="165"/>
      <c r="S1048" s="177"/>
    </row>
    <row r="1049" spans="2:19" ht="12.75" customHeight="1" x14ac:dyDescent="0.25">
      <c r="B1049" s="137">
        <v>1036</v>
      </c>
      <c r="C1049" s="81">
        <v>6</v>
      </c>
      <c r="D1049" s="83" t="s">
        <v>4063</v>
      </c>
      <c r="E1049" s="128" t="s">
        <v>4064</v>
      </c>
      <c r="F1049" s="86" t="s">
        <v>869</v>
      </c>
      <c r="G1049" s="86"/>
      <c r="H1049" s="79">
        <f>IF(ISBLANK(#REF!)=FALSE,1,IF($J1049&lt;=$D$6,-1,0))</f>
        <v>1</v>
      </c>
      <c r="I1049" s="251">
        <v>42065</v>
      </c>
      <c r="J1049" s="251">
        <v>42069</v>
      </c>
      <c r="K1049" s="149"/>
      <c r="L1049" s="180"/>
      <c r="M1049" s="251"/>
      <c r="N1049" s="251"/>
      <c r="O1049" s="149"/>
      <c r="P1049" s="151"/>
      <c r="Q1049" s="145"/>
      <c r="R1049" s="165"/>
      <c r="S1049" s="177"/>
    </row>
    <row r="1050" spans="2:19" ht="12.75" customHeight="1" x14ac:dyDescent="0.25">
      <c r="B1050" s="137">
        <v>1037</v>
      </c>
      <c r="C1050" s="81">
        <v>6</v>
      </c>
      <c r="D1050" s="83" t="s">
        <v>4065</v>
      </c>
      <c r="E1050" s="128" t="s">
        <v>4066</v>
      </c>
      <c r="F1050" s="86" t="s">
        <v>869</v>
      </c>
      <c r="G1050" s="86"/>
      <c r="H1050" s="79">
        <f>IF(ISBLANK(#REF!)=FALSE,1,IF($J1050&lt;=$D$6,-1,0))</f>
        <v>1</v>
      </c>
      <c r="I1050" s="251">
        <v>42072</v>
      </c>
      <c r="J1050" s="251">
        <v>42076</v>
      </c>
      <c r="K1050" s="149"/>
      <c r="L1050" s="180"/>
      <c r="M1050" s="251"/>
      <c r="N1050" s="251"/>
      <c r="O1050" s="149"/>
      <c r="P1050" s="151"/>
      <c r="Q1050" s="145"/>
      <c r="R1050" s="165"/>
      <c r="S1050" s="177"/>
    </row>
    <row r="1051" spans="2:19" ht="12.75" customHeight="1" x14ac:dyDescent="0.25">
      <c r="B1051" s="137">
        <v>1038</v>
      </c>
      <c r="C1051" s="81">
        <v>6</v>
      </c>
      <c r="D1051" s="83" t="s">
        <v>4067</v>
      </c>
      <c r="E1051" s="128" t="s">
        <v>4068</v>
      </c>
      <c r="F1051" s="86" t="s">
        <v>869</v>
      </c>
      <c r="G1051" s="86"/>
      <c r="H1051" s="79">
        <f>IF(ISBLANK(#REF!)=FALSE,1,IF($J1051&lt;=$D$6,-1,0))</f>
        <v>1</v>
      </c>
      <c r="I1051" s="251">
        <v>42072</v>
      </c>
      <c r="J1051" s="251">
        <v>42076</v>
      </c>
      <c r="K1051" s="149"/>
      <c r="L1051" s="180"/>
      <c r="M1051" s="251"/>
      <c r="N1051" s="251"/>
      <c r="O1051" s="149"/>
      <c r="P1051" s="151"/>
      <c r="Q1051" s="145"/>
      <c r="R1051" s="165"/>
      <c r="S1051" s="177"/>
    </row>
    <row r="1052" spans="2:19" ht="12.75" customHeight="1" x14ac:dyDescent="0.25">
      <c r="B1052" s="137">
        <v>1039</v>
      </c>
      <c r="C1052" s="81">
        <v>6</v>
      </c>
      <c r="D1052" s="83" t="s">
        <v>4069</v>
      </c>
      <c r="E1052" s="128" t="s">
        <v>4070</v>
      </c>
      <c r="F1052" s="86" t="s">
        <v>869</v>
      </c>
      <c r="G1052" s="86"/>
      <c r="H1052" s="79">
        <f>IF(ISBLANK(#REF!)=FALSE,1,IF($J1052&lt;=$D$6,-1,0))</f>
        <v>1</v>
      </c>
      <c r="I1052" s="251">
        <v>42079</v>
      </c>
      <c r="J1052" s="251">
        <v>42083</v>
      </c>
      <c r="K1052" s="149"/>
      <c r="L1052" s="180"/>
      <c r="M1052" s="251"/>
      <c r="N1052" s="251"/>
      <c r="O1052" s="149"/>
      <c r="P1052" s="151"/>
      <c r="Q1052" s="145"/>
      <c r="R1052" s="165"/>
      <c r="S1052" s="177"/>
    </row>
    <row r="1053" spans="2:19" ht="12.75" customHeight="1" x14ac:dyDescent="0.25">
      <c r="B1053" s="137">
        <v>1040</v>
      </c>
      <c r="C1053" s="81">
        <v>5</v>
      </c>
      <c r="D1053" s="83" t="s">
        <v>4071</v>
      </c>
      <c r="E1053" s="128" t="s">
        <v>2984</v>
      </c>
      <c r="F1053" s="86" t="s">
        <v>869</v>
      </c>
      <c r="G1053" s="86"/>
      <c r="H1053" s="79">
        <f>IF(ISBLANK(#REF!)=FALSE,1,IF($J1053&lt;=$D$6,-1,0))</f>
        <v>1</v>
      </c>
      <c r="I1053" s="251">
        <v>42044</v>
      </c>
      <c r="J1053" s="251">
        <v>42076</v>
      </c>
      <c r="K1053" s="149">
        <v>0.06</v>
      </c>
      <c r="L1053" s="180">
        <f>NETWORKDAYS(I1053,J1053,0)</f>
        <v>25</v>
      </c>
      <c r="M1053" s="251"/>
      <c r="N1053" s="251"/>
      <c r="O1053" s="149">
        <v>0.06</v>
      </c>
      <c r="P1053" s="151"/>
      <c r="Q1053" s="145"/>
      <c r="R1053" s="165"/>
      <c r="S1053" s="177"/>
    </row>
    <row r="1054" spans="2:19" ht="12.75" customHeight="1" x14ac:dyDescent="0.25">
      <c r="B1054" s="137">
        <v>1041</v>
      </c>
      <c r="C1054" s="81">
        <v>6</v>
      </c>
      <c r="D1054" s="83" t="s">
        <v>4072</v>
      </c>
      <c r="E1054" s="128" t="s">
        <v>3970</v>
      </c>
      <c r="F1054" s="86" t="s">
        <v>869</v>
      </c>
      <c r="G1054" s="86"/>
      <c r="H1054" s="79">
        <f>IF(ISBLANK(#REF!)=FALSE,1,IF($J1054&lt;=$D$6,-1,0))</f>
        <v>1</v>
      </c>
      <c r="I1054" s="251">
        <v>42058</v>
      </c>
      <c r="J1054" s="251">
        <v>42062</v>
      </c>
      <c r="K1054" s="149"/>
      <c r="L1054" s="180"/>
      <c r="M1054" s="251"/>
      <c r="N1054" s="251"/>
      <c r="O1054" s="149"/>
      <c r="P1054" s="151"/>
      <c r="Q1054" s="145"/>
      <c r="R1054" s="165"/>
      <c r="S1054" s="177"/>
    </row>
    <row r="1055" spans="2:19" ht="12.75" customHeight="1" x14ac:dyDescent="0.25">
      <c r="B1055" s="137">
        <v>1042</v>
      </c>
      <c r="C1055" s="81">
        <v>6</v>
      </c>
      <c r="D1055" s="83" t="s">
        <v>4073</v>
      </c>
      <c r="E1055" s="128" t="s">
        <v>3972</v>
      </c>
      <c r="F1055" s="86" t="s">
        <v>869</v>
      </c>
      <c r="G1055" s="86"/>
      <c r="H1055" s="79">
        <f>IF(ISBLANK(#REF!)=FALSE,1,IF($J1055&lt;=$D$6,-1,0))</f>
        <v>1</v>
      </c>
      <c r="I1055" s="251">
        <v>42065</v>
      </c>
      <c r="J1055" s="251">
        <v>42069</v>
      </c>
      <c r="K1055" s="149"/>
      <c r="L1055" s="180"/>
      <c r="M1055" s="251"/>
      <c r="N1055" s="251"/>
      <c r="O1055" s="149"/>
      <c r="P1055" s="151"/>
      <c r="Q1055" s="145"/>
      <c r="R1055" s="165"/>
      <c r="S1055" s="177"/>
    </row>
    <row r="1056" spans="2:19" ht="12.75" customHeight="1" x14ac:dyDescent="0.25">
      <c r="B1056" s="137">
        <v>1043</v>
      </c>
      <c r="C1056" s="81">
        <v>6</v>
      </c>
      <c r="D1056" s="83" t="s">
        <v>4074</v>
      </c>
      <c r="E1056" s="128" t="s">
        <v>3974</v>
      </c>
      <c r="F1056" s="86" t="s">
        <v>869</v>
      </c>
      <c r="G1056" s="86"/>
      <c r="H1056" s="79">
        <f>IF(ISBLANK(#REF!)=FALSE,1,IF($J1056&lt;=$D$6,-1,0))</f>
        <v>1</v>
      </c>
      <c r="I1056" s="251">
        <v>42044</v>
      </c>
      <c r="J1056" s="251">
        <v>42048</v>
      </c>
      <c r="K1056" s="149"/>
      <c r="L1056" s="180"/>
      <c r="M1056" s="251"/>
      <c r="N1056" s="251"/>
      <c r="O1056" s="149"/>
      <c r="P1056" s="151"/>
      <c r="Q1056" s="145"/>
      <c r="R1056" s="165"/>
      <c r="S1056" s="177"/>
    </row>
    <row r="1057" spans="2:19" ht="12.75" customHeight="1" x14ac:dyDescent="0.25">
      <c r="B1057" s="137">
        <v>1044</v>
      </c>
      <c r="C1057" s="81">
        <v>6</v>
      </c>
      <c r="D1057" s="83" t="s">
        <v>4075</v>
      </c>
      <c r="E1057" s="128" t="s">
        <v>3875</v>
      </c>
      <c r="F1057" s="86" t="s">
        <v>869</v>
      </c>
      <c r="G1057" s="86"/>
      <c r="H1057" s="79">
        <f>IF(ISBLANK(#REF!)=FALSE,1,IF($J1057&lt;=$D$6,-1,0))</f>
        <v>1</v>
      </c>
      <c r="I1057" s="251">
        <v>42072</v>
      </c>
      <c r="J1057" s="251">
        <v>42076</v>
      </c>
      <c r="K1057" s="149"/>
      <c r="L1057" s="180"/>
      <c r="M1057" s="251"/>
      <c r="N1057" s="251"/>
      <c r="O1057" s="149"/>
      <c r="P1057" s="151"/>
      <c r="Q1057" s="145"/>
      <c r="R1057" s="165"/>
      <c r="S1057" s="177"/>
    </row>
    <row r="1058" spans="2:19" ht="12.75" customHeight="1" x14ac:dyDescent="0.25">
      <c r="B1058" s="137">
        <v>1045</v>
      </c>
      <c r="C1058" s="81">
        <v>5</v>
      </c>
      <c r="D1058" s="83" t="s">
        <v>4076</v>
      </c>
      <c r="E1058" s="128" t="s">
        <v>3877</v>
      </c>
      <c r="F1058" s="86" t="s">
        <v>869</v>
      </c>
      <c r="G1058" s="86"/>
      <c r="H1058" s="79">
        <f>IF(ISBLANK(#REF!)=FALSE,1,IF($J1058&lt;=$D$6,-1,0))</f>
        <v>1</v>
      </c>
      <c r="I1058" s="251">
        <v>42044</v>
      </c>
      <c r="J1058" s="251">
        <v>42076</v>
      </c>
      <c r="K1058" s="149">
        <v>0.02</v>
      </c>
      <c r="L1058" s="180">
        <f>NETWORKDAYS(I1058,J1058,0)</f>
        <v>25</v>
      </c>
      <c r="M1058" s="251"/>
      <c r="N1058" s="251"/>
      <c r="O1058" s="149">
        <v>0.02</v>
      </c>
      <c r="P1058" s="151"/>
      <c r="Q1058" s="145"/>
      <c r="R1058" s="165"/>
      <c r="S1058" s="177"/>
    </row>
    <row r="1059" spans="2:19" ht="12.75" customHeight="1" x14ac:dyDescent="0.25">
      <c r="B1059" s="137">
        <v>1046</v>
      </c>
      <c r="C1059" s="81">
        <v>6</v>
      </c>
      <c r="D1059" s="83" t="s">
        <v>4077</v>
      </c>
      <c r="E1059" s="128" t="s">
        <v>3879</v>
      </c>
      <c r="F1059" s="86" t="s">
        <v>869</v>
      </c>
      <c r="G1059" s="86"/>
      <c r="H1059" s="79">
        <f>IF(ISBLANK(#REF!)=FALSE,1,IF($J1059&lt;=$D$6,-1,0))</f>
        <v>1</v>
      </c>
      <c r="I1059" s="251">
        <v>42044</v>
      </c>
      <c r="J1059" s="251">
        <v>42052</v>
      </c>
      <c r="K1059" s="149"/>
      <c r="L1059" s="180"/>
      <c r="M1059" s="251"/>
      <c r="N1059" s="251"/>
      <c r="O1059" s="149"/>
      <c r="P1059" s="151"/>
      <c r="Q1059" s="145"/>
      <c r="R1059" s="165"/>
      <c r="S1059" s="177"/>
    </row>
    <row r="1060" spans="2:19" ht="12.75" customHeight="1" x14ac:dyDescent="0.25">
      <c r="B1060" s="137">
        <v>1047</v>
      </c>
      <c r="C1060" s="81">
        <v>6</v>
      </c>
      <c r="D1060" s="83" t="s">
        <v>4078</v>
      </c>
      <c r="E1060" s="128" t="s">
        <v>3881</v>
      </c>
      <c r="F1060" s="86" t="s">
        <v>869</v>
      </c>
      <c r="G1060" s="86"/>
      <c r="H1060" s="79">
        <f>IF(ISBLANK(#REF!)=FALSE,1,IF($J1060&lt;=$D$6,-1,0))</f>
        <v>1</v>
      </c>
      <c r="I1060" s="251">
        <v>42058</v>
      </c>
      <c r="J1060" s="251">
        <v>42062</v>
      </c>
      <c r="K1060" s="149"/>
      <c r="L1060" s="180"/>
      <c r="M1060" s="251"/>
      <c r="N1060" s="251"/>
      <c r="O1060" s="149"/>
      <c r="P1060" s="151"/>
      <c r="Q1060" s="145"/>
      <c r="R1060" s="165"/>
      <c r="S1060" s="177"/>
    </row>
    <row r="1061" spans="2:19" ht="12.75" customHeight="1" x14ac:dyDescent="0.25">
      <c r="B1061" s="137">
        <v>1048</v>
      </c>
      <c r="C1061" s="81">
        <v>6</v>
      </c>
      <c r="D1061" s="83" t="s">
        <v>4079</v>
      </c>
      <c r="E1061" s="128" t="s">
        <v>3883</v>
      </c>
      <c r="F1061" s="86" t="s">
        <v>869</v>
      </c>
      <c r="G1061" s="86"/>
      <c r="H1061" s="79">
        <f>IF(ISBLANK(#REF!)=FALSE,1,IF($J1061&lt;=$D$6,-1,0))</f>
        <v>1</v>
      </c>
      <c r="I1061" s="251">
        <v>42065</v>
      </c>
      <c r="J1061" s="251">
        <v>42069</v>
      </c>
      <c r="K1061" s="149"/>
      <c r="L1061" s="180"/>
      <c r="M1061" s="251"/>
      <c r="N1061" s="251"/>
      <c r="O1061" s="149"/>
      <c r="P1061" s="151"/>
      <c r="Q1061" s="145"/>
      <c r="R1061" s="165"/>
      <c r="S1061" s="177"/>
    </row>
    <row r="1062" spans="2:19" ht="12.75" customHeight="1" x14ac:dyDescent="0.25">
      <c r="B1062" s="137">
        <v>1049</v>
      </c>
      <c r="C1062" s="81">
        <v>6</v>
      </c>
      <c r="D1062" s="83" t="s">
        <v>4080</v>
      </c>
      <c r="E1062" s="128" t="s">
        <v>3885</v>
      </c>
      <c r="F1062" s="86" t="s">
        <v>869</v>
      </c>
      <c r="G1062" s="86"/>
      <c r="H1062" s="79">
        <f>IF(ISBLANK(#REF!)=FALSE,1,IF($J1062&lt;=$D$6,-1,0))</f>
        <v>1</v>
      </c>
      <c r="I1062" s="251">
        <v>42072</v>
      </c>
      <c r="J1062" s="251">
        <v>42080</v>
      </c>
      <c r="K1062" s="149"/>
      <c r="L1062" s="180"/>
      <c r="M1062" s="251"/>
      <c r="N1062" s="251"/>
      <c r="O1062" s="149"/>
      <c r="P1062" s="151"/>
      <c r="Q1062" s="145"/>
      <c r="R1062" s="165"/>
      <c r="S1062" s="177"/>
    </row>
    <row r="1063" spans="2:19" ht="12.75" customHeight="1" x14ac:dyDescent="0.25">
      <c r="B1063" s="137">
        <v>1050</v>
      </c>
      <c r="C1063" s="81">
        <v>5</v>
      </c>
      <c r="D1063" s="83" t="s">
        <v>4081</v>
      </c>
      <c r="E1063" s="128" t="s">
        <v>1081</v>
      </c>
      <c r="F1063" s="86" t="s">
        <v>869</v>
      </c>
      <c r="G1063" s="86"/>
      <c r="H1063" s="79">
        <f>IF(ISBLANK(#REF!)=FALSE,1,IF($J1063&lt;=$D$6,-1,0))</f>
        <v>1</v>
      </c>
      <c r="I1063" s="251">
        <v>42044</v>
      </c>
      <c r="J1063" s="251">
        <v>42083</v>
      </c>
      <c r="K1063" s="149">
        <v>0.09</v>
      </c>
      <c r="L1063" s="180">
        <f>NETWORKDAYS(I1063,J1063,0)</f>
        <v>30</v>
      </c>
      <c r="M1063" s="251"/>
      <c r="N1063" s="251"/>
      <c r="O1063" s="149">
        <v>0.09</v>
      </c>
      <c r="P1063" s="151"/>
      <c r="Q1063" s="145"/>
      <c r="R1063" s="165"/>
      <c r="S1063" s="177"/>
    </row>
    <row r="1064" spans="2:19" ht="12.75" customHeight="1" x14ac:dyDescent="0.25">
      <c r="B1064" s="137">
        <v>1051</v>
      </c>
      <c r="C1064" s="81">
        <v>6</v>
      </c>
      <c r="D1064" s="83" t="s">
        <v>4082</v>
      </c>
      <c r="E1064" s="128" t="s">
        <v>3888</v>
      </c>
      <c r="F1064" s="86" t="s">
        <v>869</v>
      </c>
      <c r="G1064" s="86"/>
      <c r="H1064" s="79">
        <f>IF(ISBLANK(#REF!)=FALSE,1,IF($J1064&lt;=$D$6,-1,0))</f>
        <v>1</v>
      </c>
      <c r="I1064" s="251">
        <v>42044</v>
      </c>
      <c r="J1064" s="251">
        <v>42062</v>
      </c>
      <c r="K1064" s="149"/>
      <c r="L1064" s="180"/>
      <c r="M1064" s="251"/>
      <c r="N1064" s="251"/>
      <c r="O1064" s="149"/>
      <c r="P1064" s="151"/>
      <c r="Q1064" s="145"/>
      <c r="R1064" s="165"/>
      <c r="S1064" s="177"/>
    </row>
    <row r="1065" spans="2:19" ht="12.75" customHeight="1" x14ac:dyDescent="0.25">
      <c r="B1065" s="137">
        <v>1052</v>
      </c>
      <c r="C1065" s="81">
        <v>6</v>
      </c>
      <c r="D1065" s="83" t="s">
        <v>4083</v>
      </c>
      <c r="E1065" s="128" t="s">
        <v>3890</v>
      </c>
      <c r="F1065" s="86" t="s">
        <v>869</v>
      </c>
      <c r="G1065" s="86"/>
      <c r="H1065" s="79">
        <f>IF(ISBLANK(#REF!)=FALSE,1,IF($J1065&lt;=$D$6,-1,0))</f>
        <v>1</v>
      </c>
      <c r="I1065" s="251">
        <v>42065</v>
      </c>
      <c r="J1065" s="251">
        <v>42076</v>
      </c>
      <c r="K1065" s="149"/>
      <c r="L1065" s="180"/>
      <c r="M1065" s="251"/>
      <c r="N1065" s="251"/>
      <c r="O1065" s="149"/>
      <c r="P1065" s="151"/>
      <c r="Q1065" s="145"/>
      <c r="R1065" s="165"/>
      <c r="S1065" s="177"/>
    </row>
    <row r="1066" spans="2:19" ht="12.75" customHeight="1" x14ac:dyDescent="0.25">
      <c r="B1066" s="137">
        <v>1053</v>
      </c>
      <c r="C1066" s="81">
        <v>6</v>
      </c>
      <c r="D1066" s="83" t="s">
        <v>4084</v>
      </c>
      <c r="E1066" s="128" t="s">
        <v>3892</v>
      </c>
      <c r="F1066" s="86" t="s">
        <v>869</v>
      </c>
      <c r="G1066" s="86"/>
      <c r="H1066" s="79">
        <f>IF(ISBLANK(#REF!)=FALSE,1,IF($J1066&lt;=$D$6,-1,0))</f>
        <v>1</v>
      </c>
      <c r="I1066" s="251">
        <v>42079</v>
      </c>
      <c r="J1066" s="251">
        <v>42083</v>
      </c>
      <c r="K1066" s="149"/>
      <c r="L1066" s="180"/>
      <c r="M1066" s="251"/>
      <c r="N1066" s="251"/>
      <c r="O1066" s="149"/>
      <c r="P1066" s="151"/>
      <c r="Q1066" s="145"/>
      <c r="R1066" s="165"/>
      <c r="S1066" s="177"/>
    </row>
    <row r="1067" spans="2:19" ht="12.75" customHeight="1" x14ac:dyDescent="0.25">
      <c r="B1067" s="137">
        <v>1054</v>
      </c>
      <c r="C1067" s="81">
        <v>5</v>
      </c>
      <c r="D1067" s="83" t="s">
        <v>4085</v>
      </c>
      <c r="E1067" s="128" t="s">
        <v>3015</v>
      </c>
      <c r="F1067" s="86" t="s">
        <v>869</v>
      </c>
      <c r="G1067" s="86"/>
      <c r="H1067" s="79">
        <f>IF(ISBLANK(#REF!)=FALSE,1,IF($J1067&lt;=$D$6,-1,0))</f>
        <v>1</v>
      </c>
      <c r="I1067" s="251">
        <v>42044</v>
      </c>
      <c r="J1067" s="251">
        <v>42076</v>
      </c>
      <c r="K1067" s="149">
        <v>0.02</v>
      </c>
      <c r="L1067" s="180">
        <f>NETWORKDAYS(I1067,J1067,0)</f>
        <v>25</v>
      </c>
      <c r="M1067" s="251"/>
      <c r="N1067" s="251"/>
      <c r="O1067" s="149">
        <v>0.02</v>
      </c>
      <c r="P1067" s="151"/>
      <c r="Q1067" s="145"/>
      <c r="R1067" s="165"/>
      <c r="S1067" s="177"/>
    </row>
    <row r="1068" spans="2:19" ht="12.75" customHeight="1" x14ac:dyDescent="0.25">
      <c r="B1068" s="137">
        <v>1055</v>
      </c>
      <c r="C1068" s="81">
        <v>6</v>
      </c>
      <c r="D1068" s="83" t="s">
        <v>4086</v>
      </c>
      <c r="E1068" s="128" t="s">
        <v>3895</v>
      </c>
      <c r="F1068" s="86" t="s">
        <v>869</v>
      </c>
      <c r="G1068" s="86"/>
      <c r="H1068" s="79">
        <f>IF(ISBLANK(#REF!)=FALSE,1,IF($J1068&lt;=$D$6,-1,0))</f>
        <v>1</v>
      </c>
      <c r="I1068" s="251">
        <v>42044</v>
      </c>
      <c r="J1068" s="251">
        <v>42052</v>
      </c>
      <c r="K1068" s="149"/>
      <c r="L1068" s="180"/>
      <c r="M1068" s="251"/>
      <c r="N1068" s="251"/>
      <c r="O1068" s="149"/>
      <c r="P1068" s="151"/>
      <c r="Q1068" s="145"/>
      <c r="R1068" s="165"/>
      <c r="S1068" s="177"/>
    </row>
    <row r="1069" spans="2:19" ht="12.75" customHeight="1" x14ac:dyDescent="0.25">
      <c r="B1069" s="137">
        <v>1056</v>
      </c>
      <c r="C1069" s="81">
        <v>6</v>
      </c>
      <c r="D1069" s="83" t="s">
        <v>4087</v>
      </c>
      <c r="E1069" s="128" t="s">
        <v>3897</v>
      </c>
      <c r="F1069" s="86" t="s">
        <v>869</v>
      </c>
      <c r="G1069" s="86"/>
      <c r="H1069" s="79">
        <f>IF(ISBLANK(#REF!)=FALSE,1,IF($J1069&lt;=$D$6,-1,0))</f>
        <v>1</v>
      </c>
      <c r="I1069" s="251">
        <v>42044</v>
      </c>
      <c r="J1069" s="251">
        <v>42052</v>
      </c>
      <c r="K1069" s="149"/>
      <c r="L1069" s="180"/>
      <c r="M1069" s="251"/>
      <c r="N1069" s="251"/>
      <c r="O1069" s="149"/>
      <c r="P1069" s="151"/>
      <c r="Q1069" s="145"/>
      <c r="R1069" s="165"/>
      <c r="S1069" s="177"/>
    </row>
    <row r="1070" spans="2:19" ht="12.75" customHeight="1" x14ac:dyDescent="0.25">
      <c r="B1070" s="137">
        <v>1057</v>
      </c>
      <c r="C1070" s="81">
        <v>6</v>
      </c>
      <c r="D1070" s="83" t="s">
        <v>4088</v>
      </c>
      <c r="E1070" s="128" t="s">
        <v>3899</v>
      </c>
      <c r="F1070" s="86" t="s">
        <v>869</v>
      </c>
      <c r="G1070" s="86"/>
      <c r="H1070" s="79">
        <f>IF(ISBLANK(#REF!)=FALSE,1,IF($J1070&lt;=$D$6,-1,0))</f>
        <v>1</v>
      </c>
      <c r="I1070" s="251">
        <v>42058</v>
      </c>
      <c r="J1070" s="251">
        <v>42062</v>
      </c>
      <c r="K1070" s="149"/>
      <c r="L1070" s="180"/>
      <c r="M1070" s="251"/>
      <c r="N1070" s="251"/>
      <c r="O1070" s="149"/>
      <c r="P1070" s="151"/>
      <c r="Q1070" s="145"/>
      <c r="R1070" s="165"/>
      <c r="S1070" s="177"/>
    </row>
    <row r="1071" spans="2:19" ht="12.75" customHeight="1" x14ac:dyDescent="0.25">
      <c r="B1071" s="137">
        <v>1058</v>
      </c>
      <c r="C1071" s="81">
        <v>6</v>
      </c>
      <c r="D1071" s="83" t="s">
        <v>4089</v>
      </c>
      <c r="E1071" s="128" t="s">
        <v>3901</v>
      </c>
      <c r="F1071" s="86" t="s">
        <v>869</v>
      </c>
      <c r="G1071" s="86"/>
      <c r="H1071" s="79">
        <f>IF(ISBLANK(#REF!)=FALSE,1,IF($J1071&lt;=$D$6,-1,0))</f>
        <v>1</v>
      </c>
      <c r="I1071" s="251">
        <v>42058</v>
      </c>
      <c r="J1071" s="251">
        <v>42062</v>
      </c>
      <c r="K1071" s="149"/>
      <c r="L1071" s="180"/>
      <c r="M1071" s="251"/>
      <c r="N1071" s="251"/>
      <c r="O1071" s="149"/>
      <c r="P1071" s="151"/>
      <c r="Q1071" s="145"/>
      <c r="R1071" s="165"/>
      <c r="S1071" s="177"/>
    </row>
    <row r="1072" spans="2:19" ht="12.75" customHeight="1" x14ac:dyDescent="0.25">
      <c r="B1072" s="137">
        <v>1059</v>
      </c>
      <c r="C1072" s="81">
        <v>6</v>
      </c>
      <c r="D1072" s="83" t="s">
        <v>4090</v>
      </c>
      <c r="E1072" s="128" t="s">
        <v>3903</v>
      </c>
      <c r="F1072" s="86" t="s">
        <v>869</v>
      </c>
      <c r="G1072" s="86"/>
      <c r="H1072" s="79">
        <f>IF(ISBLANK(#REF!)=FALSE,1,IF($J1072&lt;=$D$6,-1,0))</f>
        <v>1</v>
      </c>
      <c r="I1072" s="251">
        <v>42058</v>
      </c>
      <c r="J1072" s="251">
        <v>42062</v>
      </c>
      <c r="K1072" s="149"/>
      <c r="L1072" s="180"/>
      <c r="M1072" s="251"/>
      <c r="N1072" s="251"/>
      <c r="O1072" s="149"/>
      <c r="P1072" s="151"/>
      <c r="Q1072" s="145"/>
      <c r="R1072" s="165"/>
      <c r="S1072" s="177"/>
    </row>
    <row r="1073" spans="2:19" ht="12.75" customHeight="1" x14ac:dyDescent="0.25">
      <c r="B1073" s="137">
        <v>1060</v>
      </c>
      <c r="C1073" s="81">
        <v>6</v>
      </c>
      <c r="D1073" s="83" t="s">
        <v>4091</v>
      </c>
      <c r="E1073" s="128" t="s">
        <v>3905</v>
      </c>
      <c r="F1073" s="86" t="s">
        <v>869</v>
      </c>
      <c r="G1073" s="86"/>
      <c r="H1073" s="79">
        <f>IF(ISBLANK(#REF!)=FALSE,1,IF($J1073&lt;=$D$6,-1,0))</f>
        <v>1</v>
      </c>
      <c r="I1073" s="251">
        <v>42065</v>
      </c>
      <c r="J1073" s="251">
        <v>42069</v>
      </c>
      <c r="K1073" s="149"/>
      <c r="L1073" s="180"/>
      <c r="M1073" s="251"/>
      <c r="N1073" s="251"/>
      <c r="O1073" s="149"/>
      <c r="P1073" s="151"/>
      <c r="Q1073" s="145"/>
      <c r="R1073" s="165"/>
      <c r="S1073" s="177"/>
    </row>
    <row r="1074" spans="2:19" ht="12.75" customHeight="1" x14ac:dyDescent="0.25">
      <c r="B1074" s="137">
        <v>1061</v>
      </c>
      <c r="C1074" s="81">
        <v>6</v>
      </c>
      <c r="D1074" s="83" t="s">
        <v>4092</v>
      </c>
      <c r="E1074" s="128" t="s">
        <v>3907</v>
      </c>
      <c r="F1074" s="86" t="s">
        <v>869</v>
      </c>
      <c r="G1074" s="86"/>
      <c r="H1074" s="79">
        <f>IF(ISBLANK(#REF!)=FALSE,1,IF($J1074&lt;=$D$6,-1,0))</f>
        <v>1</v>
      </c>
      <c r="I1074" s="251">
        <v>42065</v>
      </c>
      <c r="J1074" s="251">
        <v>42069</v>
      </c>
      <c r="K1074" s="149"/>
      <c r="L1074" s="180"/>
      <c r="M1074" s="251"/>
      <c r="N1074" s="251"/>
      <c r="O1074" s="149"/>
      <c r="P1074" s="151"/>
      <c r="Q1074" s="145"/>
      <c r="R1074" s="165"/>
      <c r="S1074" s="177"/>
    </row>
    <row r="1075" spans="2:19" ht="12.75" customHeight="1" x14ac:dyDescent="0.25">
      <c r="B1075" s="137">
        <v>1062</v>
      </c>
      <c r="C1075" s="81">
        <v>6</v>
      </c>
      <c r="D1075" s="83" t="s">
        <v>4093</v>
      </c>
      <c r="E1075" s="128" t="s">
        <v>3909</v>
      </c>
      <c r="F1075" s="86" t="s">
        <v>869</v>
      </c>
      <c r="G1075" s="86"/>
      <c r="H1075" s="79">
        <f>IF(ISBLANK(#REF!)=FALSE,1,IF($J1075&lt;=$D$6,-1,0))</f>
        <v>1</v>
      </c>
      <c r="I1075" s="251">
        <v>42072</v>
      </c>
      <c r="J1075" s="251">
        <v>42076</v>
      </c>
      <c r="K1075" s="149"/>
      <c r="L1075" s="180"/>
      <c r="M1075" s="251"/>
      <c r="N1075" s="251"/>
      <c r="O1075" s="149"/>
      <c r="P1075" s="151"/>
      <c r="Q1075" s="145"/>
      <c r="R1075" s="165"/>
      <c r="S1075" s="177"/>
    </row>
    <row r="1076" spans="2:19" ht="12.75" customHeight="1" x14ac:dyDescent="0.25">
      <c r="B1076" s="137">
        <v>1063</v>
      </c>
      <c r="C1076" s="81">
        <v>6</v>
      </c>
      <c r="D1076" s="83" t="s">
        <v>4094</v>
      </c>
      <c r="E1076" s="128" t="s">
        <v>3911</v>
      </c>
      <c r="F1076" s="86" t="s">
        <v>869</v>
      </c>
      <c r="G1076" s="86"/>
      <c r="H1076" s="79">
        <f>IF(ISBLANK(#REF!)=FALSE,1,IF($J1076&lt;=$D$6,-1,0))</f>
        <v>1</v>
      </c>
      <c r="I1076" s="251">
        <v>42072</v>
      </c>
      <c r="J1076" s="251">
        <v>42076</v>
      </c>
      <c r="K1076" s="149"/>
      <c r="L1076" s="180"/>
      <c r="M1076" s="251"/>
      <c r="N1076" s="251"/>
      <c r="O1076" s="149"/>
      <c r="P1076" s="151"/>
      <c r="Q1076" s="145"/>
      <c r="R1076" s="165"/>
      <c r="S1076" s="177"/>
    </row>
    <row r="1077" spans="2:19" ht="12.75" customHeight="1" x14ac:dyDescent="0.25">
      <c r="B1077" s="137">
        <v>1064</v>
      </c>
      <c r="C1077" s="81">
        <v>5</v>
      </c>
      <c r="D1077" s="83" t="s">
        <v>4095</v>
      </c>
      <c r="E1077" s="128" t="s">
        <v>3913</v>
      </c>
      <c r="F1077" s="86" t="s">
        <v>869</v>
      </c>
      <c r="G1077" s="86"/>
      <c r="H1077" s="79">
        <f>IF(ISBLANK(#REF!)=FALSE,1,IF($J1077&lt;=$D$6,-1,0))</f>
        <v>1</v>
      </c>
      <c r="I1077" s="251">
        <v>42044</v>
      </c>
      <c r="J1077" s="251">
        <v>42076</v>
      </c>
      <c r="K1077" s="149">
        <v>0.08</v>
      </c>
      <c r="L1077" s="180">
        <f>NETWORKDAYS(I1077,J1077,0)</f>
        <v>25</v>
      </c>
      <c r="M1077" s="251"/>
      <c r="N1077" s="251"/>
      <c r="O1077" s="149">
        <v>0.08</v>
      </c>
      <c r="P1077" s="151"/>
      <c r="Q1077" s="145"/>
      <c r="R1077" s="165"/>
      <c r="S1077" s="177"/>
    </row>
    <row r="1078" spans="2:19" ht="12.75" customHeight="1" x14ac:dyDescent="0.25">
      <c r="B1078" s="137">
        <v>1065</v>
      </c>
      <c r="C1078" s="81">
        <v>6</v>
      </c>
      <c r="D1078" s="83" t="s">
        <v>4096</v>
      </c>
      <c r="E1078" s="128" t="s">
        <v>3915</v>
      </c>
      <c r="F1078" s="86" t="s">
        <v>869</v>
      </c>
      <c r="G1078" s="86"/>
      <c r="H1078" s="79">
        <f>IF(ISBLANK(#REF!)=FALSE,1,IF($J1078&lt;=$D$6,-1,0))</f>
        <v>1</v>
      </c>
      <c r="I1078" s="251">
        <v>42044</v>
      </c>
      <c r="J1078" s="251">
        <v>42059</v>
      </c>
      <c r="K1078" s="149"/>
      <c r="L1078" s="180"/>
      <c r="M1078" s="251"/>
      <c r="N1078" s="251"/>
      <c r="O1078" s="149"/>
      <c r="P1078" s="151"/>
      <c r="Q1078" s="145"/>
      <c r="R1078" s="165"/>
      <c r="S1078" s="177"/>
    </row>
    <row r="1079" spans="2:19" ht="12.75" customHeight="1" x14ac:dyDescent="0.25">
      <c r="B1079" s="137">
        <v>1066</v>
      </c>
      <c r="C1079" s="81">
        <v>6</v>
      </c>
      <c r="D1079" s="83" t="s">
        <v>4097</v>
      </c>
      <c r="E1079" s="128" t="s">
        <v>3917</v>
      </c>
      <c r="F1079" s="86" t="s">
        <v>869</v>
      </c>
      <c r="G1079" s="86"/>
      <c r="H1079" s="79">
        <f>IF(ISBLANK(#REF!)=FALSE,1,IF($J1079&lt;=$D$6,-1,0))</f>
        <v>1</v>
      </c>
      <c r="I1079" s="251">
        <v>42065</v>
      </c>
      <c r="J1079" s="251">
        <v>42076</v>
      </c>
      <c r="K1079" s="149"/>
      <c r="L1079" s="180"/>
      <c r="M1079" s="251"/>
      <c r="N1079" s="251"/>
      <c r="O1079" s="149"/>
      <c r="P1079" s="151"/>
      <c r="Q1079" s="145"/>
      <c r="R1079" s="165"/>
      <c r="S1079" s="177"/>
    </row>
    <row r="1080" spans="2:19" ht="12.75" customHeight="1" x14ac:dyDescent="0.25">
      <c r="B1080" s="137">
        <v>1067</v>
      </c>
      <c r="C1080" s="81">
        <v>4</v>
      </c>
      <c r="D1080" s="83" t="s">
        <v>4098</v>
      </c>
      <c r="E1080" s="128" t="s">
        <v>109</v>
      </c>
      <c r="F1080" s="86" t="s">
        <v>869</v>
      </c>
      <c r="G1080" s="86"/>
      <c r="H1080" s="79">
        <f>IF(ISBLANK(#REF!)=FALSE,1,IF($J1080&lt;=$D$6,-1,0))</f>
        <v>1</v>
      </c>
      <c r="I1080" s="251"/>
      <c r="J1080" s="251">
        <f>J991+2</f>
        <v>42095</v>
      </c>
      <c r="K1080" s="149" t="e">
        <f>SUM(K1081,K1086,#REF!,K1944,K1951,K1957,K1962,K1971,K1984,K1989,K1994,K1998,K2008)</f>
        <v>#REF!</v>
      </c>
      <c r="L1080" s="180">
        <f t="shared" ref="L1080:L1081" si="79">NETWORKDAYS(I1080,J1080,0)</f>
        <v>30068</v>
      </c>
      <c r="M1080" s="251"/>
      <c r="N1080" s="251"/>
      <c r="O1080" s="149" t="e">
        <f>SUM(O1081,O1086,#REF!,O1944,O1951,O1957,O1962,O1971,O1984,O1989,O1994,O1998,O2008)</f>
        <v>#REF!</v>
      </c>
      <c r="P1080" s="151"/>
      <c r="Q1080" s="145"/>
      <c r="R1080" s="165"/>
      <c r="S1080" s="177"/>
    </row>
    <row r="1081" spans="2:19" ht="12.75" customHeight="1" x14ac:dyDescent="0.25">
      <c r="B1081" s="137">
        <v>1068</v>
      </c>
      <c r="C1081" s="81">
        <v>5</v>
      </c>
      <c r="D1081" s="83" t="s">
        <v>4099</v>
      </c>
      <c r="E1081" s="128" t="s">
        <v>942</v>
      </c>
      <c r="F1081" s="86"/>
      <c r="G1081" s="86"/>
      <c r="H1081" s="79">
        <f>IF(ISBLANK(#REF!)=FALSE,1,IF($J1081&lt;=$D$6,-1,0))</f>
        <v>1</v>
      </c>
      <c r="I1081" s="251">
        <v>42044</v>
      </c>
      <c r="J1081" s="251">
        <v>42083</v>
      </c>
      <c r="K1081" s="149">
        <v>0.06</v>
      </c>
      <c r="L1081" s="180">
        <f t="shared" si="79"/>
        <v>30</v>
      </c>
      <c r="M1081" s="251"/>
      <c r="N1081" s="251"/>
      <c r="O1081" s="149">
        <v>0.06</v>
      </c>
      <c r="P1081" s="151"/>
      <c r="Q1081" s="145"/>
      <c r="R1081" s="165"/>
      <c r="S1081" s="177"/>
    </row>
    <row r="1082" spans="2:19" ht="12.75" customHeight="1" x14ac:dyDescent="0.25">
      <c r="B1082" s="137">
        <v>1069</v>
      </c>
      <c r="C1082" s="81">
        <v>6</v>
      </c>
      <c r="D1082" s="83" t="s">
        <v>4100</v>
      </c>
      <c r="E1082" s="128" t="s">
        <v>3752</v>
      </c>
      <c r="F1082" s="86"/>
      <c r="G1082" s="86"/>
      <c r="H1082" s="79">
        <f>IF(ISBLANK(#REF!)=FALSE,1,IF($J1082&lt;=$D$6,-1,0))</f>
        <v>1</v>
      </c>
      <c r="I1082" s="251">
        <v>42044</v>
      </c>
      <c r="J1082" s="251">
        <v>42062</v>
      </c>
      <c r="K1082" s="149"/>
      <c r="L1082" s="180"/>
      <c r="M1082" s="251"/>
      <c r="N1082" s="251"/>
      <c r="O1082" s="149"/>
      <c r="P1082" s="151"/>
      <c r="Q1082" s="145"/>
      <c r="R1082" s="165"/>
      <c r="S1082" s="177"/>
    </row>
    <row r="1083" spans="2:19" ht="12.75" customHeight="1" x14ac:dyDescent="0.25">
      <c r="B1083" s="137">
        <v>1070</v>
      </c>
      <c r="C1083" s="81">
        <v>6</v>
      </c>
      <c r="D1083" s="83" t="s">
        <v>4101</v>
      </c>
      <c r="E1083" s="128" t="s">
        <v>3754</v>
      </c>
      <c r="F1083" s="86"/>
      <c r="G1083" s="86"/>
      <c r="H1083" s="79">
        <f>IF(ISBLANK(#REF!)=FALSE,1,IF($J1083&lt;=$D$6,-1,0))</f>
        <v>1</v>
      </c>
      <c r="I1083" s="251">
        <v>42065</v>
      </c>
      <c r="J1083" s="251">
        <v>42073</v>
      </c>
      <c r="K1083" s="149"/>
      <c r="L1083" s="180"/>
      <c r="M1083" s="251"/>
      <c r="N1083" s="251"/>
      <c r="O1083" s="149"/>
      <c r="P1083" s="151"/>
      <c r="Q1083" s="145"/>
      <c r="R1083" s="165"/>
      <c r="S1083" s="177"/>
    </row>
    <row r="1084" spans="2:19" ht="12.75" customHeight="1" x14ac:dyDescent="0.25">
      <c r="B1084" s="137">
        <v>1071</v>
      </c>
      <c r="C1084" s="81">
        <v>6</v>
      </c>
      <c r="D1084" s="83" t="s">
        <v>4102</v>
      </c>
      <c r="E1084" s="128" t="s">
        <v>3756</v>
      </c>
      <c r="F1084" s="86"/>
      <c r="G1084" s="86"/>
      <c r="H1084" s="79">
        <f>IF(ISBLANK(#REF!)=FALSE,1,IF($J1084&lt;=$D$6,-1,0))</f>
        <v>1</v>
      </c>
      <c r="I1084" s="251">
        <v>42073</v>
      </c>
      <c r="J1084" s="251">
        <v>42076</v>
      </c>
      <c r="K1084" s="149"/>
      <c r="L1084" s="180"/>
      <c r="M1084" s="251"/>
      <c r="N1084" s="251"/>
      <c r="O1084" s="149"/>
      <c r="P1084" s="151"/>
      <c r="Q1084" s="145"/>
      <c r="R1084" s="165"/>
      <c r="S1084" s="177"/>
    </row>
    <row r="1085" spans="2:19" ht="12.75" customHeight="1" x14ac:dyDescent="0.25">
      <c r="B1085" s="137">
        <v>1072</v>
      </c>
      <c r="C1085" s="81">
        <v>6</v>
      </c>
      <c r="D1085" s="83" t="s">
        <v>4103</v>
      </c>
      <c r="E1085" s="128" t="s">
        <v>3758</v>
      </c>
      <c r="F1085" s="86"/>
      <c r="G1085" s="86"/>
      <c r="H1085" s="79">
        <f>IF(ISBLANK(#REF!)=FALSE,1,IF($J1085&lt;=$D$6,-1,0))</f>
        <v>1</v>
      </c>
      <c r="I1085" s="251">
        <v>42079</v>
      </c>
      <c r="J1085" s="251">
        <v>42083</v>
      </c>
      <c r="K1085" s="149"/>
      <c r="L1085" s="180"/>
      <c r="M1085" s="251"/>
      <c r="N1085" s="251"/>
      <c r="O1085" s="149"/>
      <c r="P1085" s="151"/>
      <c r="Q1085" s="145"/>
      <c r="R1085" s="165"/>
      <c r="S1085" s="177"/>
    </row>
    <row r="1086" spans="2:19" ht="12.75" customHeight="1" x14ac:dyDescent="0.25">
      <c r="B1086" s="137">
        <v>1073</v>
      </c>
      <c r="C1086" s="81">
        <v>5</v>
      </c>
      <c r="D1086" s="83" t="s">
        <v>4104</v>
      </c>
      <c r="E1086" s="128" t="s">
        <v>2967</v>
      </c>
      <c r="F1086" s="86"/>
      <c r="G1086" s="86"/>
      <c r="H1086" s="79">
        <f>IF(ISBLANK(#REF!)=FALSE,1,IF($J1086&lt;=$D$6,-1,0))</f>
        <v>1</v>
      </c>
      <c r="I1086" s="251">
        <v>42044</v>
      </c>
      <c r="J1086" s="251">
        <v>42076</v>
      </c>
      <c r="K1086" s="149">
        <v>7.0000000000000007E-2</v>
      </c>
      <c r="L1086" s="180">
        <f>NETWORKDAYS(I1086,J1086,0)</f>
        <v>25</v>
      </c>
      <c r="M1086" s="251"/>
      <c r="N1086" s="251"/>
      <c r="O1086" s="149">
        <v>7.0000000000000007E-2</v>
      </c>
      <c r="P1086" s="151"/>
      <c r="Q1086" s="145"/>
      <c r="R1086" s="165"/>
      <c r="S1086" s="177"/>
    </row>
    <row r="1087" spans="2:19" ht="12.75" customHeight="1" x14ac:dyDescent="0.25">
      <c r="B1087" s="137">
        <v>1074</v>
      </c>
      <c r="C1087" s="81">
        <v>6</v>
      </c>
      <c r="D1087" s="83" t="s">
        <v>4105</v>
      </c>
      <c r="E1087" s="128" t="s">
        <v>3205</v>
      </c>
      <c r="F1087" s="86"/>
      <c r="G1087" s="86"/>
      <c r="H1087" s="79">
        <f>IF(ISBLANK(#REF!)=FALSE,1,IF($J1087&lt;=$D$6,-1,0))</f>
        <v>1</v>
      </c>
      <c r="I1087" s="251">
        <v>42044</v>
      </c>
      <c r="J1087" s="251">
        <v>42052</v>
      </c>
      <c r="K1087" s="149"/>
      <c r="L1087" s="180"/>
      <c r="M1087" s="251"/>
      <c r="N1087" s="251"/>
      <c r="O1087" s="149"/>
      <c r="P1087" s="151"/>
      <c r="Q1087" s="145"/>
      <c r="R1087" s="165"/>
      <c r="S1087" s="177"/>
    </row>
    <row r="1088" spans="2:19" ht="12.75" customHeight="1" x14ac:dyDescent="0.25">
      <c r="B1088" s="137">
        <v>1075</v>
      </c>
      <c r="C1088" s="81">
        <v>6</v>
      </c>
      <c r="D1088" s="83" t="s">
        <v>4106</v>
      </c>
      <c r="E1088" s="128" t="s">
        <v>3207</v>
      </c>
      <c r="F1088" s="86"/>
      <c r="G1088" s="86"/>
      <c r="H1088" s="79">
        <f>IF(ISBLANK(#REF!)=FALSE,1,IF($J1088&lt;=$D$6,-1,0))</f>
        <v>1</v>
      </c>
      <c r="I1088" s="251">
        <v>42058</v>
      </c>
      <c r="J1088" s="251">
        <v>42062</v>
      </c>
      <c r="K1088" s="149"/>
      <c r="L1088" s="180"/>
      <c r="M1088" s="251"/>
      <c r="N1088" s="251"/>
      <c r="O1088" s="149"/>
      <c r="P1088" s="151"/>
      <c r="Q1088" s="145"/>
      <c r="R1088" s="165"/>
      <c r="S1088" s="177"/>
    </row>
    <row r="1089" spans="2:19" ht="12.75" customHeight="1" x14ac:dyDescent="0.25">
      <c r="B1089" s="137">
        <v>1076</v>
      </c>
      <c r="C1089" s="81">
        <v>6</v>
      </c>
      <c r="D1089" s="83" t="s">
        <v>4107</v>
      </c>
      <c r="E1089" s="128" t="s">
        <v>3763</v>
      </c>
      <c r="F1089" s="86"/>
      <c r="G1089" s="86"/>
      <c r="H1089" s="79">
        <f>IF(ISBLANK(#REF!)=FALSE,1,IF($J1089&lt;=$D$6,-1,0))</f>
        <v>1</v>
      </c>
      <c r="I1089" s="251">
        <v>42065</v>
      </c>
      <c r="J1089" s="251">
        <v>42069</v>
      </c>
      <c r="K1089" s="149"/>
      <c r="L1089" s="180"/>
      <c r="M1089" s="251"/>
      <c r="N1089" s="251"/>
      <c r="O1089" s="149"/>
      <c r="P1089" s="151"/>
      <c r="Q1089" s="145"/>
      <c r="R1089" s="165"/>
      <c r="S1089" s="177"/>
    </row>
    <row r="1090" spans="2:19" ht="12.75" customHeight="1" x14ac:dyDescent="0.25">
      <c r="B1090" s="137">
        <v>1077</v>
      </c>
      <c r="C1090" s="81">
        <v>6</v>
      </c>
      <c r="D1090" s="83" t="s">
        <v>4108</v>
      </c>
      <c r="E1090" s="128" t="s">
        <v>3765</v>
      </c>
      <c r="F1090" s="86"/>
      <c r="G1090" s="86"/>
      <c r="H1090" s="79">
        <f>IF(ISBLANK(#REF!)=FALSE,1,IF($J1090&lt;=$D$6,-1,0))</f>
        <v>1</v>
      </c>
      <c r="I1090" s="251">
        <v>42072</v>
      </c>
      <c r="J1090" s="251">
        <v>42076</v>
      </c>
      <c r="K1090" s="149"/>
      <c r="L1090" s="180"/>
      <c r="M1090" s="251"/>
      <c r="N1090" s="251"/>
      <c r="O1090" s="149"/>
      <c r="P1090" s="151"/>
      <c r="Q1090" s="145"/>
      <c r="R1090" s="165"/>
      <c r="S1090" s="177"/>
    </row>
    <row r="1091" spans="2:19" ht="12.75" customHeight="1" x14ac:dyDescent="0.25">
      <c r="B1091" s="137">
        <v>1078</v>
      </c>
      <c r="C1091" s="81">
        <v>5</v>
      </c>
      <c r="D1091" s="83" t="s">
        <v>4109</v>
      </c>
      <c r="E1091" s="128" t="s">
        <v>3767</v>
      </c>
      <c r="F1091" s="86"/>
      <c r="G1091" s="86"/>
      <c r="H1091" s="79">
        <f>IF(ISBLANK(#REF!)=FALSE,1,IF($J1091&lt;=$D$6,-1,0))</f>
        <v>1</v>
      </c>
      <c r="I1091" s="251">
        <v>42044</v>
      </c>
      <c r="J1091" s="251">
        <v>42076</v>
      </c>
      <c r="K1091" s="149">
        <v>0.09</v>
      </c>
      <c r="L1091" s="180">
        <f>NETWORKDAYS(I1091,J1091,0)</f>
        <v>25</v>
      </c>
      <c r="M1091" s="251"/>
      <c r="N1091" s="251"/>
      <c r="O1091" s="149">
        <v>0.09</v>
      </c>
      <c r="P1091" s="151"/>
      <c r="Q1091" s="145"/>
      <c r="R1091" s="165"/>
      <c r="S1091" s="177"/>
    </row>
    <row r="1092" spans="2:19" ht="12.75" customHeight="1" x14ac:dyDescent="0.25">
      <c r="B1092" s="137">
        <v>1079</v>
      </c>
      <c r="C1092" s="81">
        <v>6</v>
      </c>
      <c r="D1092" s="83" t="s">
        <v>4110</v>
      </c>
      <c r="E1092" s="128" t="s">
        <v>3769</v>
      </c>
      <c r="F1092" s="86"/>
      <c r="G1092" s="86"/>
      <c r="H1092" s="79">
        <f>IF(ISBLANK(#REF!)=FALSE,1,IF($J1092&lt;=$D$6,-1,0))</f>
        <v>1</v>
      </c>
      <c r="I1092" s="251">
        <v>42044</v>
      </c>
      <c r="J1092" s="251">
        <v>42052</v>
      </c>
      <c r="K1092" s="149"/>
      <c r="L1092" s="180"/>
      <c r="M1092" s="251"/>
      <c r="N1092" s="251"/>
      <c r="O1092" s="149"/>
      <c r="P1092" s="151"/>
      <c r="Q1092" s="145"/>
      <c r="R1092" s="165"/>
      <c r="S1092" s="177"/>
    </row>
    <row r="1093" spans="2:19" ht="12.75" customHeight="1" x14ac:dyDescent="0.25">
      <c r="B1093" s="137">
        <v>1080</v>
      </c>
      <c r="C1093" s="81">
        <v>6</v>
      </c>
      <c r="D1093" s="83" t="s">
        <v>4111</v>
      </c>
      <c r="E1093" s="128" t="s">
        <v>3771</v>
      </c>
      <c r="F1093" s="86"/>
      <c r="G1093" s="86"/>
      <c r="H1093" s="79">
        <f>IF(ISBLANK(#REF!)=FALSE,1,IF($J1093&lt;=$D$6,-1,0))</f>
        <v>1</v>
      </c>
      <c r="I1093" s="251">
        <v>42044</v>
      </c>
      <c r="J1093" s="251">
        <v>42052</v>
      </c>
      <c r="K1093" s="149"/>
      <c r="L1093" s="180"/>
      <c r="M1093" s="251"/>
      <c r="N1093" s="251"/>
      <c r="O1093" s="149"/>
      <c r="P1093" s="151"/>
      <c r="Q1093" s="145"/>
      <c r="R1093" s="165"/>
      <c r="S1093" s="177"/>
    </row>
    <row r="1094" spans="2:19" ht="12.75" customHeight="1" x14ac:dyDescent="0.25">
      <c r="B1094" s="137">
        <v>1081</v>
      </c>
      <c r="C1094" s="81">
        <v>6</v>
      </c>
      <c r="D1094" s="83" t="s">
        <v>4112</v>
      </c>
      <c r="E1094" s="128" t="s">
        <v>3773</v>
      </c>
      <c r="F1094" s="86"/>
      <c r="G1094" s="86"/>
      <c r="H1094" s="79">
        <f>IF(ISBLANK(#REF!)=FALSE,1,IF($J1094&lt;=$D$6,-1,0))</f>
        <v>1</v>
      </c>
      <c r="I1094" s="251">
        <v>42058</v>
      </c>
      <c r="J1094" s="251">
        <v>42062</v>
      </c>
      <c r="K1094" s="149"/>
      <c r="L1094" s="180"/>
      <c r="M1094" s="251"/>
      <c r="N1094" s="251"/>
      <c r="O1094" s="149"/>
      <c r="P1094" s="151"/>
      <c r="Q1094" s="145"/>
      <c r="R1094" s="165"/>
      <c r="S1094" s="177"/>
    </row>
    <row r="1095" spans="2:19" ht="12.75" customHeight="1" x14ac:dyDescent="0.25">
      <c r="B1095" s="137">
        <v>1082</v>
      </c>
      <c r="C1095" s="81">
        <v>6</v>
      </c>
      <c r="D1095" s="83" t="s">
        <v>4113</v>
      </c>
      <c r="E1095" s="128" t="s">
        <v>3775</v>
      </c>
      <c r="F1095" s="86"/>
      <c r="G1095" s="86"/>
      <c r="H1095" s="79">
        <f>IF(ISBLANK(#REF!)=FALSE,1,IF($J1095&lt;=$D$6,-1,0))</f>
        <v>1</v>
      </c>
      <c r="I1095" s="251">
        <v>42058</v>
      </c>
      <c r="J1095" s="251">
        <v>42062</v>
      </c>
      <c r="K1095" s="149"/>
      <c r="L1095" s="180"/>
      <c r="M1095" s="251"/>
      <c r="N1095" s="251"/>
      <c r="O1095" s="149"/>
      <c r="P1095" s="151"/>
      <c r="Q1095" s="145"/>
      <c r="R1095" s="165"/>
      <c r="S1095" s="177"/>
    </row>
    <row r="1096" spans="2:19" ht="12.75" customHeight="1" x14ac:dyDescent="0.25">
      <c r="B1096" s="137">
        <v>1083</v>
      </c>
      <c r="C1096" s="81">
        <v>6</v>
      </c>
      <c r="D1096" s="83" t="s">
        <v>4114</v>
      </c>
      <c r="E1096" s="128" t="s">
        <v>3777</v>
      </c>
      <c r="F1096" s="86"/>
      <c r="G1096" s="86"/>
      <c r="H1096" s="79">
        <f>IF(ISBLANK(#REF!)=FALSE,1,IF($J1096&lt;=$D$6,-1,0))</f>
        <v>1</v>
      </c>
      <c r="I1096" s="251">
        <v>42065</v>
      </c>
      <c r="J1096" s="251">
        <v>42069</v>
      </c>
      <c r="K1096" s="149"/>
      <c r="L1096" s="180"/>
      <c r="M1096" s="251"/>
      <c r="N1096" s="251"/>
      <c r="O1096" s="149"/>
      <c r="P1096" s="151"/>
      <c r="Q1096" s="145"/>
      <c r="R1096" s="165"/>
      <c r="S1096" s="177"/>
    </row>
    <row r="1097" spans="2:19" ht="12.75" customHeight="1" x14ac:dyDescent="0.25">
      <c r="B1097" s="137">
        <v>1084</v>
      </c>
      <c r="C1097" s="81">
        <v>6</v>
      </c>
      <c r="D1097" s="83" t="s">
        <v>4115</v>
      </c>
      <c r="E1097" s="128" t="s">
        <v>3779</v>
      </c>
      <c r="F1097" s="86"/>
      <c r="G1097" s="86"/>
      <c r="H1097" s="79">
        <f>IF(ISBLANK(#REF!)=FALSE,1,IF($J1097&lt;=$D$6,-1,0))</f>
        <v>1</v>
      </c>
      <c r="I1097" s="251">
        <v>42065</v>
      </c>
      <c r="J1097" s="251">
        <v>42069</v>
      </c>
      <c r="K1097" s="149"/>
      <c r="L1097" s="180"/>
      <c r="M1097" s="251"/>
      <c r="N1097" s="251"/>
      <c r="O1097" s="149"/>
      <c r="P1097" s="151"/>
      <c r="Q1097" s="145"/>
      <c r="R1097" s="165"/>
      <c r="S1097" s="177"/>
    </row>
    <row r="1098" spans="2:19" ht="12.75" customHeight="1" x14ac:dyDescent="0.25">
      <c r="B1098" s="137">
        <v>1085</v>
      </c>
      <c r="C1098" s="81">
        <v>6</v>
      </c>
      <c r="D1098" s="83" t="s">
        <v>4116</v>
      </c>
      <c r="E1098" s="128" t="s">
        <v>3781</v>
      </c>
      <c r="F1098" s="86"/>
      <c r="G1098" s="86"/>
      <c r="H1098" s="79">
        <f>IF(ISBLANK(#REF!)=FALSE,1,IF($J1098&lt;=$D$6,-1,0))</f>
        <v>1</v>
      </c>
      <c r="I1098" s="251">
        <v>42072</v>
      </c>
      <c r="J1098" s="251">
        <v>42076</v>
      </c>
      <c r="K1098" s="149"/>
      <c r="L1098" s="180"/>
      <c r="M1098" s="251"/>
      <c r="N1098" s="251"/>
      <c r="O1098" s="149"/>
      <c r="P1098" s="151"/>
      <c r="Q1098" s="145"/>
      <c r="R1098" s="165"/>
      <c r="S1098" s="177"/>
    </row>
    <row r="1099" spans="2:19" ht="12.75" customHeight="1" x14ac:dyDescent="0.25">
      <c r="B1099" s="137">
        <v>1086</v>
      </c>
      <c r="C1099" s="81">
        <v>6</v>
      </c>
      <c r="D1099" s="83" t="s">
        <v>4117</v>
      </c>
      <c r="E1099" s="128" t="s">
        <v>3783</v>
      </c>
      <c r="F1099" s="86"/>
      <c r="G1099" s="86"/>
      <c r="H1099" s="79">
        <f>IF(ISBLANK(#REF!)=FALSE,1,IF($J1099&lt;=$D$6,-1,0))</f>
        <v>1</v>
      </c>
      <c r="I1099" s="251">
        <v>42072</v>
      </c>
      <c r="J1099" s="251">
        <v>42076</v>
      </c>
      <c r="K1099" s="149"/>
      <c r="L1099" s="180"/>
      <c r="M1099" s="251"/>
      <c r="N1099" s="251"/>
      <c r="O1099" s="149"/>
      <c r="P1099" s="151"/>
      <c r="Q1099" s="145"/>
      <c r="R1099" s="165"/>
      <c r="S1099" s="177"/>
    </row>
    <row r="1100" spans="2:19" ht="12.75" customHeight="1" x14ac:dyDescent="0.25">
      <c r="B1100" s="137">
        <v>1087</v>
      </c>
      <c r="C1100" s="81">
        <v>6</v>
      </c>
      <c r="D1100" s="83" t="s">
        <v>4118</v>
      </c>
      <c r="E1100" s="128" t="s">
        <v>3785</v>
      </c>
      <c r="F1100" s="86"/>
      <c r="G1100" s="86"/>
      <c r="H1100" s="79">
        <f>IF(ISBLANK(#REF!)=FALSE,1,IF($J1100&lt;=$D$6,-1,0))</f>
        <v>1</v>
      </c>
      <c r="I1100" s="251">
        <v>42079</v>
      </c>
      <c r="J1100" s="251">
        <v>42083</v>
      </c>
      <c r="K1100" s="149"/>
      <c r="L1100" s="180"/>
      <c r="M1100" s="251"/>
      <c r="N1100" s="251"/>
      <c r="O1100" s="149"/>
      <c r="P1100" s="151"/>
      <c r="Q1100" s="145"/>
      <c r="R1100" s="165"/>
      <c r="S1100" s="177"/>
    </row>
    <row r="1101" spans="2:19" ht="12.75" customHeight="1" x14ac:dyDescent="0.25">
      <c r="B1101" s="137">
        <v>1088</v>
      </c>
      <c r="C1101" s="81">
        <v>6</v>
      </c>
      <c r="D1101" s="83" t="s">
        <v>4119</v>
      </c>
      <c r="E1101" s="128" t="s">
        <v>3787</v>
      </c>
      <c r="F1101" s="86"/>
      <c r="G1101" s="86"/>
      <c r="H1101" s="79">
        <f>IF(ISBLANK(#REF!)=FALSE,1,IF($J1101&lt;=$D$6,-1,0))</f>
        <v>1</v>
      </c>
      <c r="I1101" s="251">
        <v>42079</v>
      </c>
      <c r="J1101" s="251">
        <v>42083</v>
      </c>
      <c r="K1101" s="149"/>
      <c r="L1101" s="180"/>
      <c r="M1101" s="251"/>
      <c r="N1101" s="251"/>
      <c r="O1101" s="149"/>
      <c r="P1101" s="151"/>
      <c r="Q1101" s="145"/>
      <c r="R1101" s="165"/>
      <c r="S1101" s="177"/>
    </row>
    <row r="1102" spans="2:19" ht="12.75" customHeight="1" x14ac:dyDescent="0.25">
      <c r="B1102" s="137">
        <v>1089</v>
      </c>
      <c r="C1102" s="81">
        <v>5</v>
      </c>
      <c r="D1102" s="83" t="s">
        <v>4120</v>
      </c>
      <c r="E1102" s="128" t="s">
        <v>430</v>
      </c>
      <c r="F1102" s="86"/>
      <c r="G1102" s="86"/>
      <c r="H1102" s="79">
        <f>IF(ISBLANK(#REF!)=FALSE,1,IF($J1102&lt;=$D$6,-1,0))</f>
        <v>1</v>
      </c>
      <c r="I1102" s="251">
        <v>42044</v>
      </c>
      <c r="J1102" s="251">
        <v>42062</v>
      </c>
      <c r="K1102" s="149">
        <v>0.01</v>
      </c>
      <c r="L1102" s="180">
        <f>NETWORKDAYS(I1102,J1102,0)</f>
        <v>15</v>
      </c>
      <c r="M1102" s="251"/>
      <c r="N1102" s="251"/>
      <c r="O1102" s="149">
        <v>0.01</v>
      </c>
      <c r="P1102" s="151"/>
      <c r="Q1102" s="145"/>
      <c r="R1102" s="165"/>
      <c r="S1102" s="177"/>
    </row>
    <row r="1103" spans="2:19" ht="12.75" customHeight="1" x14ac:dyDescent="0.25">
      <c r="B1103" s="137">
        <v>1090</v>
      </c>
      <c r="C1103" s="81">
        <v>6</v>
      </c>
      <c r="D1103" s="83" t="s">
        <v>4121</v>
      </c>
      <c r="E1103" s="128" t="s">
        <v>3791</v>
      </c>
      <c r="F1103" s="86"/>
      <c r="G1103" s="86"/>
      <c r="H1103" s="79">
        <f>IF(ISBLANK(#REF!)=FALSE,1,IF($J1103&lt;=$D$6,-1,0))</f>
        <v>1</v>
      </c>
      <c r="I1103" s="251">
        <v>42044</v>
      </c>
      <c r="J1103" s="251">
        <v>42052</v>
      </c>
      <c r="K1103" s="149"/>
      <c r="L1103" s="180"/>
      <c r="M1103" s="251"/>
      <c r="N1103" s="251"/>
      <c r="O1103" s="149"/>
      <c r="P1103" s="151"/>
      <c r="Q1103" s="145"/>
      <c r="R1103" s="165"/>
      <c r="S1103" s="177"/>
    </row>
    <row r="1104" spans="2:19" ht="12.75" customHeight="1" x14ac:dyDescent="0.25">
      <c r="B1104" s="137">
        <v>1091</v>
      </c>
      <c r="C1104" s="81">
        <v>6</v>
      </c>
      <c r="D1104" s="83" t="s">
        <v>4122</v>
      </c>
      <c r="E1104" s="128" t="s">
        <v>3793</v>
      </c>
      <c r="F1104" s="86"/>
      <c r="G1104" s="86"/>
      <c r="H1104" s="79">
        <f>IF(ISBLANK(#REF!)=FALSE,1,IF($J1104&lt;=$D$6,-1,0))</f>
        <v>1</v>
      </c>
      <c r="I1104" s="251">
        <v>42044</v>
      </c>
      <c r="J1104" s="251">
        <v>42052</v>
      </c>
      <c r="K1104" s="149"/>
      <c r="L1104" s="180"/>
      <c r="M1104" s="251"/>
      <c r="N1104" s="251"/>
      <c r="O1104" s="149"/>
      <c r="P1104" s="151"/>
      <c r="Q1104" s="145"/>
      <c r="R1104" s="165"/>
      <c r="S1104" s="177"/>
    </row>
    <row r="1105" spans="2:19" ht="12.75" customHeight="1" x14ac:dyDescent="0.25">
      <c r="B1105" s="137">
        <v>1092</v>
      </c>
      <c r="C1105" s="81">
        <v>6</v>
      </c>
      <c r="D1105" s="83" t="s">
        <v>4123</v>
      </c>
      <c r="E1105" s="128" t="s">
        <v>1674</v>
      </c>
      <c r="F1105" s="86"/>
      <c r="G1105" s="86"/>
      <c r="H1105" s="79">
        <f>IF(ISBLANK(#REF!)=FALSE,1,IF($J1105&lt;=$D$6,-1,0))</f>
        <v>1</v>
      </c>
      <c r="I1105" s="251">
        <v>42044</v>
      </c>
      <c r="J1105" s="251">
        <v>42052</v>
      </c>
      <c r="K1105" s="149"/>
      <c r="L1105" s="180"/>
      <c r="M1105" s="251"/>
      <c r="N1105" s="251"/>
      <c r="O1105" s="149"/>
      <c r="P1105" s="151"/>
      <c r="Q1105" s="145"/>
      <c r="R1105" s="165"/>
      <c r="S1105" s="177"/>
    </row>
    <row r="1106" spans="2:19" ht="12.75" customHeight="1" x14ac:dyDescent="0.25">
      <c r="B1106" s="137">
        <v>1093</v>
      </c>
      <c r="C1106" s="81">
        <v>6</v>
      </c>
      <c r="D1106" s="83" t="s">
        <v>4124</v>
      </c>
      <c r="E1106" s="128" t="s">
        <v>4022</v>
      </c>
      <c r="F1106" s="86"/>
      <c r="G1106" s="86"/>
      <c r="H1106" s="79">
        <f>IF(ISBLANK(#REF!)=FALSE,1,IF($J1106&lt;=$D$6,-1,0))</f>
        <v>1</v>
      </c>
      <c r="I1106" s="251">
        <v>42058</v>
      </c>
      <c r="J1106" s="251">
        <v>42062</v>
      </c>
      <c r="K1106" s="149"/>
      <c r="L1106" s="180"/>
      <c r="M1106" s="251"/>
      <c r="N1106" s="251"/>
      <c r="O1106" s="149"/>
      <c r="P1106" s="151"/>
      <c r="Q1106" s="145"/>
      <c r="R1106" s="165"/>
      <c r="S1106" s="177"/>
    </row>
    <row r="1107" spans="2:19" ht="12.75" customHeight="1" x14ac:dyDescent="0.25">
      <c r="B1107" s="137">
        <v>1094</v>
      </c>
      <c r="C1107" s="81">
        <v>6</v>
      </c>
      <c r="D1107" s="83" t="s">
        <v>4125</v>
      </c>
      <c r="E1107" s="128" t="s">
        <v>4024</v>
      </c>
      <c r="F1107" s="86"/>
      <c r="G1107" s="86"/>
      <c r="H1107" s="79">
        <f>IF(ISBLANK(#REF!)=FALSE,1,IF($J1107&lt;=$D$6,-1,0))</f>
        <v>1</v>
      </c>
      <c r="I1107" s="251">
        <v>42058</v>
      </c>
      <c r="J1107" s="251">
        <v>42062</v>
      </c>
      <c r="K1107" s="149"/>
      <c r="L1107" s="180"/>
      <c r="M1107" s="251"/>
      <c r="N1107" s="251"/>
      <c r="O1107" s="149"/>
      <c r="P1107" s="151"/>
      <c r="Q1107" s="145"/>
      <c r="R1107" s="165"/>
      <c r="S1107" s="177"/>
    </row>
    <row r="1108" spans="2:19" ht="12.75" customHeight="1" x14ac:dyDescent="0.25">
      <c r="B1108" s="137">
        <v>1095</v>
      </c>
      <c r="C1108" s="81">
        <v>6</v>
      </c>
      <c r="D1108" s="83" t="s">
        <v>4126</v>
      </c>
      <c r="E1108" s="128" t="s">
        <v>4026</v>
      </c>
      <c r="F1108" s="86"/>
      <c r="G1108" s="86"/>
      <c r="H1108" s="79">
        <f>IF(ISBLANK(#REF!)=FALSE,1,IF($J1108&lt;=$D$6,-1,0))</f>
        <v>1</v>
      </c>
      <c r="I1108" s="251">
        <v>42058</v>
      </c>
      <c r="J1108" s="251">
        <v>42062</v>
      </c>
      <c r="K1108" s="149"/>
      <c r="L1108" s="180"/>
      <c r="M1108" s="251"/>
      <c r="N1108" s="251"/>
      <c r="O1108" s="149"/>
      <c r="P1108" s="151"/>
      <c r="Q1108" s="145"/>
      <c r="R1108" s="165"/>
      <c r="S1108" s="177"/>
    </row>
    <row r="1109" spans="2:19" ht="12.75" customHeight="1" x14ac:dyDescent="0.25">
      <c r="B1109" s="137">
        <v>1096</v>
      </c>
      <c r="C1109" s="81">
        <v>5</v>
      </c>
      <c r="D1109" s="83" t="s">
        <v>4127</v>
      </c>
      <c r="E1109" s="128" t="s">
        <v>4028</v>
      </c>
      <c r="F1109" s="86"/>
      <c r="G1109" s="86"/>
      <c r="H1109" s="79">
        <f>IF(ISBLANK(#REF!)=FALSE,1,IF($J1109&lt;=$D$6,-1,0))</f>
        <v>1</v>
      </c>
      <c r="I1109" s="251">
        <v>42051</v>
      </c>
      <c r="J1109" s="251">
        <v>42083</v>
      </c>
      <c r="K1109" s="149">
        <v>0.04</v>
      </c>
      <c r="L1109" s="180">
        <f>NETWORKDAYS(I1109,J1109,0)</f>
        <v>25</v>
      </c>
      <c r="M1109" s="251"/>
      <c r="N1109" s="251"/>
      <c r="O1109" s="149">
        <v>0.04</v>
      </c>
      <c r="P1109" s="151"/>
      <c r="Q1109" s="145"/>
      <c r="R1109" s="165"/>
      <c r="S1109" s="177"/>
    </row>
    <row r="1110" spans="2:19" ht="12.75" customHeight="1" x14ac:dyDescent="0.25">
      <c r="B1110" s="137">
        <v>1097</v>
      </c>
      <c r="C1110" s="81">
        <v>6</v>
      </c>
      <c r="D1110" s="83" t="s">
        <v>4128</v>
      </c>
      <c r="E1110" s="128" t="s">
        <v>4030</v>
      </c>
      <c r="F1110" s="86"/>
      <c r="G1110" s="86"/>
      <c r="H1110" s="79">
        <f>IF(ISBLANK(#REF!)=FALSE,1,IF($J1110&lt;=$D$6,-1,0))</f>
        <v>1</v>
      </c>
      <c r="I1110" s="251">
        <v>42058</v>
      </c>
      <c r="J1110" s="251">
        <v>42062</v>
      </c>
      <c r="K1110" s="149"/>
      <c r="L1110" s="180"/>
      <c r="M1110" s="251"/>
      <c r="N1110" s="251"/>
      <c r="O1110" s="149"/>
      <c r="P1110" s="151"/>
      <c r="Q1110" s="145"/>
      <c r="R1110" s="165"/>
      <c r="S1110" s="177"/>
    </row>
    <row r="1111" spans="2:19" ht="12.75" customHeight="1" x14ac:dyDescent="0.25">
      <c r="B1111" s="137">
        <v>1098</v>
      </c>
      <c r="C1111" s="81">
        <v>6</v>
      </c>
      <c r="D1111" s="83" t="s">
        <v>4129</v>
      </c>
      <c r="E1111" s="128" t="s">
        <v>4032</v>
      </c>
      <c r="F1111" s="86"/>
      <c r="G1111" s="86"/>
      <c r="H1111" s="79">
        <f>IF(ISBLANK(#REF!)=FALSE,1,IF($J1111&lt;=$D$6,-1,0))</f>
        <v>1</v>
      </c>
      <c r="I1111" s="251">
        <v>42065</v>
      </c>
      <c r="J1111" s="251">
        <v>42069</v>
      </c>
      <c r="K1111" s="149"/>
      <c r="L1111" s="180"/>
      <c r="M1111" s="251"/>
      <c r="N1111" s="251"/>
      <c r="O1111" s="149"/>
      <c r="P1111" s="151"/>
      <c r="Q1111" s="145"/>
      <c r="R1111" s="165"/>
      <c r="S1111" s="177"/>
    </row>
    <row r="1112" spans="2:19" ht="12.75" customHeight="1" x14ac:dyDescent="0.25">
      <c r="B1112" s="137">
        <v>1099</v>
      </c>
      <c r="C1112" s="81">
        <v>6</v>
      </c>
      <c r="D1112" s="83" t="s">
        <v>4130</v>
      </c>
      <c r="E1112" s="128" t="s">
        <v>1057</v>
      </c>
      <c r="F1112" s="86"/>
      <c r="G1112" s="86"/>
      <c r="H1112" s="79">
        <f>IF(ISBLANK(#REF!)=FALSE,1,IF($J1112&lt;=$D$6,-1,0))</f>
        <v>1</v>
      </c>
      <c r="I1112" s="251">
        <v>42065</v>
      </c>
      <c r="J1112" s="251">
        <v>42069</v>
      </c>
      <c r="K1112" s="149"/>
      <c r="L1112" s="180"/>
      <c r="M1112" s="251"/>
      <c r="N1112" s="251"/>
      <c r="O1112" s="149"/>
      <c r="P1112" s="151"/>
      <c r="Q1112" s="145"/>
      <c r="R1112" s="165"/>
      <c r="S1112" s="177"/>
    </row>
    <row r="1113" spans="2:19" ht="12.75" customHeight="1" x14ac:dyDescent="0.25">
      <c r="B1113" s="137">
        <v>1100</v>
      </c>
      <c r="C1113" s="81">
        <v>6</v>
      </c>
      <c r="D1113" s="83" t="s">
        <v>4131</v>
      </c>
      <c r="E1113" s="128" t="s">
        <v>2994</v>
      </c>
      <c r="F1113" s="86"/>
      <c r="G1113" s="86"/>
      <c r="H1113" s="79">
        <f>IF(ISBLANK(#REF!)=FALSE,1,IF($J1113&lt;=$D$6,-1,0))</f>
        <v>1</v>
      </c>
      <c r="I1113" s="251">
        <v>42072</v>
      </c>
      <c r="J1113" s="251">
        <v>42076</v>
      </c>
      <c r="K1113" s="149"/>
      <c r="L1113" s="180"/>
      <c r="M1113" s="251"/>
      <c r="N1113" s="251"/>
      <c r="O1113" s="149"/>
      <c r="P1113" s="151"/>
      <c r="Q1113" s="145"/>
      <c r="R1113" s="165"/>
      <c r="S1113" s="177"/>
    </row>
    <row r="1114" spans="2:19" ht="12.75" customHeight="1" x14ac:dyDescent="0.25">
      <c r="B1114" s="137">
        <v>1101</v>
      </c>
      <c r="C1114" s="81">
        <v>6</v>
      </c>
      <c r="D1114" s="83" t="s">
        <v>4132</v>
      </c>
      <c r="E1114" s="128" t="s">
        <v>4036</v>
      </c>
      <c r="F1114" s="86"/>
      <c r="G1114" s="86"/>
      <c r="H1114" s="79">
        <f>IF(ISBLANK(#REF!)=FALSE,1,IF($J1114&lt;=$D$6,-1,0))</f>
        <v>1</v>
      </c>
      <c r="I1114" s="251">
        <v>42079</v>
      </c>
      <c r="J1114" s="251">
        <v>42083</v>
      </c>
      <c r="K1114" s="149"/>
      <c r="L1114" s="180"/>
      <c r="M1114" s="251"/>
      <c r="N1114" s="251"/>
      <c r="O1114" s="149"/>
      <c r="P1114" s="151"/>
      <c r="Q1114" s="145"/>
      <c r="R1114" s="165"/>
      <c r="S1114" s="177"/>
    </row>
    <row r="1115" spans="2:19" ht="12.75" customHeight="1" x14ac:dyDescent="0.25">
      <c r="B1115" s="137">
        <v>1102</v>
      </c>
      <c r="C1115" s="81">
        <v>5</v>
      </c>
      <c r="D1115" s="83" t="s">
        <v>4133</v>
      </c>
      <c r="E1115" s="128" t="s">
        <v>1010</v>
      </c>
      <c r="F1115" s="86" t="s">
        <v>869</v>
      </c>
      <c r="G1115" s="86"/>
      <c r="H1115" s="79">
        <f>IF(ISBLANK(#REF!)=FALSE,1,IF($J1115&lt;=$D$6,-1,0))</f>
        <v>1</v>
      </c>
      <c r="I1115" s="251">
        <v>42044</v>
      </c>
      <c r="J1115" s="251">
        <v>42083</v>
      </c>
      <c r="K1115" s="149">
        <v>0.03</v>
      </c>
      <c r="L1115" s="180">
        <f>NETWORKDAYS(I1115,J1115,0)</f>
        <v>30</v>
      </c>
      <c r="M1115" s="251"/>
      <c r="N1115" s="251"/>
      <c r="O1115" s="149">
        <v>0.03</v>
      </c>
      <c r="P1115" s="151"/>
      <c r="Q1115" s="145"/>
      <c r="R1115" s="165"/>
      <c r="S1115" s="177"/>
    </row>
    <row r="1116" spans="2:19" ht="12.75" customHeight="1" x14ac:dyDescent="0.25">
      <c r="B1116" s="137">
        <v>1103</v>
      </c>
      <c r="C1116" s="81">
        <v>6</v>
      </c>
      <c r="D1116" s="83" t="s">
        <v>4134</v>
      </c>
      <c r="E1116" s="128" t="s">
        <v>3141</v>
      </c>
      <c r="F1116" s="86" t="s">
        <v>869</v>
      </c>
      <c r="G1116" s="86"/>
      <c r="H1116" s="79">
        <f>IF(ISBLANK(#REF!)=FALSE,1,IF($J1116&lt;=$D$6,-1,0))</f>
        <v>1</v>
      </c>
      <c r="I1116" s="251">
        <v>42044</v>
      </c>
      <c r="J1116" s="251">
        <v>42052</v>
      </c>
      <c r="K1116" s="149"/>
      <c r="L1116" s="180"/>
      <c r="M1116" s="251"/>
      <c r="N1116" s="251"/>
      <c r="O1116" s="149"/>
      <c r="P1116" s="151"/>
      <c r="Q1116" s="145"/>
      <c r="R1116" s="165"/>
      <c r="S1116" s="177"/>
    </row>
    <row r="1117" spans="2:19" ht="12.75" customHeight="1" x14ac:dyDescent="0.25">
      <c r="B1117" s="137">
        <v>1104</v>
      </c>
      <c r="C1117" s="81">
        <v>6</v>
      </c>
      <c r="D1117" s="83" t="s">
        <v>4135</v>
      </c>
      <c r="E1117" s="128" t="s">
        <v>3817</v>
      </c>
      <c r="F1117" s="86" t="s">
        <v>869</v>
      </c>
      <c r="G1117" s="86"/>
      <c r="H1117" s="79">
        <f>IF(ISBLANK(#REF!)=FALSE,1,IF($J1117&lt;=$D$6,-1,0))</f>
        <v>1</v>
      </c>
      <c r="I1117" s="251">
        <v>42058</v>
      </c>
      <c r="J1117" s="251">
        <v>42062</v>
      </c>
      <c r="K1117" s="149"/>
      <c r="L1117" s="180"/>
      <c r="M1117" s="251"/>
      <c r="N1117" s="251"/>
      <c r="O1117" s="149"/>
      <c r="P1117" s="151"/>
      <c r="Q1117" s="145"/>
      <c r="R1117" s="165"/>
      <c r="S1117" s="177"/>
    </row>
    <row r="1118" spans="2:19" ht="12.75" customHeight="1" x14ac:dyDescent="0.25">
      <c r="B1118" s="137">
        <v>1105</v>
      </c>
      <c r="C1118" s="81">
        <v>6</v>
      </c>
      <c r="D1118" s="83" t="s">
        <v>4136</v>
      </c>
      <c r="E1118" s="128" t="s">
        <v>3819</v>
      </c>
      <c r="F1118" s="86" t="s">
        <v>869</v>
      </c>
      <c r="G1118" s="86"/>
      <c r="H1118" s="79">
        <f>IF(ISBLANK(#REF!)=FALSE,1,IF($J1118&lt;=$D$6,-1,0))</f>
        <v>1</v>
      </c>
      <c r="I1118" s="251">
        <v>42065</v>
      </c>
      <c r="J1118" s="251">
        <v>42069</v>
      </c>
      <c r="K1118" s="149"/>
      <c r="L1118" s="180"/>
      <c r="M1118" s="251"/>
      <c r="N1118" s="251"/>
      <c r="O1118" s="149"/>
      <c r="P1118" s="151"/>
      <c r="Q1118" s="145"/>
      <c r="R1118" s="165"/>
      <c r="S1118" s="177"/>
    </row>
    <row r="1119" spans="2:19" ht="12.75" customHeight="1" x14ac:dyDescent="0.25">
      <c r="B1119" s="137">
        <v>1106</v>
      </c>
      <c r="C1119" s="81">
        <v>6</v>
      </c>
      <c r="D1119" s="83" t="s">
        <v>4137</v>
      </c>
      <c r="E1119" s="128" t="s">
        <v>3145</v>
      </c>
      <c r="F1119" s="86" t="s">
        <v>869</v>
      </c>
      <c r="G1119" s="86"/>
      <c r="H1119" s="79">
        <f>IF(ISBLANK(#REF!)=FALSE,1,IF($J1119&lt;=$D$6,-1,0))</f>
        <v>1</v>
      </c>
      <c r="I1119" s="251">
        <v>42072</v>
      </c>
      <c r="J1119" s="251">
        <v>42083</v>
      </c>
      <c r="K1119" s="149"/>
      <c r="L1119" s="180"/>
      <c r="M1119" s="251"/>
      <c r="N1119" s="251"/>
      <c r="O1119" s="149"/>
      <c r="P1119" s="151"/>
      <c r="Q1119" s="145"/>
      <c r="R1119" s="165"/>
      <c r="S1119" s="177"/>
    </row>
    <row r="1120" spans="2:19" ht="12.75" customHeight="1" x14ac:dyDescent="0.25">
      <c r="B1120" s="137">
        <v>1107</v>
      </c>
      <c r="C1120" s="81">
        <v>5</v>
      </c>
      <c r="D1120" s="83" t="s">
        <v>4138</v>
      </c>
      <c r="E1120" s="128" t="s">
        <v>3007</v>
      </c>
      <c r="F1120" s="86" t="s">
        <v>869</v>
      </c>
      <c r="G1120" s="86"/>
      <c r="H1120" s="79">
        <f>IF(ISBLANK(#REF!)=FALSE,1,IF($J1120&lt;=$D$6,-1,0))</f>
        <v>1</v>
      </c>
      <c r="I1120" s="251">
        <v>42044</v>
      </c>
      <c r="J1120" s="251">
        <v>42085</v>
      </c>
      <c r="K1120" s="149">
        <v>0.03</v>
      </c>
      <c r="L1120" s="180">
        <f>NETWORKDAYS(I1120,J1120,0)</f>
        <v>30</v>
      </c>
      <c r="M1120" s="251"/>
      <c r="N1120" s="251"/>
      <c r="O1120" s="149">
        <v>0.03</v>
      </c>
      <c r="P1120" s="151"/>
      <c r="Q1120" s="145"/>
      <c r="R1120" s="165"/>
      <c r="S1120" s="177"/>
    </row>
    <row r="1121" spans="2:19" ht="12.75" customHeight="1" x14ac:dyDescent="0.25">
      <c r="B1121" s="137">
        <v>1108</v>
      </c>
      <c r="C1121" s="81">
        <v>6</v>
      </c>
      <c r="D1121" s="83" t="s">
        <v>4139</v>
      </c>
      <c r="E1121" s="128" t="s">
        <v>3823</v>
      </c>
      <c r="F1121" s="86" t="s">
        <v>869</v>
      </c>
      <c r="G1121" s="86"/>
      <c r="H1121" s="79">
        <f>IF(ISBLANK(#REF!)=FALSE,1,IF($J1121&lt;=$D$6,-1,0))</f>
        <v>1</v>
      </c>
      <c r="I1121" s="251">
        <v>42044</v>
      </c>
      <c r="J1121" s="251">
        <v>42052</v>
      </c>
      <c r="K1121" s="149"/>
      <c r="L1121" s="180"/>
      <c r="M1121" s="251"/>
      <c r="N1121" s="251"/>
      <c r="O1121" s="149"/>
      <c r="P1121" s="151"/>
      <c r="Q1121" s="145"/>
      <c r="R1121" s="165"/>
      <c r="S1121" s="177"/>
    </row>
    <row r="1122" spans="2:19" ht="12.75" customHeight="1" x14ac:dyDescent="0.25">
      <c r="B1122" s="137">
        <v>1109</v>
      </c>
      <c r="C1122" s="81">
        <v>6</v>
      </c>
      <c r="D1122" s="83" t="s">
        <v>4140</v>
      </c>
      <c r="E1122" s="128" t="s">
        <v>3825</v>
      </c>
      <c r="F1122" s="86" t="s">
        <v>869</v>
      </c>
      <c r="G1122" s="86"/>
      <c r="H1122" s="79">
        <f>IF(ISBLANK(#REF!)=FALSE,1,IF($J1122&lt;=$D$6,-1,0))</f>
        <v>1</v>
      </c>
      <c r="I1122" s="251">
        <v>42058</v>
      </c>
      <c r="J1122" s="251">
        <v>42062</v>
      </c>
      <c r="K1122" s="149"/>
      <c r="L1122" s="180"/>
      <c r="M1122" s="251"/>
      <c r="N1122" s="251"/>
      <c r="O1122" s="149"/>
      <c r="P1122" s="151"/>
      <c r="Q1122" s="145"/>
      <c r="R1122" s="165"/>
      <c r="S1122" s="177"/>
    </row>
    <row r="1123" spans="2:19" ht="12.75" customHeight="1" x14ac:dyDescent="0.25">
      <c r="B1123" s="137">
        <v>1110</v>
      </c>
      <c r="C1123" s="81">
        <v>6</v>
      </c>
      <c r="D1123" s="83" t="s">
        <v>4141</v>
      </c>
      <c r="E1123" s="128" t="s">
        <v>3827</v>
      </c>
      <c r="F1123" s="86" t="s">
        <v>869</v>
      </c>
      <c r="G1123" s="86"/>
      <c r="H1123" s="79">
        <f>IF(ISBLANK(#REF!)=FALSE,1,IF($J1123&lt;=$D$6,-1,0))</f>
        <v>1</v>
      </c>
      <c r="I1123" s="251">
        <v>42058</v>
      </c>
      <c r="J1123" s="251">
        <v>42062</v>
      </c>
      <c r="K1123" s="149"/>
      <c r="L1123" s="180"/>
      <c r="M1123" s="251"/>
      <c r="N1123" s="251"/>
      <c r="O1123" s="149"/>
      <c r="P1123" s="151"/>
      <c r="Q1123" s="145"/>
      <c r="R1123" s="165"/>
      <c r="S1123" s="177"/>
    </row>
    <row r="1124" spans="2:19" ht="12.75" customHeight="1" x14ac:dyDescent="0.25">
      <c r="B1124" s="137">
        <v>1111</v>
      </c>
      <c r="C1124" s="81">
        <v>6</v>
      </c>
      <c r="D1124" s="83" t="s">
        <v>4142</v>
      </c>
      <c r="E1124" s="128" t="s">
        <v>3829</v>
      </c>
      <c r="F1124" s="86" t="s">
        <v>869</v>
      </c>
      <c r="G1124" s="86"/>
      <c r="H1124" s="79">
        <f>IF(ISBLANK(#REF!)=FALSE,1,IF($J1124&lt;=$D$6,-1,0))</f>
        <v>1</v>
      </c>
      <c r="I1124" s="251">
        <v>42065</v>
      </c>
      <c r="J1124" s="251">
        <v>42069</v>
      </c>
      <c r="K1124" s="149"/>
      <c r="L1124" s="180"/>
      <c r="M1124" s="251"/>
      <c r="N1124" s="251"/>
      <c r="O1124" s="149"/>
      <c r="P1124" s="151"/>
      <c r="Q1124" s="145"/>
      <c r="R1124" s="165"/>
      <c r="S1124" s="177"/>
    </row>
    <row r="1125" spans="2:19" ht="12.75" customHeight="1" x14ac:dyDescent="0.25">
      <c r="B1125" s="137">
        <v>1112</v>
      </c>
      <c r="C1125" s="81">
        <v>6</v>
      </c>
      <c r="D1125" s="83" t="s">
        <v>4143</v>
      </c>
      <c r="E1125" s="128" t="s">
        <v>3831</v>
      </c>
      <c r="F1125" s="86" t="s">
        <v>869</v>
      </c>
      <c r="G1125" s="86"/>
      <c r="H1125" s="79">
        <f>IF(ISBLANK(#REF!)=FALSE,1,IF($J1125&lt;=$D$6,-1,0))</f>
        <v>1</v>
      </c>
      <c r="I1125" s="251">
        <v>42065</v>
      </c>
      <c r="J1125" s="251">
        <v>42069</v>
      </c>
      <c r="K1125" s="149"/>
      <c r="L1125" s="180"/>
      <c r="M1125" s="251"/>
      <c r="N1125" s="251"/>
      <c r="O1125" s="149"/>
      <c r="P1125" s="151"/>
      <c r="Q1125" s="145"/>
      <c r="R1125" s="165"/>
      <c r="S1125" s="177"/>
    </row>
    <row r="1126" spans="2:19" ht="12.75" customHeight="1" x14ac:dyDescent="0.25">
      <c r="B1126" s="137">
        <v>1113</v>
      </c>
      <c r="C1126" s="81">
        <v>6</v>
      </c>
      <c r="D1126" s="83" t="s">
        <v>4144</v>
      </c>
      <c r="E1126" s="128" t="s">
        <v>3833</v>
      </c>
      <c r="F1126" s="86" t="s">
        <v>869</v>
      </c>
      <c r="G1126" s="86"/>
      <c r="H1126" s="79">
        <f>IF(ISBLANK(#REF!)=FALSE,1,IF($J1126&lt;=$D$6,-1,0))</f>
        <v>1</v>
      </c>
      <c r="I1126" s="251">
        <v>42072</v>
      </c>
      <c r="J1126" s="251">
        <v>42076</v>
      </c>
      <c r="K1126" s="149"/>
      <c r="L1126" s="180"/>
      <c r="M1126" s="251"/>
      <c r="N1126" s="251"/>
      <c r="O1126" s="149"/>
      <c r="P1126" s="151"/>
      <c r="Q1126" s="145"/>
      <c r="R1126" s="165"/>
      <c r="S1126" s="177"/>
    </row>
    <row r="1127" spans="2:19" ht="12.75" customHeight="1" x14ac:dyDescent="0.25">
      <c r="B1127" s="137">
        <v>1114</v>
      </c>
      <c r="C1127" s="81">
        <v>6</v>
      </c>
      <c r="D1127" s="83" t="s">
        <v>4145</v>
      </c>
      <c r="E1127" s="128" t="s">
        <v>3835</v>
      </c>
      <c r="F1127" s="86" t="s">
        <v>869</v>
      </c>
      <c r="G1127" s="86"/>
      <c r="H1127" s="79">
        <f>IF(ISBLANK(#REF!)=FALSE,1,IF($J1127&lt;=$D$6,-1,0))</f>
        <v>1</v>
      </c>
      <c r="I1127" s="251">
        <v>42072</v>
      </c>
      <c r="J1127" s="251">
        <v>42076</v>
      </c>
      <c r="K1127" s="149"/>
      <c r="L1127" s="180"/>
      <c r="M1127" s="251"/>
      <c r="N1127" s="251"/>
      <c r="O1127" s="149"/>
      <c r="P1127" s="151"/>
      <c r="Q1127" s="145"/>
      <c r="R1127" s="165"/>
      <c r="S1127" s="177"/>
    </row>
    <row r="1128" spans="2:19" ht="12.75" customHeight="1" x14ac:dyDescent="0.25">
      <c r="B1128" s="137">
        <v>1115</v>
      </c>
      <c r="C1128" s="81">
        <v>6</v>
      </c>
      <c r="D1128" s="83" t="s">
        <v>4146</v>
      </c>
      <c r="E1128" s="128" t="s">
        <v>3837</v>
      </c>
      <c r="F1128" s="86" t="s">
        <v>869</v>
      </c>
      <c r="G1128" s="86"/>
      <c r="H1128" s="79">
        <f>IF(ISBLANK(#REF!)=FALSE,1,IF($J1128&lt;=$D$6,-1,0))</f>
        <v>1</v>
      </c>
      <c r="I1128" s="251">
        <v>42079</v>
      </c>
      <c r="J1128" s="251">
        <v>42083</v>
      </c>
      <c r="K1128" s="149"/>
      <c r="L1128" s="180"/>
      <c r="M1128" s="251"/>
      <c r="N1128" s="251"/>
      <c r="O1128" s="149"/>
      <c r="P1128" s="151"/>
      <c r="Q1128" s="145"/>
      <c r="R1128" s="165"/>
      <c r="S1128" s="177"/>
    </row>
    <row r="1129" spans="2:19" ht="12.75" customHeight="1" x14ac:dyDescent="0.25">
      <c r="B1129" s="137">
        <v>1116</v>
      </c>
      <c r="C1129" s="81">
        <v>5</v>
      </c>
      <c r="D1129" s="83" t="s">
        <v>4147</v>
      </c>
      <c r="E1129" s="128" t="s">
        <v>3839</v>
      </c>
      <c r="F1129" s="86" t="s">
        <v>869</v>
      </c>
      <c r="G1129" s="86"/>
      <c r="H1129" s="79">
        <f>IF(ISBLANK(#REF!)=FALSE,1,IF($J1129&lt;=$D$6,-1,0))</f>
        <v>1</v>
      </c>
      <c r="I1129" s="251">
        <v>42044</v>
      </c>
      <c r="J1129" s="251">
        <v>42083</v>
      </c>
      <c r="K1129" s="149">
        <v>0.06</v>
      </c>
      <c r="L1129" s="180">
        <f>NETWORKDAYS(I1129,J1129,0)</f>
        <v>30</v>
      </c>
      <c r="M1129" s="251"/>
      <c r="N1129" s="251"/>
      <c r="O1129" s="149">
        <v>0.06</v>
      </c>
      <c r="P1129" s="151"/>
      <c r="Q1129" s="145"/>
      <c r="R1129" s="165"/>
      <c r="S1129" s="177"/>
    </row>
    <row r="1130" spans="2:19" ht="12.75" customHeight="1" x14ac:dyDescent="0.25">
      <c r="B1130" s="137">
        <v>1117</v>
      </c>
      <c r="C1130" s="81">
        <v>6</v>
      </c>
      <c r="D1130" s="83" t="s">
        <v>4148</v>
      </c>
      <c r="E1130" s="128" t="s">
        <v>3841</v>
      </c>
      <c r="F1130" s="86" t="s">
        <v>869</v>
      </c>
      <c r="G1130" s="86"/>
      <c r="H1130" s="79">
        <f>IF(ISBLANK(#REF!)=FALSE,1,IF($J1130&lt;=$D$6,-1,0))</f>
        <v>1</v>
      </c>
      <c r="I1130" s="251">
        <v>42044</v>
      </c>
      <c r="J1130" s="251">
        <v>42052</v>
      </c>
      <c r="K1130" s="149"/>
      <c r="L1130" s="180"/>
      <c r="M1130" s="251"/>
      <c r="N1130" s="251"/>
      <c r="O1130" s="149"/>
      <c r="P1130" s="151"/>
      <c r="Q1130" s="145"/>
      <c r="R1130" s="165"/>
      <c r="S1130" s="177"/>
    </row>
    <row r="1131" spans="2:19" ht="12.75" customHeight="1" x14ac:dyDescent="0.25">
      <c r="B1131" s="137">
        <v>1118</v>
      </c>
      <c r="C1131" s="81">
        <v>6</v>
      </c>
      <c r="D1131" s="83" t="s">
        <v>4149</v>
      </c>
      <c r="E1131" s="128" t="s">
        <v>3843</v>
      </c>
      <c r="F1131" s="86" t="s">
        <v>869</v>
      </c>
      <c r="G1131" s="86"/>
      <c r="H1131" s="79">
        <f>IF(ISBLANK(#REF!)=FALSE,1,IF($J1131&lt;=$D$6,-1,0))</f>
        <v>1</v>
      </c>
      <c r="I1131" s="251">
        <v>42044</v>
      </c>
      <c r="J1131" s="251">
        <v>42052</v>
      </c>
      <c r="K1131" s="149"/>
      <c r="L1131" s="180"/>
      <c r="M1131" s="251"/>
      <c r="N1131" s="251"/>
      <c r="O1131" s="149"/>
      <c r="P1131" s="151"/>
      <c r="Q1131" s="145"/>
      <c r="R1131" s="165"/>
      <c r="S1131" s="177"/>
    </row>
    <row r="1132" spans="2:19" ht="12.75" customHeight="1" x14ac:dyDescent="0.25">
      <c r="B1132" s="137">
        <v>1119</v>
      </c>
      <c r="C1132" s="81">
        <v>6</v>
      </c>
      <c r="D1132" s="83" t="s">
        <v>4150</v>
      </c>
      <c r="E1132" s="128" t="s">
        <v>3957</v>
      </c>
      <c r="F1132" s="86" t="s">
        <v>869</v>
      </c>
      <c r="G1132" s="86"/>
      <c r="H1132" s="79">
        <f>IF(ISBLANK(#REF!)=FALSE,1,IF($J1132&lt;=$D$6,-1,0))</f>
        <v>1</v>
      </c>
      <c r="I1132" s="251">
        <v>42044</v>
      </c>
      <c r="J1132" s="251">
        <v>42052</v>
      </c>
      <c r="K1132" s="149"/>
      <c r="L1132" s="180"/>
      <c r="M1132" s="251"/>
      <c r="N1132" s="251"/>
      <c r="O1132" s="149"/>
      <c r="P1132" s="151"/>
      <c r="Q1132" s="145"/>
      <c r="R1132" s="165"/>
      <c r="S1132" s="177"/>
    </row>
    <row r="1133" spans="2:19" ht="12.75" customHeight="1" x14ac:dyDescent="0.25">
      <c r="B1133" s="137">
        <v>1120</v>
      </c>
      <c r="C1133" s="81">
        <v>6</v>
      </c>
      <c r="D1133" s="83" t="s">
        <v>4151</v>
      </c>
      <c r="E1133" s="128" t="s">
        <v>3959</v>
      </c>
      <c r="F1133" s="86" t="s">
        <v>869</v>
      </c>
      <c r="G1133" s="86"/>
      <c r="H1133" s="79">
        <f>IF(ISBLANK(#REF!)=FALSE,1,IF($J1133&lt;=$D$6,-1,0))</f>
        <v>1</v>
      </c>
      <c r="I1133" s="251">
        <v>42058</v>
      </c>
      <c r="J1133" s="251">
        <v>42062</v>
      </c>
      <c r="K1133" s="149"/>
      <c r="L1133" s="180"/>
      <c r="M1133" s="251"/>
      <c r="N1133" s="251"/>
      <c r="O1133" s="149"/>
      <c r="P1133" s="151"/>
      <c r="Q1133" s="145"/>
      <c r="R1133" s="165"/>
      <c r="S1133" s="177"/>
    </row>
    <row r="1134" spans="2:19" ht="12.75" customHeight="1" x14ac:dyDescent="0.25">
      <c r="B1134" s="137">
        <v>1121</v>
      </c>
      <c r="C1134" s="81">
        <v>6</v>
      </c>
      <c r="D1134" s="83" t="s">
        <v>4152</v>
      </c>
      <c r="E1134" s="128" t="s">
        <v>4057</v>
      </c>
      <c r="F1134" s="86" t="s">
        <v>869</v>
      </c>
      <c r="G1134" s="86"/>
      <c r="H1134" s="79">
        <f>IF(ISBLANK(#REF!)=FALSE,1,IF($J1134&lt;=$D$6,-1,0))</f>
        <v>1</v>
      </c>
      <c r="I1134" s="251">
        <v>42058</v>
      </c>
      <c r="J1134" s="251">
        <v>42062</v>
      </c>
      <c r="K1134" s="149"/>
      <c r="L1134" s="180"/>
      <c r="M1134" s="251"/>
      <c r="N1134" s="251"/>
      <c r="O1134" s="149"/>
      <c r="P1134" s="151"/>
      <c r="Q1134" s="145"/>
      <c r="R1134" s="165"/>
      <c r="S1134" s="177"/>
    </row>
    <row r="1135" spans="2:19" ht="12.75" customHeight="1" x14ac:dyDescent="0.25">
      <c r="B1135" s="137">
        <v>1122</v>
      </c>
      <c r="C1135" s="81">
        <v>6</v>
      </c>
      <c r="D1135" s="83" t="s">
        <v>4153</v>
      </c>
      <c r="E1135" s="128" t="s">
        <v>4059</v>
      </c>
      <c r="F1135" s="86" t="s">
        <v>869</v>
      </c>
      <c r="G1135" s="86"/>
      <c r="H1135" s="79">
        <f>IF(ISBLANK(#REF!)=FALSE,1,IF($J1135&lt;=$D$6,-1,0))</f>
        <v>1</v>
      </c>
      <c r="I1135" s="251">
        <v>42058</v>
      </c>
      <c r="J1135" s="251">
        <v>42062</v>
      </c>
      <c r="K1135" s="149"/>
      <c r="L1135" s="180"/>
      <c r="M1135" s="251"/>
      <c r="N1135" s="251"/>
      <c r="O1135" s="149"/>
      <c r="P1135" s="151"/>
      <c r="Q1135" s="145"/>
      <c r="R1135" s="165"/>
      <c r="S1135" s="177"/>
    </row>
    <row r="1136" spans="2:19" ht="12.75" customHeight="1" x14ac:dyDescent="0.25">
      <c r="B1136" s="137">
        <v>1123</v>
      </c>
      <c r="C1136" s="81">
        <v>6</v>
      </c>
      <c r="D1136" s="83" t="s">
        <v>4154</v>
      </c>
      <c r="E1136" s="128" t="s">
        <v>4061</v>
      </c>
      <c r="F1136" s="86" t="s">
        <v>869</v>
      </c>
      <c r="G1136" s="86"/>
      <c r="H1136" s="79">
        <f>IF(ISBLANK(#REF!)=FALSE,1,IF($J1136&lt;=$D$6,-1,0))</f>
        <v>1</v>
      </c>
      <c r="I1136" s="251">
        <v>42065</v>
      </c>
      <c r="J1136" s="251">
        <v>42069</v>
      </c>
      <c r="K1136" s="149"/>
      <c r="L1136" s="180"/>
      <c r="M1136" s="251"/>
      <c r="N1136" s="251"/>
      <c r="O1136" s="149"/>
      <c r="P1136" s="151"/>
      <c r="Q1136" s="145"/>
      <c r="R1136" s="165"/>
      <c r="S1136" s="177"/>
    </row>
    <row r="1137" spans="2:19" ht="12.75" customHeight="1" x14ac:dyDescent="0.25">
      <c r="B1137" s="137">
        <v>1124</v>
      </c>
      <c r="C1137" s="81">
        <v>6</v>
      </c>
      <c r="D1137" s="83" t="s">
        <v>4155</v>
      </c>
      <c r="E1137" s="128" t="s">
        <v>3856</v>
      </c>
      <c r="F1137" s="86" t="s">
        <v>869</v>
      </c>
      <c r="G1137" s="86"/>
      <c r="H1137" s="79">
        <f>IF(ISBLANK(#REF!)=FALSE,1,IF($J1137&lt;=$D$6,-1,0))</f>
        <v>1</v>
      </c>
      <c r="I1137" s="251">
        <v>42065</v>
      </c>
      <c r="J1137" s="251">
        <v>42069</v>
      </c>
      <c r="K1137" s="149"/>
      <c r="L1137" s="180"/>
      <c r="M1137" s="251"/>
      <c r="N1137" s="251"/>
      <c r="O1137" s="149"/>
      <c r="P1137" s="151"/>
      <c r="Q1137" s="145"/>
      <c r="R1137" s="165"/>
      <c r="S1137" s="177"/>
    </row>
    <row r="1138" spans="2:19" ht="12.75" customHeight="1" x14ac:dyDescent="0.25">
      <c r="B1138" s="137">
        <v>1125</v>
      </c>
      <c r="C1138" s="81">
        <v>6</v>
      </c>
      <c r="D1138" s="83" t="s">
        <v>4156</v>
      </c>
      <c r="E1138" s="128" t="s">
        <v>4064</v>
      </c>
      <c r="F1138" s="86" t="s">
        <v>869</v>
      </c>
      <c r="G1138" s="86"/>
      <c r="H1138" s="79">
        <f>IF(ISBLANK(#REF!)=FALSE,1,IF($J1138&lt;=$D$6,-1,0))</f>
        <v>1</v>
      </c>
      <c r="I1138" s="251">
        <v>42065</v>
      </c>
      <c r="J1138" s="251">
        <v>42069</v>
      </c>
      <c r="K1138" s="149"/>
      <c r="L1138" s="180"/>
      <c r="M1138" s="251"/>
      <c r="N1138" s="251"/>
      <c r="O1138" s="149"/>
      <c r="P1138" s="151"/>
      <c r="Q1138" s="145"/>
      <c r="R1138" s="165"/>
      <c r="S1138" s="177"/>
    </row>
    <row r="1139" spans="2:19" ht="12.75" customHeight="1" x14ac:dyDescent="0.25">
      <c r="B1139" s="137">
        <v>1126</v>
      </c>
      <c r="C1139" s="81">
        <v>6</v>
      </c>
      <c r="D1139" s="83" t="s">
        <v>4157</v>
      </c>
      <c r="E1139" s="128" t="s">
        <v>4066</v>
      </c>
      <c r="F1139" s="86" t="s">
        <v>869</v>
      </c>
      <c r="G1139" s="86"/>
      <c r="H1139" s="79">
        <f>IF(ISBLANK(#REF!)=FALSE,1,IF($J1139&lt;=$D$6,-1,0))</f>
        <v>1</v>
      </c>
      <c r="I1139" s="251">
        <v>42072</v>
      </c>
      <c r="J1139" s="251">
        <v>42076</v>
      </c>
      <c r="K1139" s="149"/>
      <c r="L1139" s="180"/>
      <c r="M1139" s="251"/>
      <c r="N1139" s="251"/>
      <c r="O1139" s="149"/>
      <c r="P1139" s="151"/>
      <c r="Q1139" s="145"/>
      <c r="R1139" s="165"/>
      <c r="S1139" s="177"/>
    </row>
    <row r="1140" spans="2:19" ht="12.75" customHeight="1" x14ac:dyDescent="0.25">
      <c r="B1140" s="137">
        <v>1127</v>
      </c>
      <c r="C1140" s="81">
        <v>6</v>
      </c>
      <c r="D1140" s="83" t="s">
        <v>4158</v>
      </c>
      <c r="E1140" s="128" t="s">
        <v>4068</v>
      </c>
      <c r="F1140" s="86" t="s">
        <v>869</v>
      </c>
      <c r="G1140" s="86"/>
      <c r="H1140" s="79">
        <f>IF(ISBLANK(#REF!)=FALSE,1,IF($J1140&lt;=$D$6,-1,0))</f>
        <v>1</v>
      </c>
      <c r="I1140" s="251">
        <v>42072</v>
      </c>
      <c r="J1140" s="251">
        <v>42076</v>
      </c>
      <c r="K1140" s="149"/>
      <c r="L1140" s="180"/>
      <c r="M1140" s="251"/>
      <c r="N1140" s="251"/>
      <c r="O1140" s="149"/>
      <c r="P1140" s="151"/>
      <c r="Q1140" s="145"/>
      <c r="R1140" s="165"/>
      <c r="S1140" s="177"/>
    </row>
    <row r="1141" spans="2:19" ht="12.75" customHeight="1" x14ac:dyDescent="0.25">
      <c r="B1141" s="137">
        <v>1128</v>
      </c>
      <c r="C1141" s="81">
        <v>6</v>
      </c>
      <c r="D1141" s="83" t="s">
        <v>4159</v>
      </c>
      <c r="E1141" s="128" t="s">
        <v>4070</v>
      </c>
      <c r="F1141" s="86" t="s">
        <v>869</v>
      </c>
      <c r="G1141" s="86"/>
      <c r="H1141" s="79">
        <f>IF(ISBLANK(#REF!)=FALSE,1,IF($J1141&lt;=$D$6,-1,0))</f>
        <v>1</v>
      </c>
      <c r="I1141" s="251">
        <v>42079</v>
      </c>
      <c r="J1141" s="251">
        <v>42083</v>
      </c>
      <c r="K1141" s="149"/>
      <c r="L1141" s="180"/>
      <c r="M1141" s="251"/>
      <c r="N1141" s="251"/>
      <c r="O1141" s="149"/>
      <c r="P1141" s="151"/>
      <c r="Q1141" s="145"/>
      <c r="R1141" s="165"/>
      <c r="S1141" s="177"/>
    </row>
    <row r="1142" spans="2:19" ht="12.75" customHeight="1" x14ac:dyDescent="0.25">
      <c r="B1142" s="137">
        <v>1129</v>
      </c>
      <c r="C1142" s="81">
        <v>5</v>
      </c>
      <c r="D1142" s="83" t="s">
        <v>4160</v>
      </c>
      <c r="E1142" s="128" t="s">
        <v>2984</v>
      </c>
      <c r="F1142" s="86" t="s">
        <v>869</v>
      </c>
      <c r="G1142" s="86"/>
      <c r="H1142" s="79">
        <f>IF(ISBLANK(#REF!)=FALSE,1,IF($J1142&lt;=$D$6,-1,0))</f>
        <v>1</v>
      </c>
      <c r="I1142" s="251">
        <v>42044</v>
      </c>
      <c r="J1142" s="251">
        <v>42076</v>
      </c>
      <c r="K1142" s="149">
        <v>0.02</v>
      </c>
      <c r="L1142" s="180">
        <f>NETWORKDAYS(I1142,J1142,0)</f>
        <v>25</v>
      </c>
      <c r="M1142" s="251"/>
      <c r="N1142" s="251"/>
      <c r="O1142" s="149">
        <v>0.02</v>
      </c>
      <c r="P1142" s="151"/>
      <c r="Q1142" s="145"/>
      <c r="R1142" s="165"/>
      <c r="S1142" s="177"/>
    </row>
    <row r="1143" spans="2:19" ht="12.75" customHeight="1" x14ac:dyDescent="0.25">
      <c r="B1143" s="137">
        <v>1130</v>
      </c>
      <c r="C1143" s="81">
        <v>6</v>
      </c>
      <c r="D1143" s="83" t="s">
        <v>4161</v>
      </c>
      <c r="E1143" s="128" t="s">
        <v>3970</v>
      </c>
      <c r="F1143" s="86" t="s">
        <v>869</v>
      </c>
      <c r="G1143" s="86"/>
      <c r="H1143" s="79">
        <f>IF(ISBLANK(#REF!)=FALSE,1,IF($J1143&lt;=$D$6,-1,0))</f>
        <v>1</v>
      </c>
      <c r="I1143" s="251">
        <v>42058</v>
      </c>
      <c r="J1143" s="251">
        <v>42062</v>
      </c>
      <c r="K1143" s="149"/>
      <c r="L1143" s="180"/>
      <c r="M1143" s="251"/>
      <c r="N1143" s="251"/>
      <c r="O1143" s="149"/>
      <c r="P1143" s="151"/>
      <c r="Q1143" s="145"/>
      <c r="R1143" s="165"/>
      <c r="S1143" s="177"/>
    </row>
    <row r="1144" spans="2:19" ht="12.75" customHeight="1" x14ac:dyDescent="0.25">
      <c r="B1144" s="137">
        <v>1131</v>
      </c>
      <c r="C1144" s="81">
        <v>6</v>
      </c>
      <c r="D1144" s="83" t="s">
        <v>4162</v>
      </c>
      <c r="E1144" s="128" t="s">
        <v>3972</v>
      </c>
      <c r="F1144" s="86" t="s">
        <v>869</v>
      </c>
      <c r="G1144" s="86"/>
      <c r="H1144" s="79">
        <f>IF(ISBLANK(#REF!)=FALSE,1,IF($J1144&lt;=$D$6,-1,0))</f>
        <v>1</v>
      </c>
      <c r="I1144" s="251">
        <v>42065</v>
      </c>
      <c r="J1144" s="251">
        <v>42069</v>
      </c>
      <c r="K1144" s="149"/>
      <c r="L1144" s="180"/>
      <c r="M1144" s="251"/>
      <c r="N1144" s="251"/>
      <c r="O1144" s="149"/>
      <c r="P1144" s="151"/>
      <c r="Q1144" s="145"/>
      <c r="R1144" s="165"/>
      <c r="S1144" s="177"/>
    </row>
    <row r="1145" spans="2:19" ht="12.75" customHeight="1" x14ac:dyDescent="0.25">
      <c r="B1145" s="137">
        <v>1132</v>
      </c>
      <c r="C1145" s="81">
        <v>6</v>
      </c>
      <c r="D1145" s="83" t="s">
        <v>4163</v>
      </c>
      <c r="E1145" s="128" t="s">
        <v>3974</v>
      </c>
      <c r="F1145" s="86" t="s">
        <v>869</v>
      </c>
      <c r="G1145" s="86"/>
      <c r="H1145" s="79">
        <f>IF(ISBLANK(#REF!)=FALSE,1,IF($J1145&lt;=$D$6,-1,0))</f>
        <v>1</v>
      </c>
      <c r="I1145" s="251">
        <v>42044</v>
      </c>
      <c r="J1145" s="251">
        <v>42048</v>
      </c>
      <c r="K1145" s="149"/>
      <c r="L1145" s="180"/>
      <c r="M1145" s="251"/>
      <c r="N1145" s="251"/>
      <c r="O1145" s="149"/>
      <c r="P1145" s="151"/>
      <c r="Q1145" s="145"/>
      <c r="R1145" s="165"/>
      <c r="S1145" s="177"/>
    </row>
    <row r="1146" spans="2:19" ht="12.75" customHeight="1" x14ac:dyDescent="0.25">
      <c r="B1146" s="137">
        <v>1133</v>
      </c>
      <c r="C1146" s="81">
        <v>6</v>
      </c>
      <c r="D1146" s="83" t="s">
        <v>4164</v>
      </c>
      <c r="E1146" s="128" t="s">
        <v>3875</v>
      </c>
      <c r="F1146" s="86" t="s">
        <v>869</v>
      </c>
      <c r="G1146" s="86"/>
      <c r="H1146" s="79">
        <f>IF(ISBLANK(#REF!)=FALSE,1,IF($J1146&lt;=$D$6,-1,0))</f>
        <v>1</v>
      </c>
      <c r="I1146" s="251">
        <v>42072</v>
      </c>
      <c r="J1146" s="251">
        <v>42076</v>
      </c>
      <c r="K1146" s="149"/>
      <c r="L1146" s="180"/>
      <c r="M1146" s="251"/>
      <c r="N1146" s="251"/>
      <c r="O1146" s="149"/>
      <c r="P1146" s="151"/>
      <c r="Q1146" s="145"/>
      <c r="R1146" s="165"/>
      <c r="S1146" s="177"/>
    </row>
    <row r="1147" spans="2:19" ht="12.75" customHeight="1" x14ac:dyDescent="0.25">
      <c r="B1147" s="137">
        <v>1134</v>
      </c>
      <c r="C1147" s="81">
        <v>5</v>
      </c>
      <c r="D1147" s="83" t="s">
        <v>4165</v>
      </c>
      <c r="E1147" s="128" t="s">
        <v>3877</v>
      </c>
      <c r="F1147" s="86" t="s">
        <v>869</v>
      </c>
      <c r="G1147" s="86"/>
      <c r="H1147" s="79">
        <f>IF(ISBLANK(#REF!)=FALSE,1,IF($J1147&lt;=$D$6,-1,0))</f>
        <v>1</v>
      </c>
      <c r="I1147" s="251">
        <v>42044</v>
      </c>
      <c r="J1147" s="251">
        <v>42076</v>
      </c>
      <c r="K1147" s="149">
        <v>0.04</v>
      </c>
      <c r="L1147" s="180">
        <f>NETWORKDAYS(I1147,J1147,0)</f>
        <v>25</v>
      </c>
      <c r="M1147" s="251"/>
      <c r="N1147" s="251"/>
      <c r="O1147" s="149">
        <v>0.04</v>
      </c>
      <c r="P1147" s="151"/>
      <c r="Q1147" s="145"/>
      <c r="R1147" s="165"/>
      <c r="S1147" s="177"/>
    </row>
    <row r="1148" spans="2:19" ht="12.75" customHeight="1" x14ac:dyDescent="0.25">
      <c r="B1148" s="137">
        <v>1135</v>
      </c>
      <c r="C1148" s="81">
        <v>6</v>
      </c>
      <c r="D1148" s="83" t="s">
        <v>4166</v>
      </c>
      <c r="E1148" s="128" t="s">
        <v>3879</v>
      </c>
      <c r="F1148" s="86" t="s">
        <v>869</v>
      </c>
      <c r="G1148" s="86"/>
      <c r="H1148" s="79">
        <f>IF(ISBLANK(#REF!)=FALSE,1,IF($J1148&lt;=$D$6,-1,0))</f>
        <v>1</v>
      </c>
      <c r="I1148" s="251">
        <v>42044</v>
      </c>
      <c r="J1148" s="251">
        <v>42048</v>
      </c>
      <c r="K1148" s="149"/>
      <c r="L1148" s="180"/>
      <c r="M1148" s="251"/>
      <c r="N1148" s="251"/>
      <c r="O1148" s="149"/>
      <c r="P1148" s="151"/>
      <c r="Q1148" s="145"/>
      <c r="R1148" s="165"/>
      <c r="S1148" s="177"/>
    </row>
    <row r="1149" spans="2:19" ht="12.75" customHeight="1" x14ac:dyDescent="0.25">
      <c r="B1149" s="137">
        <v>1136</v>
      </c>
      <c r="C1149" s="81">
        <v>6</v>
      </c>
      <c r="D1149" s="83" t="s">
        <v>4167</v>
      </c>
      <c r="E1149" s="128" t="s">
        <v>3881</v>
      </c>
      <c r="F1149" s="86" t="s">
        <v>869</v>
      </c>
      <c r="G1149" s="86"/>
      <c r="H1149" s="79">
        <f>IF(ISBLANK(#REF!)=FALSE,1,IF($J1149&lt;=$D$6,-1,0))</f>
        <v>1</v>
      </c>
      <c r="I1149" s="251">
        <v>42058</v>
      </c>
      <c r="J1149" s="251">
        <v>42062</v>
      </c>
      <c r="K1149" s="149"/>
      <c r="L1149" s="180"/>
      <c r="M1149" s="251"/>
      <c r="N1149" s="251"/>
      <c r="O1149" s="149"/>
      <c r="P1149" s="151"/>
      <c r="Q1149" s="145"/>
      <c r="R1149" s="165"/>
      <c r="S1149" s="177"/>
    </row>
    <row r="1150" spans="2:19" ht="12.75" customHeight="1" x14ac:dyDescent="0.25">
      <c r="B1150" s="137">
        <v>1137</v>
      </c>
      <c r="C1150" s="81">
        <v>6</v>
      </c>
      <c r="D1150" s="83" t="s">
        <v>4168</v>
      </c>
      <c r="E1150" s="128" t="s">
        <v>3883</v>
      </c>
      <c r="F1150" s="86" t="s">
        <v>869</v>
      </c>
      <c r="G1150" s="86"/>
      <c r="H1150" s="79">
        <f>IF(ISBLANK(#REF!)=FALSE,1,IF($J1150&lt;=$D$6,-1,0))</f>
        <v>1</v>
      </c>
      <c r="I1150" s="251">
        <v>42065</v>
      </c>
      <c r="J1150" s="251">
        <v>42069</v>
      </c>
      <c r="K1150" s="149"/>
      <c r="L1150" s="180"/>
      <c r="M1150" s="251"/>
      <c r="N1150" s="251"/>
      <c r="O1150" s="149"/>
      <c r="P1150" s="151"/>
      <c r="Q1150" s="145"/>
      <c r="R1150" s="165"/>
      <c r="S1150" s="177"/>
    </row>
    <row r="1151" spans="2:19" ht="12.75" customHeight="1" x14ac:dyDescent="0.25">
      <c r="B1151" s="137">
        <v>1138</v>
      </c>
      <c r="C1151" s="81">
        <v>6</v>
      </c>
      <c r="D1151" s="83" t="s">
        <v>4169</v>
      </c>
      <c r="E1151" s="128" t="s">
        <v>3885</v>
      </c>
      <c r="F1151" s="86" t="s">
        <v>869</v>
      </c>
      <c r="G1151" s="86"/>
      <c r="H1151" s="79">
        <f>IF(ISBLANK(#REF!)=FALSE,1,IF($J1151&lt;=$D$6,-1,0))</f>
        <v>1</v>
      </c>
      <c r="I1151" s="251">
        <v>42072</v>
      </c>
      <c r="J1151" s="251">
        <v>42076</v>
      </c>
      <c r="K1151" s="149"/>
      <c r="L1151" s="180"/>
      <c r="M1151" s="251"/>
      <c r="N1151" s="251"/>
      <c r="O1151" s="149"/>
      <c r="P1151" s="151"/>
      <c r="Q1151" s="145"/>
      <c r="R1151" s="165"/>
      <c r="S1151" s="177"/>
    </row>
    <row r="1152" spans="2:19" ht="12.75" customHeight="1" x14ac:dyDescent="0.25">
      <c r="B1152" s="137">
        <v>1139</v>
      </c>
      <c r="C1152" s="81">
        <v>5</v>
      </c>
      <c r="D1152" s="83" t="s">
        <v>4170</v>
      </c>
      <c r="E1152" s="128" t="s">
        <v>1081</v>
      </c>
      <c r="F1152" s="86" t="s">
        <v>869</v>
      </c>
      <c r="G1152" s="86"/>
      <c r="H1152" s="79">
        <f>IF(ISBLANK(#REF!)=FALSE,1,IF($J1152&lt;=$D$6,-1,0))</f>
        <v>1</v>
      </c>
      <c r="I1152" s="251">
        <v>42044</v>
      </c>
      <c r="J1152" s="251">
        <v>42083</v>
      </c>
      <c r="K1152" s="149">
        <v>0.1</v>
      </c>
      <c r="L1152" s="180">
        <f>NETWORKDAYS(I1152,J1152,0)</f>
        <v>30</v>
      </c>
      <c r="M1152" s="251"/>
      <c r="N1152" s="251"/>
      <c r="O1152" s="149">
        <v>0.1</v>
      </c>
      <c r="P1152" s="151"/>
      <c r="Q1152" s="145"/>
      <c r="R1152" s="165"/>
      <c r="S1152" s="177"/>
    </row>
    <row r="1153" spans="2:19" ht="12.75" customHeight="1" x14ac:dyDescent="0.25">
      <c r="B1153" s="137">
        <v>1140</v>
      </c>
      <c r="C1153" s="81">
        <v>6</v>
      </c>
      <c r="D1153" s="83" t="s">
        <v>4171</v>
      </c>
      <c r="E1153" s="128" t="s">
        <v>3888</v>
      </c>
      <c r="F1153" s="86" t="s">
        <v>869</v>
      </c>
      <c r="G1153" s="86"/>
      <c r="H1153" s="79">
        <f>IF(ISBLANK(#REF!)=FALSE,1,IF($J1153&lt;=$D$6,-1,0))</f>
        <v>1</v>
      </c>
      <c r="I1153" s="251">
        <v>42044</v>
      </c>
      <c r="J1153" s="251">
        <v>42062</v>
      </c>
      <c r="K1153" s="149"/>
      <c r="L1153" s="180"/>
      <c r="M1153" s="251"/>
      <c r="N1153" s="251"/>
      <c r="O1153" s="149"/>
      <c r="P1153" s="151"/>
      <c r="Q1153" s="145"/>
      <c r="R1153" s="165"/>
      <c r="S1153" s="177"/>
    </row>
    <row r="1154" spans="2:19" ht="12.75" customHeight="1" x14ac:dyDescent="0.25">
      <c r="B1154" s="137">
        <v>1141</v>
      </c>
      <c r="C1154" s="81">
        <v>6</v>
      </c>
      <c r="D1154" s="83" t="s">
        <v>4172</v>
      </c>
      <c r="E1154" s="128" t="s">
        <v>3890</v>
      </c>
      <c r="F1154" s="86" t="s">
        <v>869</v>
      </c>
      <c r="G1154" s="86"/>
      <c r="H1154" s="79">
        <f>IF(ISBLANK(#REF!)=FALSE,1,IF($J1154&lt;=$D$6,-1,0))</f>
        <v>1</v>
      </c>
      <c r="I1154" s="251">
        <v>42065</v>
      </c>
      <c r="J1154" s="251">
        <v>42076</v>
      </c>
      <c r="K1154" s="149"/>
      <c r="L1154" s="180"/>
      <c r="M1154" s="251"/>
      <c r="N1154" s="251"/>
      <c r="O1154" s="149"/>
      <c r="P1154" s="151"/>
      <c r="Q1154" s="145"/>
      <c r="R1154" s="165"/>
      <c r="S1154" s="177"/>
    </row>
    <row r="1155" spans="2:19" ht="12.75" customHeight="1" x14ac:dyDescent="0.25">
      <c r="B1155" s="137">
        <v>1142</v>
      </c>
      <c r="C1155" s="81">
        <v>6</v>
      </c>
      <c r="D1155" s="83" t="s">
        <v>4173</v>
      </c>
      <c r="E1155" s="128" t="s">
        <v>3892</v>
      </c>
      <c r="F1155" s="86" t="s">
        <v>869</v>
      </c>
      <c r="G1155" s="86"/>
      <c r="H1155" s="79">
        <f>IF(ISBLANK(#REF!)=FALSE,1,IF($J1155&lt;=$D$6,-1,0))</f>
        <v>1</v>
      </c>
      <c r="I1155" s="251">
        <v>42079</v>
      </c>
      <c r="J1155" s="251">
        <v>42083</v>
      </c>
      <c r="K1155" s="149"/>
      <c r="L1155" s="180"/>
      <c r="M1155" s="251"/>
      <c r="N1155" s="251"/>
      <c r="O1155" s="149"/>
      <c r="P1155" s="151"/>
      <c r="Q1155" s="145"/>
      <c r="R1155" s="165"/>
      <c r="S1155" s="177"/>
    </row>
    <row r="1156" spans="2:19" ht="12.75" customHeight="1" x14ac:dyDescent="0.25">
      <c r="B1156" s="137">
        <v>1143</v>
      </c>
      <c r="C1156" s="81">
        <v>5</v>
      </c>
      <c r="D1156" s="83" t="s">
        <v>4174</v>
      </c>
      <c r="E1156" s="128" t="s">
        <v>3015</v>
      </c>
      <c r="F1156" s="86" t="s">
        <v>869</v>
      </c>
      <c r="G1156" s="86"/>
      <c r="H1156" s="79">
        <f>IF(ISBLANK(#REF!)=FALSE,1,IF($J1156&lt;=$D$6,-1,0))</f>
        <v>1</v>
      </c>
      <c r="I1156" s="251">
        <v>42044</v>
      </c>
      <c r="J1156" s="251">
        <v>42076</v>
      </c>
      <c r="K1156" s="149">
        <v>0.01</v>
      </c>
      <c r="L1156" s="180">
        <f>NETWORKDAYS(I1156,J1156,0)</f>
        <v>25</v>
      </c>
      <c r="M1156" s="251"/>
      <c r="N1156" s="251"/>
      <c r="O1156" s="149">
        <v>0.01</v>
      </c>
      <c r="P1156" s="151"/>
      <c r="Q1156" s="145"/>
      <c r="R1156" s="165"/>
      <c r="S1156" s="177"/>
    </row>
    <row r="1157" spans="2:19" ht="12.75" customHeight="1" x14ac:dyDescent="0.25">
      <c r="B1157" s="137">
        <v>1144</v>
      </c>
      <c r="C1157" s="81">
        <v>6</v>
      </c>
      <c r="D1157" s="83" t="s">
        <v>4175</v>
      </c>
      <c r="E1157" s="128" t="s">
        <v>3895</v>
      </c>
      <c r="F1157" s="86" t="s">
        <v>869</v>
      </c>
      <c r="G1157" s="86"/>
      <c r="H1157" s="79">
        <f>IF(ISBLANK(#REF!)=FALSE,1,IF($J1157&lt;=$D$6,-1,0))</f>
        <v>1</v>
      </c>
      <c r="I1157" s="251">
        <v>42044</v>
      </c>
      <c r="J1157" s="251">
        <v>42052</v>
      </c>
      <c r="K1157" s="149"/>
      <c r="L1157" s="180"/>
      <c r="M1157" s="251"/>
      <c r="N1157" s="251"/>
      <c r="O1157" s="149"/>
      <c r="P1157" s="151"/>
      <c r="Q1157" s="145"/>
      <c r="R1157" s="165"/>
      <c r="S1157" s="177"/>
    </row>
    <row r="1158" spans="2:19" ht="12.75" customHeight="1" x14ac:dyDescent="0.25">
      <c r="B1158" s="137">
        <v>1145</v>
      </c>
      <c r="C1158" s="81">
        <v>6</v>
      </c>
      <c r="D1158" s="83" t="s">
        <v>4176</v>
      </c>
      <c r="E1158" s="128" t="s">
        <v>3897</v>
      </c>
      <c r="F1158" s="86" t="s">
        <v>869</v>
      </c>
      <c r="G1158" s="86"/>
      <c r="H1158" s="79">
        <f>IF(ISBLANK(#REF!)=FALSE,1,IF($J1158&lt;=$D$6,-1,0))</f>
        <v>1</v>
      </c>
      <c r="I1158" s="251">
        <v>42044</v>
      </c>
      <c r="J1158" s="251">
        <v>42052</v>
      </c>
      <c r="K1158" s="149"/>
      <c r="L1158" s="180"/>
      <c r="M1158" s="251"/>
      <c r="N1158" s="251"/>
      <c r="O1158" s="149"/>
      <c r="P1158" s="151"/>
      <c r="Q1158" s="145"/>
      <c r="R1158" s="165"/>
      <c r="S1158" s="177"/>
    </row>
    <row r="1159" spans="2:19" ht="12.75" customHeight="1" x14ac:dyDescent="0.25">
      <c r="B1159" s="137">
        <v>1146</v>
      </c>
      <c r="C1159" s="81">
        <v>6</v>
      </c>
      <c r="D1159" s="83" t="s">
        <v>4177</v>
      </c>
      <c r="E1159" s="128" t="s">
        <v>3899</v>
      </c>
      <c r="F1159" s="86" t="s">
        <v>869</v>
      </c>
      <c r="G1159" s="86"/>
      <c r="H1159" s="79">
        <f>IF(ISBLANK(#REF!)=FALSE,1,IF($J1159&lt;=$D$6,-1,0))</f>
        <v>1</v>
      </c>
      <c r="I1159" s="251">
        <v>42058</v>
      </c>
      <c r="J1159" s="251">
        <v>42062</v>
      </c>
      <c r="K1159" s="149"/>
      <c r="L1159" s="180"/>
      <c r="M1159" s="251"/>
      <c r="N1159" s="251"/>
      <c r="O1159" s="149"/>
      <c r="P1159" s="151"/>
      <c r="Q1159" s="145"/>
      <c r="R1159" s="165"/>
      <c r="S1159" s="177"/>
    </row>
    <row r="1160" spans="2:19" ht="12.75" customHeight="1" x14ac:dyDescent="0.25">
      <c r="B1160" s="137">
        <v>1147</v>
      </c>
      <c r="C1160" s="81">
        <v>6</v>
      </c>
      <c r="D1160" s="83" t="s">
        <v>4178</v>
      </c>
      <c r="E1160" s="128" t="s">
        <v>3901</v>
      </c>
      <c r="F1160" s="86" t="s">
        <v>869</v>
      </c>
      <c r="G1160" s="86"/>
      <c r="H1160" s="79">
        <f>IF(ISBLANK(#REF!)=FALSE,1,IF($J1160&lt;=$D$6,-1,0))</f>
        <v>1</v>
      </c>
      <c r="I1160" s="251">
        <v>42058</v>
      </c>
      <c r="J1160" s="251">
        <v>42062</v>
      </c>
      <c r="K1160" s="149"/>
      <c r="L1160" s="180"/>
      <c r="M1160" s="251"/>
      <c r="N1160" s="251"/>
      <c r="O1160" s="149"/>
      <c r="P1160" s="151"/>
      <c r="Q1160" s="145"/>
      <c r="R1160" s="165"/>
      <c r="S1160" s="177"/>
    </row>
    <row r="1161" spans="2:19" ht="12.75" customHeight="1" x14ac:dyDescent="0.25">
      <c r="B1161" s="137">
        <v>1148</v>
      </c>
      <c r="C1161" s="81">
        <v>6</v>
      </c>
      <c r="D1161" s="83" t="s">
        <v>4179</v>
      </c>
      <c r="E1161" s="128" t="s">
        <v>3903</v>
      </c>
      <c r="F1161" s="86" t="s">
        <v>869</v>
      </c>
      <c r="G1161" s="86"/>
      <c r="H1161" s="79">
        <f>IF(ISBLANK(#REF!)=FALSE,1,IF($J1161&lt;=$D$6,-1,0))</f>
        <v>1</v>
      </c>
      <c r="I1161" s="251">
        <v>42058</v>
      </c>
      <c r="J1161" s="251">
        <v>42062</v>
      </c>
      <c r="K1161" s="149"/>
      <c r="L1161" s="180"/>
      <c r="M1161" s="251"/>
      <c r="N1161" s="251"/>
      <c r="O1161" s="149"/>
      <c r="P1161" s="151"/>
      <c r="Q1161" s="145"/>
      <c r="R1161" s="165"/>
      <c r="S1161" s="177"/>
    </row>
    <row r="1162" spans="2:19" ht="12.75" customHeight="1" x14ac:dyDescent="0.25">
      <c r="B1162" s="137">
        <v>1149</v>
      </c>
      <c r="C1162" s="81">
        <v>6</v>
      </c>
      <c r="D1162" s="83" t="s">
        <v>4180</v>
      </c>
      <c r="E1162" s="128" t="s">
        <v>3905</v>
      </c>
      <c r="F1162" s="86" t="s">
        <v>869</v>
      </c>
      <c r="G1162" s="86"/>
      <c r="H1162" s="79">
        <f>IF(ISBLANK(#REF!)=FALSE,1,IF($J1162&lt;=$D$6,-1,0))</f>
        <v>1</v>
      </c>
      <c r="I1162" s="251">
        <v>42065</v>
      </c>
      <c r="J1162" s="251">
        <v>42069</v>
      </c>
      <c r="K1162" s="149"/>
      <c r="L1162" s="180"/>
      <c r="M1162" s="251"/>
      <c r="N1162" s="251"/>
      <c r="O1162" s="149"/>
      <c r="P1162" s="151"/>
      <c r="Q1162" s="145"/>
      <c r="R1162" s="165"/>
      <c r="S1162" s="177"/>
    </row>
    <row r="1163" spans="2:19" ht="12.75" customHeight="1" x14ac:dyDescent="0.25">
      <c r="B1163" s="137">
        <v>1150</v>
      </c>
      <c r="C1163" s="81">
        <v>6</v>
      </c>
      <c r="D1163" s="83" t="s">
        <v>4181</v>
      </c>
      <c r="E1163" s="128" t="s">
        <v>3907</v>
      </c>
      <c r="F1163" s="86" t="s">
        <v>869</v>
      </c>
      <c r="G1163" s="86"/>
      <c r="H1163" s="79">
        <f>IF(ISBLANK(#REF!)=FALSE,1,IF($J1163&lt;=$D$6,-1,0))</f>
        <v>1</v>
      </c>
      <c r="I1163" s="251">
        <v>42065</v>
      </c>
      <c r="J1163" s="251">
        <v>42069</v>
      </c>
      <c r="K1163" s="149"/>
      <c r="L1163" s="180"/>
      <c r="M1163" s="251"/>
      <c r="N1163" s="251"/>
      <c r="O1163" s="149"/>
      <c r="P1163" s="151"/>
      <c r="Q1163" s="145"/>
      <c r="R1163" s="165"/>
      <c r="S1163" s="177"/>
    </row>
    <row r="1164" spans="2:19" ht="12.75" customHeight="1" x14ac:dyDescent="0.25">
      <c r="B1164" s="137">
        <v>1151</v>
      </c>
      <c r="C1164" s="81">
        <v>6</v>
      </c>
      <c r="D1164" s="83" t="s">
        <v>4182</v>
      </c>
      <c r="E1164" s="128" t="s">
        <v>3909</v>
      </c>
      <c r="F1164" s="86" t="s">
        <v>869</v>
      </c>
      <c r="G1164" s="86"/>
      <c r="H1164" s="79">
        <f>IF(ISBLANK(#REF!)=FALSE,1,IF($J1164&lt;=$D$6,-1,0))</f>
        <v>1</v>
      </c>
      <c r="I1164" s="251">
        <v>42072</v>
      </c>
      <c r="J1164" s="251">
        <v>42076</v>
      </c>
      <c r="K1164" s="149"/>
      <c r="L1164" s="180"/>
      <c r="M1164" s="251"/>
      <c r="N1164" s="251"/>
      <c r="O1164" s="149"/>
      <c r="P1164" s="151"/>
      <c r="Q1164" s="145"/>
      <c r="R1164" s="165"/>
      <c r="S1164" s="177"/>
    </row>
    <row r="1165" spans="2:19" ht="12.75" customHeight="1" x14ac:dyDescent="0.25">
      <c r="B1165" s="137">
        <v>1152</v>
      </c>
      <c r="C1165" s="81">
        <v>6</v>
      </c>
      <c r="D1165" s="83" t="s">
        <v>4183</v>
      </c>
      <c r="E1165" s="128" t="s">
        <v>3911</v>
      </c>
      <c r="F1165" s="86" t="s">
        <v>869</v>
      </c>
      <c r="G1165" s="86"/>
      <c r="H1165" s="79">
        <f>IF(ISBLANK(#REF!)=FALSE,1,IF($J1165&lt;=$D$6,-1,0))</f>
        <v>1</v>
      </c>
      <c r="I1165" s="251">
        <v>42072</v>
      </c>
      <c r="J1165" s="251">
        <v>42076</v>
      </c>
      <c r="K1165" s="149"/>
      <c r="L1165" s="180"/>
      <c r="M1165" s="251"/>
      <c r="N1165" s="251"/>
      <c r="O1165" s="149"/>
      <c r="P1165" s="151"/>
      <c r="Q1165" s="145"/>
      <c r="R1165" s="165"/>
      <c r="S1165" s="177"/>
    </row>
    <row r="1166" spans="2:19" ht="12.75" customHeight="1" x14ac:dyDescent="0.25">
      <c r="B1166" s="137">
        <v>1153</v>
      </c>
      <c r="C1166" s="81">
        <v>5</v>
      </c>
      <c r="D1166" s="83" t="s">
        <v>4184</v>
      </c>
      <c r="E1166" s="128" t="s">
        <v>3913</v>
      </c>
      <c r="F1166" s="86" t="s">
        <v>869</v>
      </c>
      <c r="G1166" s="86"/>
      <c r="H1166" s="79">
        <f>IF(ISBLANK(#REF!)=FALSE,1,IF($J1166&lt;=$D$6,-1,0))</f>
        <v>1</v>
      </c>
      <c r="I1166" s="251">
        <v>42044</v>
      </c>
      <c r="J1166" s="251">
        <v>42076</v>
      </c>
      <c r="K1166" s="149">
        <v>0.04</v>
      </c>
      <c r="L1166" s="180">
        <f>NETWORKDAYS(I1166,J1166,0)</f>
        <v>25</v>
      </c>
      <c r="M1166" s="251"/>
      <c r="N1166" s="251"/>
      <c r="O1166" s="149">
        <v>0.04</v>
      </c>
      <c r="P1166" s="151"/>
      <c r="Q1166" s="145"/>
      <c r="R1166" s="165"/>
      <c r="S1166" s="177"/>
    </row>
    <row r="1167" spans="2:19" ht="12.75" customHeight="1" x14ac:dyDescent="0.25">
      <c r="B1167" s="137">
        <v>1154</v>
      </c>
      <c r="C1167" s="81">
        <v>6</v>
      </c>
      <c r="D1167" s="83" t="s">
        <v>4185</v>
      </c>
      <c r="E1167" s="128" t="s">
        <v>3915</v>
      </c>
      <c r="F1167" s="86" t="s">
        <v>869</v>
      </c>
      <c r="G1167" s="86"/>
      <c r="H1167" s="79">
        <f>IF(ISBLANK(#REF!)=FALSE,1,IF($J1167&lt;=$D$6,-1,0))</f>
        <v>1</v>
      </c>
      <c r="I1167" s="251">
        <v>42044</v>
      </c>
      <c r="J1167" s="251">
        <v>42059</v>
      </c>
      <c r="K1167" s="149"/>
      <c r="L1167" s="180"/>
      <c r="M1167" s="251"/>
      <c r="N1167" s="251"/>
      <c r="O1167" s="149"/>
      <c r="P1167" s="151"/>
      <c r="Q1167" s="145"/>
      <c r="R1167" s="165"/>
      <c r="S1167" s="177"/>
    </row>
    <row r="1168" spans="2:19" ht="12.75" customHeight="1" x14ac:dyDescent="0.25">
      <c r="B1168" s="137">
        <v>1155</v>
      </c>
      <c r="C1168" s="81">
        <v>6</v>
      </c>
      <c r="D1168" s="83" t="s">
        <v>4186</v>
      </c>
      <c r="E1168" s="128" t="s">
        <v>3917</v>
      </c>
      <c r="F1168" s="86" t="s">
        <v>869</v>
      </c>
      <c r="G1168" s="86"/>
      <c r="H1168" s="79">
        <f>IF(ISBLANK(#REF!)=FALSE,1,IF($J1168&lt;=$D$6,-1,0))</f>
        <v>1</v>
      </c>
      <c r="I1168" s="251">
        <v>42065</v>
      </c>
      <c r="J1168" s="251">
        <v>42076</v>
      </c>
      <c r="K1168" s="149"/>
      <c r="L1168" s="180"/>
      <c r="M1168" s="251"/>
      <c r="N1168" s="251"/>
      <c r="O1168" s="149"/>
      <c r="P1168" s="151"/>
      <c r="Q1168" s="145"/>
      <c r="R1168" s="165"/>
      <c r="S1168" s="177"/>
    </row>
    <row r="1169" spans="2:20" ht="12.75" customHeight="1" x14ac:dyDescent="0.25">
      <c r="B1169" s="137">
        <v>1156</v>
      </c>
      <c r="C1169" s="81">
        <v>3</v>
      </c>
      <c r="D1169" s="83" t="s">
        <v>4187</v>
      </c>
      <c r="E1169" s="128" t="s">
        <v>435</v>
      </c>
      <c r="F1169" s="85"/>
      <c r="G1169" s="85"/>
      <c r="H1169" s="79">
        <f>IF(ISBLANK(#REF!)=FALSE,1,IF($J1169&lt;=$D$6,-1,0))</f>
        <v>1</v>
      </c>
      <c r="I1169" s="251"/>
      <c r="J1169" s="251">
        <f>J1080+2</f>
        <v>42097</v>
      </c>
      <c r="K1169" s="149">
        <f>SUM(K1170)</f>
        <v>0.5</v>
      </c>
      <c r="L1169" s="180">
        <v>0.5</v>
      </c>
      <c r="M1169" s="251"/>
      <c r="N1169" s="251"/>
      <c r="O1169" s="149">
        <f>SUM(O1170)</f>
        <v>0.5</v>
      </c>
      <c r="P1169" s="151"/>
      <c r="Q1169" s="145"/>
      <c r="R1169" s="165"/>
      <c r="S1169" s="177"/>
      <c r="T1169" s="174"/>
    </row>
    <row r="1170" spans="2:20" ht="12.75" customHeight="1" x14ac:dyDescent="0.25">
      <c r="B1170" s="137">
        <v>1157</v>
      </c>
      <c r="C1170" s="81">
        <v>4</v>
      </c>
      <c r="D1170" s="83" t="s">
        <v>4188</v>
      </c>
      <c r="E1170" s="128" t="s">
        <v>110</v>
      </c>
      <c r="F1170" s="86" t="s">
        <v>436</v>
      </c>
      <c r="G1170" s="86"/>
      <c r="H1170" s="79">
        <f>IF(ISBLANK(#REF!)=FALSE,1,IF($J1170&lt;=$D$6,-1,0))</f>
        <v>1</v>
      </c>
      <c r="I1170" s="251"/>
      <c r="J1170" s="251">
        <f>J1169+2</f>
        <v>42099</v>
      </c>
      <c r="K1170" s="149">
        <f>SUM(K1171,K1172,K1173,K1174,K1175,K1176,K1177,K1178,K1179,K1180,K1181,K1182)</f>
        <v>0.5</v>
      </c>
      <c r="L1170" s="180">
        <f t="shared" ref="L1170:L1182" si="80">NETWORKDAYS(I1170,J1170,0)</f>
        <v>30070</v>
      </c>
      <c r="M1170" s="251"/>
      <c r="N1170" s="251"/>
      <c r="O1170" s="149">
        <f>SUM(O1171,O1172,O1173,O1174,O1175,O1176,O1177,O1178,O1179,O1180,O1181,O1182)</f>
        <v>0.5</v>
      </c>
      <c r="P1170" s="151"/>
      <c r="Q1170" s="145"/>
      <c r="R1170" s="165"/>
      <c r="S1170" s="177"/>
    </row>
    <row r="1171" spans="2:20" ht="12.75" customHeight="1" x14ac:dyDescent="0.25">
      <c r="B1171" s="137">
        <v>1158</v>
      </c>
      <c r="C1171" s="81">
        <v>5</v>
      </c>
      <c r="D1171" s="83" t="s">
        <v>4189</v>
      </c>
      <c r="E1171" s="128" t="s">
        <v>942</v>
      </c>
      <c r="F1171" s="86"/>
      <c r="G1171" s="86"/>
      <c r="H1171" s="79">
        <f>IF(ISBLANK(#REF!)=FALSE,1,IF($J1171&lt;=$D$6,-1,0))</f>
        <v>1</v>
      </c>
      <c r="I1171" s="251">
        <v>42072</v>
      </c>
      <c r="J1171" s="251">
        <v>42079</v>
      </c>
      <c r="K1171" s="149">
        <v>0.06</v>
      </c>
      <c r="L1171" s="180">
        <f t="shared" si="80"/>
        <v>6</v>
      </c>
      <c r="M1171" s="251"/>
      <c r="N1171" s="251"/>
      <c r="O1171" s="149">
        <v>0.06</v>
      </c>
      <c r="P1171" s="151"/>
      <c r="Q1171" s="145"/>
      <c r="R1171" s="165"/>
      <c r="S1171" s="177"/>
    </row>
    <row r="1172" spans="2:20" ht="12.75" customHeight="1" x14ac:dyDescent="0.25">
      <c r="B1172" s="137">
        <v>1159</v>
      </c>
      <c r="C1172" s="81">
        <v>5</v>
      </c>
      <c r="D1172" s="83" t="s">
        <v>4190</v>
      </c>
      <c r="E1172" s="128" t="s">
        <v>2967</v>
      </c>
      <c r="F1172" s="86"/>
      <c r="G1172" s="86"/>
      <c r="H1172" s="79">
        <f>IF(ISBLANK(#REF!)=FALSE,1,IF($J1172&lt;=$D$6,-1,0))</f>
        <v>1</v>
      </c>
      <c r="I1172" s="251">
        <v>42072</v>
      </c>
      <c r="J1172" s="251">
        <v>42079</v>
      </c>
      <c r="K1172" s="149">
        <v>7.0000000000000007E-2</v>
      </c>
      <c r="L1172" s="180">
        <f t="shared" si="80"/>
        <v>6</v>
      </c>
      <c r="M1172" s="251"/>
      <c r="N1172" s="251"/>
      <c r="O1172" s="149">
        <v>7.0000000000000007E-2</v>
      </c>
      <c r="P1172" s="151"/>
      <c r="Q1172" s="145"/>
      <c r="R1172" s="165"/>
      <c r="S1172" s="177"/>
    </row>
    <row r="1173" spans="2:20" ht="12.75" customHeight="1" x14ac:dyDescent="0.25">
      <c r="B1173" s="137">
        <v>1160</v>
      </c>
      <c r="C1173" s="81">
        <v>5</v>
      </c>
      <c r="D1173" s="83" t="s">
        <v>4191</v>
      </c>
      <c r="E1173" s="128" t="s">
        <v>3767</v>
      </c>
      <c r="F1173" s="86"/>
      <c r="G1173" s="86"/>
      <c r="H1173" s="79">
        <f>IF(ISBLANK(#REF!)=FALSE,1,IF($J1173&lt;=$D$6,-1,0))</f>
        <v>1</v>
      </c>
      <c r="I1173" s="251">
        <v>42072</v>
      </c>
      <c r="J1173" s="251">
        <v>42083</v>
      </c>
      <c r="K1173" s="149">
        <v>0.08</v>
      </c>
      <c r="L1173" s="180">
        <f t="shared" si="80"/>
        <v>10</v>
      </c>
      <c r="M1173" s="251"/>
      <c r="N1173" s="251"/>
      <c r="O1173" s="149">
        <v>0.08</v>
      </c>
      <c r="P1173" s="151"/>
      <c r="Q1173" s="145"/>
      <c r="R1173" s="165"/>
      <c r="S1173" s="177"/>
    </row>
    <row r="1174" spans="2:20" ht="12.75" customHeight="1" x14ac:dyDescent="0.25">
      <c r="B1174" s="137">
        <v>1161</v>
      </c>
      <c r="C1174" s="81">
        <v>5</v>
      </c>
      <c r="D1174" s="83" t="s">
        <v>4192</v>
      </c>
      <c r="E1174" s="128" t="s">
        <v>430</v>
      </c>
      <c r="F1174" s="86"/>
      <c r="G1174" s="86"/>
      <c r="H1174" s="79">
        <f>IF(ISBLANK(#REF!)=FALSE,1,IF($J1174&lt;=$D$6,-1,0))</f>
        <v>1</v>
      </c>
      <c r="I1174" s="251">
        <v>42072</v>
      </c>
      <c r="J1174" s="251">
        <v>42079</v>
      </c>
      <c r="K1174" s="149">
        <v>0.02</v>
      </c>
      <c r="L1174" s="180">
        <f t="shared" si="80"/>
        <v>6</v>
      </c>
      <c r="M1174" s="251"/>
      <c r="N1174" s="251"/>
      <c r="O1174" s="149">
        <v>0.02</v>
      </c>
      <c r="P1174" s="151"/>
      <c r="Q1174" s="145"/>
      <c r="R1174" s="165"/>
      <c r="S1174" s="177"/>
    </row>
    <row r="1175" spans="2:20" ht="12.75" customHeight="1" x14ac:dyDescent="0.25">
      <c r="B1175" s="137">
        <v>1162</v>
      </c>
      <c r="C1175" s="81">
        <v>5</v>
      </c>
      <c r="D1175" s="83" t="s">
        <v>4193</v>
      </c>
      <c r="E1175" s="128" t="s">
        <v>4028</v>
      </c>
      <c r="F1175" s="86"/>
      <c r="G1175" s="86"/>
      <c r="H1175" s="79">
        <f>IF(ISBLANK(#REF!)=FALSE,1,IF($J1175&lt;=$D$6,-1,0))</f>
        <v>1</v>
      </c>
      <c r="I1175" s="251">
        <v>42072</v>
      </c>
      <c r="J1175" s="251">
        <v>42079</v>
      </c>
      <c r="K1175" s="149">
        <v>0.04</v>
      </c>
      <c r="L1175" s="180">
        <f t="shared" si="80"/>
        <v>6</v>
      </c>
      <c r="M1175" s="251"/>
      <c r="N1175" s="251"/>
      <c r="O1175" s="149">
        <v>0.04</v>
      </c>
      <c r="P1175" s="151"/>
      <c r="Q1175" s="145"/>
      <c r="R1175" s="165"/>
      <c r="S1175" s="177"/>
    </row>
    <row r="1176" spans="2:20" ht="12.75" customHeight="1" x14ac:dyDescent="0.25">
      <c r="B1176" s="137">
        <v>1163</v>
      </c>
      <c r="C1176" s="81">
        <v>5</v>
      </c>
      <c r="D1176" s="83" t="s">
        <v>4194</v>
      </c>
      <c r="E1176" s="128" t="s">
        <v>1010</v>
      </c>
      <c r="F1176" s="86" t="s">
        <v>1126</v>
      </c>
      <c r="G1176" s="86"/>
      <c r="H1176" s="79">
        <f>IF(ISBLANK(#REF!)=FALSE,1,IF($J1176&lt;=$D$6,-1,0))</f>
        <v>1</v>
      </c>
      <c r="I1176" s="251">
        <v>42072</v>
      </c>
      <c r="J1176" s="251">
        <v>42083</v>
      </c>
      <c r="K1176" s="149">
        <v>0.03</v>
      </c>
      <c r="L1176" s="180">
        <f t="shared" si="80"/>
        <v>10</v>
      </c>
      <c r="M1176" s="251"/>
      <c r="N1176" s="251"/>
      <c r="O1176" s="149">
        <v>0.03</v>
      </c>
      <c r="P1176" s="151"/>
      <c r="Q1176" s="145"/>
      <c r="R1176" s="165"/>
      <c r="S1176" s="177"/>
    </row>
    <row r="1177" spans="2:20" ht="12.75" customHeight="1" x14ac:dyDescent="0.25">
      <c r="B1177" s="137">
        <v>1164</v>
      </c>
      <c r="C1177" s="81">
        <v>5</v>
      </c>
      <c r="D1177" s="83" t="s">
        <v>4195</v>
      </c>
      <c r="E1177" s="128" t="s">
        <v>3007</v>
      </c>
      <c r="F1177" s="86" t="s">
        <v>1126</v>
      </c>
      <c r="G1177" s="86"/>
      <c r="H1177" s="79">
        <f>IF(ISBLANK(#REF!)=FALSE,1,IF($J1177&lt;=$D$6,-1,0))</f>
        <v>1</v>
      </c>
      <c r="I1177" s="251">
        <v>42072</v>
      </c>
      <c r="J1177" s="251">
        <v>42083</v>
      </c>
      <c r="K1177" s="149">
        <v>0.02</v>
      </c>
      <c r="L1177" s="180">
        <f t="shared" si="80"/>
        <v>10</v>
      </c>
      <c r="M1177" s="251"/>
      <c r="N1177" s="251"/>
      <c r="O1177" s="149">
        <v>0.02</v>
      </c>
      <c r="P1177" s="151"/>
      <c r="Q1177" s="145"/>
      <c r="R1177" s="165"/>
      <c r="S1177" s="177"/>
    </row>
    <row r="1178" spans="2:20" ht="12.75" customHeight="1" x14ac:dyDescent="0.25">
      <c r="B1178" s="137">
        <v>1165</v>
      </c>
      <c r="C1178" s="81">
        <v>5</v>
      </c>
      <c r="D1178" s="83" t="s">
        <v>4196</v>
      </c>
      <c r="E1178" s="128" t="s">
        <v>3839</v>
      </c>
      <c r="F1178" s="86" t="s">
        <v>1126</v>
      </c>
      <c r="G1178" s="86"/>
      <c r="H1178" s="79">
        <f>IF(ISBLANK(#REF!)=FALSE,1,IF($J1178&lt;=$D$6,-1,0))</f>
        <v>1</v>
      </c>
      <c r="I1178" s="251">
        <v>42072</v>
      </c>
      <c r="J1178" s="251">
        <v>42083</v>
      </c>
      <c r="K1178" s="149">
        <v>0.04</v>
      </c>
      <c r="L1178" s="180">
        <f t="shared" si="80"/>
        <v>10</v>
      </c>
      <c r="M1178" s="251"/>
      <c r="N1178" s="251"/>
      <c r="O1178" s="149">
        <v>0.04</v>
      </c>
      <c r="P1178" s="151"/>
      <c r="Q1178" s="145"/>
      <c r="R1178" s="165"/>
      <c r="S1178" s="177"/>
    </row>
    <row r="1179" spans="2:20" ht="12.75" customHeight="1" x14ac:dyDescent="0.25">
      <c r="B1179" s="137">
        <v>1166</v>
      </c>
      <c r="C1179" s="81">
        <v>5</v>
      </c>
      <c r="D1179" s="83" t="s">
        <v>4197</v>
      </c>
      <c r="E1179" s="128" t="s">
        <v>2984</v>
      </c>
      <c r="F1179" s="86" t="s">
        <v>1126</v>
      </c>
      <c r="G1179" s="86"/>
      <c r="H1179" s="79">
        <f>IF(ISBLANK(#REF!)=FALSE,1,IF($J1179&lt;=$D$6,-1,0))</f>
        <v>1</v>
      </c>
      <c r="I1179" s="251">
        <v>42072</v>
      </c>
      <c r="J1179" s="251">
        <v>42083</v>
      </c>
      <c r="K1179" s="149">
        <v>0.03</v>
      </c>
      <c r="L1179" s="180">
        <f t="shared" si="80"/>
        <v>10</v>
      </c>
      <c r="M1179" s="251"/>
      <c r="N1179" s="251"/>
      <c r="O1179" s="149">
        <v>0.03</v>
      </c>
      <c r="P1179" s="151"/>
      <c r="Q1179" s="145"/>
      <c r="R1179" s="165"/>
      <c r="S1179" s="177"/>
    </row>
    <row r="1180" spans="2:20" ht="12.75" customHeight="1" x14ac:dyDescent="0.25">
      <c r="B1180" s="137">
        <v>1167</v>
      </c>
      <c r="C1180" s="81">
        <v>5</v>
      </c>
      <c r="D1180" s="83" t="s">
        <v>4198</v>
      </c>
      <c r="E1180" s="128" t="s">
        <v>3877</v>
      </c>
      <c r="F1180" s="86" t="s">
        <v>1126</v>
      </c>
      <c r="G1180" s="86"/>
      <c r="H1180" s="79">
        <f>IF(ISBLANK(#REF!)=FALSE,1,IF($J1180&lt;=$D$6,-1,0))</f>
        <v>1</v>
      </c>
      <c r="I1180" s="251">
        <v>42072</v>
      </c>
      <c r="J1180" s="251">
        <v>42083</v>
      </c>
      <c r="K1180" s="149">
        <v>0.01</v>
      </c>
      <c r="L1180" s="180">
        <f t="shared" si="80"/>
        <v>10</v>
      </c>
      <c r="M1180" s="251"/>
      <c r="N1180" s="251"/>
      <c r="O1180" s="149">
        <v>0.01</v>
      </c>
      <c r="P1180" s="151"/>
      <c r="Q1180" s="145"/>
      <c r="R1180" s="165"/>
      <c r="S1180" s="177"/>
    </row>
    <row r="1181" spans="2:20" ht="12.75" customHeight="1" x14ac:dyDescent="0.25">
      <c r="B1181" s="137">
        <v>1168</v>
      </c>
      <c r="C1181" s="81">
        <v>5</v>
      </c>
      <c r="D1181" s="83" t="s">
        <v>4199</v>
      </c>
      <c r="E1181" s="128" t="s">
        <v>1081</v>
      </c>
      <c r="F1181" s="86" t="s">
        <v>1126</v>
      </c>
      <c r="G1181" s="86"/>
      <c r="H1181" s="79">
        <f>IF(ISBLANK(#REF!)=FALSE,1,IF($J1181&lt;=$D$6,-1,0))</f>
        <v>1</v>
      </c>
      <c r="I1181" s="251">
        <v>42072</v>
      </c>
      <c r="J1181" s="251">
        <v>42083</v>
      </c>
      <c r="K1181" s="149">
        <v>0.09</v>
      </c>
      <c r="L1181" s="180">
        <f t="shared" si="80"/>
        <v>10</v>
      </c>
      <c r="M1181" s="251"/>
      <c r="N1181" s="251"/>
      <c r="O1181" s="149">
        <v>0.09</v>
      </c>
      <c r="P1181" s="151"/>
      <c r="Q1181" s="145"/>
      <c r="R1181" s="165"/>
      <c r="S1181" s="177"/>
    </row>
    <row r="1182" spans="2:20" ht="12.75" customHeight="1" x14ac:dyDescent="0.25">
      <c r="B1182" s="137">
        <v>1169</v>
      </c>
      <c r="C1182" s="81">
        <v>5</v>
      </c>
      <c r="D1182" s="83" t="s">
        <v>4200</v>
      </c>
      <c r="E1182" s="128" t="s">
        <v>3015</v>
      </c>
      <c r="F1182" s="86" t="s">
        <v>1126</v>
      </c>
      <c r="G1182" s="86"/>
      <c r="H1182" s="79">
        <f>IF(ISBLANK(#REF!)=FALSE,1,IF($J1182&lt;=$D$6,-1,0))</f>
        <v>1</v>
      </c>
      <c r="I1182" s="251">
        <v>42072</v>
      </c>
      <c r="J1182" s="251">
        <v>42083</v>
      </c>
      <c r="K1182" s="149">
        <v>0.01</v>
      </c>
      <c r="L1182" s="180">
        <f t="shared" si="80"/>
        <v>10</v>
      </c>
      <c r="M1182" s="251"/>
      <c r="N1182" s="251"/>
      <c r="O1182" s="149">
        <v>0.01</v>
      </c>
      <c r="P1182" s="151"/>
      <c r="Q1182" s="145"/>
      <c r="R1182" s="165"/>
      <c r="S1182" s="177"/>
    </row>
    <row r="1183" spans="2:20" ht="12.75" customHeight="1" x14ac:dyDescent="0.25">
      <c r="B1183" s="137">
        <v>1170</v>
      </c>
      <c r="C1183" s="81">
        <v>3</v>
      </c>
      <c r="D1183" s="83" t="s">
        <v>4201</v>
      </c>
      <c r="E1183" s="128" t="s">
        <v>438</v>
      </c>
      <c r="F1183" s="85"/>
      <c r="G1183" s="85"/>
      <c r="H1183" s="79">
        <f>IF(ISBLANK(#REF!)=FALSE,1,IF($J1183&lt;=$D$6,-1,0))</f>
        <v>1</v>
      </c>
      <c r="I1183" s="251"/>
      <c r="J1183" s="251">
        <f>J1170+2</f>
        <v>42101</v>
      </c>
      <c r="K1183" s="149">
        <f>SUM(K1184)</f>
        <v>0.70000000000000007</v>
      </c>
      <c r="L1183" s="180">
        <v>0.7</v>
      </c>
      <c r="M1183" s="251"/>
      <c r="N1183" s="251"/>
      <c r="O1183" s="149">
        <f>SUM(O1184)</f>
        <v>0.70000000000000007</v>
      </c>
      <c r="P1183" s="151"/>
      <c r="Q1183" s="145"/>
      <c r="R1183" s="165"/>
      <c r="S1183" s="177"/>
      <c r="T1183" s="174"/>
    </row>
    <row r="1184" spans="2:20" ht="24" customHeight="1" x14ac:dyDescent="0.25">
      <c r="B1184" s="137">
        <v>1171</v>
      </c>
      <c r="C1184" s="81">
        <v>4</v>
      </c>
      <c r="D1184" s="83" t="s">
        <v>4202</v>
      </c>
      <c r="E1184" s="128" t="s">
        <v>439</v>
      </c>
      <c r="F1184" s="84" t="s">
        <v>440</v>
      </c>
      <c r="G1184" s="84"/>
      <c r="H1184" s="79">
        <f>IF(ISBLANK(#REF!)=FALSE,1,IF($J1184&lt;=$D$6,-1,0))</f>
        <v>1</v>
      </c>
      <c r="I1184" s="251"/>
      <c r="J1184" s="251">
        <f>J1183+2</f>
        <v>42103</v>
      </c>
      <c r="K1184" s="149">
        <f>SUM(K1185,K1186,K1187,K1188,K1189,K1190,K1191,K1192,K1193,K1194,K1195,K1196)</f>
        <v>0.70000000000000007</v>
      </c>
      <c r="L1184" s="180">
        <f t="shared" ref="L1184:L1196" si="81">NETWORKDAYS(I1184,J1184,0)</f>
        <v>30074</v>
      </c>
      <c r="M1184" s="251"/>
      <c r="N1184" s="251"/>
      <c r="O1184" s="149">
        <f>SUM(O1185,O1186,O1187,O1188,O1189,O1190,O1191,O1192,O1193,O1194,O1195,O1196)</f>
        <v>0.70000000000000007</v>
      </c>
      <c r="P1184" s="151"/>
      <c r="Q1184" s="145"/>
      <c r="R1184" s="165"/>
      <c r="S1184" s="177"/>
    </row>
    <row r="1185" spans="2:20" ht="12.75" customHeight="1" x14ac:dyDescent="0.25">
      <c r="B1185" s="137">
        <v>1172</v>
      </c>
      <c r="C1185" s="81">
        <v>5</v>
      </c>
      <c r="D1185" s="83" t="s">
        <v>4203</v>
      </c>
      <c r="E1185" s="128" t="s">
        <v>942</v>
      </c>
      <c r="F1185" s="86"/>
      <c r="G1185" s="86"/>
      <c r="H1185" s="79">
        <f>IF(ISBLANK(#REF!)=FALSE,1,IF($J1185&lt;=$D$6,-1,0))</f>
        <v>1</v>
      </c>
      <c r="I1185" s="251">
        <v>42065</v>
      </c>
      <c r="J1185" s="251">
        <v>42083</v>
      </c>
      <c r="K1185" s="149">
        <v>0.08</v>
      </c>
      <c r="L1185" s="180">
        <f t="shared" si="81"/>
        <v>15</v>
      </c>
      <c r="M1185" s="251"/>
      <c r="N1185" s="251"/>
      <c r="O1185" s="149">
        <v>0.08</v>
      </c>
      <c r="P1185" s="151"/>
      <c r="Q1185" s="145"/>
      <c r="R1185" s="165"/>
      <c r="S1185" s="177"/>
    </row>
    <row r="1186" spans="2:20" ht="12.75" customHeight="1" x14ac:dyDescent="0.25">
      <c r="B1186" s="137">
        <v>1173</v>
      </c>
      <c r="C1186" s="81">
        <v>5</v>
      </c>
      <c r="D1186" s="83" t="s">
        <v>4204</v>
      </c>
      <c r="E1186" s="128" t="s">
        <v>2967</v>
      </c>
      <c r="F1186" s="86"/>
      <c r="G1186" s="86"/>
      <c r="H1186" s="79">
        <f>IF(ISBLANK(#REF!)=FALSE,1,IF($J1186&lt;=$D$6,-1,0))</f>
        <v>1</v>
      </c>
      <c r="I1186" s="251">
        <v>42065</v>
      </c>
      <c r="J1186" s="251">
        <v>42083</v>
      </c>
      <c r="K1186" s="149">
        <v>0.1</v>
      </c>
      <c r="L1186" s="180">
        <f t="shared" si="81"/>
        <v>15</v>
      </c>
      <c r="M1186" s="251"/>
      <c r="N1186" s="251"/>
      <c r="O1186" s="149">
        <v>0.1</v>
      </c>
      <c r="P1186" s="151"/>
      <c r="Q1186" s="145"/>
      <c r="R1186" s="165"/>
      <c r="S1186" s="177"/>
    </row>
    <row r="1187" spans="2:20" ht="12.75" customHeight="1" x14ac:dyDescent="0.25">
      <c r="B1187" s="137">
        <v>1174</v>
      </c>
      <c r="C1187" s="81">
        <v>5</v>
      </c>
      <c r="D1187" s="83" t="s">
        <v>4205</v>
      </c>
      <c r="E1187" s="128" t="s">
        <v>3767</v>
      </c>
      <c r="F1187" s="86"/>
      <c r="G1187" s="86"/>
      <c r="H1187" s="79">
        <f>IF(ISBLANK(#REF!)=FALSE,1,IF($J1187&lt;=$D$6,-1,0))</f>
        <v>1</v>
      </c>
      <c r="I1187" s="251">
        <v>42065</v>
      </c>
      <c r="J1187" s="251">
        <v>42083</v>
      </c>
      <c r="K1187" s="149">
        <v>0.1</v>
      </c>
      <c r="L1187" s="180">
        <f t="shared" si="81"/>
        <v>15</v>
      </c>
      <c r="M1187" s="251"/>
      <c r="N1187" s="251"/>
      <c r="O1187" s="149">
        <v>0.1</v>
      </c>
      <c r="P1187" s="151"/>
      <c r="Q1187" s="145"/>
      <c r="R1187" s="165"/>
      <c r="S1187" s="177"/>
    </row>
    <row r="1188" spans="2:20" ht="12.75" customHeight="1" x14ac:dyDescent="0.25">
      <c r="B1188" s="137">
        <v>1175</v>
      </c>
      <c r="C1188" s="81">
        <v>5</v>
      </c>
      <c r="D1188" s="83" t="s">
        <v>4206</v>
      </c>
      <c r="E1188" s="128" t="s">
        <v>430</v>
      </c>
      <c r="F1188" s="86"/>
      <c r="G1188" s="86"/>
      <c r="H1188" s="79">
        <f>IF(ISBLANK(#REF!)=FALSE,1,IF($J1188&lt;=$D$6,-1,0))</f>
        <v>1</v>
      </c>
      <c r="I1188" s="251">
        <v>42065</v>
      </c>
      <c r="J1188" s="251">
        <v>42083</v>
      </c>
      <c r="K1188" s="149">
        <v>0.03</v>
      </c>
      <c r="L1188" s="180">
        <f t="shared" si="81"/>
        <v>15</v>
      </c>
      <c r="M1188" s="251"/>
      <c r="N1188" s="251"/>
      <c r="O1188" s="149">
        <v>0.03</v>
      </c>
      <c r="P1188" s="151"/>
      <c r="Q1188" s="145"/>
      <c r="R1188" s="165"/>
      <c r="S1188" s="177"/>
    </row>
    <row r="1189" spans="2:20" ht="12.75" customHeight="1" x14ac:dyDescent="0.25">
      <c r="B1189" s="137">
        <v>1176</v>
      </c>
      <c r="C1189" s="81">
        <v>5</v>
      </c>
      <c r="D1189" s="83" t="s">
        <v>4207</v>
      </c>
      <c r="E1189" s="128" t="s">
        <v>4028</v>
      </c>
      <c r="F1189" s="86"/>
      <c r="G1189" s="86"/>
      <c r="H1189" s="79">
        <f>IF(ISBLANK(#REF!)=FALSE,1,IF($J1189&lt;=$D$6,-1,0))</f>
        <v>1</v>
      </c>
      <c r="I1189" s="251">
        <v>42065</v>
      </c>
      <c r="J1189" s="251">
        <v>42083</v>
      </c>
      <c r="K1189" s="149">
        <v>0.05</v>
      </c>
      <c r="L1189" s="180">
        <f t="shared" si="81"/>
        <v>15</v>
      </c>
      <c r="M1189" s="251"/>
      <c r="N1189" s="251"/>
      <c r="O1189" s="149">
        <v>0.05</v>
      </c>
      <c r="P1189" s="151"/>
      <c r="Q1189" s="145"/>
      <c r="R1189" s="165"/>
      <c r="S1189" s="177"/>
    </row>
    <row r="1190" spans="2:20" ht="22.5" x14ac:dyDescent="0.25">
      <c r="B1190" s="137">
        <v>1177</v>
      </c>
      <c r="C1190" s="81">
        <v>5</v>
      </c>
      <c r="D1190" s="83" t="s">
        <v>4208</v>
      </c>
      <c r="E1190" s="128" t="s">
        <v>1010</v>
      </c>
      <c r="F1190" s="84" t="s">
        <v>440</v>
      </c>
      <c r="G1190" s="86"/>
      <c r="H1190" s="79">
        <f>IF(ISBLANK(#REF!)=FALSE,1,IF($J1190&lt;=$D$6,-1,0))</f>
        <v>1</v>
      </c>
      <c r="I1190" s="251">
        <v>42065</v>
      </c>
      <c r="J1190" s="251">
        <v>42083</v>
      </c>
      <c r="K1190" s="149">
        <v>0.05</v>
      </c>
      <c r="L1190" s="180">
        <f t="shared" si="81"/>
        <v>15</v>
      </c>
      <c r="M1190" s="251"/>
      <c r="N1190" s="251"/>
      <c r="O1190" s="149">
        <v>0.05</v>
      </c>
      <c r="P1190" s="151"/>
      <c r="Q1190" s="145"/>
      <c r="R1190" s="165"/>
      <c r="S1190" s="177"/>
    </row>
    <row r="1191" spans="2:20" ht="22.5" x14ac:dyDescent="0.25">
      <c r="B1191" s="137">
        <v>1178</v>
      </c>
      <c r="C1191" s="81">
        <v>5</v>
      </c>
      <c r="D1191" s="83" t="s">
        <v>4209</v>
      </c>
      <c r="E1191" s="128" t="s">
        <v>3007</v>
      </c>
      <c r="F1191" s="84" t="s">
        <v>440</v>
      </c>
      <c r="G1191" s="86"/>
      <c r="H1191" s="79">
        <f>IF(ISBLANK(#REF!)=FALSE,1,IF($J1191&lt;=$D$6,-1,0))</f>
        <v>1</v>
      </c>
      <c r="I1191" s="251">
        <v>42065</v>
      </c>
      <c r="J1191" s="251">
        <v>42083</v>
      </c>
      <c r="K1191" s="149">
        <v>0.03</v>
      </c>
      <c r="L1191" s="180">
        <f t="shared" si="81"/>
        <v>15</v>
      </c>
      <c r="M1191" s="251"/>
      <c r="N1191" s="251"/>
      <c r="O1191" s="149">
        <v>0.03</v>
      </c>
      <c r="P1191" s="151"/>
      <c r="Q1191" s="145"/>
      <c r="R1191" s="165"/>
      <c r="S1191" s="177"/>
    </row>
    <row r="1192" spans="2:20" ht="22.5" x14ac:dyDescent="0.25">
      <c r="B1192" s="137">
        <v>1179</v>
      </c>
      <c r="C1192" s="81">
        <v>5</v>
      </c>
      <c r="D1192" s="83" t="s">
        <v>4210</v>
      </c>
      <c r="E1192" s="128" t="s">
        <v>3839</v>
      </c>
      <c r="F1192" s="84" t="s">
        <v>440</v>
      </c>
      <c r="G1192" s="86"/>
      <c r="H1192" s="79">
        <f>IF(ISBLANK(#REF!)=FALSE,1,IF($J1192&lt;=$D$6,-1,0))</f>
        <v>1</v>
      </c>
      <c r="I1192" s="251">
        <v>42065</v>
      </c>
      <c r="J1192" s="251">
        <v>42083</v>
      </c>
      <c r="K1192" s="149">
        <v>7.0000000000000007E-2</v>
      </c>
      <c r="L1192" s="180">
        <f t="shared" si="81"/>
        <v>15</v>
      </c>
      <c r="M1192" s="251"/>
      <c r="N1192" s="251"/>
      <c r="O1192" s="149">
        <v>7.0000000000000007E-2</v>
      </c>
      <c r="P1192" s="151"/>
      <c r="Q1192" s="145"/>
      <c r="R1192" s="165"/>
      <c r="S1192" s="177"/>
    </row>
    <row r="1193" spans="2:20" ht="22.5" x14ac:dyDescent="0.25">
      <c r="B1193" s="137">
        <v>1180</v>
      </c>
      <c r="C1193" s="81">
        <v>5</v>
      </c>
      <c r="D1193" s="83" t="s">
        <v>4211</v>
      </c>
      <c r="E1193" s="128" t="s">
        <v>2984</v>
      </c>
      <c r="F1193" s="84" t="s">
        <v>440</v>
      </c>
      <c r="G1193" s="86"/>
      <c r="H1193" s="79">
        <f>IF(ISBLANK(#REF!)=FALSE,1,IF($J1193&lt;=$D$6,-1,0))</f>
        <v>1</v>
      </c>
      <c r="I1193" s="251">
        <v>42065</v>
      </c>
      <c r="J1193" s="251">
        <v>42083</v>
      </c>
      <c r="K1193" s="149">
        <v>0.04</v>
      </c>
      <c r="L1193" s="180">
        <f t="shared" si="81"/>
        <v>15</v>
      </c>
      <c r="M1193" s="251"/>
      <c r="N1193" s="251"/>
      <c r="O1193" s="149">
        <v>0.04</v>
      </c>
      <c r="P1193" s="151"/>
      <c r="Q1193" s="145"/>
      <c r="R1193" s="165"/>
      <c r="S1193" s="177"/>
    </row>
    <row r="1194" spans="2:20" ht="22.5" x14ac:dyDescent="0.25">
      <c r="B1194" s="137">
        <v>1181</v>
      </c>
      <c r="C1194" s="81">
        <v>5</v>
      </c>
      <c r="D1194" s="83" t="s">
        <v>4212</v>
      </c>
      <c r="E1194" s="128" t="s">
        <v>3877</v>
      </c>
      <c r="F1194" s="84" t="s">
        <v>440</v>
      </c>
      <c r="G1194" s="86"/>
      <c r="H1194" s="79">
        <f>IF(ISBLANK(#REF!)=FALSE,1,IF($J1194&lt;=$D$6,-1,0))</f>
        <v>1</v>
      </c>
      <c r="I1194" s="251">
        <v>42065</v>
      </c>
      <c r="J1194" s="251">
        <v>42083</v>
      </c>
      <c r="K1194" s="149">
        <v>0.02</v>
      </c>
      <c r="L1194" s="180">
        <f t="shared" si="81"/>
        <v>15</v>
      </c>
      <c r="M1194" s="251"/>
      <c r="N1194" s="251"/>
      <c r="O1194" s="149">
        <v>0.02</v>
      </c>
      <c r="P1194" s="151"/>
      <c r="Q1194" s="145"/>
      <c r="R1194" s="165"/>
      <c r="S1194" s="177"/>
    </row>
    <row r="1195" spans="2:20" ht="22.5" x14ac:dyDescent="0.25">
      <c r="B1195" s="137">
        <v>1182</v>
      </c>
      <c r="C1195" s="81">
        <v>5</v>
      </c>
      <c r="D1195" s="83" t="s">
        <v>4213</v>
      </c>
      <c r="E1195" s="128" t="s">
        <v>1081</v>
      </c>
      <c r="F1195" s="84" t="s">
        <v>440</v>
      </c>
      <c r="G1195" s="86"/>
      <c r="H1195" s="79">
        <f>IF(ISBLANK(#REF!)=FALSE,1,IF($J1195&lt;=$D$6,-1,0))</f>
        <v>1</v>
      </c>
      <c r="I1195" s="251">
        <v>42065</v>
      </c>
      <c r="J1195" s="251">
        <v>42083</v>
      </c>
      <c r="K1195" s="149">
        <v>0.1</v>
      </c>
      <c r="L1195" s="180">
        <f t="shared" si="81"/>
        <v>15</v>
      </c>
      <c r="M1195" s="251"/>
      <c r="N1195" s="251"/>
      <c r="O1195" s="149">
        <v>0.1</v>
      </c>
      <c r="P1195" s="151"/>
      <c r="Q1195" s="145"/>
      <c r="R1195" s="165"/>
      <c r="S1195" s="177"/>
    </row>
    <row r="1196" spans="2:20" ht="22.5" x14ac:dyDescent="0.25">
      <c r="B1196" s="137">
        <v>1183</v>
      </c>
      <c r="C1196" s="81">
        <v>5</v>
      </c>
      <c r="D1196" s="83" t="s">
        <v>4214</v>
      </c>
      <c r="E1196" s="128" t="s">
        <v>3015</v>
      </c>
      <c r="F1196" s="84" t="s">
        <v>440</v>
      </c>
      <c r="G1196" s="86"/>
      <c r="H1196" s="79">
        <f>IF(ISBLANK(#REF!)=FALSE,1,IF($J1196&lt;=$D$6,-1,0))</f>
        <v>1</v>
      </c>
      <c r="I1196" s="251">
        <v>42065</v>
      </c>
      <c r="J1196" s="251">
        <v>42083</v>
      </c>
      <c r="K1196" s="149">
        <v>0.03</v>
      </c>
      <c r="L1196" s="180">
        <f t="shared" si="81"/>
        <v>15</v>
      </c>
      <c r="M1196" s="251"/>
      <c r="N1196" s="251"/>
      <c r="O1196" s="149">
        <v>0.03</v>
      </c>
      <c r="P1196" s="151"/>
      <c r="Q1196" s="145"/>
      <c r="R1196" s="165"/>
      <c r="S1196" s="177"/>
    </row>
    <row r="1197" spans="2:20" ht="12.75" customHeight="1" x14ac:dyDescent="0.25">
      <c r="B1197" s="137">
        <v>1184</v>
      </c>
      <c r="C1197" s="81">
        <v>3</v>
      </c>
      <c r="D1197" s="83" t="s">
        <v>4215</v>
      </c>
      <c r="E1197" s="128" t="s">
        <v>442</v>
      </c>
      <c r="F1197" s="85"/>
      <c r="G1197" s="85"/>
      <c r="H1197" s="79">
        <f>IF(ISBLANK(#REF!)=FALSE,1,IF($J1197&lt;=$D$6,-1,0))</f>
        <v>1</v>
      </c>
      <c r="I1197" s="251"/>
      <c r="J1197" s="251">
        <f>J1184+2</f>
        <v>42105</v>
      </c>
      <c r="K1197" s="149">
        <f>SUM(K1198)</f>
        <v>1.0000000000000002</v>
      </c>
      <c r="L1197" s="180">
        <v>1</v>
      </c>
      <c r="M1197" s="251"/>
      <c r="N1197" s="251"/>
      <c r="O1197" s="149">
        <f>SUM(O1198)</f>
        <v>1.0000000000000002</v>
      </c>
      <c r="P1197" s="151"/>
      <c r="Q1197" s="145"/>
      <c r="R1197" s="165"/>
      <c r="S1197" s="177"/>
      <c r="T1197" s="174"/>
    </row>
    <row r="1198" spans="2:20" ht="12.75" customHeight="1" x14ac:dyDescent="0.25">
      <c r="B1198" s="137">
        <v>1185</v>
      </c>
      <c r="C1198" s="81">
        <v>4</v>
      </c>
      <c r="D1198" s="83" t="s">
        <v>4216</v>
      </c>
      <c r="E1198" s="128" t="s">
        <v>443</v>
      </c>
      <c r="F1198" s="86" t="s">
        <v>444</v>
      </c>
      <c r="G1198" s="86"/>
      <c r="H1198" s="79">
        <f>IF(ISBLANK(#REF!)=FALSE,1,IF($J1198&lt;=$D$6,-1,0))</f>
        <v>1</v>
      </c>
      <c r="I1198" s="251"/>
      <c r="J1198" s="251">
        <f>J1197+2</f>
        <v>42107</v>
      </c>
      <c r="K1198" s="149">
        <f>SUM(K1199,K1200,K1201,K1202,K1203,K1204,K1205,K1206,K1207,K1208,K1209,K1210)</f>
        <v>1.0000000000000002</v>
      </c>
      <c r="L1198" s="180">
        <f t="shared" ref="L1198:L1210" si="82">NETWORKDAYS(I1198,J1198,0)</f>
        <v>30076</v>
      </c>
      <c r="M1198" s="251"/>
      <c r="N1198" s="251"/>
      <c r="O1198" s="149">
        <f>SUM(O1199,O1200,O1201,O1202,O1203,O1204,O1205,O1206,O1207,O1208,O1209,O1210)</f>
        <v>1.0000000000000002</v>
      </c>
      <c r="P1198" s="151"/>
      <c r="Q1198" s="145"/>
      <c r="R1198" s="165"/>
      <c r="S1198" s="177"/>
    </row>
    <row r="1199" spans="2:20" ht="12.75" customHeight="1" x14ac:dyDescent="0.25">
      <c r="B1199" s="137">
        <v>1186</v>
      </c>
      <c r="C1199" s="81">
        <v>5</v>
      </c>
      <c r="D1199" s="83" t="s">
        <v>4217</v>
      </c>
      <c r="E1199" s="128" t="s">
        <v>942</v>
      </c>
      <c r="F1199" s="86"/>
      <c r="G1199" s="86"/>
      <c r="H1199" s="79">
        <f>IF(ISBLANK(#REF!)=FALSE,1,IF($J1199&lt;=$D$6,-1,0))</f>
        <v>1</v>
      </c>
      <c r="I1199" s="251">
        <v>42065</v>
      </c>
      <c r="J1199" s="251">
        <v>42083</v>
      </c>
      <c r="K1199" s="149">
        <v>0.1</v>
      </c>
      <c r="L1199" s="180">
        <f t="shared" si="82"/>
        <v>15</v>
      </c>
      <c r="M1199" s="251"/>
      <c r="N1199" s="251"/>
      <c r="O1199" s="149">
        <v>0.1</v>
      </c>
      <c r="P1199" s="151"/>
      <c r="Q1199" s="145"/>
      <c r="R1199" s="165"/>
      <c r="S1199" s="177"/>
    </row>
    <row r="1200" spans="2:20" ht="12.75" customHeight="1" x14ac:dyDescent="0.25">
      <c r="B1200" s="137">
        <v>1187</v>
      </c>
      <c r="C1200" s="81">
        <v>5</v>
      </c>
      <c r="D1200" s="83" t="s">
        <v>4218</v>
      </c>
      <c r="E1200" s="128" t="s">
        <v>2967</v>
      </c>
      <c r="F1200" s="86"/>
      <c r="G1200" s="86"/>
      <c r="H1200" s="79">
        <f>IF(ISBLANK(#REF!)=FALSE,1,IF($J1200&lt;=$D$6,-1,0))</f>
        <v>1</v>
      </c>
      <c r="I1200" s="251">
        <v>42065</v>
      </c>
      <c r="J1200" s="251">
        <v>42083</v>
      </c>
      <c r="K1200" s="149">
        <v>0.13</v>
      </c>
      <c r="L1200" s="180">
        <f t="shared" si="82"/>
        <v>15</v>
      </c>
      <c r="M1200" s="251"/>
      <c r="N1200" s="251"/>
      <c r="O1200" s="149">
        <v>0.13</v>
      </c>
      <c r="P1200" s="151"/>
      <c r="Q1200" s="145"/>
      <c r="R1200" s="165"/>
      <c r="S1200" s="177"/>
    </row>
    <row r="1201" spans="2:20" ht="12.75" customHeight="1" x14ac:dyDescent="0.25">
      <c r="B1201" s="137">
        <v>1188</v>
      </c>
      <c r="C1201" s="81">
        <v>5</v>
      </c>
      <c r="D1201" s="83" t="s">
        <v>4219</v>
      </c>
      <c r="E1201" s="128" t="s">
        <v>3767</v>
      </c>
      <c r="F1201" s="86"/>
      <c r="G1201" s="86"/>
      <c r="H1201" s="79">
        <f>IF(ISBLANK(#REF!)=FALSE,1,IF($J1201&lt;=$D$6,-1,0))</f>
        <v>1</v>
      </c>
      <c r="I1201" s="251">
        <v>42065</v>
      </c>
      <c r="J1201" s="251">
        <v>42083</v>
      </c>
      <c r="K1201" s="149">
        <v>0.14000000000000001</v>
      </c>
      <c r="L1201" s="180">
        <f t="shared" si="82"/>
        <v>15</v>
      </c>
      <c r="M1201" s="251"/>
      <c r="N1201" s="251"/>
      <c r="O1201" s="149">
        <v>0.14000000000000001</v>
      </c>
      <c r="P1201" s="151"/>
      <c r="Q1201" s="145"/>
      <c r="R1201" s="165"/>
      <c r="S1201" s="177"/>
    </row>
    <row r="1202" spans="2:20" ht="12.75" customHeight="1" x14ac:dyDescent="0.25">
      <c r="B1202" s="137">
        <v>1189</v>
      </c>
      <c r="C1202" s="81">
        <v>5</v>
      </c>
      <c r="D1202" s="83" t="s">
        <v>4220</v>
      </c>
      <c r="E1202" s="128" t="s">
        <v>430</v>
      </c>
      <c r="F1202" s="86"/>
      <c r="G1202" s="86"/>
      <c r="H1202" s="79">
        <f>IF(ISBLANK(#REF!)=FALSE,1,IF($J1202&lt;=$D$6,-1,0))</f>
        <v>1</v>
      </c>
      <c r="I1202" s="251">
        <v>42065</v>
      </c>
      <c r="J1202" s="251">
        <v>42083</v>
      </c>
      <c r="K1202" s="149">
        <v>0.03</v>
      </c>
      <c r="L1202" s="180">
        <f t="shared" si="82"/>
        <v>15</v>
      </c>
      <c r="M1202" s="251"/>
      <c r="N1202" s="251"/>
      <c r="O1202" s="149">
        <v>0.03</v>
      </c>
      <c r="P1202" s="151"/>
      <c r="Q1202" s="145"/>
      <c r="R1202" s="165"/>
      <c r="S1202" s="177"/>
    </row>
    <row r="1203" spans="2:20" ht="12.75" customHeight="1" x14ac:dyDescent="0.25">
      <c r="B1203" s="137">
        <v>1190</v>
      </c>
      <c r="C1203" s="81">
        <v>5</v>
      </c>
      <c r="D1203" s="83" t="s">
        <v>4221</v>
      </c>
      <c r="E1203" s="128" t="s">
        <v>4028</v>
      </c>
      <c r="F1203" s="86"/>
      <c r="G1203" s="86"/>
      <c r="H1203" s="79">
        <f>IF(ISBLANK(#REF!)=FALSE,1,IF($J1203&lt;=$D$6,-1,0))</f>
        <v>1</v>
      </c>
      <c r="I1203" s="251">
        <v>42065</v>
      </c>
      <c r="J1203" s="251">
        <v>42083</v>
      </c>
      <c r="K1203" s="149">
        <v>7.0000000000000007E-2</v>
      </c>
      <c r="L1203" s="180">
        <f t="shared" si="82"/>
        <v>15</v>
      </c>
      <c r="M1203" s="251"/>
      <c r="N1203" s="251"/>
      <c r="O1203" s="149">
        <v>7.0000000000000007E-2</v>
      </c>
      <c r="P1203" s="151"/>
      <c r="Q1203" s="145"/>
      <c r="R1203" s="165"/>
      <c r="S1203" s="177"/>
    </row>
    <row r="1204" spans="2:20" ht="16.5" x14ac:dyDescent="0.25">
      <c r="B1204" s="137">
        <v>1191</v>
      </c>
      <c r="C1204" s="81">
        <v>5</v>
      </c>
      <c r="D1204" s="83" t="s">
        <v>4222</v>
      </c>
      <c r="E1204" s="128" t="s">
        <v>1010</v>
      </c>
      <c r="F1204" s="86" t="s">
        <v>444</v>
      </c>
      <c r="G1204" s="86"/>
      <c r="H1204" s="79">
        <f>IF(ISBLANK(#REF!)=FALSE,1,IF($J1204&lt;=$D$6,-1,0))</f>
        <v>1</v>
      </c>
      <c r="I1204" s="251">
        <v>42065</v>
      </c>
      <c r="J1204" s="251">
        <v>42083</v>
      </c>
      <c r="K1204" s="149">
        <v>7.0000000000000007E-2</v>
      </c>
      <c r="L1204" s="180">
        <f t="shared" si="82"/>
        <v>15</v>
      </c>
      <c r="M1204" s="251"/>
      <c r="N1204" s="251"/>
      <c r="O1204" s="149">
        <v>7.0000000000000007E-2</v>
      </c>
      <c r="P1204" s="151"/>
      <c r="Q1204" s="145"/>
      <c r="R1204" s="165"/>
      <c r="S1204" s="177"/>
    </row>
    <row r="1205" spans="2:20" ht="16.5" x14ac:dyDescent="0.25">
      <c r="B1205" s="137">
        <v>1192</v>
      </c>
      <c r="C1205" s="81">
        <v>5</v>
      </c>
      <c r="D1205" s="83" t="s">
        <v>4223</v>
      </c>
      <c r="E1205" s="128" t="s">
        <v>3007</v>
      </c>
      <c r="F1205" s="86" t="s">
        <v>444</v>
      </c>
      <c r="G1205" s="86"/>
      <c r="H1205" s="79">
        <f>IF(ISBLANK(#REF!)=FALSE,1,IF($J1205&lt;=$D$6,-1,0))</f>
        <v>1</v>
      </c>
      <c r="I1205" s="251">
        <v>42065</v>
      </c>
      <c r="J1205" s="251">
        <v>42083</v>
      </c>
      <c r="K1205" s="149">
        <v>0.05</v>
      </c>
      <c r="L1205" s="180">
        <f t="shared" si="82"/>
        <v>15</v>
      </c>
      <c r="M1205" s="251"/>
      <c r="N1205" s="251"/>
      <c r="O1205" s="149">
        <v>0.05</v>
      </c>
      <c r="P1205" s="151"/>
      <c r="Q1205" s="145"/>
      <c r="R1205" s="165"/>
      <c r="S1205" s="177"/>
    </row>
    <row r="1206" spans="2:20" ht="16.5" x14ac:dyDescent="0.25">
      <c r="B1206" s="137">
        <v>1193</v>
      </c>
      <c r="C1206" s="81">
        <v>5</v>
      </c>
      <c r="D1206" s="83" t="s">
        <v>4224</v>
      </c>
      <c r="E1206" s="128" t="s">
        <v>3839</v>
      </c>
      <c r="F1206" s="86" t="s">
        <v>444</v>
      </c>
      <c r="G1206" s="86"/>
      <c r="H1206" s="79">
        <f>IF(ISBLANK(#REF!)=FALSE,1,IF($J1206&lt;=$D$6,-1,0))</f>
        <v>1</v>
      </c>
      <c r="I1206" s="251">
        <v>42065</v>
      </c>
      <c r="J1206" s="251">
        <v>42083</v>
      </c>
      <c r="K1206" s="149">
        <v>7.0000000000000007E-2</v>
      </c>
      <c r="L1206" s="180">
        <f t="shared" si="82"/>
        <v>15</v>
      </c>
      <c r="M1206" s="251"/>
      <c r="N1206" s="251"/>
      <c r="O1206" s="149">
        <v>7.0000000000000007E-2</v>
      </c>
      <c r="P1206" s="151"/>
      <c r="Q1206" s="145"/>
      <c r="R1206" s="165"/>
      <c r="S1206" s="177"/>
    </row>
    <row r="1207" spans="2:20" ht="16.5" x14ac:dyDescent="0.25">
      <c r="B1207" s="137">
        <v>1194</v>
      </c>
      <c r="C1207" s="81">
        <v>5</v>
      </c>
      <c r="D1207" s="83" t="s">
        <v>4225</v>
      </c>
      <c r="E1207" s="128" t="s">
        <v>2984</v>
      </c>
      <c r="F1207" s="86" t="s">
        <v>444</v>
      </c>
      <c r="G1207" s="86"/>
      <c r="H1207" s="79">
        <f>IF(ISBLANK(#REF!)=FALSE,1,IF($J1207&lt;=$D$6,-1,0))</f>
        <v>1</v>
      </c>
      <c r="I1207" s="251">
        <v>42065</v>
      </c>
      <c r="J1207" s="251">
        <v>42083</v>
      </c>
      <c r="K1207" s="149">
        <v>0.06</v>
      </c>
      <c r="L1207" s="180">
        <f t="shared" si="82"/>
        <v>15</v>
      </c>
      <c r="M1207" s="251"/>
      <c r="N1207" s="251"/>
      <c r="O1207" s="149">
        <v>0.06</v>
      </c>
      <c r="P1207" s="151"/>
      <c r="Q1207" s="145"/>
      <c r="R1207" s="165"/>
      <c r="S1207" s="177"/>
    </row>
    <row r="1208" spans="2:20" ht="16.5" x14ac:dyDescent="0.25">
      <c r="B1208" s="137">
        <v>1195</v>
      </c>
      <c r="C1208" s="81">
        <v>5</v>
      </c>
      <c r="D1208" s="83" t="s">
        <v>4226</v>
      </c>
      <c r="E1208" s="128" t="s">
        <v>3877</v>
      </c>
      <c r="F1208" s="86" t="s">
        <v>444</v>
      </c>
      <c r="G1208" s="86"/>
      <c r="H1208" s="79">
        <f>IF(ISBLANK(#REF!)=FALSE,1,IF($J1208&lt;=$D$6,-1,0))</f>
        <v>1</v>
      </c>
      <c r="I1208" s="251">
        <v>42065</v>
      </c>
      <c r="J1208" s="251">
        <v>42083</v>
      </c>
      <c r="K1208" s="149">
        <v>0.04</v>
      </c>
      <c r="L1208" s="180">
        <f t="shared" si="82"/>
        <v>15</v>
      </c>
      <c r="M1208" s="251"/>
      <c r="N1208" s="251"/>
      <c r="O1208" s="149">
        <v>0.04</v>
      </c>
      <c r="P1208" s="151"/>
      <c r="Q1208" s="145"/>
      <c r="R1208" s="165"/>
      <c r="S1208" s="177"/>
    </row>
    <row r="1209" spans="2:20" ht="16.5" x14ac:dyDescent="0.25">
      <c r="B1209" s="137">
        <v>1196</v>
      </c>
      <c r="C1209" s="81">
        <v>5</v>
      </c>
      <c r="D1209" s="83" t="s">
        <v>4227</v>
      </c>
      <c r="E1209" s="128" t="s">
        <v>1081</v>
      </c>
      <c r="F1209" s="86" t="s">
        <v>444</v>
      </c>
      <c r="G1209" s="86"/>
      <c r="H1209" s="79">
        <f>IF(ISBLANK(#REF!)=FALSE,1,IF($J1209&lt;=$D$6,-1,0))</f>
        <v>1</v>
      </c>
      <c r="I1209" s="251">
        <v>42065</v>
      </c>
      <c r="J1209" s="251">
        <v>42083</v>
      </c>
      <c r="K1209" s="149">
        <v>0.2</v>
      </c>
      <c r="L1209" s="180">
        <f t="shared" si="82"/>
        <v>15</v>
      </c>
      <c r="M1209" s="251"/>
      <c r="N1209" s="251"/>
      <c r="O1209" s="149">
        <v>0.2</v>
      </c>
      <c r="P1209" s="151"/>
      <c r="Q1209" s="145"/>
      <c r="R1209" s="165"/>
      <c r="S1209" s="177"/>
    </row>
    <row r="1210" spans="2:20" ht="16.5" x14ac:dyDescent="0.25">
      <c r="B1210" s="137">
        <v>1197</v>
      </c>
      <c r="C1210" s="81">
        <v>5</v>
      </c>
      <c r="D1210" s="83" t="s">
        <v>4228</v>
      </c>
      <c r="E1210" s="128" t="s">
        <v>3015</v>
      </c>
      <c r="F1210" s="86" t="s">
        <v>444</v>
      </c>
      <c r="G1210" s="86"/>
      <c r="H1210" s="79">
        <f>IF(ISBLANK(#REF!)=FALSE,1,IF($J1210&lt;=$D$6,-1,0))</f>
        <v>1</v>
      </c>
      <c r="I1210" s="251">
        <v>42065</v>
      </c>
      <c r="J1210" s="251">
        <v>42083</v>
      </c>
      <c r="K1210" s="149">
        <v>0.04</v>
      </c>
      <c r="L1210" s="180">
        <f t="shared" si="82"/>
        <v>15</v>
      </c>
      <c r="M1210" s="251"/>
      <c r="N1210" s="251"/>
      <c r="O1210" s="149">
        <v>0.04</v>
      </c>
      <c r="P1210" s="151"/>
      <c r="Q1210" s="145"/>
      <c r="R1210" s="165"/>
      <c r="S1210" s="177"/>
    </row>
    <row r="1211" spans="2:20" ht="12.75" customHeight="1" x14ac:dyDescent="0.25">
      <c r="B1211" s="137">
        <v>1198</v>
      </c>
      <c r="C1211" s="81">
        <v>2</v>
      </c>
      <c r="D1211" s="108">
        <v>6.2</v>
      </c>
      <c r="E1211" s="128" t="s">
        <v>445</v>
      </c>
      <c r="F1211" s="85"/>
      <c r="G1211" s="85"/>
      <c r="H1211" s="79">
        <f>IF(ISBLANK(#REF!)=FALSE,1,IF($J1211&lt;=$D$6,-1,0))</f>
        <v>1</v>
      </c>
      <c r="I1211" s="251">
        <v>42060</v>
      </c>
      <c r="J1211" s="251">
        <v>42118</v>
      </c>
      <c r="K1211" s="149" t="e">
        <f>SUM(K1212,K2055,K2145,K2147)</f>
        <v>#REF!</v>
      </c>
      <c r="L1211" s="180">
        <v>5</v>
      </c>
      <c r="M1211" s="251"/>
      <c r="N1211" s="251"/>
      <c r="O1211" s="149" t="e">
        <f>SUM(O1212,O2055,O2145,O2147)</f>
        <v>#REF!</v>
      </c>
      <c r="P1211" s="151"/>
      <c r="Q1211" s="145"/>
      <c r="R1211" s="165"/>
      <c r="S1211" s="177"/>
      <c r="T1211" s="174"/>
    </row>
    <row r="1212" spans="2:20" ht="12.75" customHeight="1" x14ac:dyDescent="0.25">
      <c r="B1212" s="137">
        <v>1199</v>
      </c>
      <c r="C1212" s="81">
        <v>3</v>
      </c>
      <c r="D1212" s="83" t="s">
        <v>4229</v>
      </c>
      <c r="E1212" s="128" t="s">
        <v>446</v>
      </c>
      <c r="F1212" s="85"/>
      <c r="G1212" s="85"/>
      <c r="H1212" s="79">
        <f>IF(ISBLANK(#REF!)=FALSE,1,IF($J1212&lt;=$D$6,-1,0))</f>
        <v>1</v>
      </c>
      <c r="I1212" s="251"/>
      <c r="J1212" s="251">
        <f>J1211+2</f>
        <v>42120</v>
      </c>
      <c r="K1212" s="149" t="e">
        <f>SUM(K1213,K1965)</f>
        <v>#REF!</v>
      </c>
      <c r="L1212" s="180">
        <v>1.4</v>
      </c>
      <c r="M1212" s="251"/>
      <c r="N1212" s="251"/>
      <c r="O1212" s="149" t="e">
        <f>SUM(O1213,O1965)</f>
        <v>#REF!</v>
      </c>
      <c r="P1212" s="151"/>
      <c r="Q1212" s="145"/>
      <c r="R1212" s="165"/>
      <c r="S1212" s="177"/>
      <c r="T1212" s="174"/>
    </row>
    <row r="1213" spans="2:20" ht="12.75" customHeight="1" x14ac:dyDescent="0.25">
      <c r="B1213" s="137">
        <v>1200</v>
      </c>
      <c r="C1213" s="81">
        <v>4</v>
      </c>
      <c r="D1213" s="83" t="s">
        <v>4230</v>
      </c>
      <c r="E1213" s="128" t="s">
        <v>447</v>
      </c>
      <c r="F1213" s="86" t="s">
        <v>664</v>
      </c>
      <c r="G1213" s="86"/>
      <c r="H1213" s="79">
        <f>IF(ISBLANK(#REF!)=FALSE,1,IF($J1213&lt;=$D$6,-1,0))</f>
        <v>1</v>
      </c>
      <c r="I1213" s="251"/>
      <c r="J1213" s="251">
        <f>J1212+2</f>
        <v>42122</v>
      </c>
      <c r="K1213" s="149" t="e">
        <f>SUM(K1214,#REF!,K1934,K1945,K1952,K1958:K1964)</f>
        <v>#REF!</v>
      </c>
      <c r="L1213" s="180">
        <f t="shared" ref="L1213:L1214" si="83">NETWORKDAYS(I1213,J1213,0)</f>
        <v>30087</v>
      </c>
      <c r="M1213" s="251"/>
      <c r="N1213" s="251"/>
      <c r="O1213" s="149" t="e">
        <f>SUM(O1214,#REF!,O1934,O1945,O1952,O1958:O1964)</f>
        <v>#REF!</v>
      </c>
      <c r="P1213" s="151"/>
      <c r="Q1213" s="145"/>
      <c r="R1213" s="165"/>
      <c r="S1213" s="177"/>
    </row>
    <row r="1214" spans="2:20" ht="12.75" customHeight="1" x14ac:dyDescent="0.25">
      <c r="B1214" s="137">
        <v>1201</v>
      </c>
      <c r="C1214" s="81">
        <v>5</v>
      </c>
      <c r="D1214" s="83" t="s">
        <v>4231</v>
      </c>
      <c r="E1214" s="128" t="s">
        <v>942</v>
      </c>
      <c r="F1214" s="86"/>
      <c r="G1214" s="86"/>
      <c r="H1214" s="79">
        <f>IF(ISBLANK(#REF!)=FALSE,1,IF($J1214&lt;=$D$6,-1,0))</f>
        <v>1</v>
      </c>
      <c r="I1214" s="251">
        <v>42060</v>
      </c>
      <c r="J1214" s="251">
        <v>42118</v>
      </c>
      <c r="K1214" s="149">
        <v>0.08</v>
      </c>
      <c r="L1214" s="180">
        <f t="shared" si="83"/>
        <v>43</v>
      </c>
      <c r="M1214" s="251"/>
      <c r="N1214" s="251"/>
      <c r="O1214" s="149">
        <v>0.08</v>
      </c>
      <c r="P1214" s="151"/>
      <c r="Q1214" s="145"/>
      <c r="R1214" s="165"/>
      <c r="S1214" s="177"/>
    </row>
    <row r="1215" spans="2:20" ht="12.75" customHeight="1" x14ac:dyDescent="0.25">
      <c r="B1215" s="137">
        <v>1202</v>
      </c>
      <c r="C1215" s="81">
        <v>6</v>
      </c>
      <c r="D1215" s="83" t="s">
        <v>4232</v>
      </c>
      <c r="E1215" s="128" t="s">
        <v>3752</v>
      </c>
      <c r="F1215" s="86"/>
      <c r="G1215" s="86"/>
      <c r="H1215" s="79">
        <f>IF(ISBLANK(#REF!)=FALSE,1,IF($J1215&lt;=$D$6,-1,0))</f>
        <v>1</v>
      </c>
      <c r="I1215" s="251">
        <v>42065</v>
      </c>
      <c r="J1215" s="251">
        <v>42083</v>
      </c>
      <c r="K1215" s="149"/>
      <c r="L1215" s="180"/>
      <c r="M1215" s="251"/>
      <c r="N1215" s="251"/>
      <c r="O1215" s="149"/>
      <c r="P1215" s="151"/>
      <c r="Q1215" s="145"/>
      <c r="R1215" s="165"/>
      <c r="S1215" s="177"/>
    </row>
    <row r="1216" spans="2:20" ht="12.75" customHeight="1" x14ac:dyDescent="0.25">
      <c r="B1216" s="137">
        <v>1203</v>
      </c>
      <c r="C1216" s="81">
        <v>6</v>
      </c>
      <c r="D1216" s="83" t="s">
        <v>4233</v>
      </c>
      <c r="E1216" s="128" t="s">
        <v>3754</v>
      </c>
      <c r="F1216" s="86"/>
      <c r="G1216" s="86"/>
      <c r="H1216" s="79">
        <f>IF(ISBLANK(#REF!)=FALSE,1,IF($J1216&lt;=$D$6,-1,0))</f>
        <v>1</v>
      </c>
      <c r="I1216" s="251">
        <v>42086</v>
      </c>
      <c r="J1216" s="251">
        <v>42097</v>
      </c>
      <c r="K1216" s="149"/>
      <c r="L1216" s="180"/>
      <c r="M1216" s="251"/>
      <c r="N1216" s="251"/>
      <c r="O1216" s="149"/>
      <c r="P1216" s="151"/>
      <c r="Q1216" s="145"/>
      <c r="R1216" s="165"/>
      <c r="S1216" s="177"/>
    </row>
    <row r="1217" spans="2:19" ht="12.75" customHeight="1" x14ac:dyDescent="0.25">
      <c r="B1217" s="137">
        <v>1204</v>
      </c>
      <c r="C1217" s="81">
        <v>6</v>
      </c>
      <c r="D1217" s="83" t="s">
        <v>4234</v>
      </c>
      <c r="E1217" s="128" t="s">
        <v>3756</v>
      </c>
      <c r="F1217" s="86"/>
      <c r="G1217" s="86"/>
      <c r="H1217" s="79">
        <f>IF(ISBLANK(#REF!)=FALSE,1,IF($J1217&lt;=$D$6,-1,0))</f>
        <v>1</v>
      </c>
      <c r="I1217" s="251">
        <v>42100</v>
      </c>
      <c r="J1217" s="251">
        <v>42104</v>
      </c>
      <c r="K1217" s="149"/>
      <c r="L1217" s="180"/>
      <c r="M1217" s="251"/>
      <c r="N1217" s="251"/>
      <c r="O1217" s="149"/>
      <c r="P1217" s="151"/>
      <c r="Q1217" s="145"/>
      <c r="R1217" s="165"/>
      <c r="S1217" s="177"/>
    </row>
    <row r="1218" spans="2:19" ht="12.75" customHeight="1" x14ac:dyDescent="0.25">
      <c r="B1218" s="137">
        <v>1205</v>
      </c>
      <c r="C1218" s="81">
        <v>6</v>
      </c>
      <c r="D1218" s="83" t="s">
        <v>4235</v>
      </c>
      <c r="E1218" s="128" t="s">
        <v>3758</v>
      </c>
      <c r="F1218" s="86"/>
      <c r="G1218" s="86"/>
      <c r="H1218" s="79">
        <f>IF(ISBLANK(#REF!)=FALSE,1,IF($J1218&lt;=$D$6,-1,0))</f>
        <v>1</v>
      </c>
      <c r="I1218" s="251">
        <v>42107</v>
      </c>
      <c r="J1218" s="251">
        <v>42118</v>
      </c>
      <c r="K1218" s="149"/>
      <c r="L1218" s="180"/>
      <c r="M1218" s="251"/>
      <c r="N1218" s="251"/>
      <c r="O1218" s="149"/>
      <c r="P1218" s="151"/>
      <c r="Q1218" s="145"/>
      <c r="R1218" s="165"/>
      <c r="S1218" s="177"/>
    </row>
    <row r="1219" spans="2:19" ht="12.75" customHeight="1" x14ac:dyDescent="0.25">
      <c r="B1219" s="137">
        <v>1206</v>
      </c>
      <c r="C1219" s="81">
        <v>5</v>
      </c>
      <c r="D1219" s="83" t="s">
        <v>4236</v>
      </c>
      <c r="E1219" s="128" t="s">
        <v>2967</v>
      </c>
      <c r="F1219" s="84"/>
      <c r="G1219" s="84"/>
      <c r="H1219" s="79">
        <f>IF(ISBLANK(#REF!)=FALSE,1,IF($J1219&lt;=$D$6,-1,0))</f>
        <v>1</v>
      </c>
      <c r="I1219" s="251">
        <v>42058</v>
      </c>
      <c r="J1219" s="251">
        <v>42111</v>
      </c>
      <c r="K1219" s="149">
        <v>0.08</v>
      </c>
      <c r="L1219" s="180">
        <f t="shared" ref="L1219:L1220" si="84">NETWORKDAYS(I1219,J1219,0)</f>
        <v>40</v>
      </c>
      <c r="M1219" s="251"/>
      <c r="N1219" s="251"/>
      <c r="O1219" s="149">
        <v>0.08</v>
      </c>
      <c r="P1219" s="151"/>
      <c r="Q1219" s="145"/>
      <c r="R1219" s="165"/>
      <c r="S1219" s="177"/>
    </row>
    <row r="1220" spans="2:19" ht="12.75" customHeight="1" x14ac:dyDescent="0.25">
      <c r="B1220" s="137">
        <v>1207</v>
      </c>
      <c r="C1220" s="81">
        <v>5</v>
      </c>
      <c r="D1220" s="83" t="s">
        <v>4237</v>
      </c>
      <c r="E1220" s="128" t="s">
        <v>3767</v>
      </c>
      <c r="F1220" s="86"/>
      <c r="G1220" s="86"/>
      <c r="H1220" s="79">
        <f>IF(ISBLANK(#REF!)=FALSE,1,IF($J1220&lt;=$D$6,-1,0))</f>
        <v>1</v>
      </c>
      <c r="I1220" s="251">
        <v>42060</v>
      </c>
      <c r="J1220" s="251">
        <v>42111</v>
      </c>
      <c r="K1220" s="149">
        <v>0.1</v>
      </c>
      <c r="L1220" s="180">
        <f t="shared" si="84"/>
        <v>38</v>
      </c>
      <c r="M1220" s="251"/>
      <c r="N1220" s="251"/>
      <c r="O1220" s="149">
        <v>0.1</v>
      </c>
      <c r="P1220" s="151"/>
      <c r="Q1220" s="145"/>
      <c r="R1220" s="165"/>
      <c r="S1220" s="177"/>
    </row>
    <row r="1221" spans="2:19" ht="12.75" customHeight="1" x14ac:dyDescent="0.25">
      <c r="B1221" s="137">
        <v>1208</v>
      </c>
      <c r="C1221" s="81">
        <v>6</v>
      </c>
      <c r="D1221" s="83" t="s">
        <v>4238</v>
      </c>
      <c r="E1221" s="128" t="s">
        <v>3769</v>
      </c>
      <c r="F1221" s="86"/>
      <c r="G1221" s="86"/>
      <c r="H1221" s="79">
        <f>IF(ISBLANK(#REF!)=FALSE,1,IF($J1221&lt;=$D$6,-1,0))</f>
        <v>1</v>
      </c>
      <c r="I1221" s="251">
        <v>42060</v>
      </c>
      <c r="J1221" s="251">
        <v>42069</v>
      </c>
      <c r="K1221" s="149"/>
      <c r="L1221" s="180"/>
      <c r="M1221" s="251"/>
      <c r="N1221" s="251"/>
      <c r="O1221" s="149"/>
      <c r="P1221" s="151"/>
      <c r="Q1221" s="145"/>
      <c r="R1221" s="165"/>
      <c r="S1221" s="177"/>
    </row>
    <row r="1222" spans="2:19" ht="12.75" customHeight="1" x14ac:dyDescent="0.25">
      <c r="B1222" s="137">
        <v>1209</v>
      </c>
      <c r="C1222" s="81">
        <v>6</v>
      </c>
      <c r="D1222" s="83" t="s">
        <v>4239</v>
      </c>
      <c r="E1222" s="128" t="s">
        <v>3771</v>
      </c>
      <c r="F1222" s="86"/>
      <c r="G1222" s="86"/>
      <c r="H1222" s="79">
        <f>IF(ISBLANK(#REF!)=FALSE,1,IF($J1222&lt;=$D$6,-1,0))</f>
        <v>1</v>
      </c>
      <c r="I1222" s="251">
        <v>42072</v>
      </c>
      <c r="J1222" s="251">
        <v>42076</v>
      </c>
      <c r="K1222" s="149"/>
      <c r="L1222" s="180"/>
      <c r="M1222" s="251"/>
      <c r="N1222" s="251"/>
      <c r="O1222" s="149"/>
      <c r="P1222" s="151"/>
      <c r="Q1222" s="145"/>
      <c r="R1222" s="165"/>
      <c r="S1222" s="177"/>
    </row>
    <row r="1223" spans="2:19" ht="12.75" customHeight="1" x14ac:dyDescent="0.25">
      <c r="B1223" s="137">
        <v>1210</v>
      </c>
      <c r="C1223" s="81">
        <v>6</v>
      </c>
      <c r="D1223" s="83" t="s">
        <v>4240</v>
      </c>
      <c r="E1223" s="128" t="s">
        <v>3773</v>
      </c>
      <c r="F1223" s="86"/>
      <c r="G1223" s="86"/>
      <c r="H1223" s="79">
        <f>IF(ISBLANK(#REF!)=FALSE,1,IF($J1223&lt;=$D$6,-1,0))</f>
        <v>1</v>
      </c>
      <c r="I1223" s="251">
        <v>42072</v>
      </c>
      <c r="J1223" s="251">
        <v>42076</v>
      </c>
      <c r="K1223" s="149"/>
      <c r="L1223" s="180"/>
      <c r="M1223" s="251"/>
      <c r="N1223" s="251"/>
      <c r="O1223" s="149"/>
      <c r="P1223" s="151"/>
      <c r="Q1223" s="145"/>
      <c r="R1223" s="165"/>
      <c r="S1223" s="177"/>
    </row>
    <row r="1224" spans="2:19" ht="12.75" customHeight="1" x14ac:dyDescent="0.25">
      <c r="B1224" s="137">
        <v>1211</v>
      </c>
      <c r="C1224" s="81">
        <v>6</v>
      </c>
      <c r="D1224" s="83" t="s">
        <v>4241</v>
      </c>
      <c r="E1224" s="128" t="s">
        <v>3775</v>
      </c>
      <c r="F1224" s="86"/>
      <c r="G1224" s="86"/>
      <c r="H1224" s="79">
        <f>IF(ISBLANK(#REF!)=FALSE,1,IF($J1224&lt;=$D$6,-1,0))</f>
        <v>1</v>
      </c>
      <c r="I1224" s="251">
        <v>42079</v>
      </c>
      <c r="J1224" s="251">
        <v>42083</v>
      </c>
      <c r="K1224" s="149"/>
      <c r="L1224" s="180"/>
      <c r="M1224" s="251"/>
      <c r="N1224" s="251"/>
      <c r="O1224" s="149"/>
      <c r="P1224" s="151"/>
      <c r="Q1224" s="145"/>
      <c r="R1224" s="165"/>
      <c r="S1224" s="177"/>
    </row>
    <row r="1225" spans="2:19" ht="12.75" customHeight="1" x14ac:dyDescent="0.25">
      <c r="B1225" s="137">
        <v>1212</v>
      </c>
      <c r="C1225" s="81">
        <v>6</v>
      </c>
      <c r="D1225" s="83" t="s">
        <v>4242</v>
      </c>
      <c r="E1225" s="128" t="s">
        <v>3777</v>
      </c>
      <c r="F1225" s="86"/>
      <c r="G1225" s="86"/>
      <c r="H1225" s="79">
        <f>IF(ISBLANK(#REF!)=FALSE,1,IF($J1225&lt;=$D$6,-1,0))</f>
        <v>1</v>
      </c>
      <c r="I1225" s="251">
        <v>42086</v>
      </c>
      <c r="J1225" s="251">
        <v>42090</v>
      </c>
      <c r="K1225" s="149"/>
      <c r="L1225" s="180"/>
      <c r="M1225" s="251"/>
      <c r="N1225" s="251"/>
      <c r="O1225" s="149"/>
      <c r="P1225" s="151"/>
      <c r="Q1225" s="145"/>
      <c r="R1225" s="165"/>
      <c r="S1225" s="177"/>
    </row>
    <row r="1226" spans="2:19" ht="12.75" customHeight="1" x14ac:dyDescent="0.25">
      <c r="B1226" s="137">
        <v>1213</v>
      </c>
      <c r="C1226" s="81">
        <v>6</v>
      </c>
      <c r="D1226" s="83" t="s">
        <v>4243</v>
      </c>
      <c r="E1226" s="128" t="s">
        <v>3779</v>
      </c>
      <c r="F1226" s="86"/>
      <c r="G1226" s="86"/>
      <c r="H1226" s="79">
        <f>IF(ISBLANK(#REF!)=FALSE,1,IF($J1226&lt;=$D$6,-1,0))</f>
        <v>1</v>
      </c>
      <c r="I1226" s="251">
        <v>42093</v>
      </c>
      <c r="J1226" s="251">
        <v>42097</v>
      </c>
      <c r="K1226" s="149"/>
      <c r="L1226" s="180"/>
      <c r="M1226" s="251"/>
      <c r="N1226" s="251"/>
      <c r="O1226" s="149"/>
      <c r="P1226" s="151"/>
      <c r="Q1226" s="145"/>
      <c r="R1226" s="165"/>
      <c r="S1226" s="177"/>
    </row>
    <row r="1227" spans="2:19" ht="12.75" customHeight="1" x14ac:dyDescent="0.25">
      <c r="B1227" s="137">
        <v>1214</v>
      </c>
      <c r="C1227" s="81">
        <v>6</v>
      </c>
      <c r="D1227" s="83" t="s">
        <v>4244</v>
      </c>
      <c r="E1227" s="128" t="s">
        <v>3781</v>
      </c>
      <c r="F1227" s="86"/>
      <c r="G1227" s="86"/>
      <c r="H1227" s="79">
        <f>IF(ISBLANK(#REF!)=FALSE,1,IF($J1227&lt;=$D$6,-1,0))</f>
        <v>1</v>
      </c>
      <c r="I1227" s="251">
        <v>42093</v>
      </c>
      <c r="J1227" s="251">
        <v>42097</v>
      </c>
      <c r="K1227" s="149"/>
      <c r="L1227" s="180"/>
      <c r="M1227" s="251"/>
      <c r="N1227" s="251"/>
      <c r="O1227" s="149"/>
      <c r="P1227" s="151"/>
      <c r="Q1227" s="145"/>
      <c r="R1227" s="165"/>
      <c r="S1227" s="177"/>
    </row>
    <row r="1228" spans="2:19" ht="12.75" customHeight="1" x14ac:dyDescent="0.25">
      <c r="B1228" s="137">
        <v>1215</v>
      </c>
      <c r="C1228" s="81">
        <v>6</v>
      </c>
      <c r="D1228" s="83" t="s">
        <v>4245</v>
      </c>
      <c r="E1228" s="128" t="s">
        <v>3783</v>
      </c>
      <c r="F1228" s="86"/>
      <c r="G1228" s="86"/>
      <c r="H1228" s="79">
        <f>IF(ISBLANK(#REF!)=FALSE,1,IF($J1228&lt;=$D$6,-1,0))</f>
        <v>1</v>
      </c>
      <c r="I1228" s="251">
        <v>42100</v>
      </c>
      <c r="J1228" s="251">
        <v>42104</v>
      </c>
      <c r="K1228" s="149"/>
      <c r="L1228" s="180"/>
      <c r="M1228" s="251"/>
      <c r="N1228" s="251"/>
      <c r="O1228" s="149"/>
      <c r="P1228" s="151"/>
      <c r="Q1228" s="145"/>
      <c r="R1228" s="165"/>
      <c r="S1228" s="177"/>
    </row>
    <row r="1229" spans="2:19" ht="12.75" customHeight="1" x14ac:dyDescent="0.25">
      <c r="B1229" s="137">
        <v>1216</v>
      </c>
      <c r="C1229" s="81">
        <v>6</v>
      </c>
      <c r="D1229" s="83" t="s">
        <v>4246</v>
      </c>
      <c r="E1229" s="128" t="s">
        <v>3785</v>
      </c>
      <c r="F1229" s="86"/>
      <c r="G1229" s="86"/>
      <c r="H1229" s="79">
        <f>IF(ISBLANK(#REF!)=FALSE,1,IF($J1229&lt;=$D$6,-1,0))</f>
        <v>1</v>
      </c>
      <c r="I1229" s="251">
        <v>42100</v>
      </c>
      <c r="J1229" s="251">
        <v>42104</v>
      </c>
      <c r="K1229" s="149"/>
      <c r="L1229" s="180"/>
      <c r="M1229" s="251"/>
      <c r="N1229" s="251"/>
      <c r="O1229" s="149"/>
      <c r="P1229" s="151"/>
      <c r="Q1229" s="145"/>
      <c r="R1229" s="165"/>
      <c r="S1229" s="177"/>
    </row>
    <row r="1230" spans="2:19" ht="12.75" customHeight="1" x14ac:dyDescent="0.25">
      <c r="B1230" s="137">
        <v>1217</v>
      </c>
      <c r="C1230" s="81">
        <v>6</v>
      </c>
      <c r="D1230" s="83" t="s">
        <v>4247</v>
      </c>
      <c r="E1230" s="128" t="s">
        <v>3787</v>
      </c>
      <c r="F1230" s="86"/>
      <c r="G1230" s="86"/>
      <c r="H1230" s="79">
        <f>IF(ISBLANK(#REF!)=FALSE,1,IF($J1230&lt;=$D$6,-1,0))</f>
        <v>1</v>
      </c>
      <c r="I1230" s="251">
        <v>42107</v>
      </c>
      <c r="J1230" s="251">
        <v>42111</v>
      </c>
      <c r="K1230" s="149"/>
      <c r="L1230" s="180"/>
      <c r="M1230" s="251"/>
      <c r="N1230" s="251"/>
      <c r="O1230" s="149"/>
      <c r="P1230" s="151"/>
      <c r="Q1230" s="145"/>
      <c r="R1230" s="165"/>
      <c r="S1230" s="177"/>
    </row>
    <row r="1231" spans="2:19" ht="12.75" customHeight="1" x14ac:dyDescent="0.25">
      <c r="B1231" s="137">
        <v>1218</v>
      </c>
      <c r="C1231" s="81">
        <v>5</v>
      </c>
      <c r="D1231" s="83" t="s">
        <v>4248</v>
      </c>
      <c r="E1231" s="128" t="s">
        <v>430</v>
      </c>
      <c r="F1231" s="86"/>
      <c r="G1231" s="86"/>
      <c r="H1231" s="79">
        <f>IF(ISBLANK(#REF!)=FALSE,1,IF($J1231&lt;=$D$6,-1,0))</f>
        <v>1</v>
      </c>
      <c r="I1231" s="251">
        <v>42065</v>
      </c>
      <c r="J1231" s="251">
        <v>42097</v>
      </c>
      <c r="K1231" s="149">
        <v>0.01</v>
      </c>
      <c r="L1231" s="180">
        <f>NETWORKDAYS(I1231,J1231,0)</f>
        <v>25</v>
      </c>
      <c r="M1231" s="251"/>
      <c r="N1231" s="251"/>
      <c r="O1231" s="149">
        <v>0.01</v>
      </c>
      <c r="P1231" s="151"/>
      <c r="Q1231" s="145"/>
      <c r="R1231" s="165"/>
      <c r="S1231" s="177"/>
    </row>
    <row r="1232" spans="2:19" ht="12.75" customHeight="1" x14ac:dyDescent="0.25">
      <c r="B1232" s="137">
        <v>1219</v>
      </c>
      <c r="C1232" s="81">
        <v>6</v>
      </c>
      <c r="D1232" s="83" t="s">
        <v>4249</v>
      </c>
      <c r="E1232" s="128" t="s">
        <v>3791</v>
      </c>
      <c r="F1232" s="86"/>
      <c r="G1232" s="86"/>
      <c r="H1232" s="79">
        <f>IF(ISBLANK(#REF!)=FALSE,1,IF($J1232&lt;=$D$6,-1,0))</f>
        <v>1</v>
      </c>
      <c r="I1232" s="251">
        <v>42065</v>
      </c>
      <c r="J1232" s="251">
        <v>42076</v>
      </c>
      <c r="K1232" s="149"/>
      <c r="L1232" s="180"/>
      <c r="M1232" s="251"/>
      <c r="N1232" s="251"/>
      <c r="O1232" s="149"/>
      <c r="P1232" s="151"/>
      <c r="Q1232" s="145"/>
      <c r="R1232" s="165"/>
      <c r="S1232" s="177"/>
    </row>
    <row r="1233" spans="2:19" ht="12.75" customHeight="1" x14ac:dyDescent="0.25">
      <c r="B1233" s="137">
        <v>1220</v>
      </c>
      <c r="C1233" s="81">
        <v>6</v>
      </c>
      <c r="D1233" s="83" t="s">
        <v>4250</v>
      </c>
      <c r="E1233" s="128" t="s">
        <v>3793</v>
      </c>
      <c r="F1233" s="86"/>
      <c r="G1233" s="86"/>
      <c r="H1233" s="79">
        <f>IF(ISBLANK(#REF!)=FALSE,1,IF($J1233&lt;=$D$6,-1,0))</f>
        <v>1</v>
      </c>
      <c r="I1233" s="251">
        <v>42079</v>
      </c>
      <c r="J1233" s="251">
        <v>42083</v>
      </c>
      <c r="K1233" s="149"/>
      <c r="L1233" s="180"/>
      <c r="M1233" s="251"/>
      <c r="N1233" s="251"/>
      <c r="O1233" s="149"/>
      <c r="P1233" s="151"/>
      <c r="Q1233" s="145"/>
      <c r="R1233" s="165"/>
      <c r="S1233" s="177"/>
    </row>
    <row r="1234" spans="2:19" ht="12.75" customHeight="1" x14ac:dyDescent="0.25">
      <c r="B1234" s="137">
        <v>1221</v>
      </c>
      <c r="C1234" s="81">
        <v>6</v>
      </c>
      <c r="D1234" s="83" t="s">
        <v>4251</v>
      </c>
      <c r="E1234" s="128" t="s">
        <v>1674</v>
      </c>
      <c r="F1234" s="86"/>
      <c r="G1234" s="86"/>
      <c r="H1234" s="79">
        <f>IF(ISBLANK(#REF!)=FALSE,1,IF($J1234&lt;=$D$6,-1,0))</f>
        <v>1</v>
      </c>
      <c r="I1234" s="251">
        <v>42086</v>
      </c>
      <c r="J1234" s="251">
        <v>42090</v>
      </c>
      <c r="K1234" s="149"/>
      <c r="L1234" s="180"/>
      <c r="M1234" s="251"/>
      <c r="N1234" s="251"/>
      <c r="O1234" s="149"/>
      <c r="P1234" s="151"/>
      <c r="Q1234" s="145"/>
      <c r="R1234" s="165"/>
      <c r="S1234" s="177"/>
    </row>
    <row r="1235" spans="2:19" ht="12.75" customHeight="1" x14ac:dyDescent="0.25">
      <c r="B1235" s="137">
        <v>1222</v>
      </c>
      <c r="C1235" s="81">
        <v>6</v>
      </c>
      <c r="D1235" s="83" t="s">
        <v>4252</v>
      </c>
      <c r="E1235" s="128" t="s">
        <v>4022</v>
      </c>
      <c r="F1235" s="86"/>
      <c r="G1235" s="86"/>
      <c r="H1235" s="79">
        <f>IF(ISBLANK(#REF!)=FALSE,1,IF($J1235&lt;=$D$6,-1,0))</f>
        <v>1</v>
      </c>
      <c r="I1235" s="251">
        <v>42093</v>
      </c>
      <c r="J1235" s="251">
        <v>42097</v>
      </c>
      <c r="K1235" s="149"/>
      <c r="L1235" s="180"/>
      <c r="M1235" s="251"/>
      <c r="N1235" s="251"/>
      <c r="O1235" s="149"/>
      <c r="P1235" s="151"/>
      <c r="Q1235" s="145"/>
      <c r="R1235" s="165"/>
      <c r="S1235" s="177"/>
    </row>
    <row r="1236" spans="2:19" ht="12.75" customHeight="1" x14ac:dyDescent="0.25">
      <c r="B1236" s="137">
        <v>1223</v>
      </c>
      <c r="C1236" s="81">
        <v>6</v>
      </c>
      <c r="D1236" s="83" t="s">
        <v>4253</v>
      </c>
      <c r="E1236" s="128" t="s">
        <v>4024</v>
      </c>
      <c r="F1236" s="86"/>
      <c r="G1236" s="86"/>
      <c r="H1236" s="79">
        <f>IF(ISBLANK(#REF!)=FALSE,1,IF($J1236&lt;=$D$6,-1,0))</f>
        <v>1</v>
      </c>
      <c r="I1236" s="251">
        <v>42093</v>
      </c>
      <c r="J1236" s="251">
        <v>42097</v>
      </c>
      <c r="K1236" s="149"/>
      <c r="L1236" s="180"/>
      <c r="M1236" s="251"/>
      <c r="N1236" s="251"/>
      <c r="O1236" s="149"/>
      <c r="P1236" s="151"/>
      <c r="Q1236" s="145"/>
      <c r="R1236" s="165"/>
      <c r="S1236" s="177"/>
    </row>
    <row r="1237" spans="2:19" ht="12.75" customHeight="1" x14ac:dyDescent="0.25">
      <c r="B1237" s="137">
        <v>1224</v>
      </c>
      <c r="C1237" s="81">
        <v>6</v>
      </c>
      <c r="D1237" s="83" t="s">
        <v>4254</v>
      </c>
      <c r="E1237" s="128" t="s">
        <v>4026</v>
      </c>
      <c r="F1237" s="86"/>
      <c r="G1237" s="86"/>
      <c r="H1237" s="79">
        <f>IF(ISBLANK(#REF!)=FALSE,1,IF($J1237&lt;=$D$6,-1,0))</f>
        <v>1</v>
      </c>
      <c r="I1237" s="251">
        <v>42093</v>
      </c>
      <c r="J1237" s="251">
        <v>42097</v>
      </c>
      <c r="K1237" s="149"/>
      <c r="L1237" s="180"/>
      <c r="M1237" s="251"/>
      <c r="N1237" s="251"/>
      <c r="O1237" s="149"/>
      <c r="P1237" s="151"/>
      <c r="Q1237" s="145"/>
      <c r="R1237" s="165"/>
      <c r="S1237" s="177"/>
    </row>
    <row r="1238" spans="2:19" ht="12.75" customHeight="1" x14ac:dyDescent="0.25">
      <c r="B1238" s="137">
        <v>1225</v>
      </c>
      <c r="C1238" s="81">
        <v>5</v>
      </c>
      <c r="D1238" s="83" t="s">
        <v>4255</v>
      </c>
      <c r="E1238" s="128" t="s">
        <v>4028</v>
      </c>
      <c r="F1238" s="86"/>
      <c r="G1238" s="86"/>
      <c r="H1238" s="79">
        <f>IF(ISBLANK(#REF!)=FALSE,1,IF($J1238&lt;=$D$6,-1,0))</f>
        <v>1</v>
      </c>
      <c r="I1238" s="251">
        <v>42100</v>
      </c>
      <c r="J1238" s="251">
        <v>42118</v>
      </c>
      <c r="K1238" s="149">
        <v>0.02</v>
      </c>
      <c r="L1238" s="180">
        <f>NETWORKDAYS(I1238,J1238,0)</f>
        <v>15</v>
      </c>
      <c r="M1238" s="251"/>
      <c r="N1238" s="251"/>
      <c r="O1238" s="149">
        <v>0.02</v>
      </c>
      <c r="P1238" s="151"/>
      <c r="Q1238" s="145"/>
      <c r="R1238" s="165"/>
      <c r="S1238" s="177"/>
    </row>
    <row r="1239" spans="2:19" ht="12.75" customHeight="1" x14ac:dyDescent="0.25">
      <c r="B1239" s="137">
        <v>1226</v>
      </c>
      <c r="C1239" s="81">
        <v>6</v>
      </c>
      <c r="D1239" s="83" t="s">
        <v>4256</v>
      </c>
      <c r="E1239" s="128" t="s">
        <v>4030</v>
      </c>
      <c r="F1239" s="86"/>
      <c r="G1239" s="86"/>
      <c r="H1239" s="79">
        <f>IF(ISBLANK(#REF!)=FALSE,1,IF($J1239&lt;=$D$6,-1,0))</f>
        <v>1</v>
      </c>
      <c r="I1239" s="251">
        <v>42100</v>
      </c>
      <c r="J1239" s="251">
        <v>42104</v>
      </c>
      <c r="K1239" s="149"/>
      <c r="L1239" s="180"/>
      <c r="M1239" s="251"/>
      <c r="N1239" s="251"/>
      <c r="O1239" s="149"/>
      <c r="P1239" s="151"/>
      <c r="Q1239" s="145"/>
      <c r="R1239" s="165"/>
      <c r="S1239" s="177"/>
    </row>
    <row r="1240" spans="2:19" ht="12.75" customHeight="1" x14ac:dyDescent="0.25">
      <c r="B1240" s="137">
        <v>1227</v>
      </c>
      <c r="C1240" s="81">
        <v>6</v>
      </c>
      <c r="D1240" s="83" t="s">
        <v>4257</v>
      </c>
      <c r="E1240" s="128" t="s">
        <v>4032</v>
      </c>
      <c r="F1240" s="86"/>
      <c r="G1240" s="86"/>
      <c r="H1240" s="79">
        <f>IF(ISBLANK(#REF!)=FALSE,1,IF($J1240&lt;=$D$6,-1,0))</f>
        <v>1</v>
      </c>
      <c r="I1240" s="251">
        <v>42107</v>
      </c>
      <c r="J1240" s="251">
        <v>42111</v>
      </c>
      <c r="K1240" s="149"/>
      <c r="L1240" s="180"/>
      <c r="M1240" s="251"/>
      <c r="N1240" s="251"/>
      <c r="O1240" s="149"/>
      <c r="P1240" s="151"/>
      <c r="Q1240" s="145"/>
      <c r="R1240" s="165"/>
      <c r="S1240" s="177"/>
    </row>
    <row r="1241" spans="2:19" ht="12.75" customHeight="1" x14ac:dyDescent="0.25">
      <c r="B1241" s="137">
        <v>1228</v>
      </c>
      <c r="C1241" s="81">
        <v>6</v>
      </c>
      <c r="D1241" s="83" t="s">
        <v>4258</v>
      </c>
      <c r="E1241" s="128" t="s">
        <v>1057</v>
      </c>
      <c r="F1241" s="86"/>
      <c r="G1241" s="86"/>
      <c r="H1241" s="79">
        <f>IF(ISBLANK(#REF!)=FALSE,1,IF($J1241&lt;=$D$6,-1,0))</f>
        <v>1</v>
      </c>
      <c r="I1241" s="251">
        <v>42107</v>
      </c>
      <c r="J1241" s="251">
        <v>42111</v>
      </c>
      <c r="K1241" s="149"/>
      <c r="L1241" s="180"/>
      <c r="M1241" s="251"/>
      <c r="N1241" s="251"/>
      <c r="O1241" s="149"/>
      <c r="P1241" s="151"/>
      <c r="Q1241" s="145"/>
      <c r="R1241" s="165"/>
      <c r="S1241" s="177"/>
    </row>
    <row r="1242" spans="2:19" ht="12.75" customHeight="1" x14ac:dyDescent="0.25">
      <c r="B1242" s="137">
        <v>1229</v>
      </c>
      <c r="C1242" s="81">
        <v>6</v>
      </c>
      <c r="D1242" s="83" t="s">
        <v>4259</v>
      </c>
      <c r="E1242" s="128" t="s">
        <v>2994</v>
      </c>
      <c r="F1242" s="86"/>
      <c r="G1242" s="86"/>
      <c r="H1242" s="79">
        <f>IF(ISBLANK(#REF!)=FALSE,1,IF($J1242&lt;=$D$6,-1,0))</f>
        <v>1</v>
      </c>
      <c r="I1242" s="251">
        <v>42114</v>
      </c>
      <c r="J1242" s="251">
        <v>42118</v>
      </c>
      <c r="K1242" s="149"/>
      <c r="L1242" s="180"/>
      <c r="M1242" s="251"/>
      <c r="N1242" s="251"/>
      <c r="O1242" s="149"/>
      <c r="P1242" s="151"/>
      <c r="Q1242" s="145"/>
      <c r="R1242" s="165"/>
      <c r="S1242" s="177"/>
    </row>
    <row r="1243" spans="2:19" ht="12.75" customHeight="1" x14ac:dyDescent="0.25">
      <c r="B1243" s="137">
        <v>1230</v>
      </c>
      <c r="C1243" s="81">
        <v>6</v>
      </c>
      <c r="D1243" s="83" t="s">
        <v>4260</v>
      </c>
      <c r="E1243" s="128" t="s">
        <v>4036</v>
      </c>
      <c r="F1243" s="86"/>
      <c r="G1243" s="86"/>
      <c r="H1243" s="79">
        <f>IF(ISBLANK(#REF!)=FALSE,1,IF($J1243&lt;=$D$6,-1,0))</f>
        <v>1</v>
      </c>
      <c r="I1243" s="251">
        <v>42114</v>
      </c>
      <c r="J1243" s="251">
        <v>42118</v>
      </c>
      <c r="K1243" s="149"/>
      <c r="L1243" s="180"/>
      <c r="M1243" s="251"/>
      <c r="N1243" s="251"/>
      <c r="O1243" s="149"/>
      <c r="P1243" s="151"/>
      <c r="Q1243" s="145"/>
      <c r="R1243" s="165"/>
      <c r="S1243" s="177"/>
    </row>
    <row r="1244" spans="2:19" ht="16.5" x14ac:dyDescent="0.25">
      <c r="B1244" s="137">
        <v>1231</v>
      </c>
      <c r="C1244" s="81">
        <v>5</v>
      </c>
      <c r="D1244" s="83" t="s">
        <v>4261</v>
      </c>
      <c r="E1244" s="128" t="s">
        <v>1010</v>
      </c>
      <c r="F1244" s="86" t="s">
        <v>444</v>
      </c>
      <c r="G1244" s="86"/>
      <c r="H1244" s="79">
        <f>IF(ISBLANK(#REF!)=FALSE,1,IF($J1244&lt;=$D$6,-1,0))</f>
        <v>1</v>
      </c>
      <c r="I1244" s="251">
        <v>42065</v>
      </c>
      <c r="J1244" s="251">
        <v>42097</v>
      </c>
      <c r="K1244" s="149">
        <v>0.02</v>
      </c>
      <c r="L1244" s="180">
        <f t="shared" ref="L1244:L1252" si="85">NETWORKDAYS(I1244,J1244,0)</f>
        <v>25</v>
      </c>
      <c r="M1244" s="251"/>
      <c r="N1244" s="251"/>
      <c r="O1244" s="149">
        <v>0.02</v>
      </c>
      <c r="P1244" s="151"/>
      <c r="Q1244" s="145"/>
      <c r="R1244" s="165"/>
      <c r="S1244" s="177"/>
    </row>
    <row r="1245" spans="2:19" ht="16.5" x14ac:dyDescent="0.25">
      <c r="B1245" s="137">
        <v>1232</v>
      </c>
      <c r="C1245" s="81">
        <v>5</v>
      </c>
      <c r="D1245" s="83" t="s">
        <v>4262</v>
      </c>
      <c r="E1245" s="128" t="s">
        <v>3007</v>
      </c>
      <c r="F1245" s="86" t="s">
        <v>444</v>
      </c>
      <c r="G1245" s="86"/>
      <c r="H1245" s="79">
        <f>IF(ISBLANK(#REF!)=FALSE,1,IF($J1245&lt;=$D$6,-1,0))</f>
        <v>1</v>
      </c>
      <c r="I1245" s="251">
        <v>42065</v>
      </c>
      <c r="J1245" s="251">
        <v>42097</v>
      </c>
      <c r="K1245" s="149">
        <v>0.01</v>
      </c>
      <c r="L1245" s="180">
        <f t="shared" si="85"/>
        <v>25</v>
      </c>
      <c r="M1245" s="251"/>
      <c r="N1245" s="251"/>
      <c r="O1245" s="149">
        <v>0.01</v>
      </c>
      <c r="P1245" s="151"/>
      <c r="Q1245" s="145"/>
      <c r="R1245" s="165"/>
      <c r="S1245" s="177"/>
    </row>
    <row r="1246" spans="2:19" ht="16.5" x14ac:dyDescent="0.25">
      <c r="B1246" s="137">
        <v>1233</v>
      </c>
      <c r="C1246" s="81">
        <v>5</v>
      </c>
      <c r="D1246" s="83" t="s">
        <v>4263</v>
      </c>
      <c r="E1246" s="128" t="s">
        <v>3839</v>
      </c>
      <c r="F1246" s="86" t="s">
        <v>444</v>
      </c>
      <c r="G1246" s="86"/>
      <c r="H1246" s="79">
        <f>IF(ISBLANK(#REF!)=FALSE,1,IF($J1246&lt;=$D$6,-1,0))</f>
        <v>1</v>
      </c>
      <c r="I1246" s="251">
        <v>42065</v>
      </c>
      <c r="J1246" s="251">
        <v>42097</v>
      </c>
      <c r="K1246" s="149">
        <v>0.02</v>
      </c>
      <c r="L1246" s="180">
        <f t="shared" si="85"/>
        <v>25</v>
      </c>
      <c r="M1246" s="251"/>
      <c r="N1246" s="251"/>
      <c r="O1246" s="149">
        <v>0.02</v>
      </c>
      <c r="P1246" s="151"/>
      <c r="Q1246" s="145"/>
      <c r="R1246" s="165"/>
      <c r="S1246" s="177"/>
    </row>
    <row r="1247" spans="2:19" ht="16.5" x14ac:dyDescent="0.25">
      <c r="B1247" s="137">
        <v>1234</v>
      </c>
      <c r="C1247" s="81">
        <v>5</v>
      </c>
      <c r="D1247" s="83" t="s">
        <v>4264</v>
      </c>
      <c r="E1247" s="128" t="s">
        <v>2984</v>
      </c>
      <c r="F1247" s="86" t="s">
        <v>444</v>
      </c>
      <c r="G1247" s="86"/>
      <c r="H1247" s="79">
        <f>IF(ISBLANK(#REF!)=FALSE,1,IF($J1247&lt;=$D$6,-1,0))</f>
        <v>1</v>
      </c>
      <c r="I1247" s="251">
        <v>42065</v>
      </c>
      <c r="J1247" s="251">
        <v>42097</v>
      </c>
      <c r="K1247" s="149">
        <v>0.02</v>
      </c>
      <c r="L1247" s="180">
        <f t="shared" si="85"/>
        <v>25</v>
      </c>
      <c r="M1247" s="251"/>
      <c r="N1247" s="251"/>
      <c r="O1247" s="149">
        <v>0.02</v>
      </c>
      <c r="P1247" s="151"/>
      <c r="Q1247" s="145"/>
      <c r="R1247" s="165"/>
      <c r="S1247" s="177"/>
    </row>
    <row r="1248" spans="2:19" ht="16.5" x14ac:dyDescent="0.25">
      <c r="B1248" s="137">
        <v>1235</v>
      </c>
      <c r="C1248" s="81">
        <v>5</v>
      </c>
      <c r="D1248" s="83" t="s">
        <v>4265</v>
      </c>
      <c r="E1248" s="128" t="s">
        <v>3877</v>
      </c>
      <c r="F1248" s="86" t="s">
        <v>444</v>
      </c>
      <c r="G1248" s="86"/>
      <c r="H1248" s="79">
        <f>IF(ISBLANK(#REF!)=FALSE,1,IF($J1248&lt;=$D$6,-1,0))</f>
        <v>1</v>
      </c>
      <c r="I1248" s="251">
        <v>42065</v>
      </c>
      <c r="J1248" s="251">
        <v>42097</v>
      </c>
      <c r="K1248" s="149">
        <v>0.03</v>
      </c>
      <c r="L1248" s="180">
        <f t="shared" si="85"/>
        <v>25</v>
      </c>
      <c r="M1248" s="251"/>
      <c r="N1248" s="251"/>
      <c r="O1248" s="149">
        <v>0.03</v>
      </c>
      <c r="P1248" s="151"/>
      <c r="Q1248" s="145"/>
      <c r="R1248" s="165"/>
      <c r="S1248" s="177"/>
    </row>
    <row r="1249" spans="2:19" ht="16.5" x14ac:dyDescent="0.25">
      <c r="B1249" s="137">
        <v>1236</v>
      </c>
      <c r="C1249" s="81">
        <v>5</v>
      </c>
      <c r="D1249" s="83" t="s">
        <v>4266</v>
      </c>
      <c r="E1249" s="128" t="s">
        <v>1081</v>
      </c>
      <c r="F1249" s="86" t="s">
        <v>444</v>
      </c>
      <c r="G1249" s="86"/>
      <c r="H1249" s="79">
        <f>IF(ISBLANK(#REF!)=FALSE,1,IF($J1249&lt;=$D$6,-1,0))</f>
        <v>1</v>
      </c>
      <c r="I1249" s="251">
        <v>42065</v>
      </c>
      <c r="J1249" s="251">
        <v>42097</v>
      </c>
      <c r="K1249" s="149">
        <v>0.1</v>
      </c>
      <c r="L1249" s="180">
        <f t="shared" si="85"/>
        <v>25</v>
      </c>
      <c r="M1249" s="251"/>
      <c r="N1249" s="251"/>
      <c r="O1249" s="149">
        <v>0.1</v>
      </c>
      <c r="P1249" s="151"/>
      <c r="Q1249" s="145"/>
      <c r="R1249" s="165"/>
      <c r="S1249" s="177"/>
    </row>
    <row r="1250" spans="2:19" ht="16.5" x14ac:dyDescent="0.25">
      <c r="B1250" s="137">
        <v>1237</v>
      </c>
      <c r="C1250" s="81">
        <v>5</v>
      </c>
      <c r="D1250" s="83" t="s">
        <v>4267</v>
      </c>
      <c r="E1250" s="128" t="s">
        <v>3015</v>
      </c>
      <c r="F1250" s="86" t="s">
        <v>444</v>
      </c>
      <c r="G1250" s="86"/>
      <c r="H1250" s="79">
        <f>IF(ISBLANK(#REF!)=FALSE,1,IF($J1250&lt;=$D$6,-1,0))</f>
        <v>1</v>
      </c>
      <c r="I1250" s="251">
        <v>42065</v>
      </c>
      <c r="J1250" s="251">
        <v>42097</v>
      </c>
      <c r="K1250" s="149">
        <v>0.01</v>
      </c>
      <c r="L1250" s="180">
        <f t="shared" si="85"/>
        <v>25</v>
      </c>
      <c r="M1250" s="251"/>
      <c r="N1250" s="251"/>
      <c r="O1250" s="149">
        <v>0.01</v>
      </c>
      <c r="P1250" s="151"/>
      <c r="Q1250" s="145"/>
      <c r="R1250" s="165"/>
      <c r="S1250" s="177"/>
    </row>
    <row r="1251" spans="2:19" ht="23.25" customHeight="1" x14ac:dyDescent="0.25">
      <c r="B1251" s="137">
        <v>1238</v>
      </c>
      <c r="C1251" s="81">
        <v>4</v>
      </c>
      <c r="D1251" s="83" t="s">
        <v>4268</v>
      </c>
      <c r="E1251" s="128" t="s">
        <v>448</v>
      </c>
      <c r="F1251" s="84" t="s">
        <v>449</v>
      </c>
      <c r="G1251" s="84"/>
      <c r="H1251" s="79">
        <f>IF(ISBLANK(#REF!)=FALSE,1,IF($J1251&lt;=$D$6,-1,0))</f>
        <v>1</v>
      </c>
      <c r="I1251" s="251">
        <v>42065</v>
      </c>
      <c r="J1251" s="251">
        <v>42125</v>
      </c>
      <c r="K1251" s="149">
        <f>SUM(K1252,K1257,K1262,K1273,K1280,K1286,K1291,K1300,K1313,K1318,K1323,K1328,K1338)</f>
        <v>1.1000000000000003</v>
      </c>
      <c r="L1251" s="180">
        <f t="shared" si="85"/>
        <v>45</v>
      </c>
      <c r="M1251" s="251"/>
      <c r="N1251" s="251"/>
      <c r="O1251" s="149">
        <f>SUM(O1252,O1257,O1262,O1273,O1280,O1286,O1291,O1300,O1313,O1318,O1323,O1328,O1338)</f>
        <v>1.1000000000000003</v>
      </c>
      <c r="P1251" s="151"/>
      <c r="Q1251" s="145"/>
      <c r="R1251" s="165"/>
      <c r="S1251" s="177"/>
    </row>
    <row r="1252" spans="2:19" ht="16.5" x14ac:dyDescent="0.25">
      <c r="B1252" s="137">
        <v>1239</v>
      </c>
      <c r="C1252" s="81">
        <v>5</v>
      </c>
      <c r="D1252" s="83" t="s">
        <v>4269</v>
      </c>
      <c r="E1252" s="128" t="s">
        <v>942</v>
      </c>
      <c r="F1252" s="86"/>
      <c r="G1252" s="86"/>
      <c r="H1252" s="79">
        <f>IF(ISBLANK(#REF!)=FALSE,1,IF($J1252&lt;=$D$6,-1,0))</f>
        <v>1</v>
      </c>
      <c r="I1252" s="251">
        <v>42072</v>
      </c>
      <c r="J1252" s="251">
        <v>42125</v>
      </c>
      <c r="K1252" s="149">
        <v>0.12</v>
      </c>
      <c r="L1252" s="180">
        <f t="shared" si="85"/>
        <v>40</v>
      </c>
      <c r="M1252" s="251"/>
      <c r="N1252" s="251"/>
      <c r="O1252" s="149">
        <v>0.12</v>
      </c>
      <c r="P1252" s="151"/>
      <c r="Q1252" s="145"/>
      <c r="R1252" s="165"/>
      <c r="S1252" s="177"/>
    </row>
    <row r="1253" spans="2:19" ht="16.5" x14ac:dyDescent="0.25">
      <c r="B1253" s="137">
        <v>1240</v>
      </c>
      <c r="C1253" s="81">
        <v>6</v>
      </c>
      <c r="D1253" s="83" t="s">
        <v>4270</v>
      </c>
      <c r="E1253" s="128" t="s">
        <v>3752</v>
      </c>
      <c r="F1253" s="86"/>
      <c r="G1253" s="86"/>
      <c r="H1253" s="79">
        <f>IF(ISBLANK(#REF!)=FALSE,1,IF($J1253&lt;=$D$6,-1,0))</f>
        <v>1</v>
      </c>
      <c r="I1253" s="251">
        <v>42072</v>
      </c>
      <c r="J1253" s="251">
        <v>42090</v>
      </c>
      <c r="K1253" s="149"/>
      <c r="L1253" s="180"/>
      <c r="M1253" s="251"/>
      <c r="N1253" s="251"/>
      <c r="O1253" s="149"/>
      <c r="P1253" s="151"/>
      <c r="Q1253" s="145"/>
      <c r="R1253" s="165"/>
      <c r="S1253" s="177"/>
    </row>
    <row r="1254" spans="2:19" ht="16.5" x14ac:dyDescent="0.25">
      <c r="B1254" s="137">
        <v>1241</v>
      </c>
      <c r="C1254" s="81">
        <v>6</v>
      </c>
      <c r="D1254" s="83" t="s">
        <v>4271</v>
      </c>
      <c r="E1254" s="128" t="s">
        <v>3754</v>
      </c>
      <c r="F1254" s="86"/>
      <c r="G1254" s="86"/>
      <c r="H1254" s="79">
        <f>IF(ISBLANK(#REF!)=FALSE,1,IF($J1254&lt;=$D$6,-1,0))</f>
        <v>1</v>
      </c>
      <c r="I1254" s="251">
        <v>42093</v>
      </c>
      <c r="J1254" s="251">
        <v>42104</v>
      </c>
      <c r="K1254" s="149"/>
      <c r="L1254" s="180"/>
      <c r="M1254" s="251"/>
      <c r="N1254" s="251"/>
      <c r="O1254" s="149"/>
      <c r="P1254" s="151"/>
      <c r="Q1254" s="145"/>
      <c r="R1254" s="165"/>
      <c r="S1254" s="177"/>
    </row>
    <row r="1255" spans="2:19" ht="16.5" x14ac:dyDescent="0.25">
      <c r="B1255" s="137">
        <v>1242</v>
      </c>
      <c r="C1255" s="81">
        <v>6</v>
      </c>
      <c r="D1255" s="83" t="s">
        <v>4272</v>
      </c>
      <c r="E1255" s="128" t="s">
        <v>3756</v>
      </c>
      <c r="F1255" s="86"/>
      <c r="G1255" s="86"/>
      <c r="H1255" s="79">
        <f>IF(ISBLANK(#REF!)=FALSE,1,IF($J1255&lt;=$D$6,-1,0))</f>
        <v>1</v>
      </c>
      <c r="I1255" s="251">
        <v>42107</v>
      </c>
      <c r="J1255" s="251">
        <v>42111</v>
      </c>
      <c r="K1255" s="149"/>
      <c r="L1255" s="180"/>
      <c r="M1255" s="251"/>
      <c r="N1255" s="251"/>
      <c r="O1255" s="149"/>
      <c r="P1255" s="151"/>
      <c r="Q1255" s="145"/>
      <c r="R1255" s="165"/>
      <c r="S1255" s="177"/>
    </row>
    <row r="1256" spans="2:19" ht="16.5" x14ac:dyDescent="0.25">
      <c r="B1256" s="137">
        <v>1243</v>
      </c>
      <c r="C1256" s="81">
        <v>6</v>
      </c>
      <c r="D1256" s="83" t="s">
        <v>4273</v>
      </c>
      <c r="E1256" s="128" t="s">
        <v>3758</v>
      </c>
      <c r="F1256" s="86"/>
      <c r="G1256" s="86"/>
      <c r="H1256" s="79">
        <f>IF(ISBLANK(#REF!)=FALSE,1,IF($J1256&lt;=$D$6,-1,0))</f>
        <v>1</v>
      </c>
      <c r="I1256" s="251">
        <v>42114</v>
      </c>
      <c r="J1256" s="251">
        <v>42125</v>
      </c>
      <c r="K1256" s="149"/>
      <c r="L1256" s="180"/>
      <c r="M1256" s="251"/>
      <c r="N1256" s="251"/>
      <c r="O1256" s="149"/>
      <c r="P1256" s="151"/>
      <c r="Q1256" s="145"/>
      <c r="R1256" s="165"/>
      <c r="S1256" s="177"/>
    </row>
    <row r="1257" spans="2:19" ht="12.75" customHeight="1" x14ac:dyDescent="0.25">
      <c r="B1257" s="137">
        <v>1244</v>
      </c>
      <c r="C1257" s="81">
        <v>5</v>
      </c>
      <c r="D1257" s="83" t="s">
        <v>4274</v>
      </c>
      <c r="E1257" s="128" t="s">
        <v>2967</v>
      </c>
      <c r="F1257" s="84"/>
      <c r="G1257" s="84"/>
      <c r="H1257" s="79">
        <f>IF(ISBLANK(#REF!)=FALSE,1,IF($J1257&lt;=$D$6,-1,0))</f>
        <v>1</v>
      </c>
      <c r="I1257" s="251">
        <v>42065</v>
      </c>
      <c r="J1257" s="251">
        <v>42125</v>
      </c>
      <c r="K1257" s="149">
        <v>0.14000000000000001</v>
      </c>
      <c r="L1257" s="180">
        <f>NETWORKDAYS(I1257,J1257,0)</f>
        <v>45</v>
      </c>
      <c r="M1257" s="251"/>
      <c r="N1257" s="251"/>
      <c r="O1257" s="149">
        <v>0.14000000000000001</v>
      </c>
      <c r="P1257" s="151"/>
      <c r="Q1257" s="145"/>
      <c r="R1257" s="165"/>
      <c r="S1257" s="177"/>
    </row>
    <row r="1258" spans="2:19" ht="12.75" customHeight="1" x14ac:dyDescent="0.25">
      <c r="B1258" s="137">
        <v>1245</v>
      </c>
      <c r="C1258" s="81">
        <v>6</v>
      </c>
      <c r="D1258" s="83" t="s">
        <v>4275</v>
      </c>
      <c r="E1258" s="128" t="s">
        <v>3205</v>
      </c>
      <c r="F1258" s="84"/>
      <c r="G1258" s="84"/>
      <c r="H1258" s="79">
        <f>IF(ISBLANK(#REF!)=FALSE,1,IF($J1258&lt;=$D$6,-1,0))</f>
        <v>1</v>
      </c>
      <c r="I1258" s="251">
        <v>42065</v>
      </c>
      <c r="J1258" s="251">
        <v>42083</v>
      </c>
      <c r="K1258" s="149"/>
      <c r="L1258" s="180"/>
      <c r="M1258" s="251"/>
      <c r="N1258" s="251"/>
      <c r="O1258" s="149"/>
      <c r="P1258" s="151"/>
      <c r="Q1258" s="145"/>
      <c r="R1258" s="165"/>
      <c r="S1258" s="177"/>
    </row>
    <row r="1259" spans="2:19" ht="12.75" customHeight="1" x14ac:dyDescent="0.25">
      <c r="B1259" s="137">
        <v>1246</v>
      </c>
      <c r="C1259" s="81">
        <v>6</v>
      </c>
      <c r="D1259" s="83" t="s">
        <v>4276</v>
      </c>
      <c r="E1259" s="128" t="s">
        <v>3207</v>
      </c>
      <c r="F1259" s="84"/>
      <c r="G1259" s="84"/>
      <c r="H1259" s="79">
        <f>IF(ISBLANK(#REF!)=FALSE,1,IF($J1259&lt;=$D$6,-1,0))</f>
        <v>1</v>
      </c>
      <c r="I1259" s="251">
        <v>42086</v>
      </c>
      <c r="J1259" s="251">
        <v>42097</v>
      </c>
      <c r="K1259" s="149"/>
      <c r="L1259" s="180"/>
      <c r="M1259" s="251"/>
      <c r="N1259" s="251"/>
      <c r="O1259" s="149"/>
      <c r="P1259" s="151"/>
      <c r="Q1259" s="145"/>
      <c r="R1259" s="165"/>
      <c r="S1259" s="177"/>
    </row>
    <row r="1260" spans="2:19" ht="12.75" customHeight="1" x14ac:dyDescent="0.25">
      <c r="B1260" s="137">
        <v>1247</v>
      </c>
      <c r="C1260" s="81">
        <v>6</v>
      </c>
      <c r="D1260" s="83" t="s">
        <v>4277</v>
      </c>
      <c r="E1260" s="128" t="s">
        <v>3763</v>
      </c>
      <c r="F1260" s="84"/>
      <c r="G1260" s="84"/>
      <c r="H1260" s="79">
        <f>IF(ISBLANK(#REF!)=FALSE,1,IF($J1260&lt;=$D$6,-1,0))</f>
        <v>1</v>
      </c>
      <c r="I1260" s="251">
        <v>42107</v>
      </c>
      <c r="J1260" s="251">
        <v>42118</v>
      </c>
      <c r="K1260" s="149"/>
      <c r="L1260" s="180"/>
      <c r="M1260" s="251"/>
      <c r="N1260" s="251"/>
      <c r="O1260" s="149"/>
      <c r="P1260" s="151"/>
      <c r="Q1260" s="145"/>
      <c r="R1260" s="165"/>
      <c r="S1260" s="177"/>
    </row>
    <row r="1261" spans="2:19" ht="12.75" customHeight="1" x14ac:dyDescent="0.25">
      <c r="B1261" s="137">
        <v>1248</v>
      </c>
      <c r="C1261" s="81">
        <v>6</v>
      </c>
      <c r="D1261" s="83" t="s">
        <v>4278</v>
      </c>
      <c r="E1261" s="128" t="s">
        <v>3765</v>
      </c>
      <c r="F1261" s="84"/>
      <c r="G1261" s="84"/>
      <c r="H1261" s="79">
        <f>IF(ISBLANK(#REF!)=FALSE,1,IF($J1261&lt;=$D$6,-1,0))</f>
        <v>1</v>
      </c>
      <c r="I1261" s="251">
        <v>42114</v>
      </c>
      <c r="J1261" s="251">
        <v>42125</v>
      </c>
      <c r="K1261" s="149"/>
      <c r="L1261" s="180"/>
      <c r="M1261" s="251"/>
      <c r="N1261" s="251"/>
      <c r="O1261" s="149"/>
      <c r="P1261" s="151"/>
      <c r="Q1261" s="145"/>
      <c r="R1261" s="165"/>
      <c r="S1261" s="177"/>
    </row>
    <row r="1262" spans="2:19" ht="12.75" customHeight="1" x14ac:dyDescent="0.25">
      <c r="B1262" s="137">
        <v>1249</v>
      </c>
      <c r="C1262" s="81">
        <v>5</v>
      </c>
      <c r="D1262" s="83" t="s">
        <v>4279</v>
      </c>
      <c r="E1262" s="128" t="s">
        <v>3767</v>
      </c>
      <c r="F1262" s="86"/>
      <c r="G1262" s="86"/>
      <c r="H1262" s="79">
        <f>IF(ISBLANK(#REF!)=FALSE,1,IF($J1262&lt;=$D$6,-1,0))</f>
        <v>1</v>
      </c>
      <c r="I1262" s="251">
        <v>42065</v>
      </c>
      <c r="J1262" s="251">
        <v>42118</v>
      </c>
      <c r="K1262" s="149">
        <v>0.16</v>
      </c>
      <c r="L1262" s="180">
        <f>NETWORKDAYS(I1262,J1262,0)</f>
        <v>40</v>
      </c>
      <c r="M1262" s="251"/>
      <c r="N1262" s="251"/>
      <c r="O1262" s="149">
        <v>0.16</v>
      </c>
      <c r="P1262" s="151"/>
      <c r="Q1262" s="145"/>
      <c r="R1262" s="165"/>
      <c r="S1262" s="177"/>
    </row>
    <row r="1263" spans="2:19" ht="12.75" customHeight="1" x14ac:dyDescent="0.25">
      <c r="B1263" s="137">
        <v>1250</v>
      </c>
      <c r="C1263" s="81">
        <v>6</v>
      </c>
      <c r="D1263" s="83" t="s">
        <v>4280</v>
      </c>
      <c r="E1263" s="128" t="s">
        <v>3769</v>
      </c>
      <c r="F1263" s="86"/>
      <c r="G1263" s="86"/>
      <c r="H1263" s="79">
        <f>IF(ISBLANK(#REF!)=FALSE,1,IF($J1263&lt;=$D$6,-1,0))</f>
        <v>1</v>
      </c>
      <c r="I1263" s="251">
        <v>42065</v>
      </c>
      <c r="J1263" s="251">
        <v>42076</v>
      </c>
      <c r="K1263" s="149"/>
      <c r="L1263" s="180"/>
      <c r="M1263" s="251"/>
      <c r="N1263" s="251"/>
      <c r="O1263" s="149"/>
      <c r="P1263" s="151"/>
      <c r="Q1263" s="145"/>
      <c r="R1263" s="165"/>
      <c r="S1263" s="177"/>
    </row>
    <row r="1264" spans="2:19" ht="12.75" customHeight="1" x14ac:dyDescent="0.25">
      <c r="B1264" s="137">
        <v>1251</v>
      </c>
      <c r="C1264" s="81">
        <v>6</v>
      </c>
      <c r="D1264" s="83" t="s">
        <v>4281</v>
      </c>
      <c r="E1264" s="128" t="s">
        <v>3771</v>
      </c>
      <c r="F1264" s="86"/>
      <c r="G1264" s="86"/>
      <c r="H1264" s="79">
        <f>IF(ISBLANK(#REF!)=FALSE,1,IF($J1264&lt;=$D$6,-1,0))</f>
        <v>1</v>
      </c>
      <c r="I1264" s="251">
        <v>42079</v>
      </c>
      <c r="J1264" s="251">
        <v>42083</v>
      </c>
      <c r="K1264" s="149"/>
      <c r="L1264" s="180"/>
      <c r="M1264" s="251"/>
      <c r="N1264" s="251"/>
      <c r="O1264" s="149"/>
      <c r="P1264" s="151"/>
      <c r="Q1264" s="145"/>
      <c r="R1264" s="165"/>
      <c r="S1264" s="177"/>
    </row>
    <row r="1265" spans="2:19" ht="12.75" customHeight="1" x14ac:dyDescent="0.25">
      <c r="B1265" s="137">
        <v>1252</v>
      </c>
      <c r="C1265" s="81">
        <v>6</v>
      </c>
      <c r="D1265" s="83" t="s">
        <v>4282</v>
      </c>
      <c r="E1265" s="128" t="s">
        <v>3773</v>
      </c>
      <c r="F1265" s="86"/>
      <c r="G1265" s="86"/>
      <c r="H1265" s="79">
        <f>IF(ISBLANK(#REF!)=FALSE,1,IF($J1265&lt;=$D$6,-1,0))</f>
        <v>1</v>
      </c>
      <c r="I1265" s="251">
        <v>42079</v>
      </c>
      <c r="J1265" s="251">
        <v>42083</v>
      </c>
      <c r="K1265" s="149"/>
      <c r="L1265" s="180"/>
      <c r="M1265" s="251"/>
      <c r="N1265" s="251"/>
      <c r="O1265" s="149"/>
      <c r="P1265" s="151"/>
      <c r="Q1265" s="145"/>
      <c r="R1265" s="165"/>
      <c r="S1265" s="177"/>
    </row>
    <row r="1266" spans="2:19" ht="12.75" customHeight="1" x14ac:dyDescent="0.25">
      <c r="B1266" s="137">
        <v>1253</v>
      </c>
      <c r="C1266" s="81">
        <v>6</v>
      </c>
      <c r="D1266" s="83" t="s">
        <v>4283</v>
      </c>
      <c r="E1266" s="128" t="s">
        <v>3775</v>
      </c>
      <c r="F1266" s="86"/>
      <c r="G1266" s="86"/>
      <c r="H1266" s="79">
        <f>IF(ISBLANK(#REF!)=FALSE,1,IF($J1266&lt;=$D$6,-1,0))</f>
        <v>1</v>
      </c>
      <c r="I1266" s="251">
        <v>42086</v>
      </c>
      <c r="J1266" s="251">
        <v>42090</v>
      </c>
      <c r="K1266" s="149"/>
      <c r="L1266" s="180"/>
      <c r="M1266" s="251"/>
      <c r="N1266" s="251"/>
      <c r="O1266" s="149"/>
      <c r="P1266" s="151"/>
      <c r="Q1266" s="145"/>
      <c r="R1266" s="165"/>
      <c r="S1266" s="177"/>
    </row>
    <row r="1267" spans="2:19" ht="12.75" customHeight="1" x14ac:dyDescent="0.25">
      <c r="B1267" s="137">
        <v>1254</v>
      </c>
      <c r="C1267" s="81">
        <v>6</v>
      </c>
      <c r="D1267" s="83" t="s">
        <v>4284</v>
      </c>
      <c r="E1267" s="128" t="s">
        <v>3777</v>
      </c>
      <c r="F1267" s="86"/>
      <c r="G1267" s="86"/>
      <c r="H1267" s="79">
        <f>IF(ISBLANK(#REF!)=FALSE,1,IF($J1267&lt;=$D$6,-1,0))</f>
        <v>1</v>
      </c>
      <c r="I1267" s="251">
        <v>42093</v>
      </c>
      <c r="J1267" s="251">
        <v>42097</v>
      </c>
      <c r="K1267" s="149"/>
      <c r="L1267" s="180"/>
      <c r="M1267" s="251"/>
      <c r="N1267" s="251"/>
      <c r="O1267" s="149"/>
      <c r="P1267" s="151"/>
      <c r="Q1267" s="145"/>
      <c r="R1267" s="165"/>
      <c r="S1267" s="177"/>
    </row>
    <row r="1268" spans="2:19" ht="12.75" customHeight="1" x14ac:dyDescent="0.25">
      <c r="B1268" s="137">
        <v>1255</v>
      </c>
      <c r="C1268" s="81">
        <v>6</v>
      </c>
      <c r="D1268" s="83" t="s">
        <v>4285</v>
      </c>
      <c r="E1268" s="128" t="s">
        <v>3779</v>
      </c>
      <c r="F1268" s="86"/>
      <c r="G1268" s="86"/>
      <c r="H1268" s="79">
        <f>IF(ISBLANK(#REF!)=FALSE,1,IF($J1268&lt;=$D$6,-1,0))</f>
        <v>1</v>
      </c>
      <c r="I1268" s="251">
        <v>42100</v>
      </c>
      <c r="J1268" s="251">
        <v>42104</v>
      </c>
      <c r="K1268" s="149"/>
      <c r="L1268" s="180"/>
      <c r="M1268" s="251"/>
      <c r="N1268" s="251"/>
      <c r="O1268" s="149"/>
      <c r="P1268" s="151"/>
      <c r="Q1268" s="145"/>
      <c r="R1268" s="165"/>
      <c r="S1268" s="177"/>
    </row>
    <row r="1269" spans="2:19" ht="12.75" customHeight="1" x14ac:dyDescent="0.25">
      <c r="B1269" s="137">
        <v>1256</v>
      </c>
      <c r="C1269" s="81">
        <v>6</v>
      </c>
      <c r="D1269" s="83" t="s">
        <v>4286</v>
      </c>
      <c r="E1269" s="128" t="s">
        <v>3781</v>
      </c>
      <c r="F1269" s="86"/>
      <c r="G1269" s="86"/>
      <c r="H1269" s="79">
        <f>IF(ISBLANK(#REF!)=FALSE,1,IF($J1269&lt;=$D$6,-1,0))</f>
        <v>1</v>
      </c>
      <c r="I1269" s="251">
        <v>42100</v>
      </c>
      <c r="J1269" s="251">
        <v>42104</v>
      </c>
      <c r="K1269" s="149"/>
      <c r="L1269" s="180"/>
      <c r="M1269" s="251"/>
      <c r="N1269" s="251"/>
      <c r="O1269" s="149"/>
      <c r="P1269" s="151"/>
      <c r="Q1269" s="145"/>
      <c r="R1269" s="165"/>
      <c r="S1269" s="177"/>
    </row>
    <row r="1270" spans="2:19" ht="12.75" customHeight="1" x14ac:dyDescent="0.25">
      <c r="B1270" s="137">
        <v>1257</v>
      </c>
      <c r="C1270" s="81">
        <v>6</v>
      </c>
      <c r="D1270" s="83" t="s">
        <v>4287</v>
      </c>
      <c r="E1270" s="128" t="s">
        <v>3783</v>
      </c>
      <c r="F1270" s="86"/>
      <c r="G1270" s="86"/>
      <c r="H1270" s="79">
        <f>IF(ISBLANK(#REF!)=FALSE,1,IF($J1270&lt;=$D$6,-1,0))</f>
        <v>1</v>
      </c>
      <c r="I1270" s="251">
        <v>42107</v>
      </c>
      <c r="J1270" s="251">
        <v>42111</v>
      </c>
      <c r="K1270" s="149"/>
      <c r="L1270" s="180"/>
      <c r="M1270" s="251"/>
      <c r="N1270" s="251"/>
      <c r="O1270" s="149"/>
      <c r="P1270" s="151"/>
      <c r="Q1270" s="145"/>
      <c r="R1270" s="165"/>
      <c r="S1270" s="177"/>
    </row>
    <row r="1271" spans="2:19" ht="12.75" customHeight="1" x14ac:dyDescent="0.25">
      <c r="B1271" s="137">
        <v>1258</v>
      </c>
      <c r="C1271" s="81">
        <v>6</v>
      </c>
      <c r="D1271" s="83" t="s">
        <v>4288</v>
      </c>
      <c r="E1271" s="128" t="s">
        <v>3785</v>
      </c>
      <c r="F1271" s="86"/>
      <c r="G1271" s="86"/>
      <c r="H1271" s="79">
        <f>IF(ISBLANK(#REF!)=FALSE,1,IF($J1271&lt;=$D$6,-1,0))</f>
        <v>1</v>
      </c>
      <c r="I1271" s="251">
        <v>42107</v>
      </c>
      <c r="J1271" s="251">
        <v>42111</v>
      </c>
      <c r="K1271" s="149"/>
      <c r="L1271" s="180"/>
      <c r="M1271" s="251"/>
      <c r="N1271" s="251"/>
      <c r="O1271" s="149"/>
      <c r="P1271" s="151"/>
      <c r="Q1271" s="145"/>
      <c r="R1271" s="165"/>
      <c r="S1271" s="177"/>
    </row>
    <row r="1272" spans="2:19" ht="12.75" customHeight="1" x14ac:dyDescent="0.25">
      <c r="B1272" s="137">
        <v>1259</v>
      </c>
      <c r="C1272" s="81">
        <v>6</v>
      </c>
      <c r="D1272" s="83" t="s">
        <v>4289</v>
      </c>
      <c r="E1272" s="128" t="s">
        <v>3787</v>
      </c>
      <c r="F1272" s="86"/>
      <c r="G1272" s="86"/>
      <c r="H1272" s="79">
        <f>IF(ISBLANK(#REF!)=FALSE,1,IF($J1272&lt;=$D$6,-1,0))</f>
        <v>1</v>
      </c>
      <c r="I1272" s="251">
        <v>42114</v>
      </c>
      <c r="J1272" s="251">
        <v>42118</v>
      </c>
      <c r="K1272" s="149"/>
      <c r="L1272" s="180"/>
      <c r="M1272" s="251"/>
      <c r="N1272" s="251"/>
      <c r="O1272" s="149"/>
      <c r="P1272" s="151"/>
      <c r="Q1272" s="145"/>
      <c r="R1272" s="165"/>
      <c r="S1272" s="177"/>
    </row>
    <row r="1273" spans="2:19" ht="16.5" x14ac:dyDescent="0.25">
      <c r="B1273" s="137">
        <v>1260</v>
      </c>
      <c r="C1273" s="81">
        <v>5</v>
      </c>
      <c r="D1273" s="83" t="s">
        <v>4290</v>
      </c>
      <c r="E1273" s="128" t="s">
        <v>430</v>
      </c>
      <c r="F1273" s="86"/>
      <c r="G1273" s="86"/>
      <c r="H1273" s="79">
        <f>IF(ISBLANK(#REF!)=FALSE,1,IF($J1273&lt;=$D$6,-1,0))</f>
        <v>1</v>
      </c>
      <c r="I1273" s="251">
        <v>42065</v>
      </c>
      <c r="J1273" s="251">
        <v>42097</v>
      </c>
      <c r="K1273" s="149">
        <v>0.03</v>
      </c>
      <c r="L1273" s="180">
        <f>NETWORKDAYS(I1273,J1273,0)</f>
        <v>25</v>
      </c>
      <c r="M1273" s="251"/>
      <c r="N1273" s="251"/>
      <c r="O1273" s="149">
        <v>0.03</v>
      </c>
      <c r="P1273" s="151"/>
      <c r="Q1273" s="145"/>
      <c r="R1273" s="165"/>
      <c r="S1273" s="177"/>
    </row>
    <row r="1274" spans="2:19" ht="16.5" x14ac:dyDescent="0.25">
      <c r="B1274" s="137">
        <v>1261</v>
      </c>
      <c r="C1274" s="81">
        <v>6</v>
      </c>
      <c r="D1274" s="83" t="s">
        <v>4291</v>
      </c>
      <c r="E1274" s="128" t="s">
        <v>3791</v>
      </c>
      <c r="F1274" s="86"/>
      <c r="G1274" s="86"/>
      <c r="H1274" s="79">
        <f>IF(ISBLANK(#REF!)=FALSE,1,IF($J1274&lt;=$D$6,-1,0))</f>
        <v>1</v>
      </c>
      <c r="I1274" s="251">
        <v>42065</v>
      </c>
      <c r="J1274" s="251">
        <v>42069</v>
      </c>
      <c r="K1274" s="149"/>
      <c r="L1274" s="180"/>
      <c r="M1274" s="251"/>
      <c r="N1274" s="251"/>
      <c r="O1274" s="149"/>
      <c r="P1274" s="151"/>
      <c r="Q1274" s="145"/>
      <c r="R1274" s="165"/>
      <c r="S1274" s="177"/>
    </row>
    <row r="1275" spans="2:19" ht="16.5" x14ac:dyDescent="0.25">
      <c r="B1275" s="137">
        <v>1262</v>
      </c>
      <c r="C1275" s="81">
        <v>6</v>
      </c>
      <c r="D1275" s="83" t="s">
        <v>4292</v>
      </c>
      <c r="E1275" s="128" t="s">
        <v>3793</v>
      </c>
      <c r="F1275" s="86"/>
      <c r="G1275" s="86"/>
      <c r="H1275" s="79">
        <f>IF(ISBLANK(#REF!)=FALSE,1,IF($J1275&lt;=$D$6,-1,0))</f>
        <v>1</v>
      </c>
      <c r="I1275" s="251">
        <v>42072</v>
      </c>
      <c r="J1275" s="251">
        <v>42076</v>
      </c>
      <c r="K1275" s="149"/>
      <c r="L1275" s="180"/>
      <c r="M1275" s="251"/>
      <c r="N1275" s="251"/>
      <c r="O1275" s="149"/>
      <c r="P1275" s="151"/>
      <c r="Q1275" s="145"/>
      <c r="R1275" s="165"/>
      <c r="S1275" s="177"/>
    </row>
    <row r="1276" spans="2:19" ht="16.5" x14ac:dyDescent="0.25">
      <c r="B1276" s="137">
        <v>1263</v>
      </c>
      <c r="C1276" s="81">
        <v>6</v>
      </c>
      <c r="D1276" s="83" t="s">
        <v>4293</v>
      </c>
      <c r="E1276" s="128" t="s">
        <v>1674</v>
      </c>
      <c r="F1276" s="86"/>
      <c r="G1276" s="86"/>
      <c r="H1276" s="79">
        <f>IF(ISBLANK(#REF!)=FALSE,1,IF($J1276&lt;=$D$6,-1,0))</f>
        <v>1</v>
      </c>
      <c r="I1276" s="251">
        <v>42079</v>
      </c>
      <c r="J1276" s="251">
        <v>42083</v>
      </c>
      <c r="K1276" s="149"/>
      <c r="L1276" s="180"/>
      <c r="M1276" s="251"/>
      <c r="N1276" s="251"/>
      <c r="O1276" s="149"/>
      <c r="P1276" s="151"/>
      <c r="Q1276" s="145"/>
      <c r="R1276" s="165"/>
      <c r="S1276" s="177"/>
    </row>
    <row r="1277" spans="2:19" ht="16.5" x14ac:dyDescent="0.25">
      <c r="B1277" s="137">
        <v>1264</v>
      </c>
      <c r="C1277" s="81">
        <v>6</v>
      </c>
      <c r="D1277" s="83" t="s">
        <v>4294</v>
      </c>
      <c r="E1277" s="128" t="s">
        <v>4022</v>
      </c>
      <c r="F1277" s="86"/>
      <c r="G1277" s="86"/>
      <c r="H1277" s="79">
        <f>IF(ISBLANK(#REF!)=FALSE,1,IF($J1277&lt;=$D$6,-1,0))</f>
        <v>1</v>
      </c>
      <c r="I1277" s="251">
        <v>42086</v>
      </c>
      <c r="J1277" s="251">
        <v>42090</v>
      </c>
      <c r="K1277" s="149"/>
      <c r="L1277" s="180"/>
      <c r="M1277" s="251"/>
      <c r="N1277" s="251"/>
      <c r="O1277" s="149"/>
      <c r="P1277" s="151"/>
      <c r="Q1277" s="145"/>
      <c r="R1277" s="165"/>
      <c r="S1277" s="177"/>
    </row>
    <row r="1278" spans="2:19" ht="16.5" x14ac:dyDescent="0.25">
      <c r="B1278" s="137">
        <v>1265</v>
      </c>
      <c r="C1278" s="81">
        <v>6</v>
      </c>
      <c r="D1278" s="83" t="s">
        <v>4295</v>
      </c>
      <c r="E1278" s="128" t="s">
        <v>4024</v>
      </c>
      <c r="F1278" s="86"/>
      <c r="G1278" s="86"/>
      <c r="H1278" s="79">
        <f>IF(ISBLANK(#REF!)=FALSE,1,IF($J1278&lt;=$D$6,-1,0))</f>
        <v>1</v>
      </c>
      <c r="I1278" s="251">
        <v>42093</v>
      </c>
      <c r="J1278" s="251">
        <v>42097</v>
      </c>
      <c r="K1278" s="149"/>
      <c r="L1278" s="180"/>
      <c r="M1278" s="251"/>
      <c r="N1278" s="251"/>
      <c r="O1278" s="149"/>
      <c r="P1278" s="151"/>
      <c r="Q1278" s="145"/>
      <c r="R1278" s="165"/>
      <c r="S1278" s="177"/>
    </row>
    <row r="1279" spans="2:19" ht="16.5" x14ac:dyDescent="0.25">
      <c r="B1279" s="137">
        <v>1266</v>
      </c>
      <c r="C1279" s="81">
        <v>6</v>
      </c>
      <c r="D1279" s="83" t="s">
        <v>4296</v>
      </c>
      <c r="E1279" s="128" t="s">
        <v>4026</v>
      </c>
      <c r="F1279" s="86"/>
      <c r="G1279" s="86"/>
      <c r="H1279" s="79">
        <f>IF(ISBLANK(#REF!)=FALSE,1,IF($J1279&lt;=$D$6,-1,0))</f>
        <v>1</v>
      </c>
      <c r="I1279" s="251">
        <v>42093</v>
      </c>
      <c r="J1279" s="251">
        <v>42097</v>
      </c>
      <c r="K1279" s="149"/>
      <c r="L1279" s="180"/>
      <c r="M1279" s="251"/>
      <c r="N1279" s="251"/>
      <c r="O1279" s="149"/>
      <c r="P1279" s="151"/>
      <c r="Q1279" s="145"/>
      <c r="R1279" s="165"/>
      <c r="S1279" s="177"/>
    </row>
    <row r="1280" spans="2:19" ht="16.5" x14ac:dyDescent="0.25">
      <c r="B1280" s="137">
        <v>1267</v>
      </c>
      <c r="C1280" s="81">
        <v>5</v>
      </c>
      <c r="D1280" s="83" t="s">
        <v>4297</v>
      </c>
      <c r="E1280" s="128" t="s">
        <v>4028</v>
      </c>
      <c r="F1280" s="86"/>
      <c r="G1280" s="86"/>
      <c r="H1280" s="79">
        <f>IF(ISBLANK(#REF!)=FALSE,1,IF($J1280&lt;=$D$6,-1,0))</f>
        <v>1</v>
      </c>
      <c r="I1280" s="251">
        <v>42093</v>
      </c>
      <c r="J1280" s="251">
        <v>42097</v>
      </c>
      <c r="K1280" s="149">
        <v>0.06</v>
      </c>
      <c r="L1280" s="180">
        <f>NETWORKDAYS(I1280,J1280,0)</f>
        <v>5</v>
      </c>
      <c r="M1280" s="251"/>
      <c r="N1280" s="251"/>
      <c r="O1280" s="149">
        <v>0.06</v>
      </c>
      <c r="P1280" s="151"/>
      <c r="Q1280" s="145"/>
      <c r="R1280" s="165"/>
      <c r="S1280" s="177"/>
    </row>
    <row r="1281" spans="2:19" ht="16.5" x14ac:dyDescent="0.25">
      <c r="B1281" s="137">
        <v>1268</v>
      </c>
      <c r="C1281" s="81">
        <v>6</v>
      </c>
      <c r="D1281" s="83" t="s">
        <v>4298</v>
      </c>
      <c r="E1281" s="128" t="s">
        <v>4030</v>
      </c>
      <c r="F1281" s="86"/>
      <c r="G1281" s="86"/>
      <c r="H1281" s="79">
        <f>IF(ISBLANK(#REF!)=FALSE,1,IF($J1281&lt;=$D$6,-1,0))</f>
        <v>1</v>
      </c>
      <c r="I1281" s="251">
        <v>42100</v>
      </c>
      <c r="J1281" s="251">
        <v>42104</v>
      </c>
      <c r="K1281" s="149"/>
      <c r="L1281" s="180"/>
      <c r="M1281" s="251"/>
      <c r="N1281" s="251"/>
      <c r="O1281" s="149"/>
      <c r="P1281" s="151"/>
      <c r="Q1281" s="145"/>
      <c r="R1281" s="165"/>
      <c r="S1281" s="177"/>
    </row>
    <row r="1282" spans="2:19" ht="16.5" x14ac:dyDescent="0.25">
      <c r="B1282" s="137">
        <v>1269</v>
      </c>
      <c r="C1282" s="81">
        <v>6</v>
      </c>
      <c r="D1282" s="83" t="s">
        <v>4299</v>
      </c>
      <c r="E1282" s="128" t="s">
        <v>4032</v>
      </c>
      <c r="F1282" s="86"/>
      <c r="G1282" s="86"/>
      <c r="H1282" s="79">
        <f>IF(ISBLANK(#REF!)=FALSE,1,IF($J1282&lt;=$D$6,-1,0))</f>
        <v>1</v>
      </c>
      <c r="I1282" s="251">
        <v>42100</v>
      </c>
      <c r="J1282" s="251">
        <v>42104</v>
      </c>
      <c r="K1282" s="149"/>
      <c r="L1282" s="180"/>
      <c r="M1282" s="251"/>
      <c r="N1282" s="251"/>
      <c r="O1282" s="149"/>
      <c r="P1282" s="151"/>
      <c r="Q1282" s="145"/>
      <c r="R1282" s="165"/>
      <c r="S1282" s="177"/>
    </row>
    <row r="1283" spans="2:19" ht="16.5" x14ac:dyDescent="0.25">
      <c r="B1283" s="137">
        <v>1270</v>
      </c>
      <c r="C1283" s="81">
        <v>6</v>
      </c>
      <c r="D1283" s="83" t="s">
        <v>4300</v>
      </c>
      <c r="E1283" s="128" t="s">
        <v>1057</v>
      </c>
      <c r="F1283" s="86"/>
      <c r="G1283" s="86"/>
      <c r="H1283" s="79">
        <f>IF(ISBLANK(#REF!)=FALSE,1,IF($J1283&lt;=$D$6,-1,0))</f>
        <v>1</v>
      </c>
      <c r="I1283" s="251">
        <v>42107</v>
      </c>
      <c r="J1283" s="251">
        <v>42111</v>
      </c>
      <c r="K1283" s="149"/>
      <c r="L1283" s="180"/>
      <c r="M1283" s="251"/>
      <c r="N1283" s="251"/>
      <c r="O1283" s="149"/>
      <c r="P1283" s="151"/>
      <c r="Q1283" s="145"/>
      <c r="R1283" s="165"/>
      <c r="S1283" s="177"/>
    </row>
    <row r="1284" spans="2:19" ht="16.5" x14ac:dyDescent="0.25">
      <c r="B1284" s="137">
        <v>1271</v>
      </c>
      <c r="C1284" s="81">
        <v>6</v>
      </c>
      <c r="D1284" s="83" t="s">
        <v>4301</v>
      </c>
      <c r="E1284" s="128" t="s">
        <v>2994</v>
      </c>
      <c r="F1284" s="86"/>
      <c r="G1284" s="86"/>
      <c r="H1284" s="79">
        <f>IF(ISBLANK(#REF!)=FALSE,1,IF($J1284&lt;=$D$6,-1,0))</f>
        <v>1</v>
      </c>
      <c r="I1284" s="251">
        <v>42114</v>
      </c>
      <c r="J1284" s="251">
        <v>42118</v>
      </c>
      <c r="K1284" s="149"/>
      <c r="L1284" s="180"/>
      <c r="M1284" s="251"/>
      <c r="N1284" s="251"/>
      <c r="O1284" s="149"/>
      <c r="P1284" s="151"/>
      <c r="Q1284" s="145"/>
      <c r="R1284" s="165"/>
      <c r="S1284" s="177"/>
    </row>
    <row r="1285" spans="2:19" ht="16.5" x14ac:dyDescent="0.25">
      <c r="B1285" s="137">
        <v>1272</v>
      </c>
      <c r="C1285" s="81">
        <v>6</v>
      </c>
      <c r="D1285" s="83" t="s">
        <v>4302</v>
      </c>
      <c r="E1285" s="128" t="s">
        <v>4036</v>
      </c>
      <c r="F1285" s="86"/>
      <c r="G1285" s="86"/>
      <c r="H1285" s="79">
        <f>IF(ISBLANK(#REF!)=FALSE,1,IF($J1285&lt;=$D$6,-1,0))</f>
        <v>1</v>
      </c>
      <c r="I1285" s="251">
        <v>42121</v>
      </c>
      <c r="J1285" s="251">
        <v>42125</v>
      </c>
      <c r="K1285" s="149"/>
      <c r="L1285" s="180"/>
      <c r="M1285" s="251"/>
      <c r="N1285" s="251"/>
      <c r="O1285" s="149"/>
      <c r="P1285" s="151"/>
      <c r="Q1285" s="145"/>
      <c r="R1285" s="165"/>
      <c r="S1285" s="177"/>
    </row>
    <row r="1286" spans="2:19" ht="12.75" customHeight="1" x14ac:dyDescent="0.25">
      <c r="B1286" s="137">
        <v>1273</v>
      </c>
      <c r="C1286" s="81">
        <v>5</v>
      </c>
      <c r="D1286" s="83" t="s">
        <v>4303</v>
      </c>
      <c r="E1286" s="128" t="s">
        <v>1010</v>
      </c>
      <c r="F1286" s="84" t="s">
        <v>449</v>
      </c>
      <c r="G1286" s="86"/>
      <c r="H1286" s="79">
        <f>IF(ISBLANK(#REF!)=FALSE,1,IF($J1286&lt;=$D$6,-1,0))</f>
        <v>1</v>
      </c>
      <c r="I1286" s="251">
        <v>42065</v>
      </c>
      <c r="J1286" s="251">
        <v>42125</v>
      </c>
      <c r="K1286" s="149">
        <v>0.06</v>
      </c>
      <c r="L1286" s="180">
        <f>NETWORKDAYS(I1286,J1286,0)</f>
        <v>45</v>
      </c>
      <c r="M1286" s="251"/>
      <c r="N1286" s="251"/>
      <c r="O1286" s="149">
        <v>0.06</v>
      </c>
      <c r="P1286" s="151"/>
      <c r="Q1286" s="145"/>
      <c r="R1286" s="165"/>
      <c r="S1286" s="177"/>
    </row>
    <row r="1287" spans="2:19" ht="12.75" customHeight="1" x14ac:dyDescent="0.25">
      <c r="B1287" s="137">
        <v>1274</v>
      </c>
      <c r="C1287" s="81">
        <v>6</v>
      </c>
      <c r="D1287" s="83" t="s">
        <v>4304</v>
      </c>
      <c r="E1287" s="128" t="s">
        <v>3141</v>
      </c>
      <c r="F1287" s="84" t="s">
        <v>449</v>
      </c>
      <c r="G1287" s="86"/>
      <c r="H1287" s="79">
        <f>IF(ISBLANK(#REF!)=FALSE,1,IF($J1287&lt;=$D$6,-1,0))</f>
        <v>1</v>
      </c>
      <c r="I1287" s="251">
        <v>42065</v>
      </c>
      <c r="J1287" s="251">
        <v>42076</v>
      </c>
      <c r="K1287" s="149"/>
      <c r="L1287" s="180"/>
      <c r="M1287" s="251"/>
      <c r="N1287" s="251"/>
      <c r="O1287" s="149"/>
      <c r="P1287" s="151"/>
      <c r="Q1287" s="145"/>
      <c r="R1287" s="165"/>
      <c r="S1287" s="177"/>
    </row>
    <row r="1288" spans="2:19" ht="12.75" customHeight="1" x14ac:dyDescent="0.25">
      <c r="B1288" s="137">
        <v>1275</v>
      </c>
      <c r="C1288" s="81">
        <v>6</v>
      </c>
      <c r="D1288" s="83" t="s">
        <v>4305</v>
      </c>
      <c r="E1288" s="128" t="s">
        <v>3817</v>
      </c>
      <c r="F1288" s="84" t="s">
        <v>449</v>
      </c>
      <c r="G1288" s="86"/>
      <c r="H1288" s="79">
        <f>IF(ISBLANK(#REF!)=FALSE,1,IF($J1288&lt;=$D$6,-1,0))</f>
        <v>1</v>
      </c>
      <c r="I1288" s="251">
        <v>42079</v>
      </c>
      <c r="J1288" s="251">
        <v>42090</v>
      </c>
      <c r="K1288" s="149"/>
      <c r="L1288" s="180"/>
      <c r="M1288" s="251"/>
      <c r="N1288" s="251"/>
      <c r="O1288" s="149"/>
      <c r="P1288" s="151"/>
      <c r="Q1288" s="145"/>
      <c r="R1288" s="165"/>
      <c r="S1288" s="177"/>
    </row>
    <row r="1289" spans="2:19" ht="12.75" customHeight="1" x14ac:dyDescent="0.25">
      <c r="B1289" s="137">
        <v>1276</v>
      </c>
      <c r="C1289" s="81">
        <v>6</v>
      </c>
      <c r="D1289" s="83" t="s">
        <v>4306</v>
      </c>
      <c r="E1289" s="128" t="s">
        <v>3819</v>
      </c>
      <c r="F1289" s="84" t="s">
        <v>449</v>
      </c>
      <c r="G1289" s="86"/>
      <c r="H1289" s="79">
        <f>IF(ISBLANK(#REF!)=FALSE,1,IF($J1289&lt;=$D$6,-1,0))</f>
        <v>1</v>
      </c>
      <c r="I1289" s="251">
        <v>42093</v>
      </c>
      <c r="J1289" s="251">
        <v>42104</v>
      </c>
      <c r="K1289" s="149"/>
      <c r="L1289" s="180"/>
      <c r="M1289" s="251"/>
      <c r="N1289" s="251"/>
      <c r="O1289" s="149"/>
      <c r="P1289" s="151"/>
      <c r="Q1289" s="145"/>
      <c r="R1289" s="165"/>
      <c r="S1289" s="177"/>
    </row>
    <row r="1290" spans="2:19" ht="12.75" customHeight="1" x14ac:dyDescent="0.25">
      <c r="B1290" s="137">
        <v>1277</v>
      </c>
      <c r="C1290" s="81">
        <v>6</v>
      </c>
      <c r="D1290" s="83" t="s">
        <v>4307</v>
      </c>
      <c r="E1290" s="128" t="s">
        <v>3145</v>
      </c>
      <c r="F1290" s="84" t="s">
        <v>449</v>
      </c>
      <c r="G1290" s="86"/>
      <c r="H1290" s="79">
        <f>IF(ISBLANK(#REF!)=FALSE,1,IF($J1290&lt;=$D$6,-1,0))</f>
        <v>1</v>
      </c>
      <c r="I1290" s="251">
        <v>42107</v>
      </c>
      <c r="J1290" s="251">
        <v>42125</v>
      </c>
      <c r="K1290" s="149"/>
      <c r="L1290" s="180"/>
      <c r="M1290" s="251"/>
      <c r="N1290" s="251"/>
      <c r="O1290" s="149"/>
      <c r="P1290" s="151"/>
      <c r="Q1290" s="145"/>
      <c r="R1290" s="165"/>
      <c r="S1290" s="177"/>
    </row>
    <row r="1291" spans="2:19" ht="12.75" customHeight="1" x14ac:dyDescent="0.25">
      <c r="B1291" s="137">
        <v>1278</v>
      </c>
      <c r="C1291" s="81">
        <v>5</v>
      </c>
      <c r="D1291" s="83" t="s">
        <v>4308</v>
      </c>
      <c r="E1291" s="128" t="s">
        <v>3007</v>
      </c>
      <c r="F1291" s="84" t="s">
        <v>449</v>
      </c>
      <c r="G1291" s="86"/>
      <c r="H1291" s="79">
        <f>IF(ISBLANK(#REF!)=FALSE,1,IF($J1291&lt;=$D$6,-1,0))</f>
        <v>1</v>
      </c>
      <c r="I1291" s="251">
        <v>42065</v>
      </c>
      <c r="J1291" s="251">
        <v>42125</v>
      </c>
      <c r="K1291" s="149">
        <v>0.04</v>
      </c>
      <c r="L1291" s="180">
        <f>NETWORKDAYS(I1291,J1291,0)</f>
        <v>45</v>
      </c>
      <c r="M1291" s="251"/>
      <c r="N1291" s="251"/>
      <c r="O1291" s="149">
        <v>0.04</v>
      </c>
      <c r="P1291" s="151"/>
      <c r="Q1291" s="145"/>
      <c r="R1291" s="165"/>
      <c r="S1291" s="177"/>
    </row>
    <row r="1292" spans="2:19" ht="12.75" customHeight="1" x14ac:dyDescent="0.25">
      <c r="B1292" s="137">
        <v>1279</v>
      </c>
      <c r="C1292" s="81">
        <v>6</v>
      </c>
      <c r="D1292" s="83" t="s">
        <v>4309</v>
      </c>
      <c r="E1292" s="128" t="s">
        <v>3823</v>
      </c>
      <c r="F1292" s="84" t="s">
        <v>449</v>
      </c>
      <c r="G1292" s="86"/>
      <c r="H1292" s="79">
        <f>IF(ISBLANK(#REF!)=FALSE,1,IF($J1292&lt;=$D$6,-1,0))</f>
        <v>1</v>
      </c>
      <c r="I1292" s="251">
        <v>42065</v>
      </c>
      <c r="J1292" s="251">
        <v>42076</v>
      </c>
      <c r="K1292" s="149"/>
      <c r="L1292" s="180"/>
      <c r="M1292" s="251"/>
      <c r="N1292" s="251"/>
      <c r="O1292" s="149"/>
      <c r="P1292" s="151"/>
      <c r="Q1292" s="145"/>
      <c r="R1292" s="165"/>
      <c r="S1292" s="177"/>
    </row>
    <row r="1293" spans="2:19" ht="12.75" customHeight="1" x14ac:dyDescent="0.25">
      <c r="B1293" s="137">
        <v>1280</v>
      </c>
      <c r="C1293" s="81">
        <v>6</v>
      </c>
      <c r="D1293" s="83" t="s">
        <v>4310</v>
      </c>
      <c r="E1293" s="128" t="s">
        <v>3825</v>
      </c>
      <c r="F1293" s="84" t="s">
        <v>449</v>
      </c>
      <c r="G1293" s="86"/>
      <c r="H1293" s="79">
        <f>IF(ISBLANK(#REF!)=FALSE,1,IF($J1293&lt;=$D$6,-1,0))</f>
        <v>1</v>
      </c>
      <c r="I1293" s="251">
        <v>42065</v>
      </c>
      <c r="J1293" s="251">
        <v>42076</v>
      </c>
      <c r="K1293" s="149"/>
      <c r="L1293" s="180"/>
      <c r="M1293" s="251"/>
      <c r="N1293" s="251"/>
      <c r="O1293" s="149"/>
      <c r="P1293" s="151"/>
      <c r="Q1293" s="145"/>
      <c r="R1293" s="165"/>
      <c r="S1293" s="177"/>
    </row>
    <row r="1294" spans="2:19" ht="12.75" customHeight="1" x14ac:dyDescent="0.25">
      <c r="B1294" s="137">
        <v>1281</v>
      </c>
      <c r="C1294" s="81">
        <v>6</v>
      </c>
      <c r="D1294" s="83" t="s">
        <v>4311</v>
      </c>
      <c r="E1294" s="128" t="s">
        <v>3827</v>
      </c>
      <c r="F1294" s="84" t="s">
        <v>449</v>
      </c>
      <c r="G1294" s="86"/>
      <c r="H1294" s="79">
        <f>IF(ISBLANK(#REF!)=FALSE,1,IF($J1294&lt;=$D$6,-1,0))</f>
        <v>1</v>
      </c>
      <c r="I1294" s="251">
        <v>42079</v>
      </c>
      <c r="J1294" s="251">
        <v>42090</v>
      </c>
      <c r="K1294" s="149"/>
      <c r="L1294" s="180"/>
      <c r="M1294" s="251"/>
      <c r="N1294" s="251"/>
      <c r="O1294" s="149"/>
      <c r="P1294" s="151"/>
      <c r="Q1294" s="145"/>
      <c r="R1294" s="165"/>
      <c r="S1294" s="177"/>
    </row>
    <row r="1295" spans="2:19" ht="12.75" customHeight="1" x14ac:dyDescent="0.25">
      <c r="B1295" s="137">
        <v>1282</v>
      </c>
      <c r="C1295" s="81">
        <v>6</v>
      </c>
      <c r="D1295" s="83" t="s">
        <v>4312</v>
      </c>
      <c r="E1295" s="128" t="s">
        <v>3829</v>
      </c>
      <c r="F1295" s="84" t="s">
        <v>449</v>
      </c>
      <c r="G1295" s="86"/>
      <c r="H1295" s="79">
        <f>IF(ISBLANK(#REF!)=FALSE,1,IF($J1295&lt;=$D$6,-1,0))</f>
        <v>1</v>
      </c>
      <c r="I1295" s="251">
        <v>42093</v>
      </c>
      <c r="J1295" s="251">
        <v>42104</v>
      </c>
      <c r="K1295" s="149"/>
      <c r="L1295" s="180"/>
      <c r="M1295" s="251"/>
      <c r="N1295" s="251"/>
      <c r="O1295" s="149"/>
      <c r="P1295" s="151"/>
      <c r="Q1295" s="145"/>
      <c r="R1295" s="165"/>
      <c r="S1295" s="177"/>
    </row>
    <row r="1296" spans="2:19" ht="12.75" customHeight="1" x14ac:dyDescent="0.25">
      <c r="B1296" s="137">
        <v>1283</v>
      </c>
      <c r="C1296" s="81">
        <v>6</v>
      </c>
      <c r="D1296" s="83" t="s">
        <v>4313</v>
      </c>
      <c r="E1296" s="128" t="s">
        <v>3831</v>
      </c>
      <c r="F1296" s="84" t="s">
        <v>449</v>
      </c>
      <c r="G1296" s="86"/>
      <c r="H1296" s="79">
        <f>IF(ISBLANK(#REF!)=FALSE,1,IF($J1296&lt;=$D$6,-1,0))</f>
        <v>1</v>
      </c>
      <c r="I1296" s="251">
        <v>42093</v>
      </c>
      <c r="J1296" s="251">
        <v>42104</v>
      </c>
      <c r="K1296" s="149"/>
      <c r="L1296" s="180"/>
      <c r="M1296" s="251"/>
      <c r="N1296" s="251"/>
      <c r="O1296" s="149"/>
      <c r="P1296" s="151"/>
      <c r="Q1296" s="145"/>
      <c r="R1296" s="165"/>
      <c r="S1296" s="177"/>
    </row>
    <row r="1297" spans="2:19" ht="12.75" customHeight="1" x14ac:dyDescent="0.25">
      <c r="B1297" s="137">
        <v>1284</v>
      </c>
      <c r="C1297" s="81">
        <v>6</v>
      </c>
      <c r="D1297" s="83" t="s">
        <v>4314</v>
      </c>
      <c r="E1297" s="128" t="s">
        <v>3833</v>
      </c>
      <c r="F1297" s="84" t="s">
        <v>449</v>
      </c>
      <c r="G1297" s="86"/>
      <c r="H1297" s="79">
        <f>IF(ISBLANK(#REF!)=FALSE,1,IF($J1297&lt;=$D$6,-1,0))</f>
        <v>1</v>
      </c>
      <c r="I1297" s="251">
        <v>42107</v>
      </c>
      <c r="J1297" s="251">
        <v>42118</v>
      </c>
      <c r="K1297" s="149"/>
      <c r="L1297" s="180"/>
      <c r="M1297" s="251"/>
      <c r="N1297" s="251"/>
      <c r="O1297" s="149"/>
      <c r="P1297" s="151"/>
      <c r="Q1297" s="145"/>
      <c r="R1297" s="165"/>
      <c r="S1297" s="177"/>
    </row>
    <row r="1298" spans="2:19" ht="12.75" customHeight="1" x14ac:dyDescent="0.25">
      <c r="B1298" s="137">
        <v>1285</v>
      </c>
      <c r="C1298" s="81">
        <v>6</v>
      </c>
      <c r="D1298" s="83" t="s">
        <v>4315</v>
      </c>
      <c r="E1298" s="128" t="s">
        <v>3835</v>
      </c>
      <c r="F1298" s="84" t="s">
        <v>449</v>
      </c>
      <c r="G1298" s="86"/>
      <c r="H1298" s="79">
        <f>IF(ISBLANK(#REF!)=FALSE,1,IF($J1298&lt;=$D$6,-1,0))</f>
        <v>1</v>
      </c>
      <c r="I1298" s="251">
        <v>42121</v>
      </c>
      <c r="J1298" s="251">
        <v>42125</v>
      </c>
      <c r="K1298" s="149"/>
      <c r="L1298" s="180"/>
      <c r="M1298" s="251"/>
      <c r="N1298" s="251"/>
      <c r="O1298" s="149"/>
      <c r="P1298" s="151"/>
      <c r="Q1298" s="145"/>
      <c r="R1298" s="165"/>
      <c r="S1298" s="177"/>
    </row>
    <row r="1299" spans="2:19" ht="12.75" customHeight="1" x14ac:dyDescent="0.25">
      <c r="B1299" s="137">
        <v>1286</v>
      </c>
      <c r="C1299" s="81">
        <v>6</v>
      </c>
      <c r="D1299" s="83" t="s">
        <v>4316</v>
      </c>
      <c r="E1299" s="128" t="s">
        <v>3837</v>
      </c>
      <c r="F1299" s="84" t="s">
        <v>449</v>
      </c>
      <c r="G1299" s="86"/>
      <c r="H1299" s="79">
        <f>IF(ISBLANK(#REF!)=FALSE,1,IF($J1299&lt;=$D$6,-1,0))</f>
        <v>1</v>
      </c>
      <c r="I1299" s="251">
        <v>42121</v>
      </c>
      <c r="J1299" s="251">
        <v>42125</v>
      </c>
      <c r="K1299" s="149"/>
      <c r="L1299" s="180"/>
      <c r="M1299" s="251"/>
      <c r="N1299" s="251"/>
      <c r="O1299" s="149"/>
      <c r="P1299" s="151"/>
      <c r="Q1299" s="145"/>
      <c r="R1299" s="165"/>
      <c r="S1299" s="177"/>
    </row>
    <row r="1300" spans="2:19" ht="12.75" customHeight="1" x14ac:dyDescent="0.25">
      <c r="B1300" s="137">
        <v>1287</v>
      </c>
      <c r="C1300" s="81">
        <v>5</v>
      </c>
      <c r="D1300" s="83" t="s">
        <v>4317</v>
      </c>
      <c r="E1300" s="128" t="s">
        <v>3839</v>
      </c>
      <c r="F1300" s="84" t="s">
        <v>449</v>
      </c>
      <c r="G1300" s="86"/>
      <c r="H1300" s="79">
        <f>IF(ISBLANK(#REF!)=FALSE,1,IF($J1300&lt;=$D$6,-1,0))</f>
        <v>1</v>
      </c>
      <c r="I1300" s="251">
        <v>42065</v>
      </c>
      <c r="J1300" s="251">
        <v>42125</v>
      </c>
      <c r="K1300" s="149">
        <v>0.08</v>
      </c>
      <c r="L1300" s="180">
        <f>NETWORKDAYS(I1300,J1300,0)</f>
        <v>45</v>
      </c>
      <c r="M1300" s="251"/>
      <c r="N1300" s="251"/>
      <c r="O1300" s="149">
        <v>0.08</v>
      </c>
      <c r="P1300" s="151"/>
      <c r="Q1300" s="145"/>
      <c r="R1300" s="165"/>
      <c r="S1300" s="177"/>
    </row>
    <row r="1301" spans="2:19" ht="12.75" customHeight="1" x14ac:dyDescent="0.25">
      <c r="B1301" s="137">
        <v>1288</v>
      </c>
      <c r="C1301" s="81">
        <v>6</v>
      </c>
      <c r="D1301" s="83" t="s">
        <v>4318</v>
      </c>
      <c r="E1301" s="128" t="s">
        <v>3841</v>
      </c>
      <c r="F1301" s="84" t="s">
        <v>449</v>
      </c>
      <c r="G1301" s="86"/>
      <c r="H1301" s="79">
        <f>IF(ISBLANK(#REF!)=FALSE,1,IF($J1301&lt;=$D$6,-1,0))</f>
        <v>1</v>
      </c>
      <c r="I1301" s="251">
        <v>42065</v>
      </c>
      <c r="J1301" s="251">
        <v>42076</v>
      </c>
      <c r="K1301" s="149"/>
      <c r="L1301" s="180"/>
      <c r="M1301" s="251"/>
      <c r="N1301" s="251"/>
      <c r="O1301" s="149"/>
      <c r="P1301" s="151"/>
      <c r="Q1301" s="145"/>
      <c r="R1301" s="165"/>
      <c r="S1301" s="177"/>
    </row>
    <row r="1302" spans="2:19" ht="12.75" customHeight="1" x14ac:dyDescent="0.25">
      <c r="B1302" s="137">
        <v>1289</v>
      </c>
      <c r="C1302" s="81">
        <v>6</v>
      </c>
      <c r="D1302" s="83" t="s">
        <v>4319</v>
      </c>
      <c r="E1302" s="128" t="s">
        <v>3843</v>
      </c>
      <c r="F1302" s="84" t="s">
        <v>449</v>
      </c>
      <c r="G1302" s="86"/>
      <c r="H1302" s="79">
        <f>IF(ISBLANK(#REF!)=FALSE,1,IF($J1302&lt;=$D$6,-1,0))</f>
        <v>1</v>
      </c>
      <c r="I1302" s="251">
        <v>42079</v>
      </c>
      <c r="J1302" s="251">
        <v>42090</v>
      </c>
      <c r="K1302" s="149"/>
      <c r="L1302" s="180"/>
      <c r="M1302" s="251"/>
      <c r="N1302" s="251"/>
      <c r="O1302" s="149"/>
      <c r="P1302" s="151"/>
      <c r="Q1302" s="145"/>
      <c r="R1302" s="165"/>
      <c r="S1302" s="177"/>
    </row>
    <row r="1303" spans="2:19" ht="12.75" customHeight="1" x14ac:dyDescent="0.25">
      <c r="B1303" s="137">
        <v>1290</v>
      </c>
      <c r="C1303" s="81">
        <v>6</v>
      </c>
      <c r="D1303" s="83" t="s">
        <v>4320</v>
      </c>
      <c r="E1303" s="128" t="s">
        <v>3957</v>
      </c>
      <c r="F1303" s="84" t="s">
        <v>449</v>
      </c>
      <c r="G1303" s="86"/>
      <c r="H1303" s="79">
        <f>IF(ISBLANK(#REF!)=FALSE,1,IF($J1303&lt;=$D$6,-1,0))</f>
        <v>1</v>
      </c>
      <c r="I1303" s="251">
        <v>42079</v>
      </c>
      <c r="J1303" s="251">
        <v>42090</v>
      </c>
      <c r="K1303" s="149"/>
      <c r="L1303" s="180"/>
      <c r="M1303" s="251"/>
      <c r="N1303" s="251"/>
      <c r="O1303" s="149"/>
      <c r="P1303" s="151"/>
      <c r="Q1303" s="145"/>
      <c r="R1303" s="165"/>
      <c r="S1303" s="177"/>
    </row>
    <row r="1304" spans="2:19" ht="12.75" customHeight="1" x14ac:dyDescent="0.25">
      <c r="B1304" s="137">
        <v>1291</v>
      </c>
      <c r="C1304" s="81">
        <v>6</v>
      </c>
      <c r="D1304" s="83" t="s">
        <v>4321</v>
      </c>
      <c r="E1304" s="128" t="s">
        <v>3959</v>
      </c>
      <c r="F1304" s="84" t="s">
        <v>449</v>
      </c>
      <c r="G1304" s="86"/>
      <c r="H1304" s="79">
        <f>IF(ISBLANK(#REF!)=FALSE,1,IF($J1304&lt;=$D$6,-1,0))</f>
        <v>1</v>
      </c>
      <c r="I1304" s="251">
        <v>42079</v>
      </c>
      <c r="J1304" s="251">
        <v>42090</v>
      </c>
      <c r="K1304" s="149"/>
      <c r="L1304" s="180"/>
      <c r="M1304" s="251"/>
      <c r="N1304" s="251"/>
      <c r="O1304" s="149"/>
      <c r="P1304" s="151"/>
      <c r="Q1304" s="145"/>
      <c r="R1304" s="165"/>
      <c r="S1304" s="177"/>
    </row>
    <row r="1305" spans="2:19" ht="12.75" customHeight="1" x14ac:dyDescent="0.25">
      <c r="B1305" s="137">
        <v>1292</v>
      </c>
      <c r="C1305" s="81">
        <v>6</v>
      </c>
      <c r="D1305" s="83" t="s">
        <v>4322</v>
      </c>
      <c r="E1305" s="128" t="s">
        <v>4057</v>
      </c>
      <c r="F1305" s="84" t="s">
        <v>449</v>
      </c>
      <c r="G1305" s="86"/>
      <c r="H1305" s="79">
        <f>IF(ISBLANK(#REF!)=FALSE,1,IF($J1305&lt;=$D$6,-1,0))</f>
        <v>1</v>
      </c>
      <c r="I1305" s="251">
        <v>42093</v>
      </c>
      <c r="J1305" s="251">
        <v>42104</v>
      </c>
      <c r="K1305" s="149"/>
      <c r="L1305" s="180"/>
      <c r="M1305" s="251"/>
      <c r="N1305" s="251"/>
      <c r="O1305" s="149"/>
      <c r="P1305" s="151"/>
      <c r="Q1305" s="145"/>
      <c r="R1305" s="165"/>
      <c r="S1305" s="177"/>
    </row>
    <row r="1306" spans="2:19" ht="12.75" customHeight="1" x14ac:dyDescent="0.25">
      <c r="B1306" s="137">
        <v>1293</v>
      </c>
      <c r="C1306" s="81">
        <v>6</v>
      </c>
      <c r="D1306" s="83" t="s">
        <v>4323</v>
      </c>
      <c r="E1306" s="128" t="s">
        <v>4059</v>
      </c>
      <c r="F1306" s="84" t="s">
        <v>449</v>
      </c>
      <c r="G1306" s="86"/>
      <c r="H1306" s="79">
        <f>IF(ISBLANK(#REF!)=FALSE,1,IF($J1306&lt;=$D$6,-1,0))</f>
        <v>1</v>
      </c>
      <c r="I1306" s="251">
        <v>42093</v>
      </c>
      <c r="J1306" s="251">
        <v>42104</v>
      </c>
      <c r="K1306" s="149"/>
      <c r="L1306" s="180"/>
      <c r="M1306" s="251"/>
      <c r="N1306" s="251"/>
      <c r="O1306" s="149"/>
      <c r="P1306" s="151"/>
      <c r="Q1306" s="145"/>
      <c r="R1306" s="165"/>
      <c r="S1306" s="177"/>
    </row>
    <row r="1307" spans="2:19" ht="12.75" customHeight="1" x14ac:dyDescent="0.25">
      <c r="B1307" s="137">
        <v>1294</v>
      </c>
      <c r="C1307" s="81">
        <v>6</v>
      </c>
      <c r="D1307" s="83" t="s">
        <v>4324</v>
      </c>
      <c r="E1307" s="128" t="s">
        <v>4061</v>
      </c>
      <c r="F1307" s="84" t="s">
        <v>449</v>
      </c>
      <c r="G1307" s="86"/>
      <c r="H1307" s="79">
        <f>IF(ISBLANK(#REF!)=FALSE,1,IF($J1307&lt;=$D$6,-1,0))</f>
        <v>1</v>
      </c>
      <c r="I1307" s="251">
        <v>42093</v>
      </c>
      <c r="J1307" s="251">
        <v>42104</v>
      </c>
      <c r="K1307" s="149"/>
      <c r="L1307" s="180"/>
      <c r="M1307" s="251"/>
      <c r="N1307" s="251"/>
      <c r="O1307" s="149"/>
      <c r="P1307" s="151"/>
      <c r="Q1307" s="145"/>
      <c r="R1307" s="165"/>
      <c r="S1307" s="177"/>
    </row>
    <row r="1308" spans="2:19" ht="12.75" customHeight="1" x14ac:dyDescent="0.25">
      <c r="B1308" s="137">
        <v>1295</v>
      </c>
      <c r="C1308" s="81">
        <v>6</v>
      </c>
      <c r="D1308" s="83" t="s">
        <v>4325</v>
      </c>
      <c r="E1308" s="128" t="s">
        <v>3856</v>
      </c>
      <c r="F1308" s="84" t="s">
        <v>449</v>
      </c>
      <c r="G1308" s="86"/>
      <c r="H1308" s="79">
        <f>IF(ISBLANK(#REF!)=FALSE,1,IF($J1308&lt;=$D$6,-1,0))</f>
        <v>1</v>
      </c>
      <c r="I1308" s="251">
        <v>42107</v>
      </c>
      <c r="J1308" s="251">
        <v>42118</v>
      </c>
      <c r="K1308" s="149"/>
      <c r="L1308" s="180"/>
      <c r="M1308" s="251"/>
      <c r="N1308" s="251"/>
      <c r="O1308" s="149"/>
      <c r="P1308" s="151"/>
      <c r="Q1308" s="145"/>
      <c r="R1308" s="165"/>
      <c r="S1308" s="177"/>
    </row>
    <row r="1309" spans="2:19" ht="12.75" customHeight="1" x14ac:dyDescent="0.25">
      <c r="B1309" s="137">
        <v>1296</v>
      </c>
      <c r="C1309" s="81">
        <v>6</v>
      </c>
      <c r="D1309" s="83" t="s">
        <v>4326</v>
      </c>
      <c r="E1309" s="128" t="s">
        <v>4064</v>
      </c>
      <c r="F1309" s="84" t="s">
        <v>449</v>
      </c>
      <c r="G1309" s="86"/>
      <c r="H1309" s="79">
        <f>IF(ISBLANK(#REF!)=FALSE,1,IF($J1309&lt;=$D$6,-1,0))</f>
        <v>1</v>
      </c>
      <c r="I1309" s="251">
        <v>42107</v>
      </c>
      <c r="J1309" s="251">
        <v>42118</v>
      </c>
      <c r="K1309" s="149"/>
      <c r="L1309" s="180"/>
      <c r="M1309" s="251"/>
      <c r="N1309" s="251"/>
      <c r="O1309" s="149"/>
      <c r="P1309" s="151"/>
      <c r="Q1309" s="145"/>
      <c r="R1309" s="165"/>
      <c r="S1309" s="177"/>
    </row>
    <row r="1310" spans="2:19" ht="12.75" customHeight="1" x14ac:dyDescent="0.25">
      <c r="B1310" s="137">
        <v>1297</v>
      </c>
      <c r="C1310" s="81">
        <v>6</v>
      </c>
      <c r="D1310" s="83" t="s">
        <v>4327</v>
      </c>
      <c r="E1310" s="128" t="s">
        <v>4066</v>
      </c>
      <c r="F1310" s="84" t="s">
        <v>449</v>
      </c>
      <c r="G1310" s="86"/>
      <c r="H1310" s="79">
        <f>IF(ISBLANK(#REF!)=FALSE,1,IF($J1310&lt;=$D$6,-1,0))</f>
        <v>1</v>
      </c>
      <c r="I1310" s="251">
        <v>42107</v>
      </c>
      <c r="J1310" s="251">
        <v>42118</v>
      </c>
      <c r="K1310" s="149"/>
      <c r="L1310" s="180"/>
      <c r="M1310" s="251"/>
      <c r="N1310" s="251"/>
      <c r="O1310" s="149"/>
      <c r="P1310" s="151"/>
      <c r="Q1310" s="145"/>
      <c r="R1310" s="165"/>
      <c r="S1310" s="177"/>
    </row>
    <row r="1311" spans="2:19" ht="12.75" customHeight="1" x14ac:dyDescent="0.25">
      <c r="B1311" s="137">
        <v>1298</v>
      </c>
      <c r="C1311" s="81">
        <v>6</v>
      </c>
      <c r="D1311" s="83" t="s">
        <v>4328</v>
      </c>
      <c r="E1311" s="128" t="s">
        <v>4068</v>
      </c>
      <c r="F1311" s="84" t="s">
        <v>449</v>
      </c>
      <c r="G1311" s="86"/>
      <c r="H1311" s="79">
        <f>IF(ISBLANK(#REF!)=FALSE,1,IF($J1311&lt;=$D$6,-1,0))</f>
        <v>1</v>
      </c>
      <c r="I1311" s="251">
        <v>42121</v>
      </c>
      <c r="J1311" s="251">
        <v>42125</v>
      </c>
      <c r="K1311" s="149"/>
      <c r="L1311" s="180"/>
      <c r="M1311" s="251"/>
      <c r="N1311" s="251"/>
      <c r="O1311" s="149"/>
      <c r="P1311" s="151"/>
      <c r="Q1311" s="145"/>
      <c r="R1311" s="165"/>
      <c r="S1311" s="177"/>
    </row>
    <row r="1312" spans="2:19" ht="12.75" customHeight="1" x14ac:dyDescent="0.25">
      <c r="B1312" s="137">
        <v>1299</v>
      </c>
      <c r="C1312" s="81">
        <v>6</v>
      </c>
      <c r="D1312" s="83" t="s">
        <v>4329</v>
      </c>
      <c r="E1312" s="128" t="s">
        <v>4070</v>
      </c>
      <c r="F1312" s="84" t="s">
        <v>449</v>
      </c>
      <c r="G1312" s="86"/>
      <c r="H1312" s="79">
        <f>IF(ISBLANK(#REF!)=FALSE,1,IF($J1312&lt;=$D$6,-1,0))</f>
        <v>1</v>
      </c>
      <c r="I1312" s="251">
        <v>42121</v>
      </c>
      <c r="J1312" s="251">
        <v>42125</v>
      </c>
      <c r="K1312" s="149"/>
      <c r="L1312" s="180"/>
      <c r="M1312" s="251"/>
      <c r="N1312" s="251"/>
      <c r="O1312" s="149"/>
      <c r="P1312" s="151"/>
      <c r="Q1312" s="145"/>
      <c r="R1312" s="165"/>
      <c r="S1312" s="177"/>
    </row>
    <row r="1313" spans="2:19" ht="12.75" customHeight="1" x14ac:dyDescent="0.25">
      <c r="B1313" s="137">
        <v>1300</v>
      </c>
      <c r="C1313" s="81">
        <v>5</v>
      </c>
      <c r="D1313" s="83" t="s">
        <v>4330</v>
      </c>
      <c r="E1313" s="128" t="s">
        <v>2984</v>
      </c>
      <c r="F1313" s="84" t="s">
        <v>449</v>
      </c>
      <c r="G1313" s="86"/>
      <c r="H1313" s="79">
        <f>IF(ISBLANK(#REF!)=FALSE,1,IF($J1313&lt;=$D$6,-1,0))</f>
        <v>1</v>
      </c>
      <c r="I1313" s="251">
        <v>42065</v>
      </c>
      <c r="J1313" s="251">
        <v>42118</v>
      </c>
      <c r="K1313" s="149">
        <v>0.05</v>
      </c>
      <c r="L1313" s="180">
        <f>NETWORKDAYS(I1313,J1313,0)</f>
        <v>40</v>
      </c>
      <c r="M1313" s="251"/>
      <c r="N1313" s="251"/>
      <c r="O1313" s="149">
        <v>0.05</v>
      </c>
      <c r="P1313" s="151"/>
      <c r="Q1313" s="145"/>
      <c r="R1313" s="165"/>
      <c r="S1313" s="177"/>
    </row>
    <row r="1314" spans="2:19" ht="12.75" customHeight="1" x14ac:dyDescent="0.25">
      <c r="B1314" s="137">
        <v>1301</v>
      </c>
      <c r="C1314" s="81">
        <v>6</v>
      </c>
      <c r="D1314" s="83" t="s">
        <v>4331</v>
      </c>
      <c r="E1314" s="128" t="s">
        <v>3970</v>
      </c>
      <c r="F1314" s="84" t="s">
        <v>449</v>
      </c>
      <c r="G1314" s="86"/>
      <c r="H1314" s="79">
        <f>IF(ISBLANK(#REF!)=FALSE,1,IF($J1314&lt;=$D$6,-1,0))</f>
        <v>1</v>
      </c>
      <c r="I1314" s="251">
        <v>42065</v>
      </c>
      <c r="J1314" s="251">
        <v>42076</v>
      </c>
      <c r="K1314" s="149"/>
      <c r="L1314" s="180"/>
      <c r="M1314" s="251"/>
      <c r="N1314" s="251"/>
      <c r="O1314" s="149"/>
      <c r="P1314" s="151"/>
      <c r="Q1314" s="145"/>
      <c r="R1314" s="165"/>
      <c r="S1314" s="177"/>
    </row>
    <row r="1315" spans="2:19" ht="12.75" customHeight="1" x14ac:dyDescent="0.25">
      <c r="B1315" s="137">
        <v>1302</v>
      </c>
      <c r="C1315" s="81">
        <v>6</v>
      </c>
      <c r="D1315" s="83" t="s">
        <v>4332</v>
      </c>
      <c r="E1315" s="128" t="s">
        <v>3972</v>
      </c>
      <c r="F1315" s="84" t="s">
        <v>449</v>
      </c>
      <c r="G1315" s="86"/>
      <c r="H1315" s="79">
        <f>IF(ISBLANK(#REF!)=FALSE,1,IF($J1315&lt;=$D$6,-1,0))</f>
        <v>1</v>
      </c>
      <c r="I1315" s="251">
        <v>42079</v>
      </c>
      <c r="J1315" s="251">
        <v>42090</v>
      </c>
      <c r="K1315" s="149"/>
      <c r="L1315" s="180"/>
      <c r="M1315" s="251"/>
      <c r="N1315" s="251"/>
      <c r="O1315" s="149"/>
      <c r="P1315" s="151"/>
      <c r="Q1315" s="145"/>
      <c r="R1315" s="165"/>
      <c r="S1315" s="177"/>
    </row>
    <row r="1316" spans="2:19" ht="12.75" customHeight="1" x14ac:dyDescent="0.25">
      <c r="B1316" s="137">
        <v>1303</v>
      </c>
      <c r="C1316" s="81">
        <v>6</v>
      </c>
      <c r="D1316" s="83" t="s">
        <v>4333</v>
      </c>
      <c r="E1316" s="128" t="s">
        <v>3974</v>
      </c>
      <c r="F1316" s="84" t="s">
        <v>449</v>
      </c>
      <c r="G1316" s="86"/>
      <c r="H1316" s="79">
        <f>IF(ISBLANK(#REF!)=FALSE,1,IF($J1316&lt;=$D$6,-1,0))</f>
        <v>1</v>
      </c>
      <c r="I1316" s="251">
        <v>42093</v>
      </c>
      <c r="J1316" s="251">
        <v>42104</v>
      </c>
      <c r="K1316" s="149"/>
      <c r="L1316" s="180"/>
      <c r="M1316" s="251"/>
      <c r="N1316" s="251"/>
      <c r="O1316" s="149"/>
      <c r="P1316" s="151"/>
      <c r="Q1316" s="145"/>
      <c r="R1316" s="165"/>
      <c r="S1316" s="177"/>
    </row>
    <row r="1317" spans="2:19" ht="12.75" customHeight="1" x14ac:dyDescent="0.25">
      <c r="B1317" s="137">
        <v>1304</v>
      </c>
      <c r="C1317" s="81">
        <v>6</v>
      </c>
      <c r="D1317" s="83" t="s">
        <v>4334</v>
      </c>
      <c r="E1317" s="128" t="s">
        <v>3875</v>
      </c>
      <c r="F1317" s="84" t="s">
        <v>449</v>
      </c>
      <c r="G1317" s="86"/>
      <c r="H1317" s="79">
        <f>IF(ISBLANK(#REF!)=FALSE,1,IF($J1317&lt;=$D$6,-1,0))</f>
        <v>1</v>
      </c>
      <c r="I1317" s="251">
        <v>42107</v>
      </c>
      <c r="J1317" s="251">
        <v>42118</v>
      </c>
      <c r="K1317" s="149"/>
      <c r="L1317" s="180"/>
      <c r="M1317" s="251"/>
      <c r="N1317" s="251"/>
      <c r="O1317" s="149"/>
      <c r="P1317" s="151"/>
      <c r="Q1317" s="145"/>
      <c r="R1317" s="165"/>
      <c r="S1317" s="177"/>
    </row>
    <row r="1318" spans="2:19" ht="12.75" customHeight="1" x14ac:dyDescent="0.25">
      <c r="B1318" s="137">
        <v>1305</v>
      </c>
      <c r="C1318" s="81">
        <v>5</v>
      </c>
      <c r="D1318" s="83" t="s">
        <v>4335</v>
      </c>
      <c r="E1318" s="128" t="s">
        <v>3877</v>
      </c>
      <c r="F1318" s="84" t="s">
        <v>449</v>
      </c>
      <c r="G1318" s="86"/>
      <c r="H1318" s="79">
        <f>IF(ISBLANK(#REF!)=FALSE,1,IF($J1318&lt;=$D$6,-1,0))</f>
        <v>1</v>
      </c>
      <c r="I1318" s="251">
        <v>42065</v>
      </c>
      <c r="J1318" s="251">
        <v>42118</v>
      </c>
      <c r="K1318" s="149">
        <v>0.02</v>
      </c>
      <c r="L1318" s="180">
        <f>NETWORKDAYS(I1318,J1318,0)</f>
        <v>40</v>
      </c>
      <c r="M1318" s="251"/>
      <c r="N1318" s="251"/>
      <c r="O1318" s="149">
        <v>0.02</v>
      </c>
      <c r="P1318" s="151"/>
      <c r="Q1318" s="145"/>
      <c r="R1318" s="165"/>
      <c r="S1318" s="177"/>
    </row>
    <row r="1319" spans="2:19" ht="12.75" customHeight="1" x14ac:dyDescent="0.25">
      <c r="B1319" s="137">
        <v>1306</v>
      </c>
      <c r="C1319" s="81">
        <v>6</v>
      </c>
      <c r="D1319" s="83" t="s">
        <v>4336</v>
      </c>
      <c r="E1319" s="128" t="s">
        <v>3879</v>
      </c>
      <c r="F1319" s="84" t="s">
        <v>449</v>
      </c>
      <c r="G1319" s="86"/>
      <c r="H1319" s="79">
        <f>IF(ISBLANK(#REF!)=FALSE,1,IF($J1319&lt;=$D$6,-1,0))</f>
        <v>1</v>
      </c>
      <c r="I1319" s="251">
        <v>42065</v>
      </c>
      <c r="J1319" s="251">
        <v>42076</v>
      </c>
      <c r="K1319" s="149"/>
      <c r="L1319" s="180"/>
      <c r="M1319" s="251"/>
      <c r="N1319" s="251"/>
      <c r="O1319" s="149"/>
      <c r="P1319" s="151"/>
      <c r="Q1319" s="145"/>
      <c r="R1319" s="165"/>
      <c r="S1319" s="177"/>
    </row>
    <row r="1320" spans="2:19" ht="12.75" customHeight="1" x14ac:dyDescent="0.25">
      <c r="B1320" s="137">
        <v>1307</v>
      </c>
      <c r="C1320" s="81">
        <v>6</v>
      </c>
      <c r="D1320" s="83" t="s">
        <v>4337</v>
      </c>
      <c r="E1320" s="128" t="s">
        <v>3881</v>
      </c>
      <c r="F1320" s="84" t="s">
        <v>449</v>
      </c>
      <c r="G1320" s="86"/>
      <c r="H1320" s="79">
        <f>IF(ISBLANK(#REF!)=FALSE,1,IF($J1320&lt;=$D$6,-1,0))</f>
        <v>1</v>
      </c>
      <c r="I1320" s="251">
        <v>42079</v>
      </c>
      <c r="J1320" s="251">
        <v>42090</v>
      </c>
      <c r="K1320" s="149"/>
      <c r="L1320" s="180"/>
      <c r="M1320" s="251"/>
      <c r="N1320" s="251"/>
      <c r="O1320" s="149"/>
      <c r="P1320" s="151"/>
      <c r="Q1320" s="145"/>
      <c r="R1320" s="165"/>
      <c r="S1320" s="177"/>
    </row>
    <row r="1321" spans="2:19" ht="12.75" customHeight="1" x14ac:dyDescent="0.25">
      <c r="B1321" s="137">
        <v>1308</v>
      </c>
      <c r="C1321" s="81">
        <v>6</v>
      </c>
      <c r="D1321" s="83" t="s">
        <v>4338</v>
      </c>
      <c r="E1321" s="128" t="s">
        <v>3883</v>
      </c>
      <c r="F1321" s="84" t="s">
        <v>449</v>
      </c>
      <c r="G1321" s="86"/>
      <c r="H1321" s="79">
        <f>IF(ISBLANK(#REF!)=FALSE,1,IF($J1321&lt;=$D$6,-1,0))</f>
        <v>1</v>
      </c>
      <c r="I1321" s="251">
        <v>42093</v>
      </c>
      <c r="J1321" s="251">
        <v>42104</v>
      </c>
      <c r="K1321" s="149"/>
      <c r="L1321" s="180"/>
      <c r="M1321" s="251"/>
      <c r="N1321" s="251"/>
      <c r="O1321" s="149"/>
      <c r="P1321" s="151"/>
      <c r="Q1321" s="145"/>
      <c r="R1321" s="165"/>
      <c r="S1321" s="177"/>
    </row>
    <row r="1322" spans="2:19" ht="12.75" customHeight="1" x14ac:dyDescent="0.25">
      <c r="B1322" s="137">
        <v>1309</v>
      </c>
      <c r="C1322" s="81">
        <v>6</v>
      </c>
      <c r="D1322" s="83" t="s">
        <v>4339</v>
      </c>
      <c r="E1322" s="128" t="s">
        <v>3885</v>
      </c>
      <c r="F1322" s="84" t="s">
        <v>449</v>
      </c>
      <c r="G1322" s="86"/>
      <c r="H1322" s="79">
        <f>IF(ISBLANK(#REF!)=FALSE,1,IF($J1322&lt;=$D$6,-1,0))</f>
        <v>1</v>
      </c>
      <c r="I1322" s="251">
        <v>42107</v>
      </c>
      <c r="J1322" s="251">
        <v>42118</v>
      </c>
      <c r="K1322" s="149"/>
      <c r="L1322" s="180"/>
      <c r="M1322" s="251"/>
      <c r="N1322" s="251"/>
      <c r="O1322" s="149"/>
      <c r="P1322" s="151"/>
      <c r="Q1322" s="145"/>
      <c r="R1322" s="165"/>
      <c r="S1322" s="177"/>
    </row>
    <row r="1323" spans="2:19" ht="12.75" customHeight="1" x14ac:dyDescent="0.25">
      <c r="B1323" s="137">
        <v>1310</v>
      </c>
      <c r="C1323" s="81">
        <v>5</v>
      </c>
      <c r="D1323" s="83" t="s">
        <v>4340</v>
      </c>
      <c r="E1323" s="128" t="s">
        <v>1081</v>
      </c>
      <c r="F1323" s="84" t="s">
        <v>449</v>
      </c>
      <c r="G1323" s="86"/>
      <c r="H1323" s="79">
        <f>IF(ISBLANK(#REF!)=FALSE,1,IF($J1323&lt;=$D$6,-1,0))</f>
        <v>1</v>
      </c>
      <c r="I1323" s="251">
        <v>42065</v>
      </c>
      <c r="J1323" s="251">
        <v>42125</v>
      </c>
      <c r="K1323" s="149">
        <v>0.2</v>
      </c>
      <c r="L1323" s="180">
        <f>NETWORKDAYS(I1323,J1323,0)</f>
        <v>45</v>
      </c>
      <c r="M1323" s="251"/>
      <c r="N1323" s="251"/>
      <c r="O1323" s="149">
        <v>0.2</v>
      </c>
      <c r="P1323" s="151"/>
      <c r="Q1323" s="145"/>
      <c r="R1323" s="165"/>
      <c r="S1323" s="177"/>
    </row>
    <row r="1324" spans="2:19" ht="12.75" customHeight="1" x14ac:dyDescent="0.25">
      <c r="B1324" s="137">
        <v>1311</v>
      </c>
      <c r="C1324" s="81">
        <v>6</v>
      </c>
      <c r="D1324" s="83" t="s">
        <v>4341</v>
      </c>
      <c r="E1324" s="128" t="s">
        <v>3888</v>
      </c>
      <c r="F1324" s="84" t="s">
        <v>449</v>
      </c>
      <c r="G1324" s="86"/>
      <c r="H1324" s="79">
        <f>IF(ISBLANK(#REF!)=FALSE,1,IF($J1324&lt;=$D$6,-1,0))</f>
        <v>1</v>
      </c>
      <c r="I1324" s="251">
        <v>42065</v>
      </c>
      <c r="J1324" s="251">
        <v>42083</v>
      </c>
      <c r="K1324" s="149"/>
      <c r="L1324" s="180"/>
      <c r="M1324" s="251"/>
      <c r="N1324" s="251"/>
      <c r="O1324" s="149"/>
      <c r="P1324" s="151"/>
      <c r="Q1324" s="145"/>
      <c r="R1324" s="165"/>
      <c r="S1324" s="177"/>
    </row>
    <row r="1325" spans="2:19" ht="12.75" customHeight="1" x14ac:dyDescent="0.25">
      <c r="B1325" s="137">
        <v>1312</v>
      </c>
      <c r="C1325" s="81">
        <v>6</v>
      </c>
      <c r="D1325" s="83" t="s">
        <v>4342</v>
      </c>
      <c r="E1325" s="128" t="s">
        <v>3890</v>
      </c>
      <c r="F1325" s="84" t="s">
        <v>449</v>
      </c>
      <c r="G1325" s="86"/>
      <c r="H1325" s="79">
        <f>IF(ISBLANK(#REF!)=FALSE,1,IF($J1325&lt;=$D$6,-1,0))</f>
        <v>1</v>
      </c>
      <c r="I1325" s="251">
        <v>42086</v>
      </c>
      <c r="J1325" s="251">
        <v>42104</v>
      </c>
      <c r="K1325" s="149"/>
      <c r="L1325" s="180"/>
      <c r="M1325" s="251"/>
      <c r="N1325" s="251"/>
      <c r="O1325" s="149"/>
      <c r="P1325" s="151"/>
      <c r="Q1325" s="145"/>
      <c r="R1325" s="165"/>
      <c r="S1325" s="177"/>
    </row>
    <row r="1326" spans="2:19" ht="12.75" customHeight="1" x14ac:dyDescent="0.25">
      <c r="B1326" s="137">
        <v>1313</v>
      </c>
      <c r="C1326" s="81">
        <v>6</v>
      </c>
      <c r="D1326" s="83" t="s">
        <v>4343</v>
      </c>
      <c r="E1326" s="128" t="s">
        <v>3892</v>
      </c>
      <c r="F1326" s="84" t="s">
        <v>449</v>
      </c>
      <c r="G1326" s="86"/>
      <c r="H1326" s="79">
        <f>IF(ISBLANK(#REF!)=FALSE,1,IF($J1326&lt;=$D$6,-1,0))</f>
        <v>1</v>
      </c>
      <c r="I1326" s="251">
        <v>42107</v>
      </c>
      <c r="J1326" s="251">
        <v>42118</v>
      </c>
      <c r="K1326" s="149"/>
      <c r="L1326" s="180"/>
      <c r="M1326" s="251"/>
      <c r="N1326" s="251"/>
      <c r="O1326" s="149"/>
      <c r="P1326" s="151"/>
      <c r="Q1326" s="145"/>
      <c r="R1326" s="165"/>
      <c r="S1326" s="177"/>
    </row>
    <row r="1327" spans="2:19" ht="12.75" customHeight="1" x14ac:dyDescent="0.25">
      <c r="B1327" s="137">
        <v>1314</v>
      </c>
      <c r="C1327" s="81">
        <v>6</v>
      </c>
      <c r="D1327" s="83" t="s">
        <v>4344</v>
      </c>
      <c r="E1327" s="128" t="s">
        <v>4345</v>
      </c>
      <c r="F1327" s="84" t="s">
        <v>449</v>
      </c>
      <c r="G1327" s="86"/>
      <c r="H1327" s="79">
        <f>IF(ISBLANK(#REF!)=FALSE,1,IF($J1327&lt;=$D$6,-1,0))</f>
        <v>1</v>
      </c>
      <c r="I1327" s="251">
        <v>42121</v>
      </c>
      <c r="J1327" s="251">
        <v>42125</v>
      </c>
      <c r="K1327" s="149"/>
      <c r="L1327" s="180"/>
      <c r="M1327" s="251"/>
      <c r="N1327" s="251"/>
      <c r="O1327" s="149"/>
      <c r="P1327" s="151"/>
      <c r="Q1327" s="145"/>
      <c r="R1327" s="165"/>
      <c r="S1327" s="177"/>
    </row>
    <row r="1328" spans="2:19" ht="12.75" customHeight="1" x14ac:dyDescent="0.25">
      <c r="B1328" s="137">
        <v>1315</v>
      </c>
      <c r="C1328" s="81">
        <v>5</v>
      </c>
      <c r="D1328" s="83" t="s">
        <v>4346</v>
      </c>
      <c r="E1328" s="128" t="s">
        <v>3015</v>
      </c>
      <c r="F1328" s="84" t="s">
        <v>449</v>
      </c>
      <c r="G1328" s="86"/>
      <c r="H1328" s="79">
        <f>IF(ISBLANK(#REF!)=FALSE,1,IF($J1328&lt;=$D$6,-1,0))</f>
        <v>1</v>
      </c>
      <c r="I1328" s="251">
        <v>42065</v>
      </c>
      <c r="J1328" s="251">
        <v>42125</v>
      </c>
      <c r="K1328" s="149">
        <v>0.05</v>
      </c>
      <c r="L1328" s="180">
        <f>NETWORKDAYS(I1328,J1328,0)</f>
        <v>45</v>
      </c>
      <c r="M1328" s="251"/>
      <c r="N1328" s="251"/>
      <c r="O1328" s="149">
        <v>0.05</v>
      </c>
      <c r="P1328" s="151"/>
      <c r="Q1328" s="145"/>
      <c r="R1328" s="165"/>
      <c r="S1328" s="177"/>
    </row>
    <row r="1329" spans="2:20" ht="12.75" customHeight="1" x14ac:dyDescent="0.25">
      <c r="B1329" s="137">
        <v>1316</v>
      </c>
      <c r="C1329" s="81">
        <v>6</v>
      </c>
      <c r="D1329" s="83" t="s">
        <v>4347</v>
      </c>
      <c r="E1329" s="128" t="s">
        <v>3895</v>
      </c>
      <c r="F1329" s="84" t="s">
        <v>449</v>
      </c>
      <c r="G1329" s="86"/>
      <c r="H1329" s="79">
        <f>IF(ISBLANK(#REF!)=FALSE,1,IF($J1329&lt;=$D$6,-1,0))</f>
        <v>1</v>
      </c>
      <c r="I1329" s="251">
        <v>42065</v>
      </c>
      <c r="J1329" s="251">
        <v>42076</v>
      </c>
      <c r="K1329" s="149"/>
      <c r="L1329" s="180"/>
      <c r="M1329" s="251"/>
      <c r="N1329" s="251"/>
      <c r="O1329" s="149"/>
      <c r="P1329" s="151"/>
      <c r="Q1329" s="145"/>
      <c r="R1329" s="165"/>
      <c r="S1329" s="177"/>
    </row>
    <row r="1330" spans="2:20" ht="12.75" customHeight="1" x14ac:dyDescent="0.25">
      <c r="B1330" s="137">
        <v>1317</v>
      </c>
      <c r="C1330" s="81">
        <v>6</v>
      </c>
      <c r="D1330" s="83" t="s">
        <v>4348</v>
      </c>
      <c r="E1330" s="128" t="s">
        <v>3897</v>
      </c>
      <c r="F1330" s="84" t="s">
        <v>449</v>
      </c>
      <c r="G1330" s="86"/>
      <c r="H1330" s="79">
        <f>IF(ISBLANK(#REF!)=FALSE,1,IF($J1330&lt;=$D$6,-1,0))</f>
        <v>1</v>
      </c>
      <c r="I1330" s="251">
        <v>42065</v>
      </c>
      <c r="J1330" s="251">
        <v>42076</v>
      </c>
      <c r="K1330" s="149"/>
      <c r="L1330" s="180"/>
      <c r="M1330" s="251"/>
      <c r="N1330" s="251"/>
      <c r="O1330" s="149"/>
      <c r="P1330" s="151"/>
      <c r="Q1330" s="145"/>
      <c r="R1330" s="165"/>
      <c r="S1330" s="177"/>
    </row>
    <row r="1331" spans="2:20" ht="12.75" customHeight="1" x14ac:dyDescent="0.25">
      <c r="B1331" s="137">
        <v>1318</v>
      </c>
      <c r="C1331" s="81">
        <v>6</v>
      </c>
      <c r="D1331" s="83" t="s">
        <v>4349</v>
      </c>
      <c r="E1331" s="128" t="s">
        <v>3899</v>
      </c>
      <c r="F1331" s="84" t="s">
        <v>449</v>
      </c>
      <c r="G1331" s="86"/>
      <c r="H1331" s="79">
        <f>IF(ISBLANK(#REF!)=FALSE,1,IF($J1331&lt;=$D$6,-1,0))</f>
        <v>1</v>
      </c>
      <c r="I1331" s="251">
        <v>42079</v>
      </c>
      <c r="J1331" s="251">
        <v>42090</v>
      </c>
      <c r="K1331" s="149"/>
      <c r="L1331" s="180"/>
      <c r="M1331" s="251"/>
      <c r="N1331" s="251"/>
      <c r="O1331" s="149"/>
      <c r="P1331" s="151"/>
      <c r="Q1331" s="145"/>
      <c r="R1331" s="165"/>
      <c r="S1331" s="177"/>
    </row>
    <row r="1332" spans="2:20" ht="12.75" customHeight="1" x14ac:dyDescent="0.25">
      <c r="B1332" s="137">
        <v>1319</v>
      </c>
      <c r="C1332" s="81">
        <v>6</v>
      </c>
      <c r="D1332" s="83" t="s">
        <v>4350</v>
      </c>
      <c r="E1332" s="128" t="s">
        <v>3901</v>
      </c>
      <c r="F1332" s="84" t="s">
        <v>449</v>
      </c>
      <c r="G1332" s="86"/>
      <c r="H1332" s="79">
        <f>IF(ISBLANK(#REF!)=FALSE,1,IF($J1332&lt;=$D$6,-1,0))</f>
        <v>1</v>
      </c>
      <c r="I1332" s="251">
        <v>42079</v>
      </c>
      <c r="J1332" s="251">
        <v>42090</v>
      </c>
      <c r="K1332" s="149"/>
      <c r="L1332" s="180"/>
      <c r="M1332" s="251"/>
      <c r="N1332" s="251"/>
      <c r="O1332" s="149"/>
      <c r="P1332" s="151"/>
      <c r="Q1332" s="145"/>
      <c r="R1332" s="165"/>
      <c r="S1332" s="177"/>
    </row>
    <row r="1333" spans="2:20" ht="12.75" customHeight="1" x14ac:dyDescent="0.25">
      <c r="B1333" s="137">
        <v>1320</v>
      </c>
      <c r="C1333" s="81">
        <v>6</v>
      </c>
      <c r="D1333" s="83" t="s">
        <v>4351</v>
      </c>
      <c r="E1333" s="128" t="s">
        <v>3903</v>
      </c>
      <c r="F1333" s="84" t="s">
        <v>449</v>
      </c>
      <c r="G1333" s="86"/>
      <c r="H1333" s="79">
        <f>IF(ISBLANK(#REF!)=FALSE,1,IF($J1333&lt;=$D$6,-1,0))</f>
        <v>1</v>
      </c>
      <c r="I1333" s="251">
        <v>42093</v>
      </c>
      <c r="J1333" s="251">
        <v>42104</v>
      </c>
      <c r="K1333" s="149"/>
      <c r="L1333" s="180"/>
      <c r="M1333" s="251"/>
      <c r="N1333" s="251"/>
      <c r="O1333" s="149"/>
      <c r="P1333" s="151"/>
      <c r="Q1333" s="145"/>
      <c r="R1333" s="165"/>
      <c r="S1333" s="177"/>
    </row>
    <row r="1334" spans="2:20" ht="12.75" customHeight="1" x14ac:dyDescent="0.25">
      <c r="B1334" s="137">
        <v>1321</v>
      </c>
      <c r="C1334" s="81">
        <v>6</v>
      </c>
      <c r="D1334" s="83" t="s">
        <v>4352</v>
      </c>
      <c r="E1334" s="128" t="s">
        <v>3905</v>
      </c>
      <c r="F1334" s="84" t="s">
        <v>449</v>
      </c>
      <c r="G1334" s="86"/>
      <c r="H1334" s="79">
        <f>IF(ISBLANK(#REF!)=FALSE,1,IF($J1334&lt;=$D$6,-1,0))</f>
        <v>1</v>
      </c>
      <c r="I1334" s="251">
        <v>42093</v>
      </c>
      <c r="J1334" s="251">
        <v>42104</v>
      </c>
      <c r="K1334" s="149"/>
      <c r="L1334" s="180"/>
      <c r="M1334" s="251"/>
      <c r="N1334" s="251"/>
      <c r="O1334" s="149"/>
      <c r="P1334" s="151"/>
      <c r="Q1334" s="145"/>
      <c r="R1334" s="165"/>
      <c r="S1334" s="177"/>
    </row>
    <row r="1335" spans="2:20" ht="12.75" customHeight="1" x14ac:dyDescent="0.25">
      <c r="B1335" s="137">
        <v>1322</v>
      </c>
      <c r="C1335" s="81">
        <v>6</v>
      </c>
      <c r="D1335" s="83" t="s">
        <v>4353</v>
      </c>
      <c r="E1335" s="128" t="s">
        <v>3907</v>
      </c>
      <c r="F1335" s="84" t="s">
        <v>449</v>
      </c>
      <c r="G1335" s="86"/>
      <c r="H1335" s="79">
        <f>IF(ISBLANK(#REF!)=FALSE,1,IF($J1335&lt;=$D$6,-1,0))</f>
        <v>1</v>
      </c>
      <c r="I1335" s="251">
        <v>42107</v>
      </c>
      <c r="J1335" s="251">
        <v>42111</v>
      </c>
      <c r="K1335" s="149"/>
      <c r="L1335" s="180"/>
      <c r="M1335" s="251"/>
      <c r="N1335" s="251"/>
      <c r="O1335" s="149"/>
      <c r="P1335" s="151"/>
      <c r="Q1335" s="145"/>
      <c r="R1335" s="165"/>
      <c r="S1335" s="177"/>
    </row>
    <row r="1336" spans="2:20" ht="12.75" customHeight="1" x14ac:dyDescent="0.25">
      <c r="B1336" s="137">
        <v>1323</v>
      </c>
      <c r="C1336" s="81">
        <v>6</v>
      </c>
      <c r="D1336" s="83" t="s">
        <v>4354</v>
      </c>
      <c r="E1336" s="128" t="s">
        <v>3909</v>
      </c>
      <c r="F1336" s="84" t="s">
        <v>449</v>
      </c>
      <c r="G1336" s="86"/>
      <c r="H1336" s="79">
        <f>IF(ISBLANK(#REF!)=FALSE,1,IF($J1336&lt;=$D$6,-1,0))</f>
        <v>1</v>
      </c>
      <c r="I1336" s="251">
        <v>42114</v>
      </c>
      <c r="J1336" s="251">
        <v>42118</v>
      </c>
      <c r="K1336" s="149"/>
      <c r="L1336" s="180"/>
      <c r="M1336" s="251"/>
      <c r="N1336" s="251"/>
      <c r="O1336" s="149"/>
      <c r="P1336" s="151"/>
      <c r="Q1336" s="145"/>
      <c r="R1336" s="165"/>
      <c r="S1336" s="177"/>
    </row>
    <row r="1337" spans="2:20" ht="12.75" customHeight="1" x14ac:dyDescent="0.25">
      <c r="B1337" s="137">
        <v>1324</v>
      </c>
      <c r="C1337" s="81">
        <v>6</v>
      </c>
      <c r="D1337" s="83" t="s">
        <v>4355</v>
      </c>
      <c r="E1337" s="128" t="s">
        <v>3911</v>
      </c>
      <c r="F1337" s="84" t="s">
        <v>449</v>
      </c>
      <c r="G1337" s="86"/>
      <c r="H1337" s="79">
        <f>IF(ISBLANK(#REF!)=FALSE,1,IF($J1337&lt;=$D$6,-1,0))</f>
        <v>1</v>
      </c>
      <c r="I1337" s="251">
        <v>42121</v>
      </c>
      <c r="J1337" s="251">
        <v>42125</v>
      </c>
      <c r="K1337" s="149"/>
      <c r="L1337" s="180"/>
      <c r="M1337" s="251"/>
      <c r="N1337" s="251"/>
      <c r="O1337" s="149"/>
      <c r="P1337" s="151"/>
      <c r="Q1337" s="145"/>
      <c r="R1337" s="165"/>
      <c r="S1337" s="177"/>
    </row>
    <row r="1338" spans="2:20" ht="12.75" customHeight="1" x14ac:dyDescent="0.25">
      <c r="B1338" s="137">
        <v>1325</v>
      </c>
      <c r="C1338" s="81">
        <v>5</v>
      </c>
      <c r="D1338" s="83" t="s">
        <v>4356</v>
      </c>
      <c r="E1338" s="128" t="s">
        <v>3913</v>
      </c>
      <c r="F1338" s="84" t="s">
        <v>449</v>
      </c>
      <c r="G1338" s="86"/>
      <c r="H1338" s="79">
        <f>IF(ISBLANK(#REF!)=FALSE,1,IF($J1338&lt;=$D$6,-1,0))</f>
        <v>1</v>
      </c>
      <c r="I1338" s="251">
        <v>42065</v>
      </c>
      <c r="J1338" s="251">
        <v>42125</v>
      </c>
      <c r="K1338" s="149">
        <v>0.09</v>
      </c>
      <c r="L1338" s="180">
        <f>NETWORKDAYS(I1338,J1338,0)</f>
        <v>45</v>
      </c>
      <c r="M1338" s="251"/>
      <c r="N1338" s="251"/>
      <c r="O1338" s="149">
        <v>0.09</v>
      </c>
      <c r="P1338" s="151"/>
      <c r="Q1338" s="145"/>
      <c r="R1338" s="165"/>
      <c r="S1338" s="177"/>
    </row>
    <row r="1339" spans="2:20" ht="12.75" customHeight="1" x14ac:dyDescent="0.25">
      <c r="B1339" s="137">
        <v>1326</v>
      </c>
      <c r="C1339" s="81">
        <v>6</v>
      </c>
      <c r="D1339" s="83" t="s">
        <v>4357</v>
      </c>
      <c r="E1339" s="128" t="s">
        <v>3915</v>
      </c>
      <c r="F1339" s="84" t="s">
        <v>449</v>
      </c>
      <c r="G1339" s="86"/>
      <c r="H1339" s="79">
        <f>IF(ISBLANK(#REF!)=FALSE,1,IF($J1339&lt;=$D$6,-1,0))</f>
        <v>1</v>
      </c>
      <c r="I1339" s="251">
        <v>42065</v>
      </c>
      <c r="J1339" s="251">
        <v>42097</v>
      </c>
      <c r="K1339" s="149"/>
      <c r="L1339" s="180"/>
      <c r="M1339" s="251"/>
      <c r="N1339" s="251"/>
      <c r="O1339" s="149"/>
      <c r="P1339" s="151"/>
      <c r="Q1339" s="145"/>
      <c r="R1339" s="165"/>
      <c r="S1339" s="177"/>
    </row>
    <row r="1340" spans="2:20" ht="12.75" customHeight="1" x14ac:dyDescent="0.25">
      <c r="B1340" s="137">
        <v>1327</v>
      </c>
      <c r="C1340" s="81">
        <v>6</v>
      </c>
      <c r="D1340" s="83" t="s">
        <v>4358</v>
      </c>
      <c r="E1340" s="128" t="s">
        <v>3917</v>
      </c>
      <c r="F1340" s="84" t="s">
        <v>449</v>
      </c>
      <c r="G1340" s="86"/>
      <c r="H1340" s="79">
        <f>IF(ISBLANK(#REF!)=FALSE,1,IF($J1340&lt;=$D$6,-1,0))</f>
        <v>1</v>
      </c>
      <c r="I1340" s="251">
        <v>42093</v>
      </c>
      <c r="J1340" s="251">
        <v>42118</v>
      </c>
      <c r="K1340" s="149"/>
      <c r="L1340" s="180"/>
      <c r="M1340" s="251"/>
      <c r="N1340" s="251"/>
      <c r="O1340" s="149"/>
      <c r="P1340" s="151"/>
      <c r="Q1340" s="145"/>
      <c r="R1340" s="165"/>
      <c r="S1340" s="177"/>
    </row>
    <row r="1341" spans="2:20" ht="12.75" customHeight="1" x14ac:dyDescent="0.25">
      <c r="B1341" s="137">
        <v>1328</v>
      </c>
      <c r="C1341" s="81">
        <v>3</v>
      </c>
      <c r="D1341" s="83" t="s">
        <v>4359</v>
      </c>
      <c r="E1341" s="128" t="s">
        <v>450</v>
      </c>
      <c r="F1341" s="85"/>
      <c r="G1341" s="85"/>
      <c r="H1341" s="79">
        <f>IF(ISBLANK(#REF!)=FALSE,1,IF($J1341&lt;=$D$6,-1,0))</f>
        <v>1</v>
      </c>
      <c r="I1341" s="251"/>
      <c r="J1341" s="251">
        <f>J1213+2</f>
        <v>42124</v>
      </c>
      <c r="K1341" s="149">
        <f>SUM(K1342)</f>
        <v>1.3000000000000003</v>
      </c>
      <c r="L1341" s="180">
        <v>1.5</v>
      </c>
      <c r="M1341" s="251"/>
      <c r="N1341" s="251"/>
      <c r="O1341" s="149">
        <f>SUM(O1342)</f>
        <v>1.3000000000000003</v>
      </c>
      <c r="P1341" s="151"/>
      <c r="Q1341" s="145"/>
      <c r="R1341" s="165"/>
      <c r="S1341" s="177"/>
      <c r="T1341" s="174"/>
    </row>
    <row r="1342" spans="2:20" ht="26.25" customHeight="1" x14ac:dyDescent="0.25">
      <c r="B1342" s="137">
        <v>1329</v>
      </c>
      <c r="C1342" s="81">
        <v>4</v>
      </c>
      <c r="D1342" s="83" t="s">
        <v>4360</v>
      </c>
      <c r="E1342" s="128" t="s">
        <v>451</v>
      </c>
      <c r="F1342" s="84" t="s">
        <v>906</v>
      </c>
      <c r="G1342" s="84"/>
      <c r="H1342" s="79">
        <f>IF(ISBLANK(#REF!)=FALSE,1,IF($J1342&lt;=$D$6,-1,0))</f>
        <v>1</v>
      </c>
      <c r="I1342" s="251"/>
      <c r="J1342" s="251">
        <f>J1341+2</f>
        <v>42126</v>
      </c>
      <c r="K1342" s="149">
        <f>SUM(K1343,K1348,K1353,K1364,K1371,K1377,K1382,K1391,K1404,K1409,K1414,K1418,K1428)</f>
        <v>1.3000000000000003</v>
      </c>
      <c r="L1342" s="180">
        <f t="shared" ref="L1342:L1343" si="86">NETWORKDAYS(I1342,J1342,0)</f>
        <v>30090</v>
      </c>
      <c r="M1342" s="251"/>
      <c r="N1342" s="251"/>
      <c r="O1342" s="149">
        <f>SUM(O1343,O1348,O1353,O1364,O1371,O1377,O1382,O1391,O1404,O1409,O1414,O1418,O1428)</f>
        <v>1.3000000000000003</v>
      </c>
      <c r="P1342" s="151"/>
      <c r="Q1342" s="145"/>
      <c r="R1342" s="165"/>
      <c r="S1342" s="177"/>
    </row>
    <row r="1343" spans="2:20" ht="16.5" x14ac:dyDescent="0.25">
      <c r="B1343" s="137">
        <v>1330</v>
      </c>
      <c r="C1343" s="81">
        <v>5</v>
      </c>
      <c r="D1343" s="83" t="s">
        <v>4361</v>
      </c>
      <c r="E1343" s="128" t="s">
        <v>942</v>
      </c>
      <c r="F1343" s="86"/>
      <c r="G1343" s="86"/>
      <c r="H1343" s="79">
        <f>IF(ISBLANK(#REF!)=FALSE,1,IF($J1343&lt;=$D$6,-1,0))</f>
        <v>1</v>
      </c>
      <c r="I1343" s="251">
        <v>42060</v>
      </c>
      <c r="J1343" s="251">
        <v>42118</v>
      </c>
      <c r="K1343" s="149">
        <v>0.15</v>
      </c>
      <c r="L1343" s="180">
        <f t="shared" si="86"/>
        <v>43</v>
      </c>
      <c r="M1343" s="251"/>
      <c r="N1343" s="251"/>
      <c r="O1343" s="149">
        <v>0.15</v>
      </c>
      <c r="P1343" s="151"/>
      <c r="Q1343" s="145"/>
      <c r="R1343" s="165"/>
      <c r="S1343" s="177"/>
    </row>
    <row r="1344" spans="2:20" ht="16.5" x14ac:dyDescent="0.25">
      <c r="B1344" s="137">
        <v>1331</v>
      </c>
      <c r="C1344" s="81">
        <v>6</v>
      </c>
      <c r="D1344" s="83" t="s">
        <v>4362</v>
      </c>
      <c r="E1344" s="128" t="s">
        <v>3752</v>
      </c>
      <c r="F1344" s="86"/>
      <c r="G1344" s="86"/>
      <c r="H1344" s="79">
        <f>IF(ISBLANK(#REF!)=FALSE,1,IF($J1344&lt;=$D$6,-1,0))</f>
        <v>1</v>
      </c>
      <c r="I1344" s="251">
        <v>42065</v>
      </c>
      <c r="J1344" s="251">
        <v>42083</v>
      </c>
      <c r="K1344" s="149"/>
      <c r="L1344" s="180"/>
      <c r="M1344" s="251"/>
      <c r="N1344" s="251"/>
      <c r="O1344" s="149"/>
      <c r="P1344" s="151"/>
      <c r="Q1344" s="145"/>
      <c r="R1344" s="165"/>
      <c r="S1344" s="177"/>
    </row>
    <row r="1345" spans="2:19" ht="16.5" x14ac:dyDescent="0.25">
      <c r="B1345" s="137">
        <v>1332</v>
      </c>
      <c r="C1345" s="81">
        <v>6</v>
      </c>
      <c r="D1345" s="83" t="s">
        <v>4363</v>
      </c>
      <c r="E1345" s="128" t="s">
        <v>3754</v>
      </c>
      <c r="F1345" s="86"/>
      <c r="G1345" s="86"/>
      <c r="H1345" s="79">
        <f>IF(ISBLANK(#REF!)=FALSE,1,IF($J1345&lt;=$D$6,-1,0))</f>
        <v>1</v>
      </c>
      <c r="I1345" s="251">
        <v>42086</v>
      </c>
      <c r="J1345" s="251">
        <v>42097</v>
      </c>
      <c r="K1345" s="149"/>
      <c r="L1345" s="180"/>
      <c r="M1345" s="251"/>
      <c r="N1345" s="251"/>
      <c r="O1345" s="149"/>
      <c r="P1345" s="151"/>
      <c r="Q1345" s="145"/>
      <c r="R1345" s="165"/>
      <c r="S1345" s="177"/>
    </row>
    <row r="1346" spans="2:19" ht="16.5" x14ac:dyDescent="0.25">
      <c r="B1346" s="137">
        <v>1333</v>
      </c>
      <c r="C1346" s="81">
        <v>6</v>
      </c>
      <c r="D1346" s="83" t="s">
        <v>4364</v>
      </c>
      <c r="E1346" s="128" t="s">
        <v>3756</v>
      </c>
      <c r="F1346" s="86"/>
      <c r="G1346" s="86"/>
      <c r="H1346" s="79">
        <f>IF(ISBLANK(#REF!)=FALSE,1,IF($J1346&lt;=$D$6,-1,0))</f>
        <v>1</v>
      </c>
      <c r="I1346" s="251">
        <v>42100</v>
      </c>
      <c r="J1346" s="251">
        <v>42104</v>
      </c>
      <c r="K1346" s="149"/>
      <c r="L1346" s="180"/>
      <c r="M1346" s="251"/>
      <c r="N1346" s="251"/>
      <c r="O1346" s="149"/>
      <c r="P1346" s="151"/>
      <c r="Q1346" s="145"/>
      <c r="R1346" s="165"/>
      <c r="S1346" s="177"/>
    </row>
    <row r="1347" spans="2:19" ht="16.5" x14ac:dyDescent="0.25">
      <c r="B1347" s="137">
        <v>1334</v>
      </c>
      <c r="C1347" s="81">
        <v>6</v>
      </c>
      <c r="D1347" s="83" t="s">
        <v>4365</v>
      </c>
      <c r="E1347" s="128" t="s">
        <v>3758</v>
      </c>
      <c r="F1347" s="86"/>
      <c r="G1347" s="86"/>
      <c r="H1347" s="79">
        <f>IF(ISBLANK(#REF!)=FALSE,1,IF($J1347&lt;=$D$6,-1,0))</f>
        <v>1</v>
      </c>
      <c r="I1347" s="251">
        <v>42107</v>
      </c>
      <c r="J1347" s="251">
        <v>42118</v>
      </c>
      <c r="K1347" s="149"/>
      <c r="L1347" s="180"/>
      <c r="M1347" s="251"/>
      <c r="N1347" s="251"/>
      <c r="O1347" s="149"/>
      <c r="P1347" s="151"/>
      <c r="Q1347" s="145"/>
      <c r="R1347" s="165"/>
      <c r="S1347" s="177"/>
    </row>
    <row r="1348" spans="2:19" ht="12.75" customHeight="1" x14ac:dyDescent="0.25">
      <c r="B1348" s="137">
        <v>1335</v>
      </c>
      <c r="C1348" s="81">
        <v>5</v>
      </c>
      <c r="D1348" s="83" t="s">
        <v>4366</v>
      </c>
      <c r="E1348" s="128" t="s">
        <v>2967</v>
      </c>
      <c r="F1348" s="84"/>
      <c r="G1348" s="84"/>
      <c r="H1348" s="79">
        <f>IF(ISBLANK(#REF!)=FALSE,1,IF($J1348&lt;=$D$6,-1,0))</f>
        <v>1</v>
      </c>
      <c r="I1348" s="251">
        <v>42060</v>
      </c>
      <c r="J1348" s="251">
        <v>42118</v>
      </c>
      <c r="K1348" s="149">
        <v>0.2</v>
      </c>
      <c r="L1348" s="180">
        <f>NETWORKDAYS(I1348,J1348,0)</f>
        <v>43</v>
      </c>
      <c r="M1348" s="251"/>
      <c r="N1348" s="251"/>
      <c r="O1348" s="149">
        <v>0.2</v>
      </c>
      <c r="P1348" s="151"/>
      <c r="Q1348" s="145"/>
      <c r="R1348" s="165"/>
      <c r="S1348" s="177"/>
    </row>
    <row r="1349" spans="2:19" ht="12.75" customHeight="1" x14ac:dyDescent="0.25">
      <c r="B1349" s="137">
        <v>1336</v>
      </c>
      <c r="C1349" s="81">
        <v>6</v>
      </c>
      <c r="D1349" s="83" t="s">
        <v>4367</v>
      </c>
      <c r="E1349" s="128" t="s">
        <v>3205</v>
      </c>
      <c r="F1349" s="84"/>
      <c r="G1349" s="84"/>
      <c r="H1349" s="79">
        <f>IF(ISBLANK(#REF!)=FALSE,1,IF($J1349&lt;=$D$6,-1,0))</f>
        <v>1</v>
      </c>
      <c r="I1349" s="251">
        <v>42060</v>
      </c>
      <c r="J1349" s="251">
        <v>42076</v>
      </c>
      <c r="K1349" s="149"/>
      <c r="L1349" s="180"/>
      <c r="M1349" s="251"/>
      <c r="N1349" s="251"/>
      <c r="O1349" s="149"/>
      <c r="P1349" s="151"/>
      <c r="Q1349" s="145"/>
      <c r="R1349" s="165"/>
      <c r="S1349" s="177"/>
    </row>
    <row r="1350" spans="2:19" ht="12.75" customHeight="1" x14ac:dyDescent="0.25">
      <c r="B1350" s="137">
        <v>1337</v>
      </c>
      <c r="C1350" s="81">
        <v>6</v>
      </c>
      <c r="D1350" s="83" t="s">
        <v>4368</v>
      </c>
      <c r="E1350" s="128" t="s">
        <v>3207</v>
      </c>
      <c r="F1350" s="84"/>
      <c r="G1350" s="84"/>
      <c r="H1350" s="79">
        <f>IF(ISBLANK(#REF!)=FALSE,1,IF($J1350&lt;=$D$6,-1,0))</f>
        <v>1</v>
      </c>
      <c r="I1350" s="251">
        <v>42079</v>
      </c>
      <c r="J1350" s="251">
        <v>42090</v>
      </c>
      <c r="K1350" s="149"/>
      <c r="L1350" s="180"/>
      <c r="M1350" s="251"/>
      <c r="N1350" s="251"/>
      <c r="O1350" s="149"/>
      <c r="P1350" s="151"/>
      <c r="Q1350" s="145"/>
      <c r="R1350" s="165"/>
      <c r="S1350" s="177"/>
    </row>
    <row r="1351" spans="2:19" ht="12.75" customHeight="1" x14ac:dyDescent="0.25">
      <c r="B1351" s="137">
        <v>1338</v>
      </c>
      <c r="C1351" s="81">
        <v>6</v>
      </c>
      <c r="D1351" s="83" t="s">
        <v>4369</v>
      </c>
      <c r="E1351" s="128" t="s">
        <v>3763</v>
      </c>
      <c r="F1351" s="84"/>
      <c r="G1351" s="84"/>
      <c r="H1351" s="79">
        <f>IF(ISBLANK(#REF!)=FALSE,1,IF($J1351&lt;=$D$6,-1,0))</f>
        <v>1</v>
      </c>
      <c r="I1351" s="251">
        <v>42100</v>
      </c>
      <c r="J1351" s="251">
        <v>42111</v>
      </c>
      <c r="K1351" s="149"/>
      <c r="L1351" s="180"/>
      <c r="M1351" s="251"/>
      <c r="N1351" s="251"/>
      <c r="O1351" s="149"/>
      <c r="P1351" s="151"/>
      <c r="Q1351" s="145"/>
      <c r="R1351" s="165"/>
      <c r="S1351" s="177"/>
    </row>
    <row r="1352" spans="2:19" ht="12.75" customHeight="1" x14ac:dyDescent="0.25">
      <c r="B1352" s="137">
        <v>1339</v>
      </c>
      <c r="C1352" s="81">
        <v>6</v>
      </c>
      <c r="D1352" s="83" t="s">
        <v>4370</v>
      </c>
      <c r="E1352" s="128" t="s">
        <v>3765</v>
      </c>
      <c r="F1352" s="84"/>
      <c r="G1352" s="84"/>
      <c r="H1352" s="79">
        <f>IF(ISBLANK(#REF!)=FALSE,1,IF($J1352&lt;=$D$6,-1,0))</f>
        <v>1</v>
      </c>
      <c r="I1352" s="251">
        <v>42107</v>
      </c>
      <c r="J1352" s="251">
        <v>42118</v>
      </c>
      <c r="K1352" s="149"/>
      <c r="L1352" s="180"/>
      <c r="M1352" s="251"/>
      <c r="N1352" s="251"/>
      <c r="O1352" s="149"/>
      <c r="P1352" s="151"/>
      <c r="Q1352" s="145"/>
      <c r="R1352" s="165"/>
      <c r="S1352" s="177"/>
    </row>
    <row r="1353" spans="2:19" ht="12.75" customHeight="1" x14ac:dyDescent="0.25">
      <c r="B1353" s="137">
        <v>1340</v>
      </c>
      <c r="C1353" s="81">
        <v>5</v>
      </c>
      <c r="D1353" s="83" t="s">
        <v>4371</v>
      </c>
      <c r="E1353" s="128" t="s">
        <v>3767</v>
      </c>
      <c r="F1353" s="86"/>
      <c r="G1353" s="86"/>
      <c r="H1353" s="79">
        <f>IF(ISBLANK(#REF!)=FALSE,1,IF($J1353&lt;=$D$6,-1,0))</f>
        <v>1</v>
      </c>
      <c r="I1353" s="251">
        <v>42060</v>
      </c>
      <c r="J1353" s="251">
        <v>42111</v>
      </c>
      <c r="K1353" s="149">
        <v>0.2</v>
      </c>
      <c r="L1353" s="180">
        <f>NETWORKDAYS(I1353,J1353,0)</f>
        <v>38</v>
      </c>
      <c r="M1353" s="251"/>
      <c r="N1353" s="251"/>
      <c r="O1353" s="149">
        <v>0.2</v>
      </c>
      <c r="P1353" s="151"/>
      <c r="Q1353" s="145"/>
      <c r="R1353" s="165"/>
      <c r="S1353" s="177"/>
    </row>
    <row r="1354" spans="2:19" ht="12.75" customHeight="1" x14ac:dyDescent="0.25">
      <c r="B1354" s="137">
        <v>1341</v>
      </c>
      <c r="C1354" s="81">
        <v>6</v>
      </c>
      <c r="D1354" s="83" t="s">
        <v>4372</v>
      </c>
      <c r="E1354" s="128" t="s">
        <v>3769</v>
      </c>
      <c r="F1354" s="86"/>
      <c r="G1354" s="86"/>
      <c r="H1354" s="79">
        <f>IF(ISBLANK(#REF!)=FALSE,1,IF($J1354&lt;=$D$6,-1,0))</f>
        <v>1</v>
      </c>
      <c r="I1354" s="251">
        <v>42060</v>
      </c>
      <c r="J1354" s="251">
        <v>42069</v>
      </c>
      <c r="K1354" s="149"/>
      <c r="L1354" s="180"/>
      <c r="M1354" s="251"/>
      <c r="N1354" s="251"/>
      <c r="O1354" s="149"/>
      <c r="P1354" s="151"/>
      <c r="Q1354" s="145"/>
      <c r="R1354" s="165"/>
      <c r="S1354" s="177"/>
    </row>
    <row r="1355" spans="2:19" ht="12.75" customHeight="1" x14ac:dyDescent="0.25">
      <c r="B1355" s="137">
        <v>1342</v>
      </c>
      <c r="C1355" s="81">
        <v>6</v>
      </c>
      <c r="D1355" s="83" t="s">
        <v>4373</v>
      </c>
      <c r="E1355" s="128" t="s">
        <v>3771</v>
      </c>
      <c r="F1355" s="86"/>
      <c r="G1355" s="86"/>
      <c r="H1355" s="79">
        <f>IF(ISBLANK(#REF!)=FALSE,1,IF($J1355&lt;=$D$6,-1,0))</f>
        <v>1</v>
      </c>
      <c r="I1355" s="251">
        <v>42072</v>
      </c>
      <c r="J1355" s="251">
        <v>42076</v>
      </c>
      <c r="K1355" s="149"/>
      <c r="L1355" s="180"/>
      <c r="M1355" s="251"/>
      <c r="N1355" s="251"/>
      <c r="O1355" s="149"/>
      <c r="P1355" s="151"/>
      <c r="Q1355" s="145"/>
      <c r="R1355" s="165"/>
      <c r="S1355" s="177"/>
    </row>
    <row r="1356" spans="2:19" ht="12.75" customHeight="1" x14ac:dyDescent="0.25">
      <c r="B1356" s="137">
        <v>1343</v>
      </c>
      <c r="C1356" s="81">
        <v>6</v>
      </c>
      <c r="D1356" s="83" t="s">
        <v>4374</v>
      </c>
      <c r="E1356" s="128" t="s">
        <v>3773</v>
      </c>
      <c r="F1356" s="86"/>
      <c r="G1356" s="86"/>
      <c r="H1356" s="79">
        <f>IF(ISBLANK(#REF!)=FALSE,1,IF($J1356&lt;=$D$6,-1,0))</f>
        <v>1</v>
      </c>
      <c r="I1356" s="251">
        <v>42072</v>
      </c>
      <c r="J1356" s="251">
        <v>42076</v>
      </c>
      <c r="K1356" s="149"/>
      <c r="L1356" s="180"/>
      <c r="M1356" s="251"/>
      <c r="N1356" s="251"/>
      <c r="O1356" s="149"/>
      <c r="P1356" s="151"/>
      <c r="Q1356" s="145"/>
      <c r="R1356" s="165"/>
      <c r="S1356" s="177"/>
    </row>
    <row r="1357" spans="2:19" ht="12.75" customHeight="1" x14ac:dyDescent="0.25">
      <c r="B1357" s="137">
        <v>1344</v>
      </c>
      <c r="C1357" s="81">
        <v>6</v>
      </c>
      <c r="D1357" s="83" t="s">
        <v>4375</v>
      </c>
      <c r="E1357" s="128" t="s">
        <v>3775</v>
      </c>
      <c r="F1357" s="86"/>
      <c r="G1357" s="86"/>
      <c r="H1357" s="79">
        <f>IF(ISBLANK(#REF!)=FALSE,1,IF($J1357&lt;=$D$6,-1,0))</f>
        <v>1</v>
      </c>
      <c r="I1357" s="251">
        <v>42079</v>
      </c>
      <c r="J1357" s="251">
        <v>42083</v>
      </c>
      <c r="K1357" s="149"/>
      <c r="L1357" s="180"/>
      <c r="M1357" s="251"/>
      <c r="N1357" s="251"/>
      <c r="O1357" s="149"/>
      <c r="P1357" s="151"/>
      <c r="Q1357" s="145"/>
      <c r="R1357" s="165"/>
      <c r="S1357" s="177"/>
    </row>
    <row r="1358" spans="2:19" ht="12.75" customHeight="1" x14ac:dyDescent="0.25">
      <c r="B1358" s="137">
        <v>1345</v>
      </c>
      <c r="C1358" s="81">
        <v>6</v>
      </c>
      <c r="D1358" s="83" t="s">
        <v>4376</v>
      </c>
      <c r="E1358" s="128" t="s">
        <v>3777</v>
      </c>
      <c r="F1358" s="86"/>
      <c r="G1358" s="86"/>
      <c r="H1358" s="79">
        <f>IF(ISBLANK(#REF!)=FALSE,1,IF($J1358&lt;=$D$6,-1,0))</f>
        <v>1</v>
      </c>
      <c r="I1358" s="251">
        <v>42086</v>
      </c>
      <c r="J1358" s="251">
        <v>42090</v>
      </c>
      <c r="K1358" s="149"/>
      <c r="L1358" s="180"/>
      <c r="M1358" s="251"/>
      <c r="N1358" s="251"/>
      <c r="O1358" s="149"/>
      <c r="P1358" s="151"/>
      <c r="Q1358" s="145"/>
      <c r="R1358" s="165"/>
      <c r="S1358" s="177"/>
    </row>
    <row r="1359" spans="2:19" ht="12.75" customHeight="1" x14ac:dyDescent="0.25">
      <c r="B1359" s="137">
        <v>1346</v>
      </c>
      <c r="C1359" s="81">
        <v>6</v>
      </c>
      <c r="D1359" s="83" t="s">
        <v>4377</v>
      </c>
      <c r="E1359" s="128" t="s">
        <v>3779</v>
      </c>
      <c r="F1359" s="86"/>
      <c r="G1359" s="86"/>
      <c r="H1359" s="79">
        <f>IF(ISBLANK(#REF!)=FALSE,1,IF($J1359&lt;=$D$6,-1,0))</f>
        <v>1</v>
      </c>
      <c r="I1359" s="251">
        <v>42093</v>
      </c>
      <c r="J1359" s="251">
        <v>42097</v>
      </c>
      <c r="K1359" s="149"/>
      <c r="L1359" s="180"/>
      <c r="M1359" s="251"/>
      <c r="N1359" s="251"/>
      <c r="O1359" s="149"/>
      <c r="P1359" s="151"/>
      <c r="Q1359" s="145"/>
      <c r="R1359" s="165"/>
      <c r="S1359" s="177"/>
    </row>
    <row r="1360" spans="2:19" ht="12.75" customHeight="1" x14ac:dyDescent="0.25">
      <c r="B1360" s="137">
        <v>1347</v>
      </c>
      <c r="C1360" s="81">
        <v>6</v>
      </c>
      <c r="D1360" s="83" t="s">
        <v>4378</v>
      </c>
      <c r="E1360" s="128" t="s">
        <v>3781</v>
      </c>
      <c r="F1360" s="86"/>
      <c r="G1360" s="86"/>
      <c r="H1360" s="79">
        <f>IF(ISBLANK(#REF!)=FALSE,1,IF($J1360&lt;=$D$6,-1,0))</f>
        <v>1</v>
      </c>
      <c r="I1360" s="251">
        <v>42093</v>
      </c>
      <c r="J1360" s="251">
        <v>42097</v>
      </c>
      <c r="K1360" s="149"/>
      <c r="L1360" s="180"/>
      <c r="M1360" s="251"/>
      <c r="N1360" s="251"/>
      <c r="O1360" s="149"/>
      <c r="P1360" s="151"/>
      <c r="Q1360" s="145"/>
      <c r="R1360" s="165"/>
      <c r="S1360" s="177"/>
    </row>
    <row r="1361" spans="2:19" ht="12.75" customHeight="1" x14ac:dyDescent="0.25">
      <c r="B1361" s="137">
        <v>1348</v>
      </c>
      <c r="C1361" s="81">
        <v>6</v>
      </c>
      <c r="D1361" s="83" t="s">
        <v>4379</v>
      </c>
      <c r="E1361" s="128" t="s">
        <v>3783</v>
      </c>
      <c r="F1361" s="86"/>
      <c r="G1361" s="86"/>
      <c r="H1361" s="79">
        <f>IF(ISBLANK(#REF!)=FALSE,1,IF($J1361&lt;=$D$6,-1,0))</f>
        <v>1</v>
      </c>
      <c r="I1361" s="251">
        <v>42100</v>
      </c>
      <c r="J1361" s="251">
        <v>42104</v>
      </c>
      <c r="K1361" s="149"/>
      <c r="L1361" s="180"/>
      <c r="M1361" s="251"/>
      <c r="N1361" s="251"/>
      <c r="O1361" s="149"/>
      <c r="P1361" s="151"/>
      <c r="Q1361" s="145"/>
      <c r="R1361" s="165"/>
      <c r="S1361" s="177"/>
    </row>
    <row r="1362" spans="2:19" ht="12.75" customHeight="1" x14ac:dyDescent="0.25">
      <c r="B1362" s="137">
        <v>1349</v>
      </c>
      <c r="C1362" s="81">
        <v>6</v>
      </c>
      <c r="D1362" s="83" t="s">
        <v>4380</v>
      </c>
      <c r="E1362" s="128" t="s">
        <v>3785</v>
      </c>
      <c r="F1362" s="86"/>
      <c r="G1362" s="86"/>
      <c r="H1362" s="79">
        <f>IF(ISBLANK(#REF!)=FALSE,1,IF($J1362&lt;=$D$6,-1,0))</f>
        <v>1</v>
      </c>
      <c r="I1362" s="251">
        <v>42100</v>
      </c>
      <c r="J1362" s="251">
        <v>42104</v>
      </c>
      <c r="K1362" s="149"/>
      <c r="L1362" s="180"/>
      <c r="M1362" s="251"/>
      <c r="N1362" s="251"/>
      <c r="O1362" s="149"/>
      <c r="P1362" s="151"/>
      <c r="Q1362" s="145"/>
      <c r="R1362" s="165"/>
      <c r="S1362" s="177"/>
    </row>
    <row r="1363" spans="2:19" ht="12.75" customHeight="1" x14ac:dyDescent="0.25">
      <c r="B1363" s="137">
        <v>1350</v>
      </c>
      <c r="C1363" s="81">
        <v>6</v>
      </c>
      <c r="D1363" s="83" t="s">
        <v>4381</v>
      </c>
      <c r="E1363" s="128" t="s">
        <v>3787</v>
      </c>
      <c r="F1363" s="86"/>
      <c r="G1363" s="86"/>
      <c r="H1363" s="79">
        <f>IF(ISBLANK(#REF!)=FALSE,1,IF($J1363&lt;=$D$6,-1,0))</f>
        <v>1</v>
      </c>
      <c r="I1363" s="251">
        <v>42107</v>
      </c>
      <c r="J1363" s="251">
        <v>42111</v>
      </c>
      <c r="K1363" s="149"/>
      <c r="L1363" s="180"/>
      <c r="M1363" s="251"/>
      <c r="N1363" s="251"/>
      <c r="O1363" s="149"/>
      <c r="P1363" s="151"/>
      <c r="Q1363" s="145"/>
      <c r="R1363" s="165"/>
      <c r="S1363" s="177"/>
    </row>
    <row r="1364" spans="2:19" ht="16.5" x14ac:dyDescent="0.25">
      <c r="B1364" s="137">
        <v>1351</v>
      </c>
      <c r="C1364" s="81">
        <v>5</v>
      </c>
      <c r="D1364" s="83" t="s">
        <v>4382</v>
      </c>
      <c r="E1364" s="128" t="s">
        <v>430</v>
      </c>
      <c r="F1364" s="86"/>
      <c r="G1364" s="86"/>
      <c r="H1364" s="79">
        <f>IF(ISBLANK(#REF!)=FALSE,1,IF($J1364&lt;=$D$6,-1,0))</f>
        <v>1</v>
      </c>
      <c r="I1364" s="251">
        <v>42065</v>
      </c>
      <c r="J1364" s="251">
        <v>42097</v>
      </c>
      <c r="K1364" s="149">
        <v>0.06</v>
      </c>
      <c r="L1364" s="180">
        <f>NETWORKDAYS(I1364,J1364,0)</f>
        <v>25</v>
      </c>
      <c r="M1364" s="251"/>
      <c r="N1364" s="251"/>
      <c r="O1364" s="149">
        <v>0.06</v>
      </c>
      <c r="P1364" s="151"/>
      <c r="Q1364" s="145"/>
      <c r="R1364" s="165"/>
      <c r="S1364" s="177"/>
    </row>
    <row r="1365" spans="2:19" ht="16.5" x14ac:dyDescent="0.25">
      <c r="B1365" s="137">
        <v>1352</v>
      </c>
      <c r="C1365" s="81">
        <v>6</v>
      </c>
      <c r="D1365" s="83" t="s">
        <v>4383</v>
      </c>
      <c r="E1365" s="128" t="s">
        <v>3791</v>
      </c>
      <c r="F1365" s="86"/>
      <c r="G1365" s="86"/>
      <c r="H1365" s="79">
        <f>IF(ISBLANK(#REF!)=FALSE,1,IF($J1365&lt;=$D$6,-1,0))</f>
        <v>1</v>
      </c>
      <c r="I1365" s="251">
        <v>42065</v>
      </c>
      <c r="J1365" s="251">
        <v>42076</v>
      </c>
      <c r="K1365" s="149"/>
      <c r="L1365" s="180"/>
      <c r="M1365" s="251"/>
      <c r="N1365" s="251"/>
      <c r="O1365" s="149"/>
      <c r="P1365" s="151"/>
      <c r="Q1365" s="145"/>
      <c r="R1365" s="165"/>
      <c r="S1365" s="177"/>
    </row>
    <row r="1366" spans="2:19" ht="16.5" x14ac:dyDescent="0.25">
      <c r="B1366" s="137">
        <v>1353</v>
      </c>
      <c r="C1366" s="81">
        <v>6</v>
      </c>
      <c r="D1366" s="83" t="s">
        <v>4384</v>
      </c>
      <c r="E1366" s="128" t="s">
        <v>3793</v>
      </c>
      <c r="F1366" s="86"/>
      <c r="G1366" s="86"/>
      <c r="H1366" s="79">
        <f>IF(ISBLANK(#REF!)=FALSE,1,IF($J1366&lt;=$D$6,-1,0))</f>
        <v>1</v>
      </c>
      <c r="I1366" s="251">
        <v>42079</v>
      </c>
      <c r="J1366" s="251">
        <v>42083</v>
      </c>
      <c r="K1366" s="149"/>
      <c r="L1366" s="180"/>
      <c r="M1366" s="251"/>
      <c r="N1366" s="251"/>
      <c r="O1366" s="149"/>
      <c r="P1366" s="151"/>
      <c r="Q1366" s="145"/>
      <c r="R1366" s="165"/>
      <c r="S1366" s="177"/>
    </row>
    <row r="1367" spans="2:19" ht="16.5" x14ac:dyDescent="0.25">
      <c r="B1367" s="137">
        <v>1354</v>
      </c>
      <c r="C1367" s="81">
        <v>6</v>
      </c>
      <c r="D1367" s="83" t="s">
        <v>4385</v>
      </c>
      <c r="E1367" s="128" t="s">
        <v>1674</v>
      </c>
      <c r="F1367" s="86"/>
      <c r="G1367" s="86"/>
      <c r="H1367" s="79">
        <f>IF(ISBLANK(#REF!)=FALSE,1,IF($J1367&lt;=$D$6,-1,0))</f>
        <v>1</v>
      </c>
      <c r="I1367" s="251">
        <v>42086</v>
      </c>
      <c r="J1367" s="251">
        <v>42090</v>
      </c>
      <c r="K1367" s="149"/>
      <c r="L1367" s="180"/>
      <c r="M1367" s="251"/>
      <c r="N1367" s="251"/>
      <c r="O1367" s="149"/>
      <c r="P1367" s="151"/>
      <c r="Q1367" s="145"/>
      <c r="R1367" s="165"/>
      <c r="S1367" s="177"/>
    </row>
    <row r="1368" spans="2:19" ht="16.5" x14ac:dyDescent="0.25">
      <c r="B1368" s="137">
        <v>1355</v>
      </c>
      <c r="C1368" s="81">
        <v>6</v>
      </c>
      <c r="D1368" s="83" t="s">
        <v>4386</v>
      </c>
      <c r="E1368" s="128" t="s">
        <v>4022</v>
      </c>
      <c r="F1368" s="86"/>
      <c r="G1368" s="86"/>
      <c r="H1368" s="79">
        <f>IF(ISBLANK(#REF!)=FALSE,1,IF($J1368&lt;=$D$6,-1,0))</f>
        <v>1</v>
      </c>
      <c r="I1368" s="251">
        <v>42093</v>
      </c>
      <c r="J1368" s="251">
        <v>42097</v>
      </c>
      <c r="K1368" s="149"/>
      <c r="L1368" s="180"/>
      <c r="M1368" s="251"/>
      <c r="N1368" s="251"/>
      <c r="O1368" s="149"/>
      <c r="P1368" s="151"/>
      <c r="Q1368" s="145"/>
      <c r="R1368" s="165"/>
      <c r="S1368" s="177"/>
    </row>
    <row r="1369" spans="2:19" ht="16.5" x14ac:dyDescent="0.25">
      <c r="B1369" s="137">
        <v>1356</v>
      </c>
      <c r="C1369" s="81">
        <v>6</v>
      </c>
      <c r="D1369" s="83" t="s">
        <v>4387</v>
      </c>
      <c r="E1369" s="128" t="s">
        <v>4024</v>
      </c>
      <c r="F1369" s="86"/>
      <c r="G1369" s="86"/>
      <c r="H1369" s="79">
        <f>IF(ISBLANK(#REF!)=FALSE,1,IF($J1369&lt;=$D$6,-1,0))</f>
        <v>1</v>
      </c>
      <c r="I1369" s="251">
        <v>42093</v>
      </c>
      <c r="J1369" s="251">
        <v>42097</v>
      </c>
      <c r="K1369" s="149"/>
      <c r="L1369" s="180"/>
      <c r="M1369" s="251"/>
      <c r="N1369" s="251"/>
      <c r="O1369" s="149"/>
      <c r="P1369" s="151"/>
      <c r="Q1369" s="145"/>
      <c r="R1369" s="165"/>
      <c r="S1369" s="177"/>
    </row>
    <row r="1370" spans="2:19" ht="16.5" x14ac:dyDescent="0.25">
      <c r="B1370" s="137">
        <v>1357</v>
      </c>
      <c r="C1370" s="81">
        <v>6</v>
      </c>
      <c r="D1370" s="83" t="s">
        <v>4388</v>
      </c>
      <c r="E1370" s="128" t="s">
        <v>4026</v>
      </c>
      <c r="F1370" s="86"/>
      <c r="G1370" s="86"/>
      <c r="H1370" s="79">
        <f>IF(ISBLANK(#REF!)=FALSE,1,IF($J1370&lt;=$D$6,-1,0))</f>
        <v>1</v>
      </c>
      <c r="I1370" s="251">
        <v>42093</v>
      </c>
      <c r="J1370" s="251">
        <v>42097</v>
      </c>
      <c r="K1370" s="149"/>
      <c r="L1370" s="180"/>
      <c r="M1370" s="251"/>
      <c r="N1370" s="251"/>
      <c r="O1370" s="149"/>
      <c r="P1370" s="151"/>
      <c r="Q1370" s="145"/>
      <c r="R1370" s="165"/>
      <c r="S1370" s="177"/>
    </row>
    <row r="1371" spans="2:19" ht="16.5" x14ac:dyDescent="0.25">
      <c r="B1371" s="137">
        <v>1358</v>
      </c>
      <c r="C1371" s="81">
        <v>5</v>
      </c>
      <c r="D1371" s="83" t="s">
        <v>4389</v>
      </c>
      <c r="E1371" s="128" t="s">
        <v>4028</v>
      </c>
      <c r="F1371" s="86"/>
      <c r="G1371" s="86"/>
      <c r="H1371" s="79">
        <f>IF(ISBLANK(#REF!)=FALSE,1,IF($J1371&lt;=$D$6,-1,0))</f>
        <v>1</v>
      </c>
      <c r="I1371" s="251">
        <v>42100</v>
      </c>
      <c r="J1371" s="251">
        <v>42118</v>
      </c>
      <c r="K1371" s="149">
        <v>0.08</v>
      </c>
      <c r="L1371" s="180">
        <f>NETWORKDAYS(I1371,J1371,0)</f>
        <v>15</v>
      </c>
      <c r="M1371" s="251"/>
      <c r="N1371" s="251"/>
      <c r="O1371" s="149">
        <v>0.08</v>
      </c>
      <c r="P1371" s="151"/>
      <c r="Q1371" s="145"/>
      <c r="R1371" s="165"/>
      <c r="S1371" s="177"/>
    </row>
    <row r="1372" spans="2:19" ht="16.5" x14ac:dyDescent="0.25">
      <c r="B1372" s="137">
        <v>1359</v>
      </c>
      <c r="C1372" s="81">
        <v>6</v>
      </c>
      <c r="D1372" s="83" t="s">
        <v>4390</v>
      </c>
      <c r="E1372" s="128" t="s">
        <v>4030</v>
      </c>
      <c r="F1372" s="86"/>
      <c r="G1372" s="86"/>
      <c r="H1372" s="79">
        <f>IF(ISBLANK(#REF!)=FALSE,1,IF($J1372&lt;=$D$6,-1,0))</f>
        <v>1</v>
      </c>
      <c r="I1372" s="251">
        <v>42100</v>
      </c>
      <c r="J1372" s="251">
        <v>42104</v>
      </c>
      <c r="K1372" s="149"/>
      <c r="L1372" s="180"/>
      <c r="M1372" s="251"/>
      <c r="N1372" s="251"/>
      <c r="O1372" s="149"/>
      <c r="P1372" s="151"/>
      <c r="Q1372" s="145"/>
      <c r="R1372" s="165"/>
      <c r="S1372" s="177"/>
    </row>
    <row r="1373" spans="2:19" ht="16.5" x14ac:dyDescent="0.25">
      <c r="B1373" s="137">
        <v>1360</v>
      </c>
      <c r="C1373" s="81">
        <v>6</v>
      </c>
      <c r="D1373" s="83" t="s">
        <v>4391</v>
      </c>
      <c r="E1373" s="128" t="s">
        <v>4032</v>
      </c>
      <c r="F1373" s="86"/>
      <c r="G1373" s="86"/>
      <c r="H1373" s="79">
        <f>IF(ISBLANK(#REF!)=FALSE,1,IF($J1373&lt;=$D$6,-1,0))</f>
        <v>1</v>
      </c>
      <c r="I1373" s="251">
        <v>42107</v>
      </c>
      <c r="J1373" s="251">
        <v>42111</v>
      </c>
      <c r="K1373" s="149"/>
      <c r="L1373" s="180"/>
      <c r="M1373" s="251"/>
      <c r="N1373" s="251"/>
      <c r="O1373" s="149"/>
      <c r="P1373" s="151"/>
      <c r="Q1373" s="145"/>
      <c r="R1373" s="165"/>
      <c r="S1373" s="177"/>
    </row>
    <row r="1374" spans="2:19" ht="16.5" x14ac:dyDescent="0.25">
      <c r="B1374" s="137">
        <v>1361</v>
      </c>
      <c r="C1374" s="81">
        <v>6</v>
      </c>
      <c r="D1374" s="83" t="s">
        <v>4392</v>
      </c>
      <c r="E1374" s="128" t="s">
        <v>1057</v>
      </c>
      <c r="F1374" s="86"/>
      <c r="G1374" s="86"/>
      <c r="H1374" s="79">
        <f>IF(ISBLANK(#REF!)=FALSE,1,IF($J1374&lt;=$D$6,-1,0))</f>
        <v>1</v>
      </c>
      <c r="I1374" s="251">
        <v>42107</v>
      </c>
      <c r="J1374" s="251">
        <v>42111</v>
      </c>
      <c r="K1374" s="149"/>
      <c r="L1374" s="180"/>
      <c r="M1374" s="251"/>
      <c r="N1374" s="251"/>
      <c r="O1374" s="149"/>
      <c r="P1374" s="151"/>
      <c r="Q1374" s="145"/>
      <c r="R1374" s="165"/>
      <c r="S1374" s="177"/>
    </row>
    <row r="1375" spans="2:19" ht="16.5" x14ac:dyDescent="0.25">
      <c r="B1375" s="137">
        <v>1362</v>
      </c>
      <c r="C1375" s="81">
        <v>6</v>
      </c>
      <c r="D1375" s="83" t="s">
        <v>4393</v>
      </c>
      <c r="E1375" s="128" t="s">
        <v>2994</v>
      </c>
      <c r="F1375" s="86"/>
      <c r="G1375" s="86"/>
      <c r="H1375" s="79">
        <f>IF(ISBLANK(#REF!)=FALSE,1,IF($J1375&lt;=$D$6,-1,0))</f>
        <v>1</v>
      </c>
      <c r="I1375" s="251">
        <v>42114</v>
      </c>
      <c r="J1375" s="251">
        <v>42118</v>
      </c>
      <c r="K1375" s="149"/>
      <c r="L1375" s="180"/>
      <c r="M1375" s="251"/>
      <c r="N1375" s="251"/>
      <c r="O1375" s="149"/>
      <c r="P1375" s="151"/>
      <c r="Q1375" s="145"/>
      <c r="R1375" s="165"/>
      <c r="S1375" s="177"/>
    </row>
    <row r="1376" spans="2:19" ht="16.5" x14ac:dyDescent="0.25">
      <c r="B1376" s="137">
        <v>1363</v>
      </c>
      <c r="C1376" s="81">
        <v>6</v>
      </c>
      <c r="D1376" s="83" t="s">
        <v>4394</v>
      </c>
      <c r="E1376" s="128" t="s">
        <v>4036</v>
      </c>
      <c r="F1376" s="86"/>
      <c r="G1376" s="86"/>
      <c r="H1376" s="79">
        <f>IF(ISBLANK(#REF!)=FALSE,1,IF($J1376&lt;=$D$6,-1,0))</f>
        <v>1</v>
      </c>
      <c r="I1376" s="251">
        <v>42114</v>
      </c>
      <c r="J1376" s="251">
        <v>42118</v>
      </c>
      <c r="K1376" s="149"/>
      <c r="L1376" s="180"/>
      <c r="M1376" s="251"/>
      <c r="N1376" s="251"/>
      <c r="O1376" s="149"/>
      <c r="P1376" s="151"/>
      <c r="Q1376" s="145"/>
      <c r="R1376" s="165"/>
      <c r="S1376" s="177"/>
    </row>
    <row r="1377" spans="2:19" ht="12.75" customHeight="1" x14ac:dyDescent="0.25">
      <c r="B1377" s="137">
        <v>1364</v>
      </c>
      <c r="C1377" s="81">
        <v>5</v>
      </c>
      <c r="D1377" s="83" t="s">
        <v>4395</v>
      </c>
      <c r="E1377" s="128" t="s">
        <v>1010</v>
      </c>
      <c r="F1377" s="84" t="s">
        <v>449</v>
      </c>
      <c r="G1377" s="86"/>
      <c r="H1377" s="79">
        <f>IF(ISBLANK(#REF!)=FALSE,1,IF($J1377&lt;=$D$6,-1,0))</f>
        <v>1</v>
      </c>
      <c r="I1377" s="251">
        <v>42065</v>
      </c>
      <c r="J1377" s="251">
        <v>42118</v>
      </c>
      <c r="K1377" s="149">
        <v>0.08</v>
      </c>
      <c r="L1377" s="180">
        <f>NETWORKDAYS(I1377,J1377,0)</f>
        <v>40</v>
      </c>
      <c r="M1377" s="251"/>
      <c r="N1377" s="251"/>
      <c r="O1377" s="149">
        <v>0.08</v>
      </c>
      <c r="P1377" s="151"/>
      <c r="Q1377" s="145"/>
      <c r="R1377" s="165"/>
      <c r="S1377" s="177"/>
    </row>
    <row r="1378" spans="2:19" ht="12.75" customHeight="1" x14ac:dyDescent="0.25">
      <c r="B1378" s="137">
        <v>1365</v>
      </c>
      <c r="C1378" s="81">
        <v>6</v>
      </c>
      <c r="D1378" s="83" t="s">
        <v>4396</v>
      </c>
      <c r="E1378" s="128" t="s">
        <v>3141</v>
      </c>
      <c r="F1378" s="84" t="s">
        <v>449</v>
      </c>
      <c r="G1378" s="86"/>
      <c r="H1378" s="79">
        <f>IF(ISBLANK(#REF!)=FALSE,1,IF($J1378&lt;=$D$6,-1,0))</f>
        <v>1</v>
      </c>
      <c r="I1378" s="251">
        <v>42065</v>
      </c>
      <c r="J1378" s="251">
        <v>42076</v>
      </c>
      <c r="K1378" s="149"/>
      <c r="L1378" s="180"/>
      <c r="M1378" s="251"/>
      <c r="N1378" s="251"/>
      <c r="O1378" s="149"/>
      <c r="P1378" s="151"/>
      <c r="Q1378" s="145"/>
      <c r="R1378" s="165"/>
      <c r="S1378" s="177"/>
    </row>
    <row r="1379" spans="2:19" ht="12.75" customHeight="1" x14ac:dyDescent="0.25">
      <c r="B1379" s="137">
        <v>1366</v>
      </c>
      <c r="C1379" s="81">
        <v>6</v>
      </c>
      <c r="D1379" s="83" t="s">
        <v>4397</v>
      </c>
      <c r="E1379" s="128" t="s">
        <v>3817</v>
      </c>
      <c r="F1379" s="84" t="s">
        <v>449</v>
      </c>
      <c r="G1379" s="86"/>
      <c r="H1379" s="79">
        <f>IF(ISBLANK(#REF!)=FALSE,1,IF($J1379&lt;=$D$6,-1,0))</f>
        <v>1</v>
      </c>
      <c r="I1379" s="251">
        <v>42079</v>
      </c>
      <c r="J1379" s="251">
        <v>42090</v>
      </c>
      <c r="K1379" s="149"/>
      <c r="L1379" s="180"/>
      <c r="M1379" s="251"/>
      <c r="N1379" s="251"/>
      <c r="O1379" s="149"/>
      <c r="P1379" s="151"/>
      <c r="Q1379" s="145"/>
      <c r="R1379" s="165"/>
      <c r="S1379" s="177"/>
    </row>
    <row r="1380" spans="2:19" ht="12.75" customHeight="1" x14ac:dyDescent="0.25">
      <c r="B1380" s="137">
        <v>1367</v>
      </c>
      <c r="C1380" s="81">
        <v>6</v>
      </c>
      <c r="D1380" s="83" t="s">
        <v>4398</v>
      </c>
      <c r="E1380" s="128" t="s">
        <v>3819</v>
      </c>
      <c r="F1380" s="84" t="s">
        <v>449</v>
      </c>
      <c r="G1380" s="86"/>
      <c r="H1380" s="79">
        <f>IF(ISBLANK(#REF!)=FALSE,1,IF($J1380&lt;=$D$6,-1,0))</f>
        <v>1</v>
      </c>
      <c r="I1380" s="251">
        <v>42093</v>
      </c>
      <c r="J1380" s="251">
        <v>42104</v>
      </c>
      <c r="K1380" s="149"/>
      <c r="L1380" s="180"/>
      <c r="M1380" s="251"/>
      <c r="N1380" s="251"/>
      <c r="O1380" s="149"/>
      <c r="P1380" s="151"/>
      <c r="Q1380" s="145"/>
      <c r="R1380" s="165"/>
      <c r="S1380" s="177"/>
    </row>
    <row r="1381" spans="2:19" ht="12.75" customHeight="1" x14ac:dyDescent="0.25">
      <c r="B1381" s="137">
        <v>1368</v>
      </c>
      <c r="C1381" s="81">
        <v>6</v>
      </c>
      <c r="D1381" s="83" t="s">
        <v>4399</v>
      </c>
      <c r="E1381" s="128" t="s">
        <v>3145</v>
      </c>
      <c r="F1381" s="84" t="s">
        <v>449</v>
      </c>
      <c r="G1381" s="86"/>
      <c r="H1381" s="79">
        <f>IF(ISBLANK(#REF!)=FALSE,1,IF($J1381&lt;=$D$6,-1,0))</f>
        <v>1</v>
      </c>
      <c r="I1381" s="251">
        <v>42107</v>
      </c>
      <c r="J1381" s="251">
        <v>42118</v>
      </c>
      <c r="K1381" s="149"/>
      <c r="L1381" s="180"/>
      <c r="M1381" s="251"/>
      <c r="N1381" s="251"/>
      <c r="O1381" s="149"/>
      <c r="P1381" s="151"/>
      <c r="Q1381" s="145"/>
      <c r="R1381" s="165"/>
      <c r="S1381" s="177"/>
    </row>
    <row r="1382" spans="2:19" ht="12.75" customHeight="1" x14ac:dyDescent="0.25">
      <c r="B1382" s="137">
        <v>1369</v>
      </c>
      <c r="C1382" s="81">
        <v>5</v>
      </c>
      <c r="D1382" s="83" t="s">
        <v>4400</v>
      </c>
      <c r="E1382" s="128" t="s">
        <v>3007</v>
      </c>
      <c r="F1382" s="84" t="s">
        <v>449</v>
      </c>
      <c r="G1382" s="86"/>
      <c r="H1382" s="79">
        <f>IF(ISBLANK(#REF!)=FALSE,1,IF($J1382&lt;=$D$6,-1,0))</f>
        <v>1</v>
      </c>
      <c r="I1382" s="251">
        <v>42065</v>
      </c>
      <c r="J1382" s="251">
        <v>42118</v>
      </c>
      <c r="K1382" s="149">
        <v>0.06</v>
      </c>
      <c r="L1382" s="180">
        <f>NETWORKDAYS(I1382,J1382,0)</f>
        <v>40</v>
      </c>
      <c r="M1382" s="251"/>
      <c r="N1382" s="251"/>
      <c r="O1382" s="149">
        <v>0.06</v>
      </c>
      <c r="P1382" s="151"/>
      <c r="Q1382" s="145"/>
      <c r="R1382" s="165"/>
      <c r="S1382" s="177"/>
    </row>
    <row r="1383" spans="2:19" ht="12.75" customHeight="1" x14ac:dyDescent="0.25">
      <c r="B1383" s="137">
        <v>1370</v>
      </c>
      <c r="C1383" s="81">
        <v>6</v>
      </c>
      <c r="D1383" s="83" t="s">
        <v>4401</v>
      </c>
      <c r="E1383" s="128" t="s">
        <v>3823</v>
      </c>
      <c r="F1383" s="84" t="s">
        <v>449</v>
      </c>
      <c r="G1383" s="86"/>
      <c r="H1383" s="79">
        <f>IF(ISBLANK(#REF!)=FALSE,1,IF($J1383&lt;=$D$6,-1,0))</f>
        <v>1</v>
      </c>
      <c r="I1383" s="251">
        <v>42065</v>
      </c>
      <c r="J1383" s="251">
        <v>42076</v>
      </c>
      <c r="K1383" s="149"/>
      <c r="L1383" s="180"/>
      <c r="M1383" s="251"/>
      <c r="N1383" s="251"/>
      <c r="O1383" s="149"/>
      <c r="P1383" s="151"/>
      <c r="Q1383" s="145"/>
      <c r="R1383" s="165"/>
      <c r="S1383" s="177"/>
    </row>
    <row r="1384" spans="2:19" ht="12.75" customHeight="1" x14ac:dyDescent="0.25">
      <c r="B1384" s="137">
        <v>1371</v>
      </c>
      <c r="C1384" s="81">
        <v>6</v>
      </c>
      <c r="D1384" s="83" t="s">
        <v>4402</v>
      </c>
      <c r="E1384" s="128" t="s">
        <v>3825</v>
      </c>
      <c r="F1384" s="84" t="s">
        <v>449</v>
      </c>
      <c r="G1384" s="86"/>
      <c r="H1384" s="79">
        <f>IF(ISBLANK(#REF!)=FALSE,1,IF($J1384&lt;=$D$6,-1,0))</f>
        <v>1</v>
      </c>
      <c r="I1384" s="251">
        <v>42065</v>
      </c>
      <c r="J1384" s="251">
        <v>42076</v>
      </c>
      <c r="K1384" s="149"/>
      <c r="L1384" s="180"/>
      <c r="M1384" s="251"/>
      <c r="N1384" s="251"/>
      <c r="O1384" s="149"/>
      <c r="P1384" s="151"/>
      <c r="Q1384" s="145"/>
      <c r="R1384" s="165"/>
      <c r="S1384" s="177"/>
    </row>
    <row r="1385" spans="2:19" ht="12.75" customHeight="1" x14ac:dyDescent="0.25">
      <c r="B1385" s="137">
        <v>1372</v>
      </c>
      <c r="C1385" s="81">
        <v>6</v>
      </c>
      <c r="D1385" s="83" t="s">
        <v>4403</v>
      </c>
      <c r="E1385" s="128" t="s">
        <v>3827</v>
      </c>
      <c r="F1385" s="84" t="s">
        <v>449</v>
      </c>
      <c r="G1385" s="86"/>
      <c r="H1385" s="79">
        <f>IF(ISBLANK(#REF!)=FALSE,1,IF($J1385&lt;=$D$6,-1,0))</f>
        <v>1</v>
      </c>
      <c r="I1385" s="251">
        <v>42079</v>
      </c>
      <c r="J1385" s="251">
        <v>42090</v>
      </c>
      <c r="K1385" s="149"/>
      <c r="L1385" s="180"/>
      <c r="M1385" s="251"/>
      <c r="N1385" s="251"/>
      <c r="O1385" s="149"/>
      <c r="P1385" s="151"/>
      <c r="Q1385" s="145"/>
      <c r="R1385" s="165"/>
      <c r="S1385" s="177"/>
    </row>
    <row r="1386" spans="2:19" ht="12.75" customHeight="1" x14ac:dyDescent="0.25">
      <c r="B1386" s="137">
        <v>1373</v>
      </c>
      <c r="C1386" s="81">
        <v>6</v>
      </c>
      <c r="D1386" s="83" t="s">
        <v>4404</v>
      </c>
      <c r="E1386" s="128" t="s">
        <v>3829</v>
      </c>
      <c r="F1386" s="84" t="s">
        <v>449</v>
      </c>
      <c r="G1386" s="86"/>
      <c r="H1386" s="79">
        <f>IF(ISBLANK(#REF!)=FALSE,1,IF($J1386&lt;=$D$6,-1,0))</f>
        <v>1</v>
      </c>
      <c r="I1386" s="251">
        <v>42079</v>
      </c>
      <c r="J1386" s="251">
        <v>42090</v>
      </c>
      <c r="K1386" s="149"/>
      <c r="L1386" s="180"/>
      <c r="M1386" s="251"/>
      <c r="N1386" s="251"/>
      <c r="O1386" s="149"/>
      <c r="P1386" s="151"/>
      <c r="Q1386" s="145"/>
      <c r="R1386" s="165"/>
      <c r="S1386" s="177"/>
    </row>
    <row r="1387" spans="2:19" ht="12.75" customHeight="1" x14ac:dyDescent="0.25">
      <c r="B1387" s="137">
        <v>1374</v>
      </c>
      <c r="C1387" s="81">
        <v>6</v>
      </c>
      <c r="D1387" s="83" t="s">
        <v>4405</v>
      </c>
      <c r="E1387" s="128" t="s">
        <v>3831</v>
      </c>
      <c r="F1387" s="84" t="s">
        <v>449</v>
      </c>
      <c r="G1387" s="86"/>
      <c r="H1387" s="79">
        <f>IF(ISBLANK(#REF!)=FALSE,1,IF($J1387&lt;=$D$6,-1,0))</f>
        <v>1</v>
      </c>
      <c r="I1387" s="251">
        <v>42093</v>
      </c>
      <c r="J1387" s="251">
        <v>42104</v>
      </c>
      <c r="K1387" s="149"/>
      <c r="L1387" s="180"/>
      <c r="M1387" s="251"/>
      <c r="N1387" s="251"/>
      <c r="O1387" s="149"/>
      <c r="P1387" s="151"/>
      <c r="Q1387" s="145"/>
      <c r="R1387" s="165"/>
      <c r="S1387" s="177"/>
    </row>
    <row r="1388" spans="2:19" ht="12.75" customHeight="1" x14ac:dyDescent="0.25">
      <c r="B1388" s="137">
        <v>1375</v>
      </c>
      <c r="C1388" s="81">
        <v>6</v>
      </c>
      <c r="D1388" s="83" t="s">
        <v>4406</v>
      </c>
      <c r="E1388" s="128" t="s">
        <v>3833</v>
      </c>
      <c r="F1388" s="84" t="s">
        <v>449</v>
      </c>
      <c r="G1388" s="86"/>
      <c r="H1388" s="79">
        <f>IF(ISBLANK(#REF!)=FALSE,1,IF($J1388&lt;=$D$6,-1,0))</f>
        <v>1</v>
      </c>
      <c r="I1388" s="251">
        <v>42093</v>
      </c>
      <c r="J1388" s="251">
        <v>42104</v>
      </c>
      <c r="K1388" s="149"/>
      <c r="L1388" s="180"/>
      <c r="M1388" s="251"/>
      <c r="N1388" s="251"/>
      <c r="O1388" s="149"/>
      <c r="P1388" s="151"/>
      <c r="Q1388" s="145"/>
      <c r="R1388" s="165"/>
      <c r="S1388" s="177"/>
    </row>
    <row r="1389" spans="2:19" ht="12.75" customHeight="1" x14ac:dyDescent="0.25">
      <c r="B1389" s="137">
        <v>1376</v>
      </c>
      <c r="C1389" s="81">
        <v>6</v>
      </c>
      <c r="D1389" s="83" t="s">
        <v>4407</v>
      </c>
      <c r="E1389" s="128" t="s">
        <v>3835</v>
      </c>
      <c r="F1389" s="84" t="s">
        <v>449</v>
      </c>
      <c r="G1389" s="86"/>
      <c r="H1389" s="79">
        <f>IF(ISBLANK(#REF!)=FALSE,1,IF($J1389&lt;=$D$6,-1,0))</f>
        <v>1</v>
      </c>
      <c r="I1389" s="251">
        <v>42107</v>
      </c>
      <c r="J1389" s="251">
        <v>42118</v>
      </c>
      <c r="K1389" s="149"/>
      <c r="L1389" s="180"/>
      <c r="M1389" s="251"/>
      <c r="N1389" s="251"/>
      <c r="O1389" s="149"/>
      <c r="P1389" s="151"/>
      <c r="Q1389" s="145"/>
      <c r="R1389" s="165"/>
      <c r="S1389" s="177"/>
    </row>
    <row r="1390" spans="2:19" ht="12.75" customHeight="1" x14ac:dyDescent="0.25">
      <c r="B1390" s="137">
        <v>1377</v>
      </c>
      <c r="C1390" s="81">
        <v>6</v>
      </c>
      <c r="D1390" s="83" t="s">
        <v>4408</v>
      </c>
      <c r="E1390" s="128" t="s">
        <v>3837</v>
      </c>
      <c r="F1390" s="84" t="s">
        <v>449</v>
      </c>
      <c r="G1390" s="86"/>
      <c r="H1390" s="79">
        <f>IF(ISBLANK(#REF!)=FALSE,1,IF($J1390&lt;=$D$6,-1,0))</f>
        <v>1</v>
      </c>
      <c r="I1390" s="251">
        <v>42107</v>
      </c>
      <c r="J1390" s="251">
        <v>42118</v>
      </c>
      <c r="K1390" s="149"/>
      <c r="L1390" s="180"/>
      <c r="M1390" s="251"/>
      <c r="N1390" s="251"/>
      <c r="O1390" s="149"/>
      <c r="P1390" s="151"/>
      <c r="Q1390" s="145"/>
      <c r="R1390" s="165"/>
      <c r="S1390" s="177"/>
    </row>
    <row r="1391" spans="2:19" ht="12.75" customHeight="1" x14ac:dyDescent="0.25">
      <c r="B1391" s="137">
        <v>1378</v>
      </c>
      <c r="C1391" s="81">
        <v>5</v>
      </c>
      <c r="D1391" s="83" t="s">
        <v>4409</v>
      </c>
      <c r="E1391" s="128" t="s">
        <v>3839</v>
      </c>
      <c r="F1391" s="84" t="s">
        <v>449</v>
      </c>
      <c r="G1391" s="86"/>
      <c r="H1391" s="79">
        <f>IF(ISBLANK(#REF!)=FALSE,1,IF($J1391&lt;=$D$6,-1,0))</f>
        <v>1</v>
      </c>
      <c r="I1391" s="251">
        <v>42065</v>
      </c>
      <c r="J1391" s="251">
        <v>42118</v>
      </c>
      <c r="K1391" s="149">
        <v>0.08</v>
      </c>
      <c r="L1391" s="180">
        <f>NETWORKDAYS(I1391,J1391,0)</f>
        <v>40</v>
      </c>
      <c r="M1391" s="251"/>
      <c r="N1391" s="251"/>
      <c r="O1391" s="149">
        <v>0.08</v>
      </c>
      <c r="P1391" s="151"/>
      <c r="Q1391" s="145"/>
      <c r="R1391" s="165"/>
      <c r="S1391" s="177"/>
    </row>
    <row r="1392" spans="2:19" ht="12.75" customHeight="1" x14ac:dyDescent="0.25">
      <c r="B1392" s="137">
        <v>1379</v>
      </c>
      <c r="C1392" s="81">
        <v>6</v>
      </c>
      <c r="D1392" s="83" t="s">
        <v>4410</v>
      </c>
      <c r="E1392" s="128" t="s">
        <v>3841</v>
      </c>
      <c r="F1392" s="84" t="s">
        <v>449</v>
      </c>
      <c r="G1392" s="86"/>
      <c r="H1392" s="79">
        <f>IF(ISBLANK(#REF!)=FALSE,1,IF($J1392&lt;=$D$6,-1,0))</f>
        <v>1</v>
      </c>
      <c r="I1392" s="251">
        <v>42065</v>
      </c>
      <c r="J1392" s="251">
        <v>42076</v>
      </c>
      <c r="K1392" s="149"/>
      <c r="L1392" s="180"/>
      <c r="M1392" s="251"/>
      <c r="N1392" s="251"/>
      <c r="O1392" s="149"/>
      <c r="P1392" s="151"/>
      <c r="Q1392" s="145"/>
      <c r="R1392" s="165"/>
      <c r="S1392" s="177"/>
    </row>
    <row r="1393" spans="2:19" ht="12.75" customHeight="1" x14ac:dyDescent="0.25">
      <c r="B1393" s="137">
        <v>1380</v>
      </c>
      <c r="C1393" s="81">
        <v>6</v>
      </c>
      <c r="D1393" s="83" t="s">
        <v>4411</v>
      </c>
      <c r="E1393" s="128" t="s">
        <v>3843</v>
      </c>
      <c r="F1393" s="84" t="s">
        <v>449</v>
      </c>
      <c r="G1393" s="86"/>
      <c r="H1393" s="79">
        <f>IF(ISBLANK(#REF!)=FALSE,1,IF($J1393&lt;=$D$6,-1,0))</f>
        <v>1</v>
      </c>
      <c r="I1393" s="251">
        <v>42065</v>
      </c>
      <c r="J1393" s="251">
        <v>42076</v>
      </c>
      <c r="K1393" s="149"/>
      <c r="L1393" s="180"/>
      <c r="M1393" s="251"/>
      <c r="N1393" s="251"/>
      <c r="O1393" s="149"/>
      <c r="P1393" s="151"/>
      <c r="Q1393" s="145"/>
      <c r="R1393" s="165"/>
      <c r="S1393" s="177"/>
    </row>
    <row r="1394" spans="2:19" ht="12.75" customHeight="1" x14ac:dyDescent="0.25">
      <c r="B1394" s="137">
        <v>1381</v>
      </c>
      <c r="C1394" s="81">
        <v>6</v>
      </c>
      <c r="D1394" s="83" t="s">
        <v>4412</v>
      </c>
      <c r="E1394" s="128" t="s">
        <v>3957</v>
      </c>
      <c r="F1394" s="84" t="s">
        <v>449</v>
      </c>
      <c r="G1394" s="86"/>
      <c r="H1394" s="79">
        <f>IF(ISBLANK(#REF!)=FALSE,1,IF($J1394&lt;=$D$6,-1,0))</f>
        <v>1</v>
      </c>
      <c r="I1394" s="251">
        <v>42065</v>
      </c>
      <c r="J1394" s="251">
        <v>42076</v>
      </c>
      <c r="K1394" s="149"/>
      <c r="L1394" s="180"/>
      <c r="M1394" s="251"/>
      <c r="N1394" s="251"/>
      <c r="O1394" s="149"/>
      <c r="P1394" s="151"/>
      <c r="Q1394" s="145"/>
      <c r="R1394" s="165"/>
      <c r="S1394" s="177"/>
    </row>
    <row r="1395" spans="2:19" ht="12.75" customHeight="1" x14ac:dyDescent="0.25">
      <c r="B1395" s="137">
        <v>1382</v>
      </c>
      <c r="C1395" s="81">
        <v>6</v>
      </c>
      <c r="D1395" s="83" t="s">
        <v>4413</v>
      </c>
      <c r="E1395" s="128" t="s">
        <v>3959</v>
      </c>
      <c r="F1395" s="84" t="s">
        <v>449</v>
      </c>
      <c r="G1395" s="86"/>
      <c r="H1395" s="79">
        <f>IF(ISBLANK(#REF!)=FALSE,1,IF($J1395&lt;=$D$6,-1,0))</f>
        <v>1</v>
      </c>
      <c r="I1395" s="251">
        <v>42079</v>
      </c>
      <c r="J1395" s="251">
        <v>42090</v>
      </c>
      <c r="K1395" s="149"/>
      <c r="L1395" s="180"/>
      <c r="M1395" s="251"/>
      <c r="N1395" s="251"/>
      <c r="O1395" s="149"/>
      <c r="P1395" s="151"/>
      <c r="Q1395" s="145"/>
      <c r="R1395" s="165"/>
      <c r="S1395" s="177"/>
    </row>
    <row r="1396" spans="2:19" ht="12.75" customHeight="1" x14ac:dyDescent="0.25">
      <c r="B1396" s="137">
        <v>1383</v>
      </c>
      <c r="C1396" s="81">
        <v>6</v>
      </c>
      <c r="D1396" s="83" t="s">
        <v>4414</v>
      </c>
      <c r="E1396" s="128" t="s">
        <v>4057</v>
      </c>
      <c r="F1396" s="84" t="s">
        <v>449</v>
      </c>
      <c r="G1396" s="86"/>
      <c r="H1396" s="79">
        <f>IF(ISBLANK(#REF!)=FALSE,1,IF($J1396&lt;=$D$6,-1,0))</f>
        <v>1</v>
      </c>
      <c r="I1396" s="251">
        <v>42079</v>
      </c>
      <c r="J1396" s="251">
        <v>42090</v>
      </c>
      <c r="K1396" s="149"/>
      <c r="L1396" s="180"/>
      <c r="M1396" s="251"/>
      <c r="N1396" s="251"/>
      <c r="O1396" s="149"/>
      <c r="P1396" s="151"/>
      <c r="Q1396" s="145"/>
      <c r="R1396" s="165"/>
      <c r="S1396" s="177"/>
    </row>
    <row r="1397" spans="2:19" ht="12.75" customHeight="1" x14ac:dyDescent="0.25">
      <c r="B1397" s="137">
        <v>1384</v>
      </c>
      <c r="C1397" s="81">
        <v>6</v>
      </c>
      <c r="D1397" s="83" t="s">
        <v>4415</v>
      </c>
      <c r="E1397" s="128" t="s">
        <v>4059</v>
      </c>
      <c r="F1397" s="84" t="s">
        <v>449</v>
      </c>
      <c r="G1397" s="86"/>
      <c r="H1397" s="79">
        <f>IF(ISBLANK(#REF!)=FALSE,1,IF($J1397&lt;=$D$6,-1,0))</f>
        <v>1</v>
      </c>
      <c r="I1397" s="251">
        <v>42079</v>
      </c>
      <c r="J1397" s="251">
        <v>42090</v>
      </c>
      <c r="K1397" s="149"/>
      <c r="L1397" s="180"/>
      <c r="M1397" s="251"/>
      <c r="N1397" s="251"/>
      <c r="O1397" s="149"/>
      <c r="P1397" s="151"/>
      <c r="Q1397" s="145"/>
      <c r="R1397" s="165"/>
      <c r="S1397" s="177"/>
    </row>
    <row r="1398" spans="2:19" ht="12.75" customHeight="1" x14ac:dyDescent="0.25">
      <c r="B1398" s="137">
        <v>1385</v>
      </c>
      <c r="C1398" s="81">
        <v>6</v>
      </c>
      <c r="D1398" s="83" t="s">
        <v>4416</v>
      </c>
      <c r="E1398" s="128" t="s">
        <v>4061</v>
      </c>
      <c r="F1398" s="84" t="s">
        <v>449</v>
      </c>
      <c r="G1398" s="86"/>
      <c r="H1398" s="79">
        <f>IF(ISBLANK(#REF!)=FALSE,1,IF($J1398&lt;=$D$6,-1,0))</f>
        <v>1</v>
      </c>
      <c r="I1398" s="251">
        <v>42093</v>
      </c>
      <c r="J1398" s="251">
        <v>42104</v>
      </c>
      <c r="K1398" s="149"/>
      <c r="L1398" s="180"/>
      <c r="M1398" s="251"/>
      <c r="N1398" s="251"/>
      <c r="O1398" s="149"/>
      <c r="P1398" s="151"/>
      <c r="Q1398" s="145"/>
      <c r="R1398" s="165"/>
      <c r="S1398" s="177"/>
    </row>
    <row r="1399" spans="2:19" ht="12.75" customHeight="1" x14ac:dyDescent="0.25">
      <c r="B1399" s="137">
        <v>1386</v>
      </c>
      <c r="C1399" s="81">
        <v>6</v>
      </c>
      <c r="D1399" s="83" t="s">
        <v>4417</v>
      </c>
      <c r="E1399" s="128" t="s">
        <v>3856</v>
      </c>
      <c r="F1399" s="84" t="s">
        <v>449</v>
      </c>
      <c r="G1399" s="86"/>
      <c r="H1399" s="79">
        <f>IF(ISBLANK(#REF!)=FALSE,1,IF($J1399&lt;=$D$6,-1,0))</f>
        <v>1</v>
      </c>
      <c r="I1399" s="251">
        <v>42093</v>
      </c>
      <c r="J1399" s="251">
        <v>42104</v>
      </c>
      <c r="K1399" s="149"/>
      <c r="L1399" s="180"/>
      <c r="M1399" s="251"/>
      <c r="N1399" s="251"/>
      <c r="O1399" s="149"/>
      <c r="P1399" s="151"/>
      <c r="Q1399" s="145"/>
      <c r="R1399" s="165"/>
      <c r="S1399" s="177"/>
    </row>
    <row r="1400" spans="2:19" ht="12.75" customHeight="1" x14ac:dyDescent="0.25">
      <c r="B1400" s="137">
        <v>1387</v>
      </c>
      <c r="C1400" s="81">
        <v>6</v>
      </c>
      <c r="D1400" s="83" t="s">
        <v>4418</v>
      </c>
      <c r="E1400" s="128" t="s">
        <v>4064</v>
      </c>
      <c r="F1400" s="84" t="s">
        <v>449</v>
      </c>
      <c r="G1400" s="86"/>
      <c r="H1400" s="79">
        <f>IF(ISBLANK(#REF!)=FALSE,1,IF($J1400&lt;=$D$6,-1,0))</f>
        <v>1</v>
      </c>
      <c r="I1400" s="251">
        <v>42093</v>
      </c>
      <c r="J1400" s="251">
        <v>42104</v>
      </c>
      <c r="K1400" s="149"/>
      <c r="L1400" s="180"/>
      <c r="M1400" s="251"/>
      <c r="N1400" s="251"/>
      <c r="O1400" s="149"/>
      <c r="P1400" s="151"/>
      <c r="Q1400" s="145"/>
      <c r="R1400" s="165"/>
      <c r="S1400" s="177"/>
    </row>
    <row r="1401" spans="2:19" ht="12.75" customHeight="1" x14ac:dyDescent="0.25">
      <c r="B1401" s="137">
        <v>1388</v>
      </c>
      <c r="C1401" s="81">
        <v>6</v>
      </c>
      <c r="D1401" s="83" t="s">
        <v>4419</v>
      </c>
      <c r="E1401" s="128" t="s">
        <v>4066</v>
      </c>
      <c r="F1401" s="84" t="s">
        <v>449</v>
      </c>
      <c r="G1401" s="86"/>
      <c r="H1401" s="79">
        <f>IF(ISBLANK(#REF!)=FALSE,1,IF($J1401&lt;=$D$6,-1,0))</f>
        <v>1</v>
      </c>
      <c r="I1401" s="251">
        <v>42107</v>
      </c>
      <c r="J1401" s="251">
        <v>42118</v>
      </c>
      <c r="K1401" s="149"/>
      <c r="L1401" s="180"/>
      <c r="M1401" s="251"/>
      <c r="N1401" s="251"/>
      <c r="O1401" s="149"/>
      <c r="P1401" s="151"/>
      <c r="Q1401" s="145"/>
      <c r="R1401" s="165"/>
      <c r="S1401" s="177"/>
    </row>
    <row r="1402" spans="2:19" ht="12.75" customHeight="1" x14ac:dyDescent="0.25">
      <c r="B1402" s="137">
        <v>1389</v>
      </c>
      <c r="C1402" s="81">
        <v>6</v>
      </c>
      <c r="D1402" s="83" t="s">
        <v>4420</v>
      </c>
      <c r="E1402" s="128" t="s">
        <v>4068</v>
      </c>
      <c r="F1402" s="84" t="s">
        <v>449</v>
      </c>
      <c r="G1402" s="86"/>
      <c r="H1402" s="79">
        <f>IF(ISBLANK(#REF!)=FALSE,1,IF($J1402&lt;=$D$6,-1,0))</f>
        <v>1</v>
      </c>
      <c r="I1402" s="251">
        <v>42107</v>
      </c>
      <c r="J1402" s="251">
        <v>42118</v>
      </c>
      <c r="K1402" s="149"/>
      <c r="L1402" s="180"/>
      <c r="M1402" s="251"/>
      <c r="N1402" s="251"/>
      <c r="O1402" s="149"/>
      <c r="P1402" s="151"/>
      <c r="Q1402" s="145"/>
      <c r="R1402" s="165"/>
      <c r="S1402" s="177"/>
    </row>
    <row r="1403" spans="2:19" ht="12.75" customHeight="1" x14ac:dyDescent="0.25">
      <c r="B1403" s="137">
        <v>1390</v>
      </c>
      <c r="C1403" s="81">
        <v>6</v>
      </c>
      <c r="D1403" s="83" t="s">
        <v>4421</v>
      </c>
      <c r="E1403" s="128" t="s">
        <v>4070</v>
      </c>
      <c r="F1403" s="84" t="s">
        <v>449</v>
      </c>
      <c r="G1403" s="86"/>
      <c r="H1403" s="79">
        <f>IF(ISBLANK(#REF!)=FALSE,1,IF($J1403&lt;=$D$6,-1,0))</f>
        <v>1</v>
      </c>
      <c r="I1403" s="251">
        <v>42107</v>
      </c>
      <c r="J1403" s="251">
        <v>42118</v>
      </c>
      <c r="K1403" s="149"/>
      <c r="L1403" s="180"/>
      <c r="M1403" s="251"/>
      <c r="N1403" s="251"/>
      <c r="O1403" s="149"/>
      <c r="P1403" s="151"/>
      <c r="Q1403" s="145"/>
      <c r="R1403" s="165"/>
      <c r="S1403" s="177"/>
    </row>
    <row r="1404" spans="2:19" ht="12.75" customHeight="1" x14ac:dyDescent="0.25">
      <c r="B1404" s="137">
        <v>1391</v>
      </c>
      <c r="C1404" s="81">
        <v>5</v>
      </c>
      <c r="D1404" s="83" t="s">
        <v>4422</v>
      </c>
      <c r="E1404" s="128" t="s">
        <v>2984</v>
      </c>
      <c r="F1404" s="84" t="s">
        <v>449</v>
      </c>
      <c r="G1404" s="86"/>
      <c r="H1404" s="79">
        <f>IF(ISBLANK(#REF!)=FALSE,1,IF($J1404&lt;=$D$6,-1,0))</f>
        <v>1</v>
      </c>
      <c r="I1404" s="251">
        <v>42065</v>
      </c>
      <c r="J1404" s="251">
        <v>42118</v>
      </c>
      <c r="K1404" s="149">
        <v>7.0000000000000007E-2</v>
      </c>
      <c r="L1404" s="180">
        <f>NETWORKDAYS(I1404,J1404,0)</f>
        <v>40</v>
      </c>
      <c r="M1404" s="251"/>
      <c r="N1404" s="251"/>
      <c r="O1404" s="149">
        <v>7.0000000000000007E-2</v>
      </c>
      <c r="P1404" s="151"/>
      <c r="Q1404" s="145"/>
      <c r="R1404" s="165"/>
      <c r="S1404" s="177"/>
    </row>
    <row r="1405" spans="2:19" ht="12.75" customHeight="1" x14ac:dyDescent="0.25">
      <c r="B1405" s="137">
        <v>1392</v>
      </c>
      <c r="C1405" s="81">
        <v>6</v>
      </c>
      <c r="D1405" s="83" t="s">
        <v>4423</v>
      </c>
      <c r="E1405" s="128" t="s">
        <v>3970</v>
      </c>
      <c r="F1405" s="84" t="s">
        <v>449</v>
      </c>
      <c r="G1405" s="86"/>
      <c r="H1405" s="79">
        <f>IF(ISBLANK(#REF!)=FALSE,1,IF($J1405&lt;=$D$6,-1,0))</f>
        <v>1</v>
      </c>
      <c r="I1405" s="251">
        <v>42065</v>
      </c>
      <c r="J1405" s="251">
        <v>42076</v>
      </c>
      <c r="K1405" s="149"/>
      <c r="L1405" s="180"/>
      <c r="M1405" s="251"/>
      <c r="N1405" s="251"/>
      <c r="O1405" s="149"/>
      <c r="P1405" s="151"/>
      <c r="Q1405" s="145"/>
      <c r="R1405" s="165"/>
      <c r="S1405" s="177"/>
    </row>
    <row r="1406" spans="2:19" ht="12.75" customHeight="1" x14ac:dyDescent="0.25">
      <c r="B1406" s="137">
        <v>1393</v>
      </c>
      <c r="C1406" s="81">
        <v>6</v>
      </c>
      <c r="D1406" s="83" t="s">
        <v>4424</v>
      </c>
      <c r="E1406" s="128" t="s">
        <v>3972</v>
      </c>
      <c r="F1406" s="84" t="s">
        <v>449</v>
      </c>
      <c r="G1406" s="86"/>
      <c r="H1406" s="79">
        <f>IF(ISBLANK(#REF!)=FALSE,1,IF($J1406&lt;=$D$6,-1,0))</f>
        <v>1</v>
      </c>
      <c r="I1406" s="251">
        <v>42079</v>
      </c>
      <c r="J1406" s="251">
        <v>42090</v>
      </c>
      <c r="K1406" s="149"/>
      <c r="L1406" s="180"/>
      <c r="M1406" s="251"/>
      <c r="N1406" s="251"/>
      <c r="O1406" s="149"/>
      <c r="P1406" s="151"/>
      <c r="Q1406" s="145"/>
      <c r="R1406" s="165"/>
      <c r="S1406" s="177"/>
    </row>
    <row r="1407" spans="2:19" ht="12.75" customHeight="1" x14ac:dyDescent="0.25">
      <c r="B1407" s="137">
        <v>1394</v>
      </c>
      <c r="C1407" s="81">
        <v>6</v>
      </c>
      <c r="D1407" s="83" t="s">
        <v>4425</v>
      </c>
      <c r="E1407" s="128" t="s">
        <v>3974</v>
      </c>
      <c r="F1407" s="84" t="s">
        <v>449</v>
      </c>
      <c r="G1407" s="86"/>
      <c r="H1407" s="79">
        <f>IF(ISBLANK(#REF!)=FALSE,1,IF($J1407&lt;=$D$6,-1,0))</f>
        <v>1</v>
      </c>
      <c r="I1407" s="251">
        <v>42093</v>
      </c>
      <c r="J1407" s="251">
        <v>42104</v>
      </c>
      <c r="K1407" s="149"/>
      <c r="L1407" s="180"/>
      <c r="M1407" s="251"/>
      <c r="N1407" s="251"/>
      <c r="O1407" s="149"/>
      <c r="P1407" s="151"/>
      <c r="Q1407" s="145"/>
      <c r="R1407" s="165"/>
      <c r="S1407" s="177"/>
    </row>
    <row r="1408" spans="2:19" ht="12.75" customHeight="1" x14ac:dyDescent="0.25">
      <c r="B1408" s="137">
        <v>1395</v>
      </c>
      <c r="C1408" s="81">
        <v>6</v>
      </c>
      <c r="D1408" s="83" t="s">
        <v>4426</v>
      </c>
      <c r="E1408" s="128" t="s">
        <v>3875</v>
      </c>
      <c r="F1408" s="84" t="s">
        <v>449</v>
      </c>
      <c r="G1408" s="86"/>
      <c r="H1408" s="79">
        <f>IF(ISBLANK(#REF!)=FALSE,1,IF($J1408&lt;=$D$6,-1,0))</f>
        <v>1</v>
      </c>
      <c r="I1408" s="251">
        <v>42107</v>
      </c>
      <c r="J1408" s="251">
        <v>42118</v>
      </c>
      <c r="K1408" s="149"/>
      <c r="L1408" s="180"/>
      <c r="M1408" s="251"/>
      <c r="N1408" s="251"/>
      <c r="O1408" s="149"/>
      <c r="P1408" s="151"/>
      <c r="Q1408" s="145"/>
      <c r="R1408" s="165"/>
      <c r="S1408" s="177"/>
    </row>
    <row r="1409" spans="2:19" ht="12.75" customHeight="1" x14ac:dyDescent="0.25">
      <c r="B1409" s="137">
        <v>1396</v>
      </c>
      <c r="C1409" s="81">
        <v>5</v>
      </c>
      <c r="D1409" s="83" t="s">
        <v>4427</v>
      </c>
      <c r="E1409" s="128" t="s">
        <v>3877</v>
      </c>
      <c r="F1409" s="84" t="s">
        <v>449</v>
      </c>
      <c r="G1409" s="86"/>
      <c r="H1409" s="79">
        <f>IF(ISBLANK(#REF!)=FALSE,1,IF($J1409&lt;=$D$6,-1,0))</f>
        <v>1</v>
      </c>
      <c r="I1409" s="251">
        <v>42065</v>
      </c>
      <c r="J1409" s="251">
        <v>42118</v>
      </c>
      <c r="K1409" s="149">
        <v>0.04</v>
      </c>
      <c r="L1409" s="180">
        <f>NETWORKDAYS(I1409,J1409,0)</f>
        <v>40</v>
      </c>
      <c r="M1409" s="251"/>
      <c r="N1409" s="251"/>
      <c r="O1409" s="149">
        <v>0.04</v>
      </c>
      <c r="P1409" s="151"/>
      <c r="Q1409" s="145"/>
      <c r="R1409" s="165"/>
      <c r="S1409" s="177"/>
    </row>
    <row r="1410" spans="2:19" ht="12.75" customHeight="1" x14ac:dyDescent="0.25">
      <c r="B1410" s="137">
        <v>1397</v>
      </c>
      <c r="C1410" s="81">
        <v>6</v>
      </c>
      <c r="D1410" s="83" t="s">
        <v>4428</v>
      </c>
      <c r="E1410" s="128" t="s">
        <v>3879</v>
      </c>
      <c r="F1410" s="84" t="s">
        <v>449</v>
      </c>
      <c r="G1410" s="86"/>
      <c r="H1410" s="79">
        <f>IF(ISBLANK(#REF!)=FALSE,1,IF($J1410&lt;=$D$6,-1,0))</f>
        <v>1</v>
      </c>
      <c r="I1410" s="251">
        <v>42065</v>
      </c>
      <c r="J1410" s="251">
        <v>42076</v>
      </c>
      <c r="K1410" s="149"/>
      <c r="L1410" s="180"/>
      <c r="M1410" s="251"/>
      <c r="N1410" s="251"/>
      <c r="O1410" s="149"/>
      <c r="P1410" s="151"/>
      <c r="Q1410" s="145"/>
      <c r="R1410" s="165"/>
      <c r="S1410" s="177"/>
    </row>
    <row r="1411" spans="2:19" ht="12.75" customHeight="1" x14ac:dyDescent="0.25">
      <c r="B1411" s="137">
        <v>1398</v>
      </c>
      <c r="C1411" s="81">
        <v>6</v>
      </c>
      <c r="D1411" s="83" t="s">
        <v>4429</v>
      </c>
      <c r="E1411" s="128" t="s">
        <v>3881</v>
      </c>
      <c r="F1411" s="84" t="s">
        <v>449</v>
      </c>
      <c r="G1411" s="86"/>
      <c r="H1411" s="79">
        <f>IF(ISBLANK(#REF!)=FALSE,1,IF($J1411&lt;=$D$6,-1,0))</f>
        <v>1</v>
      </c>
      <c r="I1411" s="251">
        <v>42079</v>
      </c>
      <c r="J1411" s="251">
        <v>42090</v>
      </c>
      <c r="K1411" s="149"/>
      <c r="L1411" s="180"/>
      <c r="M1411" s="251"/>
      <c r="N1411" s="251"/>
      <c r="O1411" s="149"/>
      <c r="P1411" s="151"/>
      <c r="Q1411" s="145"/>
      <c r="R1411" s="165"/>
      <c r="S1411" s="177"/>
    </row>
    <row r="1412" spans="2:19" ht="12.75" customHeight="1" x14ac:dyDescent="0.25">
      <c r="B1412" s="137">
        <v>1399</v>
      </c>
      <c r="C1412" s="81">
        <v>6</v>
      </c>
      <c r="D1412" s="83" t="s">
        <v>4430</v>
      </c>
      <c r="E1412" s="128" t="s">
        <v>3883</v>
      </c>
      <c r="F1412" s="84" t="s">
        <v>449</v>
      </c>
      <c r="G1412" s="86"/>
      <c r="H1412" s="79">
        <f>IF(ISBLANK(#REF!)=FALSE,1,IF($J1412&lt;=$D$6,-1,0))</f>
        <v>1</v>
      </c>
      <c r="I1412" s="251">
        <v>42093</v>
      </c>
      <c r="J1412" s="251">
        <v>42104</v>
      </c>
      <c r="K1412" s="149"/>
      <c r="L1412" s="180"/>
      <c r="M1412" s="251"/>
      <c r="N1412" s="251"/>
      <c r="O1412" s="149"/>
      <c r="P1412" s="151"/>
      <c r="Q1412" s="145"/>
      <c r="R1412" s="165"/>
      <c r="S1412" s="177"/>
    </row>
    <row r="1413" spans="2:19" ht="12.75" customHeight="1" x14ac:dyDescent="0.25">
      <c r="B1413" s="137">
        <v>1400</v>
      </c>
      <c r="C1413" s="81">
        <v>6</v>
      </c>
      <c r="D1413" s="83" t="s">
        <v>4431</v>
      </c>
      <c r="E1413" s="128" t="s">
        <v>3885</v>
      </c>
      <c r="F1413" s="84" t="s">
        <v>449</v>
      </c>
      <c r="G1413" s="86"/>
      <c r="H1413" s="79">
        <f>IF(ISBLANK(#REF!)=FALSE,1,IF($J1413&lt;=$D$6,-1,0))</f>
        <v>1</v>
      </c>
      <c r="I1413" s="251">
        <v>42107</v>
      </c>
      <c r="J1413" s="251">
        <v>42118</v>
      </c>
      <c r="K1413" s="149"/>
      <c r="L1413" s="180"/>
      <c r="M1413" s="251"/>
      <c r="N1413" s="251"/>
      <c r="O1413" s="149"/>
      <c r="P1413" s="151"/>
      <c r="Q1413" s="145"/>
      <c r="R1413" s="165"/>
      <c r="S1413" s="177"/>
    </row>
    <row r="1414" spans="2:19" ht="12.75" customHeight="1" x14ac:dyDescent="0.25">
      <c r="B1414" s="137">
        <v>1401</v>
      </c>
      <c r="C1414" s="81">
        <v>5</v>
      </c>
      <c r="D1414" s="83" t="s">
        <v>4432</v>
      </c>
      <c r="E1414" s="128" t="s">
        <v>1081</v>
      </c>
      <c r="F1414" s="84" t="s">
        <v>449</v>
      </c>
      <c r="G1414" s="86"/>
      <c r="H1414" s="79">
        <f>IF(ISBLANK(#REF!)=FALSE,1,IF($J1414&lt;=$D$6,-1,0))</f>
        <v>1</v>
      </c>
      <c r="I1414" s="251">
        <v>42065</v>
      </c>
      <c r="J1414" s="251">
        <v>42104</v>
      </c>
      <c r="K1414" s="149">
        <v>0.12</v>
      </c>
      <c r="L1414" s="180">
        <f>NETWORKDAYS(I1414,J1414,0)</f>
        <v>30</v>
      </c>
      <c r="M1414" s="251"/>
      <c r="N1414" s="251"/>
      <c r="O1414" s="149">
        <v>0.12</v>
      </c>
      <c r="P1414" s="151"/>
      <c r="Q1414" s="145"/>
      <c r="R1414" s="165"/>
      <c r="S1414" s="177"/>
    </row>
    <row r="1415" spans="2:19" ht="12.75" customHeight="1" x14ac:dyDescent="0.25">
      <c r="B1415" s="137">
        <v>1402</v>
      </c>
      <c r="C1415" s="81">
        <v>6</v>
      </c>
      <c r="D1415" s="83" t="s">
        <v>4433</v>
      </c>
      <c r="E1415" s="128" t="s">
        <v>3888</v>
      </c>
      <c r="F1415" s="84" t="s">
        <v>449</v>
      </c>
      <c r="G1415" s="86"/>
      <c r="H1415" s="79">
        <f>IF(ISBLANK(#REF!)=FALSE,1,IF($J1415&lt;=$D$6,-1,0))</f>
        <v>1</v>
      </c>
      <c r="I1415" s="251">
        <v>42065</v>
      </c>
      <c r="J1415" s="251">
        <v>42076</v>
      </c>
      <c r="K1415" s="149"/>
      <c r="L1415" s="180"/>
      <c r="M1415" s="251"/>
      <c r="N1415" s="251"/>
      <c r="O1415" s="149"/>
      <c r="P1415" s="151"/>
      <c r="Q1415" s="145"/>
      <c r="R1415" s="165"/>
      <c r="S1415" s="177"/>
    </row>
    <row r="1416" spans="2:19" ht="12.75" customHeight="1" x14ac:dyDescent="0.25">
      <c r="B1416" s="137">
        <v>1403</v>
      </c>
      <c r="C1416" s="81">
        <v>6</v>
      </c>
      <c r="D1416" s="83" t="s">
        <v>4434</v>
      </c>
      <c r="E1416" s="128" t="s">
        <v>3890</v>
      </c>
      <c r="F1416" s="84" t="s">
        <v>449</v>
      </c>
      <c r="G1416" s="86"/>
      <c r="H1416" s="79">
        <f>IF(ISBLANK(#REF!)=FALSE,1,IF($J1416&lt;=$D$6,-1,0))</f>
        <v>1</v>
      </c>
      <c r="I1416" s="251">
        <v>42079</v>
      </c>
      <c r="J1416" s="251">
        <v>42090</v>
      </c>
      <c r="K1416" s="149"/>
      <c r="L1416" s="180"/>
      <c r="M1416" s="251"/>
      <c r="N1416" s="251"/>
      <c r="O1416" s="149"/>
      <c r="P1416" s="151"/>
      <c r="Q1416" s="145"/>
      <c r="R1416" s="165"/>
      <c r="S1416" s="177"/>
    </row>
    <row r="1417" spans="2:19" ht="12.75" customHeight="1" x14ac:dyDescent="0.25">
      <c r="B1417" s="137">
        <v>1404</v>
      </c>
      <c r="C1417" s="81">
        <v>6</v>
      </c>
      <c r="D1417" s="83" t="s">
        <v>4435</v>
      </c>
      <c r="E1417" s="128" t="s">
        <v>3892</v>
      </c>
      <c r="F1417" s="84" t="s">
        <v>449</v>
      </c>
      <c r="G1417" s="86"/>
      <c r="H1417" s="79">
        <f>IF(ISBLANK(#REF!)=FALSE,1,IF($J1417&lt;=$D$6,-1,0))</f>
        <v>1</v>
      </c>
      <c r="I1417" s="251">
        <v>42093</v>
      </c>
      <c r="J1417" s="251">
        <v>42104</v>
      </c>
      <c r="K1417" s="149"/>
      <c r="L1417" s="180"/>
      <c r="M1417" s="251"/>
      <c r="N1417" s="251"/>
      <c r="O1417" s="149"/>
      <c r="P1417" s="151"/>
      <c r="Q1417" s="145"/>
      <c r="R1417" s="165"/>
      <c r="S1417" s="177"/>
    </row>
    <row r="1418" spans="2:19" ht="12.75" customHeight="1" x14ac:dyDescent="0.25">
      <c r="B1418" s="137">
        <v>1405</v>
      </c>
      <c r="C1418" s="81">
        <v>5</v>
      </c>
      <c r="D1418" s="83" t="s">
        <v>4436</v>
      </c>
      <c r="E1418" s="128" t="s">
        <v>3015</v>
      </c>
      <c r="F1418" s="84" t="s">
        <v>449</v>
      </c>
      <c r="G1418" s="86"/>
      <c r="H1418" s="79">
        <f>IF(ISBLANK(#REF!)=FALSE,1,IF($J1418&lt;=$D$6,-1,0))</f>
        <v>1</v>
      </c>
      <c r="I1418" s="251">
        <v>42065</v>
      </c>
      <c r="J1418" s="251">
        <v>42118</v>
      </c>
      <c r="K1418" s="149">
        <v>0.05</v>
      </c>
      <c r="L1418" s="180">
        <f>NETWORKDAYS(I1418,J1418,0)</f>
        <v>40</v>
      </c>
      <c r="M1418" s="251"/>
      <c r="N1418" s="251"/>
      <c r="O1418" s="149">
        <v>0.05</v>
      </c>
      <c r="P1418" s="151"/>
      <c r="Q1418" s="145"/>
      <c r="R1418" s="165"/>
      <c r="S1418" s="177"/>
    </row>
    <row r="1419" spans="2:19" ht="12.75" customHeight="1" x14ac:dyDescent="0.25">
      <c r="B1419" s="137">
        <v>1406</v>
      </c>
      <c r="C1419" s="81">
        <v>6</v>
      </c>
      <c r="D1419" s="83" t="s">
        <v>4437</v>
      </c>
      <c r="E1419" s="128" t="s">
        <v>3895</v>
      </c>
      <c r="F1419" s="84" t="s">
        <v>449</v>
      </c>
      <c r="G1419" s="86"/>
      <c r="H1419" s="79">
        <f>IF(ISBLANK(#REF!)=FALSE,1,IF($J1419&lt;=$D$6,-1,0))</f>
        <v>1</v>
      </c>
      <c r="I1419" s="251">
        <v>42065</v>
      </c>
      <c r="J1419" s="251">
        <v>42076</v>
      </c>
      <c r="K1419" s="149"/>
      <c r="L1419" s="180"/>
      <c r="M1419" s="251"/>
      <c r="N1419" s="251"/>
      <c r="O1419" s="149"/>
      <c r="P1419" s="151"/>
      <c r="Q1419" s="145"/>
      <c r="R1419" s="165"/>
      <c r="S1419" s="177"/>
    </row>
    <row r="1420" spans="2:19" ht="12.75" customHeight="1" x14ac:dyDescent="0.25">
      <c r="B1420" s="137">
        <v>1407</v>
      </c>
      <c r="C1420" s="81">
        <v>6</v>
      </c>
      <c r="D1420" s="83" t="s">
        <v>4438</v>
      </c>
      <c r="E1420" s="128" t="s">
        <v>3897</v>
      </c>
      <c r="F1420" s="84" t="s">
        <v>449</v>
      </c>
      <c r="G1420" s="86"/>
      <c r="H1420" s="79">
        <f>IF(ISBLANK(#REF!)=FALSE,1,IF($J1420&lt;=$D$6,-1,0))</f>
        <v>1</v>
      </c>
      <c r="I1420" s="251">
        <v>42065</v>
      </c>
      <c r="J1420" s="251">
        <v>42076</v>
      </c>
      <c r="K1420" s="149"/>
      <c r="L1420" s="180"/>
      <c r="M1420" s="251"/>
      <c r="N1420" s="251"/>
      <c r="O1420" s="149"/>
      <c r="P1420" s="151"/>
      <c r="Q1420" s="145"/>
      <c r="R1420" s="165"/>
      <c r="S1420" s="177"/>
    </row>
    <row r="1421" spans="2:19" ht="12.75" customHeight="1" x14ac:dyDescent="0.25">
      <c r="B1421" s="137">
        <v>1408</v>
      </c>
      <c r="C1421" s="81">
        <v>6</v>
      </c>
      <c r="D1421" s="83" t="s">
        <v>4439</v>
      </c>
      <c r="E1421" s="128" t="s">
        <v>3899</v>
      </c>
      <c r="F1421" s="84" t="s">
        <v>449</v>
      </c>
      <c r="G1421" s="86"/>
      <c r="H1421" s="79">
        <f>IF(ISBLANK(#REF!)=FALSE,1,IF($J1421&lt;=$D$6,-1,0))</f>
        <v>1</v>
      </c>
      <c r="I1421" s="251">
        <v>42079</v>
      </c>
      <c r="J1421" s="251">
        <v>42090</v>
      </c>
      <c r="K1421" s="149"/>
      <c r="L1421" s="180"/>
      <c r="M1421" s="251"/>
      <c r="N1421" s="251"/>
      <c r="O1421" s="149"/>
      <c r="P1421" s="151"/>
      <c r="Q1421" s="145"/>
      <c r="R1421" s="165"/>
      <c r="S1421" s="177"/>
    </row>
    <row r="1422" spans="2:19" ht="12.75" customHeight="1" x14ac:dyDescent="0.25">
      <c r="B1422" s="137">
        <v>1409</v>
      </c>
      <c r="C1422" s="81">
        <v>6</v>
      </c>
      <c r="D1422" s="83" t="s">
        <v>4440</v>
      </c>
      <c r="E1422" s="128" t="s">
        <v>3901</v>
      </c>
      <c r="F1422" s="84" t="s">
        <v>449</v>
      </c>
      <c r="G1422" s="86"/>
      <c r="H1422" s="79">
        <f>IF(ISBLANK(#REF!)=FALSE,1,IF($J1422&lt;=$D$6,-1,0))</f>
        <v>1</v>
      </c>
      <c r="I1422" s="251">
        <v>42079</v>
      </c>
      <c r="J1422" s="251">
        <v>42090</v>
      </c>
      <c r="K1422" s="149"/>
      <c r="L1422" s="180"/>
      <c r="M1422" s="251"/>
      <c r="N1422" s="251"/>
      <c r="O1422" s="149"/>
      <c r="P1422" s="151"/>
      <c r="Q1422" s="145"/>
      <c r="R1422" s="165"/>
      <c r="S1422" s="177"/>
    </row>
    <row r="1423" spans="2:19" ht="12.75" customHeight="1" x14ac:dyDescent="0.25">
      <c r="B1423" s="137">
        <v>1410</v>
      </c>
      <c r="C1423" s="81">
        <v>6</v>
      </c>
      <c r="D1423" s="83" t="s">
        <v>4441</v>
      </c>
      <c r="E1423" s="128" t="s">
        <v>3903</v>
      </c>
      <c r="F1423" s="84" t="s">
        <v>449</v>
      </c>
      <c r="G1423" s="86"/>
      <c r="H1423" s="79">
        <f>IF(ISBLANK(#REF!)=FALSE,1,IF($J1423&lt;=$D$6,-1,0))</f>
        <v>1</v>
      </c>
      <c r="I1423" s="251">
        <v>42093</v>
      </c>
      <c r="J1423" s="251">
        <v>42104</v>
      </c>
      <c r="K1423" s="149"/>
      <c r="L1423" s="180"/>
      <c r="M1423" s="251"/>
      <c r="N1423" s="251"/>
      <c r="O1423" s="149"/>
      <c r="P1423" s="151"/>
      <c r="Q1423" s="145"/>
      <c r="R1423" s="165"/>
      <c r="S1423" s="177"/>
    </row>
    <row r="1424" spans="2:19" ht="12.75" customHeight="1" x14ac:dyDescent="0.25">
      <c r="B1424" s="137">
        <v>1411</v>
      </c>
      <c r="C1424" s="81">
        <v>6</v>
      </c>
      <c r="D1424" s="83" t="s">
        <v>4442</v>
      </c>
      <c r="E1424" s="128" t="s">
        <v>3905</v>
      </c>
      <c r="F1424" s="84" t="s">
        <v>449</v>
      </c>
      <c r="G1424" s="86"/>
      <c r="H1424" s="79">
        <f>IF(ISBLANK(#REF!)=FALSE,1,IF($J1424&lt;=$D$6,-1,0))</f>
        <v>1</v>
      </c>
      <c r="I1424" s="251">
        <v>42093</v>
      </c>
      <c r="J1424" s="251">
        <v>42104</v>
      </c>
      <c r="K1424" s="149"/>
      <c r="L1424" s="180"/>
      <c r="M1424" s="251"/>
      <c r="N1424" s="251"/>
      <c r="O1424" s="149"/>
      <c r="P1424" s="151"/>
      <c r="Q1424" s="145"/>
      <c r="R1424" s="165"/>
      <c r="S1424" s="177"/>
    </row>
    <row r="1425" spans="2:20" ht="12.75" customHeight="1" x14ac:dyDescent="0.25">
      <c r="B1425" s="137">
        <v>1412</v>
      </c>
      <c r="C1425" s="81">
        <v>6</v>
      </c>
      <c r="D1425" s="83" t="s">
        <v>4443</v>
      </c>
      <c r="E1425" s="128" t="s">
        <v>3907</v>
      </c>
      <c r="F1425" s="84" t="s">
        <v>449</v>
      </c>
      <c r="G1425" s="86"/>
      <c r="H1425" s="79">
        <f>IF(ISBLANK(#REF!)=FALSE,1,IF($J1425&lt;=$D$6,-1,0))</f>
        <v>1</v>
      </c>
      <c r="I1425" s="251">
        <v>42107</v>
      </c>
      <c r="J1425" s="251">
        <v>42118</v>
      </c>
      <c r="K1425" s="149"/>
      <c r="L1425" s="180"/>
      <c r="M1425" s="251"/>
      <c r="N1425" s="251"/>
      <c r="O1425" s="149"/>
      <c r="P1425" s="151"/>
      <c r="Q1425" s="145"/>
      <c r="R1425" s="165"/>
      <c r="S1425" s="177"/>
    </row>
    <row r="1426" spans="2:20" ht="12.75" customHeight="1" x14ac:dyDescent="0.25">
      <c r="B1426" s="137">
        <v>1413</v>
      </c>
      <c r="C1426" s="81">
        <v>6</v>
      </c>
      <c r="D1426" s="83" t="s">
        <v>4444</v>
      </c>
      <c r="E1426" s="128" t="s">
        <v>3909</v>
      </c>
      <c r="F1426" s="84" t="s">
        <v>449</v>
      </c>
      <c r="G1426" s="86"/>
      <c r="H1426" s="79">
        <f>IF(ISBLANK(#REF!)=FALSE,1,IF($J1426&lt;=$D$6,-1,0))</f>
        <v>1</v>
      </c>
      <c r="I1426" s="251">
        <v>42107</v>
      </c>
      <c r="J1426" s="251">
        <v>42118</v>
      </c>
      <c r="K1426" s="149"/>
      <c r="L1426" s="180"/>
      <c r="M1426" s="251"/>
      <c r="N1426" s="251"/>
      <c r="O1426" s="149"/>
      <c r="P1426" s="151"/>
      <c r="Q1426" s="145"/>
      <c r="R1426" s="165"/>
      <c r="S1426" s="177"/>
    </row>
    <row r="1427" spans="2:20" ht="12.75" customHeight="1" x14ac:dyDescent="0.25">
      <c r="B1427" s="137">
        <v>1414</v>
      </c>
      <c r="C1427" s="81">
        <v>6</v>
      </c>
      <c r="D1427" s="83" t="s">
        <v>4445</v>
      </c>
      <c r="E1427" s="128" t="s">
        <v>3911</v>
      </c>
      <c r="F1427" s="84" t="s">
        <v>449</v>
      </c>
      <c r="G1427" s="86"/>
      <c r="H1427" s="79">
        <f>IF(ISBLANK(#REF!)=FALSE,1,IF($J1427&lt;=$D$6,-1,0))</f>
        <v>1</v>
      </c>
      <c r="I1427" s="251">
        <v>42107</v>
      </c>
      <c r="J1427" s="251">
        <v>42118</v>
      </c>
      <c r="K1427" s="149"/>
      <c r="L1427" s="180"/>
      <c r="M1427" s="251"/>
      <c r="N1427" s="251"/>
      <c r="O1427" s="149"/>
      <c r="P1427" s="151"/>
      <c r="Q1427" s="145"/>
      <c r="R1427" s="165"/>
      <c r="S1427" s="177"/>
    </row>
    <row r="1428" spans="2:20" ht="12.75" customHeight="1" x14ac:dyDescent="0.25">
      <c r="B1428" s="137">
        <v>1415</v>
      </c>
      <c r="C1428" s="81">
        <v>5</v>
      </c>
      <c r="D1428" s="83" t="s">
        <v>4446</v>
      </c>
      <c r="E1428" s="128" t="s">
        <v>3913</v>
      </c>
      <c r="F1428" s="84" t="s">
        <v>449</v>
      </c>
      <c r="G1428" s="86"/>
      <c r="H1428" s="79">
        <f>IF(ISBLANK(#REF!)=FALSE,1,IF($J1428&lt;=$D$6,-1,0))</f>
        <v>1</v>
      </c>
      <c r="I1428" s="251">
        <v>42065</v>
      </c>
      <c r="J1428" s="251">
        <v>42118</v>
      </c>
      <c r="K1428" s="149">
        <v>0.11</v>
      </c>
      <c r="L1428" s="180">
        <f>NETWORKDAYS(I1428,J1428,0)</f>
        <v>40</v>
      </c>
      <c r="M1428" s="251"/>
      <c r="N1428" s="251"/>
      <c r="O1428" s="149">
        <v>0.11</v>
      </c>
      <c r="P1428" s="151"/>
      <c r="Q1428" s="145"/>
      <c r="R1428" s="165"/>
      <c r="S1428" s="177"/>
    </row>
    <row r="1429" spans="2:20" ht="12.75" customHeight="1" x14ac:dyDescent="0.25">
      <c r="B1429" s="137">
        <v>1416</v>
      </c>
      <c r="C1429" s="81">
        <v>6</v>
      </c>
      <c r="D1429" s="83" t="s">
        <v>4447</v>
      </c>
      <c r="E1429" s="128" t="s">
        <v>3915</v>
      </c>
      <c r="F1429" s="84" t="s">
        <v>449</v>
      </c>
      <c r="G1429" s="86"/>
      <c r="H1429" s="79">
        <f>IF(ISBLANK(#REF!)=FALSE,1,IF($J1429&lt;=$D$6,-1,0))</f>
        <v>1</v>
      </c>
      <c r="I1429" s="251">
        <v>42065</v>
      </c>
      <c r="J1429" s="251">
        <v>42090</v>
      </c>
      <c r="K1429" s="149"/>
      <c r="L1429" s="180"/>
      <c r="M1429" s="251"/>
      <c r="N1429" s="251"/>
      <c r="O1429" s="149"/>
      <c r="P1429" s="151"/>
      <c r="Q1429" s="145"/>
      <c r="R1429" s="165"/>
      <c r="S1429" s="177"/>
    </row>
    <row r="1430" spans="2:20" ht="12.75" customHeight="1" x14ac:dyDescent="0.25">
      <c r="B1430" s="137">
        <v>1417</v>
      </c>
      <c r="C1430" s="81">
        <v>6</v>
      </c>
      <c r="D1430" s="83" t="s">
        <v>4448</v>
      </c>
      <c r="E1430" s="128" t="s">
        <v>3917</v>
      </c>
      <c r="F1430" s="84" t="s">
        <v>449</v>
      </c>
      <c r="G1430" s="86"/>
      <c r="H1430" s="79">
        <f>IF(ISBLANK(#REF!)=FALSE,1,IF($J1430&lt;=$D$6,-1,0))</f>
        <v>1</v>
      </c>
      <c r="I1430" s="251">
        <v>42093</v>
      </c>
      <c r="J1430" s="251">
        <v>42118</v>
      </c>
      <c r="K1430" s="149"/>
      <c r="L1430" s="180"/>
      <c r="M1430" s="251"/>
      <c r="N1430" s="251"/>
      <c r="O1430" s="149"/>
      <c r="P1430" s="151"/>
      <c r="Q1430" s="145"/>
      <c r="R1430" s="165"/>
      <c r="S1430" s="177"/>
    </row>
    <row r="1431" spans="2:20" ht="12.75" customHeight="1" x14ac:dyDescent="0.25">
      <c r="B1431" s="137">
        <v>1418</v>
      </c>
      <c r="C1431" s="81">
        <v>3</v>
      </c>
      <c r="D1431" s="83" t="s">
        <v>4449</v>
      </c>
      <c r="E1431" s="128" t="s">
        <v>680</v>
      </c>
      <c r="F1431" s="85"/>
      <c r="G1431" s="85"/>
      <c r="H1431" s="79">
        <f>IF(ISBLANK(#REF!)=FALSE,1,IF($J1431&lt;=$D$6,-1,0))</f>
        <v>1</v>
      </c>
      <c r="I1431" s="251"/>
      <c r="J1431" s="251">
        <f>J1342+2</f>
        <v>42128</v>
      </c>
      <c r="K1431" s="149">
        <f>SUM(K1432)</f>
        <v>0.9</v>
      </c>
      <c r="L1431" s="180">
        <v>0.9</v>
      </c>
      <c r="M1431" s="251"/>
      <c r="N1431" s="251"/>
      <c r="O1431" s="149">
        <f>SUM(O1432)</f>
        <v>0.9</v>
      </c>
      <c r="P1431" s="151"/>
      <c r="Q1431" s="145"/>
      <c r="R1431" s="165"/>
      <c r="S1431" s="177"/>
      <c r="T1431" s="174"/>
    </row>
    <row r="1432" spans="2:20" ht="12.75" customHeight="1" x14ac:dyDescent="0.25">
      <c r="B1432" s="137">
        <v>1419</v>
      </c>
      <c r="C1432" s="81">
        <v>4</v>
      </c>
      <c r="D1432" s="83" t="s">
        <v>4450</v>
      </c>
      <c r="E1432" s="128" t="s">
        <v>682</v>
      </c>
      <c r="F1432" s="86" t="s">
        <v>684</v>
      </c>
      <c r="G1432" s="86"/>
      <c r="H1432" s="79">
        <f>IF(ISBLANK(#REF!)=FALSE,1,IF($J1432&lt;=$D$6,-1,0))</f>
        <v>1</v>
      </c>
      <c r="I1432" s="251"/>
      <c r="J1432" s="251">
        <f>J1431+2</f>
        <v>42130</v>
      </c>
      <c r="K1432" s="149">
        <v>0.9</v>
      </c>
      <c r="L1432" s="180">
        <f>NETWORKDAYS(I1432,J1432,0)</f>
        <v>30093</v>
      </c>
      <c r="M1432" s="251"/>
      <c r="N1432" s="251"/>
      <c r="O1432" s="149">
        <v>0.9</v>
      </c>
      <c r="P1432" s="151"/>
      <c r="Q1432" s="145"/>
      <c r="R1432" s="165"/>
      <c r="S1432" s="177"/>
    </row>
    <row r="1433" spans="2:20" ht="12.75" customHeight="1" x14ac:dyDescent="0.25">
      <c r="B1433" s="137">
        <v>1420</v>
      </c>
      <c r="C1433" s="81">
        <v>3</v>
      </c>
      <c r="D1433" s="83" t="s">
        <v>4451</v>
      </c>
      <c r="E1433" s="128" t="s">
        <v>686</v>
      </c>
      <c r="F1433" s="85"/>
      <c r="G1433" s="85"/>
      <c r="H1433" s="79">
        <f>IF(ISBLANK(#REF!)=FALSE,1,IF($J1433&lt;=$D$6,-1,0))</f>
        <v>1</v>
      </c>
      <c r="I1433" s="251"/>
      <c r="J1433" s="251">
        <f>J1342+2</f>
        <v>42128</v>
      </c>
      <c r="K1433" s="149">
        <f>SUM(K1434,K1447)</f>
        <v>1.2</v>
      </c>
      <c r="L1433" s="180">
        <v>1.2</v>
      </c>
      <c r="M1433" s="251"/>
      <c r="N1433" s="251"/>
      <c r="O1433" s="149">
        <f>SUM(O1434,O1447)</f>
        <v>1.2</v>
      </c>
      <c r="P1433" s="151"/>
      <c r="Q1433" s="145"/>
      <c r="R1433" s="165"/>
      <c r="S1433" s="177"/>
      <c r="T1433" s="174">
        <f>SUM(L1212,L1341,L1431,L1433)</f>
        <v>5</v>
      </c>
    </row>
    <row r="1434" spans="2:20" ht="22.5" customHeight="1" x14ac:dyDescent="0.25">
      <c r="B1434" s="137">
        <v>1421</v>
      </c>
      <c r="C1434" s="81">
        <v>4</v>
      </c>
      <c r="D1434" s="83" t="s">
        <v>4452</v>
      </c>
      <c r="E1434" s="128" t="s">
        <v>688</v>
      </c>
      <c r="F1434" s="200" t="s">
        <v>689</v>
      </c>
      <c r="G1434" s="200"/>
      <c r="H1434" s="79">
        <f>IF(ISBLANK(#REF!)=FALSE,1,IF($J1434&lt;=$D$6,-1,0))</f>
        <v>1</v>
      </c>
      <c r="I1434" s="251"/>
      <c r="J1434" s="251">
        <f>J1432+2</f>
        <v>42132</v>
      </c>
      <c r="K1434" s="149">
        <f>SUM(K1435,K1436,K1437,K1438,K1439,K1440,K1441,K1442,K1443,K1444,K1445,K1446)</f>
        <v>1</v>
      </c>
      <c r="L1434" s="180">
        <f t="shared" ref="L1434:L1459" si="87">NETWORKDAYS(I1434,J1434,0)</f>
        <v>30095</v>
      </c>
      <c r="M1434" s="251"/>
      <c r="N1434" s="251"/>
      <c r="O1434" s="149">
        <f>SUM(O1435,O1436,O1437,O1438,O1439,O1440,O1441,O1442,O1443,O1444,O1445,O1446)</f>
        <v>1</v>
      </c>
      <c r="P1434" s="151"/>
      <c r="Q1434" s="145"/>
      <c r="R1434" s="165"/>
      <c r="S1434" s="177"/>
    </row>
    <row r="1435" spans="2:20" ht="22.5" customHeight="1" x14ac:dyDescent="0.25">
      <c r="B1435" s="137">
        <v>1422</v>
      </c>
      <c r="C1435" s="81">
        <v>5</v>
      </c>
      <c r="D1435" s="83" t="s">
        <v>4453</v>
      </c>
      <c r="E1435" s="128" t="s">
        <v>942</v>
      </c>
      <c r="F1435" s="202"/>
      <c r="G1435" s="202"/>
      <c r="H1435" s="79">
        <f>IF(ISBLANK(#REF!)=FALSE,1,IF($J1435&lt;=$D$6,-1,0))</f>
        <v>1</v>
      </c>
      <c r="I1435" s="251">
        <v>42065</v>
      </c>
      <c r="J1435" s="251">
        <v>42118</v>
      </c>
      <c r="K1435" s="149">
        <v>0.11</v>
      </c>
      <c r="L1435" s="180">
        <f t="shared" si="87"/>
        <v>40</v>
      </c>
      <c r="M1435" s="251"/>
      <c r="N1435" s="251"/>
      <c r="O1435" s="149">
        <v>0.11</v>
      </c>
      <c r="P1435" s="151"/>
      <c r="Q1435" s="145"/>
      <c r="R1435" s="165"/>
      <c r="S1435" s="177"/>
    </row>
    <row r="1436" spans="2:20" ht="12.75" customHeight="1" x14ac:dyDescent="0.25">
      <c r="B1436" s="137">
        <v>1423</v>
      </c>
      <c r="C1436" s="81">
        <v>5</v>
      </c>
      <c r="D1436" s="83" t="s">
        <v>4454</v>
      </c>
      <c r="E1436" s="128" t="s">
        <v>2967</v>
      </c>
      <c r="F1436" s="202"/>
      <c r="G1436" s="202"/>
      <c r="H1436" s="79">
        <f>IF(ISBLANK(#REF!)=FALSE,1,IF($J1436&lt;=$D$6,-1,0))</f>
        <v>1</v>
      </c>
      <c r="I1436" s="251">
        <v>42065</v>
      </c>
      <c r="J1436" s="251">
        <v>42118</v>
      </c>
      <c r="K1436" s="149">
        <v>0.13</v>
      </c>
      <c r="L1436" s="180">
        <f t="shared" si="87"/>
        <v>40</v>
      </c>
      <c r="M1436" s="251"/>
      <c r="N1436" s="251"/>
      <c r="O1436" s="149">
        <v>0.13</v>
      </c>
      <c r="P1436" s="151"/>
      <c r="Q1436" s="145"/>
      <c r="R1436" s="165"/>
      <c r="S1436" s="177"/>
    </row>
    <row r="1437" spans="2:20" ht="12.75" customHeight="1" x14ac:dyDescent="0.25">
      <c r="B1437" s="137">
        <v>1424</v>
      </c>
      <c r="C1437" s="81">
        <v>5</v>
      </c>
      <c r="D1437" s="83" t="s">
        <v>4455</v>
      </c>
      <c r="E1437" s="128" t="s">
        <v>3767</v>
      </c>
      <c r="F1437" s="202"/>
      <c r="G1437" s="202"/>
      <c r="H1437" s="79">
        <f>IF(ISBLANK(#REF!)=FALSE,1,IF($J1437&lt;=$D$6,-1,0))</f>
        <v>1</v>
      </c>
      <c r="I1437" s="251">
        <v>42114</v>
      </c>
      <c r="J1437" s="251">
        <v>42118</v>
      </c>
      <c r="K1437" s="149">
        <v>0.15</v>
      </c>
      <c r="L1437" s="180">
        <f t="shared" si="87"/>
        <v>5</v>
      </c>
      <c r="M1437" s="251"/>
      <c r="N1437" s="251"/>
      <c r="O1437" s="149">
        <v>0.15</v>
      </c>
      <c r="P1437" s="151"/>
      <c r="Q1437" s="145"/>
      <c r="R1437" s="165"/>
      <c r="S1437" s="177"/>
    </row>
    <row r="1438" spans="2:20" ht="16.5" x14ac:dyDescent="0.25">
      <c r="B1438" s="137">
        <v>1425</v>
      </c>
      <c r="C1438" s="81">
        <v>5</v>
      </c>
      <c r="D1438" s="83" t="s">
        <v>4456</v>
      </c>
      <c r="E1438" s="128" t="s">
        <v>430</v>
      </c>
      <c r="F1438" s="202"/>
      <c r="G1438" s="202"/>
      <c r="H1438" s="79">
        <f>IF(ISBLANK(#REF!)=FALSE,1,IF($J1438&lt;=$D$6,-1,0))</f>
        <v>1</v>
      </c>
      <c r="I1438" s="251">
        <v>42114</v>
      </c>
      <c r="J1438" s="251">
        <v>42118</v>
      </c>
      <c r="K1438" s="149">
        <v>0.03</v>
      </c>
      <c r="L1438" s="180">
        <f t="shared" si="87"/>
        <v>5</v>
      </c>
      <c r="M1438" s="251"/>
      <c r="N1438" s="251"/>
      <c r="O1438" s="149">
        <v>0.03</v>
      </c>
      <c r="P1438" s="151"/>
      <c r="Q1438" s="145"/>
      <c r="R1438" s="165"/>
      <c r="S1438" s="177"/>
    </row>
    <row r="1439" spans="2:20" ht="16.5" x14ac:dyDescent="0.25">
      <c r="B1439" s="137">
        <v>1426</v>
      </c>
      <c r="C1439" s="81">
        <v>5</v>
      </c>
      <c r="D1439" s="83" t="s">
        <v>4457</v>
      </c>
      <c r="E1439" s="128" t="s">
        <v>4028</v>
      </c>
      <c r="F1439" s="202"/>
      <c r="G1439" s="202"/>
      <c r="H1439" s="79">
        <f>IF(ISBLANK(#REF!)=FALSE,1,IF($J1439&lt;=$D$6,-1,0))</f>
        <v>1</v>
      </c>
      <c r="I1439" s="251">
        <v>42114</v>
      </c>
      <c r="J1439" s="251">
        <v>42118</v>
      </c>
      <c r="K1439" s="149">
        <v>0.06</v>
      </c>
      <c r="L1439" s="180">
        <f t="shared" si="87"/>
        <v>5</v>
      </c>
      <c r="M1439" s="251"/>
      <c r="N1439" s="251"/>
      <c r="O1439" s="149">
        <v>0.06</v>
      </c>
      <c r="P1439" s="151"/>
      <c r="Q1439" s="145"/>
      <c r="R1439" s="165"/>
      <c r="S1439" s="177"/>
    </row>
    <row r="1440" spans="2:20" ht="16.5" x14ac:dyDescent="0.25">
      <c r="B1440" s="137">
        <v>1427</v>
      </c>
      <c r="C1440" s="81">
        <v>5</v>
      </c>
      <c r="D1440" s="83" t="s">
        <v>4458</v>
      </c>
      <c r="E1440" s="128" t="s">
        <v>1010</v>
      </c>
      <c r="F1440" s="202"/>
      <c r="G1440" s="202"/>
      <c r="H1440" s="79">
        <f>IF(ISBLANK(#REF!)=FALSE,1,IF($J1440&lt;=$D$6,-1,0))</f>
        <v>1</v>
      </c>
      <c r="I1440" s="251">
        <v>42065</v>
      </c>
      <c r="J1440" s="251">
        <v>42118</v>
      </c>
      <c r="K1440" s="149">
        <v>0.06</v>
      </c>
      <c r="L1440" s="180">
        <f t="shared" si="87"/>
        <v>40</v>
      </c>
      <c r="M1440" s="251"/>
      <c r="N1440" s="251"/>
      <c r="O1440" s="149">
        <v>0.06</v>
      </c>
      <c r="P1440" s="151"/>
      <c r="Q1440" s="145"/>
      <c r="R1440" s="165"/>
      <c r="S1440" s="177"/>
    </row>
    <row r="1441" spans="2:19" ht="16.5" x14ac:dyDescent="0.25">
      <c r="B1441" s="137">
        <v>1428</v>
      </c>
      <c r="C1441" s="81">
        <v>5</v>
      </c>
      <c r="D1441" s="83" t="s">
        <v>4459</v>
      </c>
      <c r="E1441" s="128" t="s">
        <v>3007</v>
      </c>
      <c r="F1441" s="202"/>
      <c r="G1441" s="202"/>
      <c r="H1441" s="79">
        <f>IF(ISBLANK(#REF!)=FALSE,1,IF($J1441&lt;=$D$6,-1,0))</f>
        <v>1</v>
      </c>
      <c r="I1441" s="251">
        <v>42065</v>
      </c>
      <c r="J1441" s="251">
        <v>42118</v>
      </c>
      <c r="K1441" s="149">
        <v>0.05</v>
      </c>
      <c r="L1441" s="180">
        <f t="shared" si="87"/>
        <v>40</v>
      </c>
      <c r="M1441" s="251"/>
      <c r="N1441" s="251"/>
      <c r="O1441" s="149">
        <v>0.05</v>
      </c>
      <c r="P1441" s="151"/>
      <c r="Q1441" s="145"/>
      <c r="R1441" s="165"/>
      <c r="S1441" s="177"/>
    </row>
    <row r="1442" spans="2:19" ht="16.5" x14ac:dyDescent="0.25">
      <c r="B1442" s="137">
        <v>1429</v>
      </c>
      <c r="C1442" s="81">
        <v>5</v>
      </c>
      <c r="D1442" s="83" t="s">
        <v>4460</v>
      </c>
      <c r="E1442" s="128" t="s">
        <v>3839</v>
      </c>
      <c r="F1442" s="202"/>
      <c r="G1442" s="202"/>
      <c r="H1442" s="79">
        <f>IF(ISBLANK(#REF!)=FALSE,1,IF($J1442&lt;=$D$6,-1,0))</f>
        <v>1</v>
      </c>
      <c r="I1442" s="251">
        <v>42065</v>
      </c>
      <c r="J1442" s="251">
        <v>42118</v>
      </c>
      <c r="K1442" s="149">
        <v>0.08</v>
      </c>
      <c r="L1442" s="180">
        <f t="shared" si="87"/>
        <v>40</v>
      </c>
      <c r="M1442" s="251"/>
      <c r="N1442" s="251"/>
      <c r="O1442" s="149">
        <v>0.08</v>
      </c>
      <c r="P1442" s="151"/>
      <c r="Q1442" s="145"/>
      <c r="R1442" s="165"/>
      <c r="S1442" s="177"/>
    </row>
    <row r="1443" spans="2:19" ht="16.5" x14ac:dyDescent="0.25">
      <c r="B1443" s="137">
        <v>1430</v>
      </c>
      <c r="C1443" s="81">
        <v>5</v>
      </c>
      <c r="D1443" s="83" t="s">
        <v>4461</v>
      </c>
      <c r="E1443" s="128" t="s">
        <v>2984</v>
      </c>
      <c r="F1443" s="202"/>
      <c r="G1443" s="202"/>
      <c r="H1443" s="79">
        <f>IF(ISBLANK(#REF!)=FALSE,1,IF($J1443&lt;=$D$6,-1,0))</f>
        <v>1</v>
      </c>
      <c r="I1443" s="251">
        <v>42065</v>
      </c>
      <c r="J1443" s="251">
        <v>42118</v>
      </c>
      <c r="K1443" s="149">
        <v>0.03</v>
      </c>
      <c r="L1443" s="180">
        <f t="shared" si="87"/>
        <v>40</v>
      </c>
      <c r="M1443" s="251"/>
      <c r="N1443" s="251"/>
      <c r="O1443" s="149">
        <v>0.03</v>
      </c>
      <c r="P1443" s="151"/>
      <c r="Q1443" s="145"/>
      <c r="R1443" s="165"/>
      <c r="S1443" s="177"/>
    </row>
    <row r="1444" spans="2:19" ht="16.5" x14ac:dyDescent="0.25">
      <c r="B1444" s="137">
        <v>1431</v>
      </c>
      <c r="C1444" s="81">
        <v>5</v>
      </c>
      <c r="D1444" s="83" t="s">
        <v>4462</v>
      </c>
      <c r="E1444" s="128" t="s">
        <v>3877</v>
      </c>
      <c r="F1444" s="202"/>
      <c r="G1444" s="202"/>
      <c r="H1444" s="79">
        <f>IF(ISBLANK(#REF!)=FALSE,1,IF($J1444&lt;=$D$6,-1,0))</f>
        <v>1</v>
      </c>
      <c r="I1444" s="251">
        <v>42065</v>
      </c>
      <c r="J1444" s="251">
        <v>42118</v>
      </c>
      <c r="K1444" s="149">
        <v>0.08</v>
      </c>
      <c r="L1444" s="180">
        <f t="shared" si="87"/>
        <v>40</v>
      </c>
      <c r="M1444" s="251"/>
      <c r="N1444" s="251"/>
      <c r="O1444" s="149">
        <v>0.08</v>
      </c>
      <c r="P1444" s="151"/>
      <c r="Q1444" s="145"/>
      <c r="R1444" s="165"/>
      <c r="S1444" s="177"/>
    </row>
    <row r="1445" spans="2:19" ht="16.5" x14ac:dyDescent="0.25">
      <c r="B1445" s="137">
        <v>1432</v>
      </c>
      <c r="C1445" s="81">
        <v>5</v>
      </c>
      <c r="D1445" s="83" t="s">
        <v>4463</v>
      </c>
      <c r="E1445" s="128" t="s">
        <v>1081</v>
      </c>
      <c r="F1445" s="202"/>
      <c r="G1445" s="202"/>
      <c r="H1445" s="79">
        <f>IF(ISBLANK(#REF!)=FALSE,1,IF($J1445&lt;=$D$6,-1,0))</f>
        <v>1</v>
      </c>
      <c r="I1445" s="251">
        <v>42065</v>
      </c>
      <c r="J1445" s="251">
        <v>42118</v>
      </c>
      <c r="K1445" s="149">
        <v>0.18</v>
      </c>
      <c r="L1445" s="180">
        <f t="shared" si="87"/>
        <v>40</v>
      </c>
      <c r="M1445" s="251"/>
      <c r="N1445" s="251"/>
      <c r="O1445" s="149">
        <v>0.18</v>
      </c>
      <c r="P1445" s="151"/>
      <c r="Q1445" s="145"/>
      <c r="R1445" s="165"/>
      <c r="S1445" s="177"/>
    </row>
    <row r="1446" spans="2:19" ht="16.5" x14ac:dyDescent="0.25">
      <c r="B1446" s="137">
        <v>1433</v>
      </c>
      <c r="C1446" s="81">
        <v>5</v>
      </c>
      <c r="D1446" s="83" t="s">
        <v>4464</v>
      </c>
      <c r="E1446" s="128" t="s">
        <v>3015</v>
      </c>
      <c r="F1446" s="202"/>
      <c r="G1446" s="202"/>
      <c r="H1446" s="79">
        <f>IF(ISBLANK(#REF!)=FALSE,1,IF($J1446&lt;=$D$6,-1,0))</f>
        <v>1</v>
      </c>
      <c r="I1446" s="251">
        <v>42065</v>
      </c>
      <c r="J1446" s="251">
        <v>42118</v>
      </c>
      <c r="K1446" s="149">
        <v>0.04</v>
      </c>
      <c r="L1446" s="180">
        <f t="shared" si="87"/>
        <v>40</v>
      </c>
      <c r="M1446" s="251"/>
      <c r="N1446" s="251"/>
      <c r="O1446" s="149">
        <v>0.04</v>
      </c>
      <c r="P1446" s="151"/>
      <c r="Q1446" s="145"/>
      <c r="R1446" s="165"/>
      <c r="S1446" s="177"/>
    </row>
    <row r="1447" spans="2:19" ht="22.5" customHeight="1" x14ac:dyDescent="0.25">
      <c r="B1447" s="137">
        <v>1434</v>
      </c>
      <c r="C1447" s="81">
        <v>4</v>
      </c>
      <c r="D1447" s="83" t="s">
        <v>4465</v>
      </c>
      <c r="E1447" s="128" t="s">
        <v>692</v>
      </c>
      <c r="F1447" s="201"/>
      <c r="G1447" s="201"/>
      <c r="H1447" s="79">
        <f>IF(ISBLANK(#REF!)=FALSE,1,IF($J1447&lt;=$D$6,-1,0))</f>
        <v>1</v>
      </c>
      <c r="I1447" s="251"/>
      <c r="J1447" s="251">
        <f>J1433+2</f>
        <v>42130</v>
      </c>
      <c r="K1447" s="149">
        <f>SUM(K1448,K1450,K1449,K1451,K1452,K1453,K1454,K1455,K1456,K1457,K1458,K1459)</f>
        <v>0.19999999999999998</v>
      </c>
      <c r="L1447" s="180">
        <f t="shared" si="87"/>
        <v>30093</v>
      </c>
      <c r="M1447" s="251"/>
      <c r="N1447" s="251"/>
      <c r="O1447" s="149">
        <f>SUM(O1448,O1450,O1449,O1451,O1452,O1453,O1454,O1455,O1456,O1457,O1458,O1459)</f>
        <v>0.19999999999999998</v>
      </c>
      <c r="P1447" s="151"/>
      <c r="Q1447" s="145"/>
      <c r="R1447" s="165"/>
      <c r="S1447" s="177"/>
    </row>
    <row r="1448" spans="2:19" ht="16.5" x14ac:dyDescent="0.25">
      <c r="B1448" s="137">
        <v>1435</v>
      </c>
      <c r="C1448" s="81">
        <v>5</v>
      </c>
      <c r="D1448" s="83" t="s">
        <v>4466</v>
      </c>
      <c r="E1448" s="128" t="s">
        <v>942</v>
      </c>
      <c r="F1448" s="173"/>
      <c r="G1448" s="173"/>
      <c r="H1448" s="79">
        <f>IF(ISBLANK(#REF!)=FALSE,1,IF($J1448&lt;=$D$6,-1,0))</f>
        <v>1</v>
      </c>
      <c r="I1448" s="251">
        <v>42065</v>
      </c>
      <c r="J1448" s="251">
        <v>42118</v>
      </c>
      <c r="K1448" s="149">
        <v>0.02</v>
      </c>
      <c r="L1448" s="180">
        <f t="shared" si="87"/>
        <v>40</v>
      </c>
      <c r="M1448" s="251"/>
      <c r="N1448" s="251"/>
      <c r="O1448" s="149">
        <v>0.02</v>
      </c>
      <c r="P1448" s="151"/>
      <c r="Q1448" s="145"/>
      <c r="R1448" s="165"/>
      <c r="S1448" s="177"/>
    </row>
    <row r="1449" spans="2:19" ht="12.75" customHeight="1" x14ac:dyDescent="0.25">
      <c r="B1449" s="137">
        <v>1436</v>
      </c>
      <c r="C1449" s="81">
        <v>5</v>
      </c>
      <c r="D1449" s="83" t="s">
        <v>4467</v>
      </c>
      <c r="E1449" s="128" t="s">
        <v>2967</v>
      </c>
      <c r="F1449" s="173"/>
      <c r="G1449" s="173"/>
      <c r="H1449" s="79">
        <f>IF(ISBLANK(#REF!)=FALSE,1,IF($J1449&lt;=$D$6,-1,0))</f>
        <v>1</v>
      </c>
      <c r="I1449" s="251">
        <v>42065</v>
      </c>
      <c r="J1449" s="251">
        <v>42118</v>
      </c>
      <c r="K1449" s="149">
        <v>0.02</v>
      </c>
      <c r="L1449" s="180">
        <f t="shared" si="87"/>
        <v>40</v>
      </c>
      <c r="M1449" s="251"/>
      <c r="N1449" s="251"/>
      <c r="O1449" s="149">
        <v>0.02</v>
      </c>
      <c r="P1449" s="151"/>
      <c r="Q1449" s="145"/>
      <c r="R1449" s="165"/>
      <c r="S1449" s="177"/>
    </row>
    <row r="1450" spans="2:19" ht="12.75" customHeight="1" x14ac:dyDescent="0.25">
      <c r="B1450" s="137">
        <v>1437</v>
      </c>
      <c r="C1450" s="81">
        <v>5</v>
      </c>
      <c r="D1450" s="83" t="s">
        <v>4468</v>
      </c>
      <c r="E1450" s="128" t="s">
        <v>3767</v>
      </c>
      <c r="F1450" s="173"/>
      <c r="G1450" s="173"/>
      <c r="H1450" s="79">
        <f>IF(ISBLANK(#REF!)=FALSE,1,IF($J1450&lt;=$D$6,-1,0))</f>
        <v>1</v>
      </c>
      <c r="I1450" s="251">
        <v>42114</v>
      </c>
      <c r="J1450" s="251">
        <v>42118</v>
      </c>
      <c r="K1450" s="149">
        <v>0.02</v>
      </c>
      <c r="L1450" s="180">
        <f t="shared" si="87"/>
        <v>5</v>
      </c>
      <c r="M1450" s="251"/>
      <c r="N1450" s="251"/>
      <c r="O1450" s="149">
        <v>0.02</v>
      </c>
      <c r="P1450" s="151"/>
      <c r="Q1450" s="145"/>
      <c r="R1450" s="165"/>
      <c r="S1450" s="177"/>
    </row>
    <row r="1451" spans="2:19" ht="16.5" x14ac:dyDescent="0.25">
      <c r="B1451" s="137">
        <v>1438</v>
      </c>
      <c r="C1451" s="81">
        <v>5</v>
      </c>
      <c r="D1451" s="83" t="s">
        <v>4469</v>
      </c>
      <c r="E1451" s="128" t="s">
        <v>430</v>
      </c>
      <c r="F1451" s="173"/>
      <c r="G1451" s="173"/>
      <c r="H1451" s="79">
        <f>IF(ISBLANK(#REF!)=FALSE,1,IF($J1451&lt;=$D$6,-1,0))</f>
        <v>1</v>
      </c>
      <c r="I1451" s="251">
        <v>42114</v>
      </c>
      <c r="J1451" s="251">
        <v>42118</v>
      </c>
      <c r="K1451" s="149">
        <v>0.01</v>
      </c>
      <c r="L1451" s="180">
        <f t="shared" si="87"/>
        <v>5</v>
      </c>
      <c r="M1451" s="251"/>
      <c r="N1451" s="251"/>
      <c r="O1451" s="149">
        <v>0.01</v>
      </c>
      <c r="P1451" s="151"/>
      <c r="Q1451" s="145"/>
      <c r="R1451" s="165"/>
      <c r="S1451" s="177"/>
    </row>
    <row r="1452" spans="2:19" ht="16.5" x14ac:dyDescent="0.25">
      <c r="B1452" s="137">
        <v>1439</v>
      </c>
      <c r="C1452" s="81">
        <v>5</v>
      </c>
      <c r="D1452" s="83" t="s">
        <v>4470</v>
      </c>
      <c r="E1452" s="128" t="s">
        <v>4028</v>
      </c>
      <c r="F1452" s="86"/>
      <c r="G1452" s="86"/>
      <c r="H1452" s="79">
        <f>IF(ISBLANK(#REF!)=FALSE,1,IF($J1452&lt;=$D$6,-1,0))</f>
        <v>1</v>
      </c>
      <c r="I1452" s="251">
        <v>42114</v>
      </c>
      <c r="J1452" s="251">
        <v>42118</v>
      </c>
      <c r="K1452" s="149">
        <v>0.01</v>
      </c>
      <c r="L1452" s="180">
        <f t="shared" si="87"/>
        <v>5</v>
      </c>
      <c r="M1452" s="251"/>
      <c r="N1452" s="251"/>
      <c r="O1452" s="149">
        <v>0.01</v>
      </c>
      <c r="P1452" s="151"/>
      <c r="Q1452" s="145"/>
      <c r="R1452" s="165"/>
      <c r="S1452" s="177"/>
    </row>
    <row r="1453" spans="2:19" ht="16.5" x14ac:dyDescent="0.25">
      <c r="B1453" s="137">
        <v>1440</v>
      </c>
      <c r="C1453" s="81">
        <v>5</v>
      </c>
      <c r="D1453" s="83" t="s">
        <v>4471</v>
      </c>
      <c r="E1453" s="128" t="s">
        <v>1010</v>
      </c>
      <c r="F1453" s="173"/>
      <c r="G1453" s="173"/>
      <c r="H1453" s="79">
        <f>IF(ISBLANK(#REF!)=FALSE,1,IF($J1453&lt;=$D$6,-1,0))</f>
        <v>1</v>
      </c>
      <c r="I1453" s="251">
        <v>42065</v>
      </c>
      <c r="J1453" s="251">
        <v>42118</v>
      </c>
      <c r="K1453" s="149">
        <v>0.01</v>
      </c>
      <c r="L1453" s="180">
        <f t="shared" si="87"/>
        <v>40</v>
      </c>
      <c r="M1453" s="251"/>
      <c r="N1453" s="251"/>
      <c r="O1453" s="149">
        <v>0.01</v>
      </c>
      <c r="P1453" s="151"/>
      <c r="Q1453" s="145"/>
      <c r="R1453" s="165"/>
      <c r="S1453" s="177"/>
    </row>
    <row r="1454" spans="2:19" ht="16.5" x14ac:dyDescent="0.25">
      <c r="B1454" s="137">
        <v>1441</v>
      </c>
      <c r="C1454" s="81">
        <v>5</v>
      </c>
      <c r="D1454" s="83" t="s">
        <v>4472</v>
      </c>
      <c r="E1454" s="128" t="s">
        <v>3007</v>
      </c>
      <c r="F1454" s="173"/>
      <c r="G1454" s="173"/>
      <c r="H1454" s="79">
        <f>IF(ISBLANK(#REF!)=FALSE,1,IF($J1454&lt;=$D$6,-1,0))</f>
        <v>1</v>
      </c>
      <c r="I1454" s="251">
        <v>42065</v>
      </c>
      <c r="J1454" s="251">
        <v>42118</v>
      </c>
      <c r="K1454" s="149">
        <v>0.01</v>
      </c>
      <c r="L1454" s="180">
        <f t="shared" si="87"/>
        <v>40</v>
      </c>
      <c r="M1454" s="251"/>
      <c r="N1454" s="251"/>
      <c r="O1454" s="149">
        <v>0.01</v>
      </c>
      <c r="P1454" s="151"/>
      <c r="Q1454" s="145"/>
      <c r="R1454" s="165"/>
      <c r="S1454" s="177"/>
    </row>
    <row r="1455" spans="2:19" ht="16.5" x14ac:dyDescent="0.25">
      <c r="B1455" s="137">
        <v>1442</v>
      </c>
      <c r="C1455" s="81">
        <v>5</v>
      </c>
      <c r="D1455" s="83" t="s">
        <v>4473</v>
      </c>
      <c r="E1455" s="128" t="s">
        <v>3839</v>
      </c>
      <c r="F1455" s="173"/>
      <c r="G1455" s="173"/>
      <c r="H1455" s="79">
        <f>IF(ISBLANK(#REF!)=FALSE,1,IF($J1455&lt;=$D$6,-1,0))</f>
        <v>1</v>
      </c>
      <c r="I1455" s="251">
        <v>42065</v>
      </c>
      <c r="J1455" s="251">
        <v>42118</v>
      </c>
      <c r="K1455" s="149">
        <v>0.02</v>
      </c>
      <c r="L1455" s="180">
        <f t="shared" si="87"/>
        <v>40</v>
      </c>
      <c r="M1455" s="251"/>
      <c r="N1455" s="251"/>
      <c r="O1455" s="149">
        <v>0.02</v>
      </c>
      <c r="P1455" s="151"/>
      <c r="Q1455" s="145"/>
      <c r="R1455" s="165"/>
      <c r="S1455" s="177"/>
    </row>
    <row r="1456" spans="2:19" ht="16.5" x14ac:dyDescent="0.25">
      <c r="B1456" s="137">
        <v>1443</v>
      </c>
      <c r="C1456" s="81">
        <v>5</v>
      </c>
      <c r="D1456" s="83" t="s">
        <v>4474</v>
      </c>
      <c r="E1456" s="128" t="s">
        <v>2984</v>
      </c>
      <c r="F1456" s="173"/>
      <c r="G1456" s="173"/>
      <c r="H1456" s="79">
        <f>IF(ISBLANK(#REF!)=FALSE,1,IF($J1456&lt;=$D$6,-1,0))</f>
        <v>1</v>
      </c>
      <c r="I1456" s="251">
        <v>42065</v>
      </c>
      <c r="J1456" s="251">
        <v>42118</v>
      </c>
      <c r="K1456" s="149">
        <v>0.01</v>
      </c>
      <c r="L1456" s="180">
        <f t="shared" si="87"/>
        <v>40</v>
      </c>
      <c r="M1456" s="251"/>
      <c r="N1456" s="251"/>
      <c r="O1456" s="149">
        <v>0.01</v>
      </c>
      <c r="P1456" s="151"/>
      <c r="Q1456" s="145"/>
      <c r="R1456" s="165"/>
      <c r="S1456" s="177"/>
    </row>
    <row r="1457" spans="2:20" ht="16.5" x14ac:dyDescent="0.25">
      <c r="B1457" s="137">
        <v>1444</v>
      </c>
      <c r="C1457" s="81">
        <v>5</v>
      </c>
      <c r="D1457" s="83" t="s">
        <v>4475</v>
      </c>
      <c r="E1457" s="128" t="s">
        <v>3877</v>
      </c>
      <c r="F1457" s="173"/>
      <c r="G1457" s="173"/>
      <c r="H1457" s="79">
        <f>IF(ISBLANK(#REF!)=FALSE,1,IF($J1457&lt;=$D$6,-1,0))</f>
        <v>1</v>
      </c>
      <c r="I1457" s="251">
        <v>42065</v>
      </c>
      <c r="J1457" s="251">
        <v>42118</v>
      </c>
      <c r="K1457" s="149">
        <v>0.02</v>
      </c>
      <c r="L1457" s="180">
        <f t="shared" si="87"/>
        <v>40</v>
      </c>
      <c r="M1457" s="251"/>
      <c r="N1457" s="251"/>
      <c r="O1457" s="149">
        <v>0.02</v>
      </c>
      <c r="P1457" s="151"/>
      <c r="Q1457" s="145"/>
      <c r="R1457" s="165"/>
      <c r="S1457" s="177"/>
    </row>
    <row r="1458" spans="2:20" ht="16.5" x14ac:dyDescent="0.25">
      <c r="B1458" s="137">
        <v>1445</v>
      </c>
      <c r="C1458" s="81">
        <v>5</v>
      </c>
      <c r="D1458" s="83" t="s">
        <v>4476</v>
      </c>
      <c r="E1458" s="128" t="s">
        <v>1081</v>
      </c>
      <c r="F1458" s="173"/>
      <c r="G1458" s="173"/>
      <c r="H1458" s="79">
        <f>IF(ISBLANK(#REF!)=FALSE,1,IF($J1458&lt;=$D$6,-1,0))</f>
        <v>1</v>
      </c>
      <c r="I1458" s="251">
        <v>42065</v>
      </c>
      <c r="J1458" s="251">
        <v>42118</v>
      </c>
      <c r="K1458" s="149">
        <v>0.04</v>
      </c>
      <c r="L1458" s="180">
        <f t="shared" si="87"/>
        <v>40</v>
      </c>
      <c r="M1458" s="251"/>
      <c r="N1458" s="251"/>
      <c r="O1458" s="149">
        <v>0.04</v>
      </c>
      <c r="P1458" s="151"/>
      <c r="Q1458" s="145"/>
      <c r="R1458" s="165"/>
      <c r="S1458" s="177"/>
    </row>
    <row r="1459" spans="2:20" ht="16.5" x14ac:dyDescent="0.25">
      <c r="B1459" s="137">
        <v>1446</v>
      </c>
      <c r="C1459" s="81">
        <v>5</v>
      </c>
      <c r="D1459" s="83" t="s">
        <v>4477</v>
      </c>
      <c r="E1459" s="128" t="s">
        <v>3015</v>
      </c>
      <c r="F1459" s="173"/>
      <c r="G1459" s="173"/>
      <c r="H1459" s="79">
        <f>IF(ISBLANK(#REF!)=FALSE,1,IF($J1459&lt;=$D$6,-1,0))</f>
        <v>1</v>
      </c>
      <c r="I1459" s="251">
        <v>42065</v>
      </c>
      <c r="J1459" s="251">
        <v>42118</v>
      </c>
      <c r="K1459" s="149">
        <v>0.01</v>
      </c>
      <c r="L1459" s="180">
        <f t="shared" si="87"/>
        <v>40</v>
      </c>
      <c r="M1459" s="251"/>
      <c r="N1459" s="251"/>
      <c r="O1459" s="149">
        <v>0.01</v>
      </c>
      <c r="P1459" s="151"/>
      <c r="Q1459" s="145"/>
      <c r="R1459" s="165"/>
      <c r="S1459" s="177"/>
    </row>
    <row r="1460" spans="2:20" ht="12.75" customHeight="1" x14ac:dyDescent="0.25">
      <c r="B1460" s="137">
        <v>1447</v>
      </c>
      <c r="C1460" s="81">
        <v>2</v>
      </c>
      <c r="D1460" s="108">
        <v>6.3</v>
      </c>
      <c r="E1460" s="128" t="s">
        <v>453</v>
      </c>
      <c r="F1460" s="85"/>
      <c r="G1460" s="85"/>
      <c r="H1460" s="79">
        <f>IF(ISBLANK(#REF!)=FALSE,1,IF($J1460&lt;=$D$6,-1,0))</f>
        <v>1</v>
      </c>
      <c r="I1460" s="251">
        <v>42065</v>
      </c>
      <c r="J1460" s="251">
        <v>42167</v>
      </c>
      <c r="K1460" s="149" t="e">
        <f>SUM(K1461,K1939)</f>
        <v>#REF!</v>
      </c>
      <c r="L1460" s="180">
        <v>6</v>
      </c>
      <c r="M1460" s="251"/>
      <c r="N1460" s="251"/>
      <c r="O1460" s="149" t="e">
        <f>SUM(O1461,O1939)</f>
        <v>#REF!</v>
      </c>
      <c r="P1460" s="151"/>
      <c r="Q1460" s="145"/>
      <c r="R1460" s="165"/>
      <c r="S1460" s="177"/>
      <c r="T1460" s="174"/>
    </row>
    <row r="1461" spans="2:20" ht="12.75" customHeight="1" x14ac:dyDescent="0.25">
      <c r="B1461" s="137">
        <v>1448</v>
      </c>
      <c r="C1461" s="81">
        <v>3</v>
      </c>
      <c r="D1461" s="83" t="s">
        <v>4478</v>
      </c>
      <c r="E1461" s="128" t="s">
        <v>454</v>
      </c>
      <c r="F1461" s="85"/>
      <c r="G1461" s="85"/>
      <c r="H1461" s="79">
        <f>IF(ISBLANK(#REF!)=FALSE,1,IF($J1461&lt;=$D$6,-1,0))</f>
        <v>1</v>
      </c>
      <c r="I1461" s="251"/>
      <c r="J1461" s="251">
        <f>J1460+2</f>
        <v>42169</v>
      </c>
      <c r="K1461" s="149" t="e">
        <f>SUM(K1462,#REF!)</f>
        <v>#REF!</v>
      </c>
      <c r="L1461" s="180">
        <v>3</v>
      </c>
      <c r="M1461" s="251"/>
      <c r="N1461" s="251"/>
      <c r="O1461" s="149" t="e">
        <f>SUM(O1462,#REF!)</f>
        <v>#REF!</v>
      </c>
      <c r="P1461" s="151"/>
      <c r="Q1461" s="145"/>
      <c r="R1461" s="165"/>
      <c r="S1461" s="177"/>
      <c r="T1461" s="174"/>
    </row>
    <row r="1462" spans="2:20" ht="12.75" customHeight="1" x14ac:dyDescent="0.25">
      <c r="B1462" s="137">
        <v>1449</v>
      </c>
      <c r="C1462" s="81">
        <v>4</v>
      </c>
      <c r="D1462" s="83" t="s">
        <v>4479</v>
      </c>
      <c r="E1462" s="128" t="s">
        <v>926</v>
      </c>
      <c r="F1462" s="86" t="s">
        <v>455</v>
      </c>
      <c r="G1462" s="86"/>
      <c r="H1462" s="79">
        <f>IF(ISBLANK(#REF!)=FALSE,1,IF($J1462&lt;=$D$6,-1,0))</f>
        <v>1</v>
      </c>
      <c r="I1462" s="251"/>
      <c r="J1462" s="251">
        <f>J1461+2</f>
        <v>42171</v>
      </c>
      <c r="K1462" s="149">
        <f>SUM(K1463,K1468,K1492,K1503,K1510,K1516,K1521,K1530,K1543,K1548,K1553,K1557)</f>
        <v>2.5000000000000004</v>
      </c>
      <c r="L1462" s="180">
        <f t="shared" ref="L1462:L1463" si="88">NETWORKDAYS(I1462,J1462,0)</f>
        <v>30122</v>
      </c>
      <c r="M1462" s="251"/>
      <c r="N1462" s="251"/>
      <c r="O1462" s="149">
        <f>SUM(O1463,O1468,O1492,O1503,O1510,O1516,O1521,O1530,O1543,O1548,O1553,O1557)</f>
        <v>2.5000000000000004</v>
      </c>
      <c r="P1462" s="151"/>
      <c r="Q1462" s="145"/>
      <c r="R1462" s="165"/>
      <c r="S1462" s="177"/>
    </row>
    <row r="1463" spans="2:20" ht="12.75" customHeight="1" x14ac:dyDescent="0.25">
      <c r="B1463" s="137">
        <v>1450</v>
      </c>
      <c r="C1463" s="81">
        <v>5</v>
      </c>
      <c r="D1463" s="83" t="s">
        <v>4480</v>
      </c>
      <c r="E1463" s="128" t="s">
        <v>942</v>
      </c>
      <c r="F1463" s="86"/>
      <c r="G1463" s="86"/>
      <c r="H1463" s="79">
        <f>IF(ISBLANK(#REF!)=FALSE,1,IF($J1463&lt;=$D$6,-1,0))</f>
        <v>1</v>
      </c>
      <c r="I1463" s="251">
        <v>42065</v>
      </c>
      <c r="J1463" s="251">
        <v>42167</v>
      </c>
      <c r="K1463" s="149">
        <v>0.3</v>
      </c>
      <c r="L1463" s="180">
        <f t="shared" si="88"/>
        <v>75</v>
      </c>
      <c r="M1463" s="251"/>
      <c r="N1463" s="251"/>
      <c r="O1463" s="149">
        <v>0.3</v>
      </c>
      <c r="P1463" s="151"/>
      <c r="Q1463" s="145"/>
      <c r="R1463" s="165"/>
      <c r="S1463" s="177"/>
    </row>
    <row r="1464" spans="2:20" ht="12.75" customHeight="1" x14ac:dyDescent="0.25">
      <c r="B1464" s="137">
        <v>1451</v>
      </c>
      <c r="C1464" s="81">
        <v>6</v>
      </c>
      <c r="D1464" s="83" t="s">
        <v>4481</v>
      </c>
      <c r="E1464" s="128" t="s">
        <v>4482</v>
      </c>
      <c r="F1464" s="86"/>
      <c r="G1464" s="86"/>
      <c r="H1464" s="79">
        <f>IF(ISBLANK(#REF!)=FALSE,1,IF($J1464&lt;=$D$6,-1,0))</f>
        <v>1</v>
      </c>
      <c r="I1464" s="251">
        <v>42065</v>
      </c>
      <c r="J1464" s="251">
        <v>42090</v>
      </c>
      <c r="K1464" s="149"/>
      <c r="L1464" s="180"/>
      <c r="M1464" s="251"/>
      <c r="N1464" s="251"/>
      <c r="O1464" s="149"/>
      <c r="P1464" s="151"/>
      <c r="Q1464" s="145"/>
      <c r="R1464" s="165"/>
      <c r="S1464" s="177"/>
    </row>
    <row r="1465" spans="2:20" ht="12.75" customHeight="1" x14ac:dyDescent="0.25">
      <c r="B1465" s="137">
        <v>1452</v>
      </c>
      <c r="C1465" s="81">
        <v>6</v>
      </c>
      <c r="D1465" s="83" t="s">
        <v>4483</v>
      </c>
      <c r="E1465" s="128" t="s">
        <v>3752</v>
      </c>
      <c r="F1465" s="86"/>
      <c r="G1465" s="86"/>
      <c r="H1465" s="79">
        <f>IF(ISBLANK(#REF!)=FALSE,1,IF($J1465&lt;=$D$6,-1,0))</f>
        <v>1</v>
      </c>
      <c r="I1465" s="251">
        <v>42093</v>
      </c>
      <c r="J1465" s="251">
        <v>42167</v>
      </c>
      <c r="K1465" s="149"/>
      <c r="L1465" s="180"/>
      <c r="M1465" s="251"/>
      <c r="N1465" s="251"/>
      <c r="O1465" s="149"/>
      <c r="P1465" s="151"/>
      <c r="Q1465" s="145"/>
      <c r="R1465" s="165"/>
      <c r="S1465" s="177"/>
    </row>
    <row r="1466" spans="2:20" ht="12.75" customHeight="1" x14ac:dyDescent="0.25">
      <c r="B1466" s="137">
        <v>1453</v>
      </c>
      <c r="C1466" s="81">
        <v>6</v>
      </c>
      <c r="D1466" s="83" t="s">
        <v>4484</v>
      </c>
      <c r="E1466" s="128" t="s">
        <v>4485</v>
      </c>
      <c r="F1466" s="86"/>
      <c r="G1466" s="86"/>
      <c r="H1466" s="79">
        <f>IF(ISBLANK(#REF!)=FALSE,1,IF($J1466&lt;=$D$6,-1,0))</f>
        <v>1</v>
      </c>
      <c r="I1466" s="251">
        <v>42095</v>
      </c>
      <c r="J1466" s="251">
        <v>42167</v>
      </c>
      <c r="K1466" s="149"/>
      <c r="L1466" s="180"/>
      <c r="M1466" s="251"/>
      <c r="N1466" s="251"/>
      <c r="O1466" s="149"/>
      <c r="P1466" s="151"/>
      <c r="Q1466" s="145"/>
      <c r="R1466" s="165"/>
      <c r="S1466" s="177"/>
    </row>
    <row r="1467" spans="2:20" ht="12.75" customHeight="1" x14ac:dyDescent="0.25">
      <c r="B1467" s="137">
        <v>1454</v>
      </c>
      <c r="C1467" s="81">
        <v>6</v>
      </c>
      <c r="D1467" s="83" t="s">
        <v>4486</v>
      </c>
      <c r="E1467" s="128" t="s">
        <v>3758</v>
      </c>
      <c r="F1467" s="86"/>
      <c r="G1467" s="86"/>
      <c r="H1467" s="79">
        <f>IF(ISBLANK(#REF!)=FALSE,1,IF($J1467&lt;=$D$6,-1,0))</f>
        <v>1</v>
      </c>
      <c r="I1467" s="251">
        <v>42128</v>
      </c>
      <c r="J1467" s="251">
        <v>42167</v>
      </c>
      <c r="K1467" s="149"/>
      <c r="L1467" s="180"/>
      <c r="M1467" s="251"/>
      <c r="N1467" s="251"/>
      <c r="O1467" s="149"/>
      <c r="P1467" s="151"/>
      <c r="Q1467" s="145"/>
      <c r="R1467" s="165"/>
      <c r="S1467" s="177"/>
    </row>
    <row r="1468" spans="2:20" ht="12.75" customHeight="1" x14ac:dyDescent="0.25">
      <c r="B1468" s="137">
        <v>1455</v>
      </c>
      <c r="C1468" s="81">
        <v>5</v>
      </c>
      <c r="D1468" s="83" t="s">
        <v>4487</v>
      </c>
      <c r="E1468" s="128" t="s">
        <v>2967</v>
      </c>
      <c r="F1468" s="84"/>
      <c r="G1468" s="84"/>
      <c r="H1468" s="79">
        <f>IF(ISBLANK(#REF!)=FALSE,1,IF($J1468&lt;=$D$6,-1,0))</f>
        <v>1</v>
      </c>
      <c r="I1468" s="251">
        <v>42065</v>
      </c>
      <c r="J1468" s="251">
        <v>42167</v>
      </c>
      <c r="K1468" s="149">
        <v>0.4</v>
      </c>
      <c r="L1468" s="180">
        <f>NETWORKDAYS(I1468,J1468,0)</f>
        <v>75</v>
      </c>
      <c r="M1468" s="251"/>
      <c r="N1468" s="251"/>
      <c r="O1468" s="149">
        <v>0.4</v>
      </c>
      <c r="P1468" s="151"/>
      <c r="Q1468" s="145"/>
      <c r="R1468" s="165"/>
      <c r="S1468" s="177"/>
    </row>
    <row r="1469" spans="2:20" ht="12.75" customHeight="1" x14ac:dyDescent="0.25">
      <c r="B1469" s="137">
        <v>1456</v>
      </c>
      <c r="C1469" s="81">
        <v>6</v>
      </c>
      <c r="D1469" s="83" t="s">
        <v>4488</v>
      </c>
      <c r="E1469" s="128" t="s">
        <v>3205</v>
      </c>
      <c r="F1469" s="84"/>
      <c r="G1469" s="84"/>
      <c r="H1469" s="79">
        <f>IF(ISBLANK(#REF!)=FALSE,1,IF($J1469&lt;=$D$6,-1,0))</f>
        <v>1</v>
      </c>
      <c r="I1469" s="251">
        <v>42065</v>
      </c>
      <c r="J1469" s="251">
        <v>42104</v>
      </c>
      <c r="K1469" s="149"/>
      <c r="L1469" s="180"/>
      <c r="M1469" s="251"/>
      <c r="N1469" s="251"/>
      <c r="O1469" s="149"/>
      <c r="P1469" s="151"/>
      <c r="Q1469" s="145"/>
      <c r="R1469" s="165"/>
      <c r="S1469" s="177"/>
    </row>
    <row r="1470" spans="2:20" ht="12.75" customHeight="1" x14ac:dyDescent="0.25">
      <c r="B1470" s="137">
        <v>1457</v>
      </c>
      <c r="C1470" s="81">
        <v>7</v>
      </c>
      <c r="D1470" s="83" t="s">
        <v>4489</v>
      </c>
      <c r="E1470" s="128" t="s">
        <v>4490</v>
      </c>
      <c r="F1470" s="84"/>
      <c r="G1470" s="84"/>
      <c r="H1470" s="79">
        <f>IF(ISBLANK(#REF!)=FALSE,1,IF($J1470&lt;=$D$6,-1,0))</f>
        <v>1</v>
      </c>
      <c r="I1470" s="251">
        <v>42065</v>
      </c>
      <c r="J1470" s="251">
        <v>42069</v>
      </c>
      <c r="K1470" s="149"/>
      <c r="L1470" s="180"/>
      <c r="M1470" s="251"/>
      <c r="N1470" s="251"/>
      <c r="O1470" s="149"/>
      <c r="P1470" s="151"/>
      <c r="Q1470" s="145"/>
      <c r="R1470" s="165"/>
      <c r="S1470" s="177"/>
    </row>
    <row r="1471" spans="2:20" ht="12.75" customHeight="1" x14ac:dyDescent="0.25">
      <c r="B1471" s="137">
        <v>1458</v>
      </c>
      <c r="C1471" s="81">
        <v>7</v>
      </c>
      <c r="D1471" s="83" t="s">
        <v>4491</v>
      </c>
      <c r="E1471" s="128" t="s">
        <v>4492</v>
      </c>
      <c r="F1471" s="84"/>
      <c r="G1471" s="84"/>
      <c r="H1471" s="79">
        <f>IF(ISBLANK(#REF!)=FALSE,1,IF($J1471&lt;=$D$6,-1,0))</f>
        <v>1</v>
      </c>
      <c r="I1471" s="251">
        <v>42072</v>
      </c>
      <c r="J1471" s="251">
        <v>42076</v>
      </c>
      <c r="K1471" s="149"/>
      <c r="L1471" s="180"/>
      <c r="M1471" s="251"/>
      <c r="N1471" s="251"/>
      <c r="O1471" s="149"/>
      <c r="P1471" s="151"/>
      <c r="Q1471" s="145"/>
      <c r="R1471" s="165"/>
      <c r="S1471" s="177"/>
    </row>
    <row r="1472" spans="2:20" ht="12.75" customHeight="1" x14ac:dyDescent="0.25">
      <c r="B1472" s="137">
        <v>1459</v>
      </c>
      <c r="C1472" s="81">
        <v>7</v>
      </c>
      <c r="D1472" s="83" t="s">
        <v>4493</v>
      </c>
      <c r="E1472" s="128" t="s">
        <v>4494</v>
      </c>
      <c r="F1472" s="84"/>
      <c r="G1472" s="84"/>
      <c r="H1472" s="79">
        <f>IF(ISBLANK(#REF!)=FALSE,1,IF($J1472&lt;=$D$6,-1,0))</f>
        <v>1</v>
      </c>
      <c r="I1472" s="251">
        <v>42079</v>
      </c>
      <c r="J1472" s="251">
        <v>42083</v>
      </c>
      <c r="K1472" s="149"/>
      <c r="L1472" s="180"/>
      <c r="M1472" s="251"/>
      <c r="N1472" s="251"/>
      <c r="O1472" s="149"/>
      <c r="P1472" s="151"/>
      <c r="Q1472" s="145"/>
      <c r="R1472" s="165"/>
      <c r="S1472" s="177"/>
    </row>
    <row r="1473" spans="2:19" ht="12.75" customHeight="1" x14ac:dyDescent="0.25">
      <c r="B1473" s="137">
        <v>1460</v>
      </c>
      <c r="C1473" s="81">
        <v>7</v>
      </c>
      <c r="D1473" s="83" t="s">
        <v>4495</v>
      </c>
      <c r="E1473" s="128" t="s">
        <v>4496</v>
      </c>
      <c r="F1473" s="84"/>
      <c r="G1473" s="84"/>
      <c r="H1473" s="79">
        <f>IF(ISBLANK(#REF!)=FALSE,1,IF($J1473&lt;=$D$6,-1,0))</f>
        <v>1</v>
      </c>
      <c r="I1473" s="251">
        <v>42086</v>
      </c>
      <c r="J1473" s="251">
        <v>42090</v>
      </c>
      <c r="K1473" s="149"/>
      <c r="L1473" s="180"/>
      <c r="M1473" s="251"/>
      <c r="N1473" s="251"/>
      <c r="O1473" s="149"/>
      <c r="P1473" s="151"/>
      <c r="Q1473" s="145"/>
      <c r="R1473" s="165"/>
      <c r="S1473" s="177"/>
    </row>
    <row r="1474" spans="2:19" ht="12.75" customHeight="1" x14ac:dyDescent="0.25">
      <c r="B1474" s="137">
        <v>1461</v>
      </c>
      <c r="C1474" s="81">
        <v>7</v>
      </c>
      <c r="D1474" s="83" t="s">
        <v>4497</v>
      </c>
      <c r="E1474" s="128" t="s">
        <v>4498</v>
      </c>
      <c r="F1474" s="84"/>
      <c r="G1474" s="84"/>
      <c r="H1474" s="79">
        <f>IF(ISBLANK(#REF!)=FALSE,1,IF($J1474&lt;=$D$6,-1,0))</f>
        <v>1</v>
      </c>
      <c r="I1474" s="251">
        <v>42093</v>
      </c>
      <c r="J1474" s="251">
        <v>42097</v>
      </c>
      <c r="K1474" s="149"/>
      <c r="L1474" s="180"/>
      <c r="M1474" s="251"/>
      <c r="N1474" s="251"/>
      <c r="O1474" s="149"/>
      <c r="P1474" s="151"/>
      <c r="Q1474" s="145"/>
      <c r="R1474" s="165"/>
      <c r="S1474" s="177"/>
    </row>
    <row r="1475" spans="2:19" ht="12.75" customHeight="1" x14ac:dyDescent="0.25">
      <c r="B1475" s="137">
        <v>1462</v>
      </c>
      <c r="C1475" s="81">
        <v>7</v>
      </c>
      <c r="D1475" s="83" t="s">
        <v>4499</v>
      </c>
      <c r="E1475" s="128" t="s">
        <v>4024</v>
      </c>
      <c r="F1475" s="84"/>
      <c r="G1475" s="84"/>
      <c r="H1475" s="79">
        <f>IF(ISBLANK(#REF!)=FALSE,1,IF($J1475&lt;=$D$6,-1,0))</f>
        <v>1</v>
      </c>
      <c r="I1475" s="251">
        <v>42072</v>
      </c>
      <c r="J1475" s="251">
        <v>42076</v>
      </c>
      <c r="K1475" s="149"/>
      <c r="L1475" s="180"/>
      <c r="M1475" s="251"/>
      <c r="N1475" s="251"/>
      <c r="O1475" s="149"/>
      <c r="P1475" s="151"/>
      <c r="Q1475" s="145"/>
      <c r="R1475" s="165"/>
      <c r="S1475" s="177"/>
    </row>
    <row r="1476" spans="2:19" ht="12.75" customHeight="1" x14ac:dyDescent="0.25">
      <c r="B1476" s="137">
        <v>1463</v>
      </c>
      <c r="C1476" s="81">
        <v>7</v>
      </c>
      <c r="D1476" s="83" t="s">
        <v>4500</v>
      </c>
      <c r="E1476" s="128" t="s">
        <v>4501</v>
      </c>
      <c r="F1476" s="84"/>
      <c r="G1476" s="84"/>
      <c r="H1476" s="79">
        <f>IF(ISBLANK(#REF!)=FALSE,1,IF($J1476&lt;=$D$6,-1,0))</f>
        <v>1</v>
      </c>
      <c r="I1476" s="251">
        <v>42100</v>
      </c>
      <c r="J1476" s="251">
        <v>42104</v>
      </c>
      <c r="K1476" s="149"/>
      <c r="L1476" s="180"/>
      <c r="M1476" s="251"/>
      <c r="N1476" s="251"/>
      <c r="O1476" s="149"/>
      <c r="P1476" s="151"/>
      <c r="Q1476" s="145"/>
      <c r="R1476" s="165"/>
      <c r="S1476" s="177"/>
    </row>
    <row r="1477" spans="2:19" ht="12.75" customHeight="1" x14ac:dyDescent="0.25">
      <c r="B1477" s="137">
        <v>1464</v>
      </c>
      <c r="C1477" s="81">
        <v>6</v>
      </c>
      <c r="D1477" s="83" t="s">
        <v>4502</v>
      </c>
      <c r="E1477" s="128" t="s">
        <v>3207</v>
      </c>
      <c r="F1477" s="84"/>
      <c r="G1477" s="84"/>
      <c r="H1477" s="79">
        <f>IF(ISBLANK(#REF!)=FALSE,1,IF($J1477&lt;=$D$6,-1,0))</f>
        <v>1</v>
      </c>
      <c r="I1477" s="251">
        <v>42107</v>
      </c>
      <c r="J1477" s="251">
        <v>42139</v>
      </c>
      <c r="K1477" s="149"/>
      <c r="L1477" s="180"/>
      <c r="M1477" s="251"/>
      <c r="N1477" s="251"/>
      <c r="O1477" s="149"/>
      <c r="P1477" s="151"/>
      <c r="Q1477" s="145"/>
      <c r="R1477" s="165"/>
      <c r="S1477" s="177"/>
    </row>
    <row r="1478" spans="2:19" ht="12.75" customHeight="1" x14ac:dyDescent="0.25">
      <c r="B1478" s="137">
        <v>1465</v>
      </c>
      <c r="C1478" s="81">
        <v>7</v>
      </c>
      <c r="D1478" s="83" t="s">
        <v>4503</v>
      </c>
      <c r="E1478" s="128" t="s">
        <v>4504</v>
      </c>
      <c r="F1478" s="84"/>
      <c r="G1478" s="84"/>
      <c r="H1478" s="79">
        <f>IF(ISBLANK(#REF!)=FALSE,1,IF($J1478&lt;=$D$6,-1,0))</f>
        <v>1</v>
      </c>
      <c r="I1478" s="251">
        <v>42107</v>
      </c>
      <c r="J1478" s="251">
        <v>42111</v>
      </c>
      <c r="K1478" s="149"/>
      <c r="L1478" s="180"/>
      <c r="M1478" s="251"/>
      <c r="N1478" s="251"/>
      <c r="O1478" s="149"/>
      <c r="P1478" s="151"/>
      <c r="Q1478" s="145"/>
      <c r="R1478" s="165"/>
      <c r="S1478" s="177"/>
    </row>
    <row r="1479" spans="2:19" ht="12.75" customHeight="1" x14ac:dyDescent="0.25">
      <c r="B1479" s="137">
        <v>1466</v>
      </c>
      <c r="C1479" s="81">
        <v>7</v>
      </c>
      <c r="D1479" s="83" t="s">
        <v>4505</v>
      </c>
      <c r="E1479" s="128" t="s">
        <v>4494</v>
      </c>
      <c r="F1479" s="84"/>
      <c r="G1479" s="84"/>
      <c r="H1479" s="79">
        <f>IF(ISBLANK(#REF!)=FALSE,1,IF($J1479&lt;=$D$6,-1,0))</f>
        <v>1</v>
      </c>
      <c r="I1479" s="251">
        <v>42114</v>
      </c>
      <c r="J1479" s="251">
        <v>42118</v>
      </c>
      <c r="K1479" s="149"/>
      <c r="L1479" s="180"/>
      <c r="M1479" s="251"/>
      <c r="N1479" s="251"/>
      <c r="O1479" s="149"/>
      <c r="P1479" s="151"/>
      <c r="Q1479" s="145"/>
      <c r="R1479" s="165"/>
      <c r="S1479" s="177"/>
    </row>
    <row r="1480" spans="2:19" ht="12.75" customHeight="1" x14ac:dyDescent="0.25">
      <c r="B1480" s="137">
        <v>1467</v>
      </c>
      <c r="C1480" s="81">
        <v>7</v>
      </c>
      <c r="D1480" s="83" t="s">
        <v>4506</v>
      </c>
      <c r="E1480" s="128" t="s">
        <v>4496</v>
      </c>
      <c r="F1480" s="84"/>
      <c r="G1480" s="84"/>
      <c r="H1480" s="79">
        <f>IF(ISBLANK(#REF!)=FALSE,1,IF($J1480&lt;=$D$6,-1,0))</f>
        <v>1</v>
      </c>
      <c r="I1480" s="251">
        <v>42121</v>
      </c>
      <c r="J1480" s="251">
        <v>42125</v>
      </c>
      <c r="K1480" s="149"/>
      <c r="L1480" s="180"/>
      <c r="M1480" s="251"/>
      <c r="N1480" s="251"/>
      <c r="O1480" s="149"/>
      <c r="P1480" s="151"/>
      <c r="Q1480" s="145"/>
      <c r="R1480" s="165"/>
      <c r="S1480" s="177"/>
    </row>
    <row r="1481" spans="2:19" ht="12.75" customHeight="1" x14ac:dyDescent="0.25">
      <c r="B1481" s="137">
        <v>1468</v>
      </c>
      <c r="C1481" s="81">
        <v>7</v>
      </c>
      <c r="D1481" s="83" t="s">
        <v>4507</v>
      </c>
      <c r="E1481" s="128" t="s">
        <v>4508</v>
      </c>
      <c r="F1481" s="84"/>
      <c r="G1481" s="84"/>
      <c r="H1481" s="79">
        <f>IF(ISBLANK(#REF!)=FALSE,1,IF($J1481&lt;=$D$6,-1,0))</f>
        <v>1</v>
      </c>
      <c r="I1481" s="251">
        <v>42128</v>
      </c>
      <c r="J1481" s="251">
        <v>42132</v>
      </c>
      <c r="K1481" s="149"/>
      <c r="L1481" s="180"/>
      <c r="M1481" s="251"/>
      <c r="N1481" s="251"/>
      <c r="O1481" s="149"/>
      <c r="P1481" s="151"/>
      <c r="Q1481" s="145"/>
      <c r="R1481" s="165"/>
      <c r="S1481" s="177"/>
    </row>
    <row r="1482" spans="2:19" ht="12.75" customHeight="1" x14ac:dyDescent="0.25">
      <c r="B1482" s="137">
        <v>1469</v>
      </c>
      <c r="C1482" s="81">
        <v>7</v>
      </c>
      <c r="D1482" s="83" t="s">
        <v>4509</v>
      </c>
      <c r="E1482" s="128" t="s">
        <v>4510</v>
      </c>
      <c r="F1482" s="84"/>
      <c r="G1482" s="84"/>
      <c r="H1482" s="79">
        <f>IF(ISBLANK(#REF!)=FALSE,1,IF($J1482&lt;=$D$6,-1,0))</f>
        <v>1</v>
      </c>
      <c r="I1482" s="251">
        <v>42135</v>
      </c>
      <c r="J1482" s="251">
        <v>42139</v>
      </c>
      <c r="K1482" s="149"/>
      <c r="L1482" s="180"/>
      <c r="M1482" s="251"/>
      <c r="N1482" s="251"/>
      <c r="O1482" s="149"/>
      <c r="P1482" s="151"/>
      <c r="Q1482" s="145"/>
      <c r="R1482" s="165"/>
      <c r="S1482" s="177"/>
    </row>
    <row r="1483" spans="2:19" ht="12.75" customHeight="1" x14ac:dyDescent="0.25">
      <c r="B1483" s="137">
        <v>1470</v>
      </c>
      <c r="C1483" s="81">
        <v>7</v>
      </c>
      <c r="D1483" s="83" t="s">
        <v>4511</v>
      </c>
      <c r="E1483" s="128" t="s">
        <v>4024</v>
      </c>
      <c r="F1483" s="84"/>
      <c r="G1483" s="84"/>
      <c r="H1483" s="79">
        <f>IF(ISBLANK(#REF!)=FALSE,1,IF($J1483&lt;=$D$6,-1,0))</f>
        <v>1</v>
      </c>
      <c r="I1483" s="251">
        <v>42135</v>
      </c>
      <c r="J1483" s="251">
        <v>42139</v>
      </c>
      <c r="K1483" s="149"/>
      <c r="L1483" s="180"/>
      <c r="M1483" s="251"/>
      <c r="N1483" s="251"/>
      <c r="O1483" s="149"/>
      <c r="P1483" s="151"/>
      <c r="Q1483" s="145"/>
      <c r="R1483" s="165"/>
      <c r="S1483" s="177"/>
    </row>
    <row r="1484" spans="2:19" ht="12.75" customHeight="1" x14ac:dyDescent="0.25">
      <c r="B1484" s="137">
        <v>1471</v>
      </c>
      <c r="C1484" s="81">
        <v>6</v>
      </c>
      <c r="D1484" s="83" t="s">
        <v>4512</v>
      </c>
      <c r="E1484" s="128" t="s">
        <v>3763</v>
      </c>
      <c r="F1484" s="84"/>
      <c r="G1484" s="84"/>
      <c r="H1484" s="79">
        <f>IF(ISBLANK(#REF!)=FALSE,1,IF($J1484&lt;=$D$6,-1,0))</f>
        <v>1</v>
      </c>
      <c r="I1484" s="251">
        <v>42142</v>
      </c>
      <c r="J1484" s="251">
        <v>42153</v>
      </c>
      <c r="K1484" s="149"/>
      <c r="L1484" s="180"/>
      <c r="M1484" s="251"/>
      <c r="N1484" s="251"/>
      <c r="O1484" s="149"/>
      <c r="P1484" s="151"/>
      <c r="Q1484" s="145"/>
      <c r="R1484" s="165"/>
      <c r="S1484" s="177"/>
    </row>
    <row r="1485" spans="2:19" ht="12.75" customHeight="1" x14ac:dyDescent="0.25">
      <c r="B1485" s="137">
        <v>1472</v>
      </c>
      <c r="C1485" s="81">
        <v>7</v>
      </c>
      <c r="D1485" s="83" t="s">
        <v>4513</v>
      </c>
      <c r="E1485" s="128" t="s">
        <v>4514</v>
      </c>
      <c r="F1485" s="84"/>
      <c r="G1485" s="84"/>
      <c r="H1485" s="79">
        <f>IF(ISBLANK(#REF!)=FALSE,1,IF($J1485&lt;=$D$6,-1,0))</f>
        <v>1</v>
      </c>
      <c r="I1485" s="251">
        <v>42142</v>
      </c>
      <c r="J1485" s="251">
        <v>42146</v>
      </c>
      <c r="K1485" s="149"/>
      <c r="L1485" s="180"/>
      <c r="M1485" s="251"/>
      <c r="N1485" s="251"/>
      <c r="O1485" s="149"/>
      <c r="P1485" s="151"/>
      <c r="Q1485" s="145"/>
      <c r="R1485" s="165"/>
      <c r="S1485" s="177"/>
    </row>
    <row r="1486" spans="2:19" ht="12.75" customHeight="1" x14ac:dyDescent="0.25">
      <c r="B1486" s="137">
        <v>1473</v>
      </c>
      <c r="C1486" s="81">
        <v>7</v>
      </c>
      <c r="D1486" s="83" t="s">
        <v>4515</v>
      </c>
      <c r="E1486" s="128" t="s">
        <v>4516</v>
      </c>
      <c r="F1486" s="84"/>
      <c r="G1486" s="84"/>
      <c r="H1486" s="79">
        <f>IF(ISBLANK(#REF!)=FALSE,1,IF($J1486&lt;=$D$6,-1,0))</f>
        <v>1</v>
      </c>
      <c r="I1486" s="251">
        <v>42142</v>
      </c>
      <c r="J1486" s="251">
        <v>42146</v>
      </c>
      <c r="K1486" s="149"/>
      <c r="L1486" s="180"/>
      <c r="M1486" s="251"/>
      <c r="N1486" s="251"/>
      <c r="O1486" s="149"/>
      <c r="P1486" s="151"/>
      <c r="Q1486" s="145"/>
      <c r="R1486" s="165"/>
      <c r="S1486" s="177"/>
    </row>
    <row r="1487" spans="2:19" ht="12.75" customHeight="1" x14ac:dyDescent="0.25">
      <c r="B1487" s="137">
        <v>1474</v>
      </c>
      <c r="C1487" s="81">
        <v>7</v>
      </c>
      <c r="D1487" s="83" t="s">
        <v>4515</v>
      </c>
      <c r="E1487" s="128" t="s">
        <v>4517</v>
      </c>
      <c r="F1487" s="84"/>
      <c r="G1487" s="84"/>
      <c r="H1487" s="79">
        <f>IF(ISBLANK(#REF!)=FALSE,1,IF($J1487&lt;=$D$6,-1,0))</f>
        <v>1</v>
      </c>
      <c r="I1487" s="251">
        <v>42149</v>
      </c>
      <c r="J1487" s="251">
        <v>42153</v>
      </c>
      <c r="K1487" s="149"/>
      <c r="L1487" s="180"/>
      <c r="M1487" s="251"/>
      <c r="N1487" s="251"/>
      <c r="O1487" s="149"/>
      <c r="P1487" s="151"/>
      <c r="Q1487" s="145"/>
      <c r="R1487" s="165"/>
      <c r="S1487" s="177"/>
    </row>
    <row r="1488" spans="2:19" ht="12.75" customHeight="1" x14ac:dyDescent="0.25">
      <c r="B1488" s="137">
        <v>1475</v>
      </c>
      <c r="C1488" s="81">
        <v>6</v>
      </c>
      <c r="D1488" s="83" t="s">
        <v>4518</v>
      </c>
      <c r="E1488" s="128" t="s">
        <v>3765</v>
      </c>
      <c r="F1488" s="84"/>
      <c r="G1488" s="84"/>
      <c r="H1488" s="79">
        <f>IF(ISBLANK(#REF!)=FALSE,1,IF($J1488&lt;=$D$6,-1,0))</f>
        <v>1</v>
      </c>
      <c r="I1488" s="251">
        <v>42156</v>
      </c>
      <c r="J1488" s="251">
        <v>42167</v>
      </c>
      <c r="K1488" s="149"/>
      <c r="L1488" s="180"/>
      <c r="M1488" s="251"/>
      <c r="N1488" s="251"/>
      <c r="O1488" s="149"/>
      <c r="P1488" s="151"/>
      <c r="Q1488" s="145"/>
      <c r="R1488" s="165"/>
      <c r="S1488" s="177"/>
    </row>
    <row r="1489" spans="2:19" ht="12.75" customHeight="1" x14ac:dyDescent="0.25">
      <c r="B1489" s="137">
        <v>1476</v>
      </c>
      <c r="C1489" s="81">
        <v>7</v>
      </c>
      <c r="D1489" s="83" t="s">
        <v>4519</v>
      </c>
      <c r="E1489" s="128" t="s">
        <v>4520</v>
      </c>
      <c r="F1489" s="84"/>
      <c r="G1489" s="84"/>
      <c r="H1489" s="79">
        <f>IF(ISBLANK(#REF!)=FALSE,1,IF($J1489&lt;=$D$6,-1,0))</f>
        <v>1</v>
      </c>
      <c r="I1489" s="251">
        <v>42156</v>
      </c>
      <c r="J1489" s="251">
        <v>42160</v>
      </c>
      <c r="K1489" s="149"/>
      <c r="L1489" s="180"/>
      <c r="M1489" s="251"/>
      <c r="N1489" s="251"/>
      <c r="O1489" s="149"/>
      <c r="P1489" s="151"/>
      <c r="Q1489" s="145"/>
      <c r="R1489" s="165"/>
      <c r="S1489" s="177"/>
    </row>
    <row r="1490" spans="2:19" ht="12.75" customHeight="1" x14ac:dyDescent="0.25">
      <c r="B1490" s="137">
        <v>1477</v>
      </c>
      <c r="C1490" s="81">
        <v>7</v>
      </c>
      <c r="D1490" s="83" t="s">
        <v>4521</v>
      </c>
      <c r="E1490" s="128" t="s">
        <v>4522</v>
      </c>
      <c r="F1490" s="84"/>
      <c r="G1490" s="84"/>
      <c r="H1490" s="79">
        <f>IF(ISBLANK(#REF!)=FALSE,1,IF($J1490&lt;=$D$6,-1,0))</f>
        <v>1</v>
      </c>
      <c r="I1490" s="251">
        <v>42163</v>
      </c>
      <c r="J1490" s="251">
        <v>42167</v>
      </c>
      <c r="K1490" s="149"/>
      <c r="L1490" s="180"/>
      <c r="M1490" s="251"/>
      <c r="N1490" s="251"/>
      <c r="O1490" s="149"/>
      <c r="P1490" s="151"/>
      <c r="Q1490" s="145"/>
      <c r="R1490" s="165"/>
      <c r="S1490" s="177"/>
    </row>
    <row r="1491" spans="2:19" ht="12.75" customHeight="1" x14ac:dyDescent="0.25">
      <c r="B1491" s="137">
        <v>1478</v>
      </c>
      <c r="C1491" s="81">
        <v>7</v>
      </c>
      <c r="D1491" s="83" t="s">
        <v>4523</v>
      </c>
      <c r="E1491" s="128" t="s">
        <v>4524</v>
      </c>
      <c r="F1491" s="84"/>
      <c r="G1491" s="84"/>
      <c r="H1491" s="79">
        <f>IF(ISBLANK(#REF!)=FALSE,1,IF($J1491&lt;=$D$6,-1,0))</f>
        <v>1</v>
      </c>
      <c r="I1491" s="251">
        <v>42163</v>
      </c>
      <c r="J1491" s="251">
        <v>42167</v>
      </c>
      <c r="K1491" s="149"/>
      <c r="L1491" s="180"/>
      <c r="M1491" s="251"/>
      <c r="N1491" s="251"/>
      <c r="O1491" s="149"/>
      <c r="P1491" s="151"/>
      <c r="Q1491" s="145"/>
      <c r="R1491" s="165"/>
      <c r="S1491" s="177"/>
    </row>
    <row r="1492" spans="2:19" ht="12.75" customHeight="1" x14ac:dyDescent="0.25">
      <c r="B1492" s="137">
        <v>1479</v>
      </c>
      <c r="C1492" s="81">
        <v>5</v>
      </c>
      <c r="D1492" s="83" t="s">
        <v>4525</v>
      </c>
      <c r="E1492" s="128" t="s">
        <v>3767</v>
      </c>
      <c r="F1492" s="86"/>
      <c r="G1492" s="86"/>
      <c r="H1492" s="79">
        <f>IF(ISBLANK(#REF!)=FALSE,1,IF($J1492&lt;=$D$6,-1,0))</f>
        <v>1</v>
      </c>
      <c r="I1492" s="251">
        <v>42065</v>
      </c>
      <c r="J1492" s="251">
        <v>42167</v>
      </c>
      <c r="K1492" s="149">
        <v>0.45</v>
      </c>
      <c r="L1492" s="180">
        <f>NETWORKDAYS(I1492,J1492,0)</f>
        <v>75</v>
      </c>
      <c r="M1492" s="251"/>
      <c r="N1492" s="251"/>
      <c r="O1492" s="149">
        <v>0.45</v>
      </c>
      <c r="P1492" s="151"/>
      <c r="Q1492" s="145"/>
      <c r="R1492" s="165"/>
      <c r="S1492" s="177"/>
    </row>
    <row r="1493" spans="2:19" ht="12.75" customHeight="1" x14ac:dyDescent="0.25">
      <c r="B1493" s="137">
        <v>1480</v>
      </c>
      <c r="C1493" s="81">
        <v>6</v>
      </c>
      <c r="D1493" s="83" t="s">
        <v>4526</v>
      </c>
      <c r="E1493" s="128" t="s">
        <v>3769</v>
      </c>
      <c r="F1493" s="86"/>
      <c r="G1493" s="86"/>
      <c r="H1493" s="79">
        <f>IF(ISBLANK(#REF!)=FALSE,1,IF($J1493&lt;=$D$6,-1,0))</f>
        <v>1</v>
      </c>
      <c r="I1493" s="251">
        <v>42065</v>
      </c>
      <c r="J1493" s="251">
        <v>42083</v>
      </c>
      <c r="K1493" s="149"/>
      <c r="L1493" s="180"/>
      <c r="M1493" s="251"/>
      <c r="N1493" s="251"/>
      <c r="O1493" s="149"/>
      <c r="P1493" s="151"/>
      <c r="Q1493" s="145"/>
      <c r="R1493" s="165"/>
      <c r="S1493" s="177"/>
    </row>
    <row r="1494" spans="2:19" ht="12.75" customHeight="1" x14ac:dyDescent="0.25">
      <c r="B1494" s="137">
        <v>1481</v>
      </c>
      <c r="C1494" s="81">
        <v>6</v>
      </c>
      <c r="D1494" s="83" t="s">
        <v>4527</v>
      </c>
      <c r="E1494" s="128" t="s">
        <v>3771</v>
      </c>
      <c r="F1494" s="86"/>
      <c r="G1494" s="86"/>
      <c r="H1494" s="79">
        <f>IF(ISBLANK(#REF!)=FALSE,1,IF($J1494&lt;=$D$6,-1,0))</f>
        <v>1</v>
      </c>
      <c r="I1494" s="251">
        <v>42086</v>
      </c>
      <c r="J1494" s="251">
        <v>42090</v>
      </c>
      <c r="K1494" s="149"/>
      <c r="L1494" s="180"/>
      <c r="M1494" s="251"/>
      <c r="N1494" s="251"/>
      <c r="O1494" s="149"/>
      <c r="P1494" s="151"/>
      <c r="Q1494" s="145"/>
      <c r="R1494" s="165"/>
      <c r="S1494" s="177"/>
    </row>
    <row r="1495" spans="2:19" ht="12.75" customHeight="1" x14ac:dyDescent="0.25">
      <c r="B1495" s="137">
        <v>1482</v>
      </c>
      <c r="C1495" s="81">
        <v>6</v>
      </c>
      <c r="D1495" s="83" t="s">
        <v>4528</v>
      </c>
      <c r="E1495" s="128" t="s">
        <v>3773</v>
      </c>
      <c r="F1495" s="86"/>
      <c r="G1495" s="86"/>
      <c r="H1495" s="79">
        <f>IF(ISBLANK(#REF!)=FALSE,1,IF($J1495&lt;=$D$6,-1,0))</f>
        <v>1</v>
      </c>
      <c r="I1495" s="251">
        <v>42093</v>
      </c>
      <c r="J1495" s="251">
        <v>42104</v>
      </c>
      <c r="K1495" s="149"/>
      <c r="L1495" s="180"/>
      <c r="M1495" s="251"/>
      <c r="N1495" s="251"/>
      <c r="O1495" s="149"/>
      <c r="P1495" s="151"/>
      <c r="Q1495" s="145"/>
      <c r="R1495" s="165"/>
      <c r="S1495" s="177"/>
    </row>
    <row r="1496" spans="2:19" ht="12.75" customHeight="1" x14ac:dyDescent="0.25">
      <c r="B1496" s="137">
        <v>1483</v>
      </c>
      <c r="C1496" s="81">
        <v>6</v>
      </c>
      <c r="D1496" s="83" t="s">
        <v>4529</v>
      </c>
      <c r="E1496" s="128" t="s">
        <v>3775</v>
      </c>
      <c r="F1496" s="86"/>
      <c r="G1496" s="86"/>
      <c r="H1496" s="79">
        <f>IF(ISBLANK(#REF!)=FALSE,1,IF($J1496&lt;=$D$6,-1,0))</f>
        <v>1</v>
      </c>
      <c r="I1496" s="251">
        <v>42107</v>
      </c>
      <c r="J1496" s="251">
        <v>42118</v>
      </c>
      <c r="K1496" s="149"/>
      <c r="L1496" s="180"/>
      <c r="M1496" s="251"/>
      <c r="N1496" s="251"/>
      <c r="O1496" s="149"/>
      <c r="P1496" s="151"/>
      <c r="Q1496" s="145"/>
      <c r="R1496" s="165"/>
      <c r="S1496" s="177"/>
    </row>
    <row r="1497" spans="2:19" ht="12.75" customHeight="1" x14ac:dyDescent="0.25">
      <c r="B1497" s="137">
        <v>1484</v>
      </c>
      <c r="C1497" s="81">
        <v>6</v>
      </c>
      <c r="D1497" s="83" t="s">
        <v>4530</v>
      </c>
      <c r="E1497" s="128" t="s">
        <v>3777</v>
      </c>
      <c r="F1497" s="86"/>
      <c r="G1497" s="86"/>
      <c r="H1497" s="79">
        <f>IF(ISBLANK(#REF!)=FALSE,1,IF($J1497&lt;=$D$6,-1,0))</f>
        <v>1</v>
      </c>
      <c r="I1497" s="251">
        <v>42121</v>
      </c>
      <c r="J1497" s="251">
        <v>42125</v>
      </c>
      <c r="K1497" s="149"/>
      <c r="L1497" s="180"/>
      <c r="M1497" s="251"/>
      <c r="N1497" s="251"/>
      <c r="O1497" s="149"/>
      <c r="P1497" s="151"/>
      <c r="Q1497" s="145"/>
      <c r="R1497" s="165"/>
      <c r="S1497" s="177"/>
    </row>
    <row r="1498" spans="2:19" ht="12.75" customHeight="1" x14ac:dyDescent="0.25">
      <c r="B1498" s="137">
        <v>1485</v>
      </c>
      <c r="C1498" s="81">
        <v>6</v>
      </c>
      <c r="D1498" s="83" t="s">
        <v>4531</v>
      </c>
      <c r="E1498" s="128" t="s">
        <v>3779</v>
      </c>
      <c r="F1498" s="86"/>
      <c r="G1498" s="86"/>
      <c r="H1498" s="79">
        <f>IF(ISBLANK(#REF!)=FALSE,1,IF($J1498&lt;=$D$6,-1,0))</f>
        <v>1</v>
      </c>
      <c r="I1498" s="251">
        <v>42128</v>
      </c>
      <c r="J1498" s="251">
        <v>42132</v>
      </c>
      <c r="K1498" s="149"/>
      <c r="L1498" s="180"/>
      <c r="M1498" s="251"/>
      <c r="N1498" s="251"/>
      <c r="O1498" s="149"/>
      <c r="P1498" s="151"/>
      <c r="Q1498" s="145"/>
      <c r="R1498" s="165"/>
      <c r="S1498" s="177"/>
    </row>
    <row r="1499" spans="2:19" ht="12.75" customHeight="1" x14ac:dyDescent="0.25">
      <c r="B1499" s="137">
        <v>1486</v>
      </c>
      <c r="C1499" s="81">
        <v>6</v>
      </c>
      <c r="D1499" s="83" t="s">
        <v>4532</v>
      </c>
      <c r="E1499" s="128" t="s">
        <v>3781</v>
      </c>
      <c r="F1499" s="86"/>
      <c r="G1499" s="86"/>
      <c r="H1499" s="79">
        <f>IF(ISBLANK(#REF!)=FALSE,1,IF($J1499&lt;=$D$6,-1,0))</f>
        <v>1</v>
      </c>
      <c r="I1499" s="251">
        <v>42135</v>
      </c>
      <c r="J1499" s="251">
        <v>42139</v>
      </c>
      <c r="K1499" s="149"/>
      <c r="L1499" s="180"/>
      <c r="M1499" s="251"/>
      <c r="N1499" s="251"/>
      <c r="O1499" s="149"/>
      <c r="P1499" s="151"/>
      <c r="Q1499" s="145"/>
      <c r="R1499" s="165"/>
      <c r="S1499" s="177"/>
    </row>
    <row r="1500" spans="2:19" ht="12.75" customHeight="1" x14ac:dyDescent="0.25">
      <c r="B1500" s="137">
        <v>1487</v>
      </c>
      <c r="C1500" s="81">
        <v>6</v>
      </c>
      <c r="D1500" s="83" t="s">
        <v>4533</v>
      </c>
      <c r="E1500" s="128" t="s">
        <v>3783</v>
      </c>
      <c r="F1500" s="86"/>
      <c r="G1500" s="86"/>
      <c r="H1500" s="79">
        <f>IF(ISBLANK(#REF!)=FALSE,1,IF($J1500&lt;=$D$6,-1,0))</f>
        <v>1</v>
      </c>
      <c r="I1500" s="251">
        <v>42142</v>
      </c>
      <c r="J1500" s="251">
        <v>42153</v>
      </c>
      <c r="K1500" s="149"/>
      <c r="L1500" s="180"/>
      <c r="M1500" s="251"/>
      <c r="N1500" s="251"/>
      <c r="O1500" s="149"/>
      <c r="P1500" s="151"/>
      <c r="Q1500" s="145"/>
      <c r="R1500" s="165"/>
      <c r="S1500" s="177"/>
    </row>
    <row r="1501" spans="2:19" ht="12.75" customHeight="1" x14ac:dyDescent="0.25">
      <c r="B1501" s="137">
        <v>1488</v>
      </c>
      <c r="C1501" s="81">
        <v>6</v>
      </c>
      <c r="D1501" s="83" t="s">
        <v>4534</v>
      </c>
      <c r="E1501" s="128" t="s">
        <v>3785</v>
      </c>
      <c r="F1501" s="86"/>
      <c r="G1501" s="86"/>
      <c r="H1501" s="79">
        <f>IF(ISBLANK(#REF!)=FALSE,1,IF($J1501&lt;=$D$6,-1,0))</f>
        <v>1</v>
      </c>
      <c r="I1501" s="251">
        <v>42156</v>
      </c>
      <c r="J1501" s="251">
        <v>42160</v>
      </c>
      <c r="K1501" s="149"/>
      <c r="L1501" s="180"/>
      <c r="M1501" s="251"/>
      <c r="N1501" s="251"/>
      <c r="O1501" s="149"/>
      <c r="P1501" s="151"/>
      <c r="Q1501" s="145"/>
      <c r="R1501" s="165"/>
      <c r="S1501" s="177"/>
    </row>
    <row r="1502" spans="2:19" ht="12.75" customHeight="1" x14ac:dyDescent="0.25">
      <c r="B1502" s="137">
        <v>1489</v>
      </c>
      <c r="C1502" s="81">
        <v>6</v>
      </c>
      <c r="D1502" s="83" t="s">
        <v>4535</v>
      </c>
      <c r="E1502" s="128" t="s">
        <v>3787</v>
      </c>
      <c r="F1502" s="86"/>
      <c r="G1502" s="86"/>
      <c r="H1502" s="79">
        <f>IF(ISBLANK(#REF!)=FALSE,1,IF($J1502&lt;=$D$6,-1,0))</f>
        <v>1</v>
      </c>
      <c r="I1502" s="251">
        <v>42163</v>
      </c>
      <c r="J1502" s="251">
        <v>42167</v>
      </c>
      <c r="K1502" s="149"/>
      <c r="L1502" s="180"/>
      <c r="M1502" s="251"/>
      <c r="N1502" s="251"/>
      <c r="O1502" s="149"/>
      <c r="P1502" s="151"/>
      <c r="Q1502" s="145"/>
      <c r="R1502" s="165"/>
      <c r="S1502" s="177"/>
    </row>
    <row r="1503" spans="2:19" ht="12.75" customHeight="1" x14ac:dyDescent="0.25">
      <c r="B1503" s="137">
        <v>1490</v>
      </c>
      <c r="C1503" s="81">
        <v>5</v>
      </c>
      <c r="D1503" s="83" t="s">
        <v>4536</v>
      </c>
      <c r="E1503" s="128" t="s">
        <v>430</v>
      </c>
      <c r="F1503" s="86"/>
      <c r="G1503" s="86"/>
      <c r="H1503" s="79">
        <f>IF(ISBLANK(#REF!)=FALSE,1,IF($J1503&lt;=$D$6,-1,0))</f>
        <v>1</v>
      </c>
      <c r="I1503" s="251">
        <v>42065</v>
      </c>
      <c r="J1503" s="251">
        <v>42167</v>
      </c>
      <c r="K1503" s="149">
        <v>0.09</v>
      </c>
      <c r="L1503" s="180">
        <f>NETWORKDAYS(I1503,J1503,0)</f>
        <v>75</v>
      </c>
      <c r="M1503" s="251"/>
      <c r="N1503" s="251"/>
      <c r="O1503" s="149">
        <v>0.09</v>
      </c>
      <c r="P1503" s="151"/>
      <c r="Q1503" s="145"/>
      <c r="R1503" s="165"/>
      <c r="S1503" s="177"/>
    </row>
    <row r="1504" spans="2:19" ht="12.75" customHeight="1" x14ac:dyDescent="0.25">
      <c r="B1504" s="137">
        <v>1491</v>
      </c>
      <c r="C1504" s="81">
        <v>6</v>
      </c>
      <c r="D1504" s="83" t="s">
        <v>4537</v>
      </c>
      <c r="E1504" s="128" t="s">
        <v>3791</v>
      </c>
      <c r="F1504" s="86"/>
      <c r="G1504" s="86"/>
      <c r="H1504" s="79">
        <f>IF(ISBLANK(#REF!)=FALSE,1,IF($J1504&lt;=$D$6,-1,0))</f>
        <v>1</v>
      </c>
      <c r="I1504" s="251">
        <v>42065</v>
      </c>
      <c r="J1504" s="251">
        <v>42083</v>
      </c>
      <c r="K1504" s="149"/>
      <c r="L1504" s="180"/>
      <c r="M1504" s="251"/>
      <c r="N1504" s="251"/>
      <c r="O1504" s="149"/>
      <c r="P1504" s="151"/>
      <c r="Q1504" s="145"/>
      <c r="R1504" s="165"/>
      <c r="S1504" s="177"/>
    </row>
    <row r="1505" spans="2:19" ht="12.75" customHeight="1" x14ac:dyDescent="0.25">
      <c r="B1505" s="137">
        <v>1492</v>
      </c>
      <c r="C1505" s="81">
        <v>6</v>
      </c>
      <c r="D1505" s="83" t="s">
        <v>4538</v>
      </c>
      <c r="E1505" s="128" t="s">
        <v>3793</v>
      </c>
      <c r="F1505" s="86"/>
      <c r="G1505" s="86"/>
      <c r="H1505" s="79">
        <f>IF(ISBLANK(#REF!)=FALSE,1,IF($J1505&lt;=$D$6,-1,0))</f>
        <v>1</v>
      </c>
      <c r="I1505" s="251">
        <v>42086</v>
      </c>
      <c r="J1505" s="251">
        <v>42104</v>
      </c>
      <c r="K1505" s="149"/>
      <c r="L1505" s="180"/>
      <c r="M1505" s="251"/>
      <c r="N1505" s="251"/>
      <c r="O1505" s="149"/>
      <c r="P1505" s="151"/>
      <c r="Q1505" s="145"/>
      <c r="R1505" s="165"/>
      <c r="S1505" s="177"/>
    </row>
    <row r="1506" spans="2:19" ht="12.75" customHeight="1" x14ac:dyDescent="0.25">
      <c r="B1506" s="137">
        <v>1493</v>
      </c>
      <c r="C1506" s="81">
        <v>6</v>
      </c>
      <c r="D1506" s="83" t="s">
        <v>4539</v>
      </c>
      <c r="E1506" s="128" t="s">
        <v>1674</v>
      </c>
      <c r="F1506" s="86"/>
      <c r="G1506" s="86"/>
      <c r="H1506" s="79">
        <f>IF(ISBLANK(#REF!)=FALSE,1,IF($J1506&lt;=$D$6,-1,0))</f>
        <v>1</v>
      </c>
      <c r="I1506" s="251">
        <v>42107</v>
      </c>
      <c r="J1506" s="251">
        <v>42125</v>
      </c>
      <c r="K1506" s="149"/>
      <c r="L1506" s="180"/>
      <c r="M1506" s="251"/>
      <c r="N1506" s="251"/>
      <c r="O1506" s="149"/>
      <c r="P1506" s="151"/>
      <c r="Q1506" s="145"/>
      <c r="R1506" s="165"/>
      <c r="S1506" s="177"/>
    </row>
    <row r="1507" spans="2:19" ht="12.75" customHeight="1" x14ac:dyDescent="0.25">
      <c r="B1507" s="137">
        <v>1494</v>
      </c>
      <c r="C1507" s="81">
        <v>6</v>
      </c>
      <c r="D1507" s="83" t="s">
        <v>4540</v>
      </c>
      <c r="E1507" s="128" t="s">
        <v>4022</v>
      </c>
      <c r="F1507" s="86"/>
      <c r="G1507" s="86"/>
      <c r="H1507" s="79">
        <f>IF(ISBLANK(#REF!)=FALSE,1,IF($J1507&lt;=$D$6,-1,0))</f>
        <v>1</v>
      </c>
      <c r="I1507" s="251">
        <v>42128</v>
      </c>
      <c r="J1507" s="251">
        <v>42146</v>
      </c>
      <c r="K1507" s="149"/>
      <c r="L1507" s="180"/>
      <c r="M1507" s="251"/>
      <c r="N1507" s="251"/>
      <c r="O1507" s="149"/>
      <c r="P1507" s="151"/>
      <c r="Q1507" s="145"/>
      <c r="R1507" s="165"/>
      <c r="S1507" s="177"/>
    </row>
    <row r="1508" spans="2:19" ht="12.75" customHeight="1" x14ac:dyDescent="0.25">
      <c r="B1508" s="137">
        <v>1495</v>
      </c>
      <c r="C1508" s="81">
        <v>6</v>
      </c>
      <c r="D1508" s="83" t="s">
        <v>4541</v>
      </c>
      <c r="E1508" s="128" t="s">
        <v>4024</v>
      </c>
      <c r="F1508" s="86"/>
      <c r="G1508" s="86"/>
      <c r="H1508" s="79">
        <f>IF(ISBLANK(#REF!)=FALSE,1,IF($J1508&lt;=$D$6,-1,0))</f>
        <v>1</v>
      </c>
      <c r="I1508" s="251">
        <v>42150</v>
      </c>
      <c r="J1508" s="251">
        <v>42167</v>
      </c>
      <c r="K1508" s="149"/>
      <c r="L1508" s="180"/>
      <c r="M1508" s="251"/>
      <c r="N1508" s="251"/>
      <c r="O1508" s="149"/>
      <c r="P1508" s="151"/>
      <c r="Q1508" s="145"/>
      <c r="R1508" s="165"/>
      <c r="S1508" s="177"/>
    </row>
    <row r="1509" spans="2:19" ht="12.75" customHeight="1" x14ac:dyDescent="0.25">
      <c r="B1509" s="137">
        <v>1496</v>
      </c>
      <c r="C1509" s="81">
        <v>6</v>
      </c>
      <c r="D1509" s="83" t="s">
        <v>4542</v>
      </c>
      <c r="E1509" s="128" t="s">
        <v>4026</v>
      </c>
      <c r="F1509" s="86"/>
      <c r="G1509" s="86"/>
      <c r="H1509" s="79">
        <f>IF(ISBLANK(#REF!)=FALSE,1,IF($J1509&lt;=$D$6,-1,0))</f>
        <v>1</v>
      </c>
      <c r="I1509" s="251">
        <v>42150</v>
      </c>
      <c r="J1509" s="251">
        <v>42167</v>
      </c>
      <c r="K1509" s="149"/>
      <c r="L1509" s="180"/>
      <c r="M1509" s="251"/>
      <c r="N1509" s="251"/>
      <c r="O1509" s="149"/>
      <c r="P1509" s="151"/>
      <c r="Q1509" s="145"/>
      <c r="R1509" s="165"/>
      <c r="S1509" s="177"/>
    </row>
    <row r="1510" spans="2:19" ht="12.75" customHeight="1" x14ac:dyDescent="0.25">
      <c r="B1510" s="137">
        <v>1497</v>
      </c>
      <c r="C1510" s="81">
        <v>5</v>
      </c>
      <c r="D1510" s="83" t="s">
        <v>4543</v>
      </c>
      <c r="E1510" s="128" t="s">
        <v>4028</v>
      </c>
      <c r="F1510" s="86"/>
      <c r="G1510" s="86"/>
      <c r="H1510" s="79">
        <f>IF(ISBLANK(#REF!)=FALSE,1,IF($J1510&lt;=$D$6,-1,0))</f>
        <v>1</v>
      </c>
      <c r="I1510" s="251">
        <v>42065</v>
      </c>
      <c r="J1510" s="251">
        <v>42167</v>
      </c>
      <c r="K1510" s="149">
        <v>0.13</v>
      </c>
      <c r="L1510" s="180">
        <f>NETWORKDAYS(I1510,J1510,0)</f>
        <v>75</v>
      </c>
      <c r="M1510" s="251"/>
      <c r="N1510" s="251"/>
      <c r="O1510" s="149">
        <v>0.13</v>
      </c>
      <c r="P1510" s="151"/>
      <c r="Q1510" s="145"/>
      <c r="R1510" s="165"/>
      <c r="S1510" s="177"/>
    </row>
    <row r="1511" spans="2:19" ht="12.75" customHeight="1" x14ac:dyDescent="0.25">
      <c r="B1511" s="137">
        <v>1498</v>
      </c>
      <c r="C1511" s="81">
        <v>6</v>
      </c>
      <c r="D1511" s="83" t="s">
        <v>4544</v>
      </c>
      <c r="E1511" s="128" t="s">
        <v>4030</v>
      </c>
      <c r="F1511" s="86"/>
      <c r="G1511" s="86"/>
      <c r="H1511" s="79">
        <f>IF(ISBLANK(#REF!)=FALSE,1,IF($J1511&lt;=$D$6,-1,0))</f>
        <v>1</v>
      </c>
      <c r="I1511" s="251">
        <v>42065</v>
      </c>
      <c r="J1511" s="251">
        <v>42083</v>
      </c>
      <c r="K1511" s="149"/>
      <c r="L1511" s="180"/>
      <c r="M1511" s="251"/>
      <c r="N1511" s="251"/>
      <c r="O1511" s="149"/>
      <c r="P1511" s="151"/>
      <c r="Q1511" s="145"/>
      <c r="R1511" s="165"/>
      <c r="S1511" s="177"/>
    </row>
    <row r="1512" spans="2:19" ht="12.75" customHeight="1" x14ac:dyDescent="0.25">
      <c r="B1512" s="137">
        <v>1499</v>
      </c>
      <c r="C1512" s="81">
        <v>6</v>
      </c>
      <c r="D1512" s="83" t="s">
        <v>4545</v>
      </c>
      <c r="E1512" s="128" t="s">
        <v>4032</v>
      </c>
      <c r="F1512" s="86"/>
      <c r="G1512" s="86"/>
      <c r="H1512" s="79">
        <f>IF(ISBLANK(#REF!)=FALSE,1,IF($J1512&lt;=$D$6,-1,0))</f>
        <v>1</v>
      </c>
      <c r="I1512" s="251">
        <v>42086</v>
      </c>
      <c r="J1512" s="251">
        <v>42104</v>
      </c>
      <c r="K1512" s="149"/>
      <c r="L1512" s="180"/>
      <c r="M1512" s="251"/>
      <c r="N1512" s="251"/>
      <c r="O1512" s="149"/>
      <c r="P1512" s="151"/>
      <c r="Q1512" s="145"/>
      <c r="R1512" s="165"/>
      <c r="S1512" s="177"/>
    </row>
    <row r="1513" spans="2:19" ht="12.75" customHeight="1" x14ac:dyDescent="0.25">
      <c r="B1513" s="137">
        <v>1500</v>
      </c>
      <c r="C1513" s="81">
        <v>6</v>
      </c>
      <c r="D1513" s="83" t="s">
        <v>4546</v>
      </c>
      <c r="E1513" s="128" t="s">
        <v>1057</v>
      </c>
      <c r="F1513" s="86"/>
      <c r="G1513" s="86"/>
      <c r="H1513" s="79">
        <f>IF(ISBLANK(#REF!)=FALSE,1,IF($J1513&lt;=$D$6,-1,0))</f>
        <v>1</v>
      </c>
      <c r="I1513" s="251">
        <v>42107</v>
      </c>
      <c r="J1513" s="251">
        <v>42125</v>
      </c>
      <c r="K1513" s="149"/>
      <c r="L1513" s="180"/>
      <c r="M1513" s="251"/>
      <c r="N1513" s="251"/>
      <c r="O1513" s="149"/>
      <c r="P1513" s="151"/>
      <c r="Q1513" s="145"/>
      <c r="R1513" s="165"/>
      <c r="S1513" s="177"/>
    </row>
    <row r="1514" spans="2:19" ht="12.75" customHeight="1" x14ac:dyDescent="0.25">
      <c r="B1514" s="137">
        <v>1501</v>
      </c>
      <c r="C1514" s="81">
        <v>6</v>
      </c>
      <c r="D1514" s="83" t="s">
        <v>4547</v>
      </c>
      <c r="E1514" s="128" t="s">
        <v>2994</v>
      </c>
      <c r="F1514" s="86"/>
      <c r="G1514" s="86"/>
      <c r="H1514" s="79">
        <f>IF(ISBLANK(#REF!)=FALSE,1,IF($J1514&lt;=$D$6,-1,0))</f>
        <v>1</v>
      </c>
      <c r="I1514" s="251">
        <v>42128</v>
      </c>
      <c r="J1514" s="251">
        <v>42146</v>
      </c>
      <c r="K1514" s="149"/>
      <c r="L1514" s="180"/>
      <c r="M1514" s="251"/>
      <c r="N1514" s="251"/>
      <c r="O1514" s="149"/>
      <c r="P1514" s="151"/>
      <c r="Q1514" s="145"/>
      <c r="R1514" s="165"/>
      <c r="S1514" s="177"/>
    </row>
    <row r="1515" spans="2:19" ht="12.75" customHeight="1" x14ac:dyDescent="0.25">
      <c r="B1515" s="137">
        <v>1502</v>
      </c>
      <c r="C1515" s="81">
        <v>6</v>
      </c>
      <c r="D1515" s="83" t="s">
        <v>4548</v>
      </c>
      <c r="E1515" s="128" t="s">
        <v>4036</v>
      </c>
      <c r="F1515" s="86"/>
      <c r="G1515" s="86"/>
      <c r="H1515" s="79">
        <f>IF(ISBLANK(#REF!)=FALSE,1,IF($J1515&lt;=$D$6,-1,0))</f>
        <v>1</v>
      </c>
      <c r="I1515" s="251">
        <v>42150</v>
      </c>
      <c r="J1515" s="251">
        <v>42167</v>
      </c>
      <c r="K1515" s="149"/>
      <c r="L1515" s="180"/>
      <c r="M1515" s="251"/>
      <c r="N1515" s="251"/>
      <c r="O1515" s="149"/>
      <c r="P1515" s="151"/>
      <c r="Q1515" s="145"/>
      <c r="R1515" s="165"/>
      <c r="S1515" s="177"/>
    </row>
    <row r="1516" spans="2:19" ht="12.75" customHeight="1" x14ac:dyDescent="0.25">
      <c r="B1516" s="137">
        <v>1503</v>
      </c>
      <c r="C1516" s="81">
        <v>5</v>
      </c>
      <c r="D1516" s="83" t="s">
        <v>4549</v>
      </c>
      <c r="E1516" s="128" t="s">
        <v>1010</v>
      </c>
      <c r="F1516" s="86" t="s">
        <v>455</v>
      </c>
      <c r="G1516" s="86"/>
      <c r="H1516" s="79">
        <f>IF(ISBLANK(#REF!)=FALSE,1,IF($J1516&lt;=$D$6,-1,0))</f>
        <v>1</v>
      </c>
      <c r="I1516" s="251">
        <v>42065</v>
      </c>
      <c r="J1516" s="251">
        <v>42167</v>
      </c>
      <c r="K1516" s="149">
        <v>0.13</v>
      </c>
      <c r="L1516" s="180">
        <f>NETWORKDAYS(I1516,J1516,0)</f>
        <v>75</v>
      </c>
      <c r="M1516" s="251"/>
      <c r="N1516" s="251"/>
      <c r="O1516" s="149">
        <v>0.13</v>
      </c>
      <c r="P1516" s="151"/>
      <c r="Q1516" s="145"/>
      <c r="R1516" s="165"/>
      <c r="S1516" s="177"/>
    </row>
    <row r="1517" spans="2:19" ht="12.75" customHeight="1" x14ac:dyDescent="0.25">
      <c r="B1517" s="137">
        <v>1504</v>
      </c>
      <c r="C1517" s="81">
        <v>6</v>
      </c>
      <c r="D1517" s="83" t="s">
        <v>4550</v>
      </c>
      <c r="E1517" s="128" t="s">
        <v>3141</v>
      </c>
      <c r="F1517" s="86" t="s">
        <v>455</v>
      </c>
      <c r="G1517" s="86"/>
      <c r="H1517" s="79">
        <f>IF(ISBLANK(#REF!)=FALSE,1,IF($J1517&lt;=$D$6,-1,0))</f>
        <v>1</v>
      </c>
      <c r="I1517" s="251">
        <v>42065</v>
      </c>
      <c r="J1517" s="251">
        <v>42090</v>
      </c>
      <c r="K1517" s="149"/>
      <c r="L1517" s="180"/>
      <c r="M1517" s="251"/>
      <c r="N1517" s="251"/>
      <c r="O1517" s="149"/>
      <c r="P1517" s="151"/>
      <c r="Q1517" s="145"/>
      <c r="R1517" s="165"/>
      <c r="S1517" s="177"/>
    </row>
    <row r="1518" spans="2:19" ht="12.75" customHeight="1" x14ac:dyDescent="0.25">
      <c r="B1518" s="137">
        <v>1505</v>
      </c>
      <c r="C1518" s="81">
        <v>6</v>
      </c>
      <c r="D1518" s="83" t="s">
        <v>4551</v>
      </c>
      <c r="E1518" s="128" t="s">
        <v>3817</v>
      </c>
      <c r="F1518" s="86" t="s">
        <v>455</v>
      </c>
      <c r="G1518" s="86"/>
      <c r="H1518" s="79">
        <f>IF(ISBLANK(#REF!)=FALSE,1,IF($J1518&lt;=$D$6,-1,0))</f>
        <v>1</v>
      </c>
      <c r="I1518" s="251">
        <v>42093</v>
      </c>
      <c r="J1518" s="251">
        <v>42111</v>
      </c>
      <c r="K1518" s="149"/>
      <c r="L1518" s="180"/>
      <c r="M1518" s="251"/>
      <c r="N1518" s="251"/>
      <c r="O1518" s="149"/>
      <c r="P1518" s="151"/>
      <c r="Q1518" s="145"/>
      <c r="R1518" s="165"/>
      <c r="S1518" s="177"/>
    </row>
    <row r="1519" spans="2:19" ht="12.75" customHeight="1" x14ac:dyDescent="0.25">
      <c r="B1519" s="137">
        <v>1506</v>
      </c>
      <c r="C1519" s="81">
        <v>6</v>
      </c>
      <c r="D1519" s="83" t="s">
        <v>4552</v>
      </c>
      <c r="E1519" s="128" t="s">
        <v>3819</v>
      </c>
      <c r="F1519" s="86" t="s">
        <v>455</v>
      </c>
      <c r="G1519" s="86"/>
      <c r="H1519" s="79">
        <f>IF(ISBLANK(#REF!)=FALSE,1,IF($J1519&lt;=$D$6,-1,0))</f>
        <v>1</v>
      </c>
      <c r="I1519" s="251">
        <v>42114</v>
      </c>
      <c r="J1519" s="251">
        <v>42132</v>
      </c>
      <c r="K1519" s="149"/>
      <c r="L1519" s="180"/>
      <c r="M1519" s="251"/>
      <c r="N1519" s="251"/>
      <c r="O1519" s="149"/>
      <c r="P1519" s="151"/>
      <c r="Q1519" s="145"/>
      <c r="R1519" s="165"/>
      <c r="S1519" s="177"/>
    </row>
    <row r="1520" spans="2:19" ht="12.75" customHeight="1" x14ac:dyDescent="0.25">
      <c r="B1520" s="137">
        <v>1507</v>
      </c>
      <c r="C1520" s="81">
        <v>6</v>
      </c>
      <c r="D1520" s="83" t="s">
        <v>4553</v>
      </c>
      <c r="E1520" s="128" t="s">
        <v>3145</v>
      </c>
      <c r="F1520" s="86" t="s">
        <v>455</v>
      </c>
      <c r="G1520" s="86"/>
      <c r="H1520" s="79">
        <f>IF(ISBLANK(#REF!)=FALSE,1,IF($J1520&lt;=$D$6,-1,0))</f>
        <v>1</v>
      </c>
      <c r="I1520" s="251">
        <v>42135</v>
      </c>
      <c r="J1520" s="251">
        <v>42153</v>
      </c>
      <c r="K1520" s="149"/>
      <c r="L1520" s="180"/>
      <c r="M1520" s="251"/>
      <c r="N1520" s="251"/>
      <c r="O1520" s="149"/>
      <c r="P1520" s="151"/>
      <c r="Q1520" s="145"/>
      <c r="R1520" s="165"/>
      <c r="S1520" s="177"/>
    </row>
    <row r="1521" spans="2:19" ht="12.75" customHeight="1" x14ac:dyDescent="0.25">
      <c r="B1521" s="137">
        <v>1508</v>
      </c>
      <c r="C1521" s="81">
        <v>5</v>
      </c>
      <c r="D1521" s="83" t="s">
        <v>4554</v>
      </c>
      <c r="E1521" s="128" t="s">
        <v>3007</v>
      </c>
      <c r="F1521" s="86" t="s">
        <v>455</v>
      </c>
      <c r="G1521" s="86"/>
      <c r="H1521" s="79">
        <f>IF(ISBLANK(#REF!)=FALSE,1,IF($J1521&lt;=$D$6,-1,0))</f>
        <v>1</v>
      </c>
      <c r="I1521" s="251">
        <v>42065</v>
      </c>
      <c r="J1521" s="251">
        <v>42167</v>
      </c>
      <c r="K1521" s="149">
        <v>0.1</v>
      </c>
      <c r="L1521" s="180">
        <f>NETWORKDAYS(I1521,J1521,0)</f>
        <v>75</v>
      </c>
      <c r="M1521" s="251"/>
      <c r="N1521" s="251"/>
      <c r="O1521" s="149">
        <v>0.1</v>
      </c>
      <c r="P1521" s="151"/>
      <c r="Q1521" s="145"/>
      <c r="R1521" s="165"/>
      <c r="S1521" s="177"/>
    </row>
    <row r="1522" spans="2:19" ht="12.75" customHeight="1" x14ac:dyDescent="0.25">
      <c r="B1522" s="137">
        <v>1509</v>
      </c>
      <c r="C1522" s="81">
        <v>6</v>
      </c>
      <c r="D1522" s="83" t="s">
        <v>4555</v>
      </c>
      <c r="E1522" s="128" t="s">
        <v>3823</v>
      </c>
      <c r="F1522" s="86" t="s">
        <v>455</v>
      </c>
      <c r="G1522" s="86"/>
      <c r="H1522" s="79">
        <f>IF(ISBLANK(#REF!)=FALSE,1,IF($J1522&lt;=$D$6,-1,0))</f>
        <v>1</v>
      </c>
      <c r="I1522" s="251">
        <v>42065</v>
      </c>
      <c r="J1522" s="251">
        <v>42076</v>
      </c>
      <c r="K1522" s="149"/>
      <c r="L1522" s="180"/>
      <c r="M1522" s="251"/>
      <c r="N1522" s="251"/>
      <c r="O1522" s="149"/>
      <c r="P1522" s="151"/>
      <c r="Q1522" s="145"/>
      <c r="R1522" s="165"/>
      <c r="S1522" s="177"/>
    </row>
    <row r="1523" spans="2:19" ht="12.75" customHeight="1" x14ac:dyDescent="0.25">
      <c r="B1523" s="137">
        <v>1510</v>
      </c>
      <c r="C1523" s="81">
        <v>6</v>
      </c>
      <c r="D1523" s="83" t="s">
        <v>4556</v>
      </c>
      <c r="E1523" s="128" t="s">
        <v>3825</v>
      </c>
      <c r="F1523" s="86" t="s">
        <v>455</v>
      </c>
      <c r="G1523" s="86"/>
      <c r="H1523" s="79">
        <f>IF(ISBLANK(#REF!)=FALSE,1,IF($J1523&lt;=$D$6,-1,0))</f>
        <v>1</v>
      </c>
      <c r="I1523" s="251">
        <v>42079</v>
      </c>
      <c r="J1523" s="251">
        <v>42090</v>
      </c>
      <c r="K1523" s="149"/>
      <c r="L1523" s="180"/>
      <c r="M1523" s="251"/>
      <c r="N1523" s="251"/>
      <c r="O1523" s="149"/>
      <c r="P1523" s="151"/>
      <c r="Q1523" s="145"/>
      <c r="R1523" s="165"/>
      <c r="S1523" s="177"/>
    </row>
    <row r="1524" spans="2:19" ht="12.75" customHeight="1" x14ac:dyDescent="0.25">
      <c r="B1524" s="137">
        <v>1511</v>
      </c>
      <c r="C1524" s="81">
        <v>6</v>
      </c>
      <c r="D1524" s="83" t="s">
        <v>4557</v>
      </c>
      <c r="E1524" s="128" t="s">
        <v>3827</v>
      </c>
      <c r="F1524" s="86" t="s">
        <v>455</v>
      </c>
      <c r="G1524" s="86"/>
      <c r="H1524" s="79">
        <f>IF(ISBLANK(#REF!)=FALSE,1,IF($J1524&lt;=$D$6,-1,0))</f>
        <v>1</v>
      </c>
      <c r="I1524" s="251">
        <v>42093</v>
      </c>
      <c r="J1524" s="251">
        <v>42104</v>
      </c>
      <c r="K1524" s="149"/>
      <c r="L1524" s="180"/>
      <c r="M1524" s="251"/>
      <c r="N1524" s="251"/>
      <c r="O1524" s="149"/>
      <c r="P1524" s="151"/>
      <c r="Q1524" s="145"/>
      <c r="R1524" s="165"/>
      <c r="S1524" s="177"/>
    </row>
    <row r="1525" spans="2:19" ht="12.75" customHeight="1" x14ac:dyDescent="0.25">
      <c r="B1525" s="137">
        <v>1512</v>
      </c>
      <c r="C1525" s="81">
        <v>6</v>
      </c>
      <c r="D1525" s="83" t="s">
        <v>4558</v>
      </c>
      <c r="E1525" s="128" t="s">
        <v>3829</v>
      </c>
      <c r="F1525" s="86" t="s">
        <v>455</v>
      </c>
      <c r="G1525" s="86"/>
      <c r="H1525" s="79">
        <f>IF(ISBLANK(#REF!)=FALSE,1,IF($J1525&lt;=$D$6,-1,0))</f>
        <v>1</v>
      </c>
      <c r="I1525" s="251">
        <v>42107</v>
      </c>
      <c r="J1525" s="251">
        <v>42118</v>
      </c>
      <c r="K1525" s="149"/>
      <c r="L1525" s="180"/>
      <c r="M1525" s="251"/>
      <c r="N1525" s="251"/>
      <c r="O1525" s="149"/>
      <c r="P1525" s="151"/>
      <c r="Q1525" s="145"/>
      <c r="R1525" s="165"/>
      <c r="S1525" s="177"/>
    </row>
    <row r="1526" spans="2:19" ht="12.75" customHeight="1" x14ac:dyDescent="0.25">
      <c r="B1526" s="137">
        <v>1513</v>
      </c>
      <c r="C1526" s="81">
        <v>6</v>
      </c>
      <c r="D1526" s="83" t="s">
        <v>4559</v>
      </c>
      <c r="E1526" s="128" t="s">
        <v>3831</v>
      </c>
      <c r="F1526" s="86" t="s">
        <v>455</v>
      </c>
      <c r="G1526" s="86"/>
      <c r="H1526" s="79">
        <f>IF(ISBLANK(#REF!)=FALSE,1,IF($J1526&lt;=$D$6,-1,0))</f>
        <v>1</v>
      </c>
      <c r="I1526" s="251">
        <v>42121</v>
      </c>
      <c r="J1526" s="251">
        <v>42132</v>
      </c>
      <c r="K1526" s="149"/>
      <c r="L1526" s="180"/>
      <c r="M1526" s="251"/>
      <c r="N1526" s="251"/>
      <c r="O1526" s="149"/>
      <c r="P1526" s="151"/>
      <c r="Q1526" s="145"/>
      <c r="R1526" s="165"/>
      <c r="S1526" s="177"/>
    </row>
    <row r="1527" spans="2:19" ht="12.75" customHeight="1" x14ac:dyDescent="0.25">
      <c r="B1527" s="137">
        <v>1514</v>
      </c>
      <c r="C1527" s="81">
        <v>6</v>
      </c>
      <c r="D1527" s="83" t="s">
        <v>4560</v>
      </c>
      <c r="E1527" s="128" t="s">
        <v>3833</v>
      </c>
      <c r="F1527" s="86" t="s">
        <v>455</v>
      </c>
      <c r="G1527" s="86"/>
      <c r="H1527" s="79">
        <f>IF(ISBLANK(#REF!)=FALSE,1,IF($J1527&lt;=$D$6,-1,0))</f>
        <v>1</v>
      </c>
      <c r="I1527" s="251">
        <v>42135</v>
      </c>
      <c r="J1527" s="251">
        <v>42146</v>
      </c>
      <c r="K1527" s="149"/>
      <c r="L1527" s="180"/>
      <c r="M1527" s="251"/>
      <c r="N1527" s="251"/>
      <c r="O1527" s="149"/>
      <c r="P1527" s="151"/>
      <c r="Q1527" s="145"/>
      <c r="R1527" s="165"/>
      <c r="S1527" s="177"/>
    </row>
    <row r="1528" spans="2:19" ht="12.75" customHeight="1" x14ac:dyDescent="0.25">
      <c r="B1528" s="137">
        <v>1515</v>
      </c>
      <c r="C1528" s="81">
        <v>6</v>
      </c>
      <c r="D1528" s="83" t="s">
        <v>4561</v>
      </c>
      <c r="E1528" s="128" t="s">
        <v>3835</v>
      </c>
      <c r="F1528" s="86" t="s">
        <v>455</v>
      </c>
      <c r="G1528" s="86"/>
      <c r="H1528" s="79">
        <f>IF(ISBLANK(#REF!)=FALSE,1,IF($J1528&lt;=$D$6,-1,0))</f>
        <v>1</v>
      </c>
      <c r="I1528" s="251">
        <v>42150</v>
      </c>
      <c r="J1528" s="251">
        <v>42160</v>
      </c>
      <c r="K1528" s="149"/>
      <c r="L1528" s="180"/>
      <c r="M1528" s="251"/>
      <c r="N1528" s="251"/>
      <c r="O1528" s="149"/>
      <c r="P1528" s="151"/>
      <c r="Q1528" s="145"/>
      <c r="R1528" s="165"/>
      <c r="S1528" s="177"/>
    </row>
    <row r="1529" spans="2:19" ht="12.75" customHeight="1" x14ac:dyDescent="0.25">
      <c r="B1529" s="137">
        <v>1516</v>
      </c>
      <c r="C1529" s="81">
        <v>6</v>
      </c>
      <c r="D1529" s="83" t="s">
        <v>4562</v>
      </c>
      <c r="E1529" s="128" t="s">
        <v>3837</v>
      </c>
      <c r="F1529" s="86" t="s">
        <v>455</v>
      </c>
      <c r="G1529" s="86"/>
      <c r="H1529" s="79">
        <f>IF(ISBLANK(#REF!)=FALSE,1,IF($J1529&lt;=$D$6,-1,0))</f>
        <v>1</v>
      </c>
      <c r="I1529" s="251">
        <v>42163</v>
      </c>
      <c r="J1529" s="251">
        <v>42167</v>
      </c>
      <c r="K1529" s="149"/>
      <c r="L1529" s="180"/>
      <c r="M1529" s="251"/>
      <c r="N1529" s="251"/>
      <c r="O1529" s="149"/>
      <c r="P1529" s="151"/>
      <c r="Q1529" s="145"/>
      <c r="R1529" s="165"/>
      <c r="S1529" s="177"/>
    </row>
    <row r="1530" spans="2:19" ht="12.75" customHeight="1" x14ac:dyDescent="0.25">
      <c r="B1530" s="137">
        <v>1517</v>
      </c>
      <c r="C1530" s="81">
        <v>5</v>
      </c>
      <c r="D1530" s="83" t="s">
        <v>4563</v>
      </c>
      <c r="E1530" s="128" t="s">
        <v>3839</v>
      </c>
      <c r="F1530" s="86" t="s">
        <v>455</v>
      </c>
      <c r="G1530" s="86"/>
      <c r="H1530" s="79">
        <f>IF(ISBLANK(#REF!)=FALSE,1,IF($J1530&lt;=$D$6,-1,0))</f>
        <v>1</v>
      </c>
      <c r="I1530" s="251">
        <v>42065</v>
      </c>
      <c r="J1530" s="251">
        <v>42167</v>
      </c>
      <c r="K1530" s="149">
        <v>0.14000000000000001</v>
      </c>
      <c r="L1530" s="180">
        <f>NETWORKDAYS(I1530,J1530,0)</f>
        <v>75</v>
      </c>
      <c r="M1530" s="251"/>
      <c r="N1530" s="251"/>
      <c r="O1530" s="149">
        <v>0.14000000000000001</v>
      </c>
      <c r="P1530" s="151"/>
      <c r="Q1530" s="145"/>
      <c r="R1530" s="165"/>
      <c r="S1530" s="177"/>
    </row>
    <row r="1531" spans="2:19" ht="12.75" customHeight="1" x14ac:dyDescent="0.25">
      <c r="B1531" s="137">
        <v>1518</v>
      </c>
      <c r="C1531" s="81">
        <v>6</v>
      </c>
      <c r="D1531" s="83" t="s">
        <v>4564</v>
      </c>
      <c r="E1531" s="128" t="s">
        <v>3841</v>
      </c>
      <c r="F1531" s="86" t="s">
        <v>455</v>
      </c>
      <c r="G1531" s="86"/>
      <c r="H1531" s="79">
        <f>IF(ISBLANK(#REF!)=FALSE,1,IF($J1531&lt;=$D$6,-1,0))</f>
        <v>1</v>
      </c>
      <c r="I1531" s="251">
        <v>42065</v>
      </c>
      <c r="J1531" s="251">
        <v>42076</v>
      </c>
      <c r="K1531" s="149"/>
      <c r="L1531" s="180"/>
      <c r="M1531" s="251"/>
      <c r="N1531" s="251"/>
      <c r="O1531" s="149"/>
      <c r="P1531" s="151"/>
      <c r="Q1531" s="145"/>
      <c r="R1531" s="165"/>
      <c r="S1531" s="177"/>
    </row>
    <row r="1532" spans="2:19" ht="12.75" customHeight="1" x14ac:dyDescent="0.25">
      <c r="B1532" s="137">
        <v>1519</v>
      </c>
      <c r="C1532" s="81">
        <v>6</v>
      </c>
      <c r="D1532" s="83" t="s">
        <v>4565</v>
      </c>
      <c r="E1532" s="128" t="s">
        <v>3843</v>
      </c>
      <c r="F1532" s="86" t="s">
        <v>455</v>
      </c>
      <c r="G1532" s="86"/>
      <c r="H1532" s="79">
        <f>IF(ISBLANK(#REF!)=FALSE,1,IF($J1532&lt;=$D$6,-1,0))</f>
        <v>1</v>
      </c>
      <c r="I1532" s="251">
        <v>42065</v>
      </c>
      <c r="J1532" s="251">
        <v>42076</v>
      </c>
      <c r="K1532" s="149"/>
      <c r="L1532" s="180"/>
      <c r="M1532" s="251"/>
      <c r="N1532" s="251"/>
      <c r="O1532" s="149"/>
      <c r="P1532" s="151"/>
      <c r="Q1532" s="145"/>
      <c r="R1532" s="165"/>
      <c r="S1532" s="177"/>
    </row>
    <row r="1533" spans="2:19" ht="12.75" customHeight="1" x14ac:dyDescent="0.25">
      <c r="B1533" s="137">
        <v>1520</v>
      </c>
      <c r="C1533" s="81">
        <v>6</v>
      </c>
      <c r="D1533" s="83" t="s">
        <v>4566</v>
      </c>
      <c r="E1533" s="128" t="s">
        <v>3957</v>
      </c>
      <c r="F1533" s="86" t="s">
        <v>455</v>
      </c>
      <c r="G1533" s="86"/>
      <c r="H1533" s="79">
        <f>IF(ISBLANK(#REF!)=FALSE,1,IF($J1533&lt;=$D$6,-1,0))</f>
        <v>1</v>
      </c>
      <c r="I1533" s="251">
        <v>42079</v>
      </c>
      <c r="J1533" s="251">
        <v>42090</v>
      </c>
      <c r="K1533" s="149"/>
      <c r="L1533" s="180"/>
      <c r="M1533" s="251"/>
      <c r="N1533" s="251"/>
      <c r="O1533" s="149"/>
      <c r="P1533" s="151"/>
      <c r="Q1533" s="145"/>
      <c r="R1533" s="165"/>
      <c r="S1533" s="177"/>
    </row>
    <row r="1534" spans="2:19" ht="12.75" customHeight="1" x14ac:dyDescent="0.25">
      <c r="B1534" s="137">
        <v>1521</v>
      </c>
      <c r="C1534" s="81">
        <v>6</v>
      </c>
      <c r="D1534" s="83" t="s">
        <v>4567</v>
      </c>
      <c r="E1534" s="128" t="s">
        <v>3959</v>
      </c>
      <c r="F1534" s="86" t="s">
        <v>455</v>
      </c>
      <c r="G1534" s="86"/>
      <c r="H1534" s="79">
        <f>IF(ISBLANK(#REF!)=FALSE,1,IF($J1534&lt;=$D$6,-1,0))</f>
        <v>1</v>
      </c>
      <c r="I1534" s="251">
        <v>42079</v>
      </c>
      <c r="J1534" s="251">
        <v>42090</v>
      </c>
      <c r="K1534" s="149"/>
      <c r="L1534" s="180"/>
      <c r="M1534" s="251"/>
      <c r="N1534" s="251"/>
      <c r="O1534" s="149"/>
      <c r="P1534" s="151"/>
      <c r="Q1534" s="145"/>
      <c r="R1534" s="165"/>
      <c r="S1534" s="177"/>
    </row>
    <row r="1535" spans="2:19" ht="12.75" customHeight="1" x14ac:dyDescent="0.25">
      <c r="B1535" s="137">
        <v>1522</v>
      </c>
      <c r="C1535" s="81">
        <v>6</v>
      </c>
      <c r="D1535" s="83" t="s">
        <v>4568</v>
      </c>
      <c r="E1535" s="128" t="s">
        <v>4057</v>
      </c>
      <c r="F1535" s="86" t="s">
        <v>455</v>
      </c>
      <c r="G1535" s="86"/>
      <c r="H1535" s="79">
        <f>IF(ISBLANK(#REF!)=FALSE,1,IF($J1535&lt;=$D$6,-1,0))</f>
        <v>1</v>
      </c>
      <c r="I1535" s="251">
        <v>42093</v>
      </c>
      <c r="J1535" s="251">
        <v>42104</v>
      </c>
      <c r="K1535" s="149"/>
      <c r="L1535" s="180"/>
      <c r="M1535" s="251"/>
      <c r="N1535" s="251"/>
      <c r="O1535" s="149"/>
      <c r="P1535" s="151"/>
      <c r="Q1535" s="145"/>
      <c r="R1535" s="165"/>
      <c r="S1535" s="177"/>
    </row>
    <row r="1536" spans="2:19" ht="12.75" customHeight="1" x14ac:dyDescent="0.25">
      <c r="B1536" s="137">
        <v>1523</v>
      </c>
      <c r="C1536" s="81">
        <v>6</v>
      </c>
      <c r="D1536" s="83" t="s">
        <v>4569</v>
      </c>
      <c r="E1536" s="128" t="s">
        <v>4059</v>
      </c>
      <c r="F1536" s="86" t="s">
        <v>455</v>
      </c>
      <c r="G1536" s="86"/>
      <c r="H1536" s="79">
        <f>IF(ISBLANK(#REF!)=FALSE,1,IF($J1536&lt;=$D$6,-1,0))</f>
        <v>1</v>
      </c>
      <c r="I1536" s="251">
        <v>42093</v>
      </c>
      <c r="J1536" s="251">
        <v>42104</v>
      </c>
      <c r="K1536" s="149"/>
      <c r="L1536" s="180"/>
      <c r="M1536" s="251"/>
      <c r="N1536" s="251"/>
      <c r="O1536" s="149"/>
      <c r="P1536" s="151"/>
      <c r="Q1536" s="145"/>
      <c r="R1536" s="165"/>
      <c r="S1536" s="177"/>
    </row>
    <row r="1537" spans="2:19" ht="12.75" customHeight="1" x14ac:dyDescent="0.25">
      <c r="B1537" s="137">
        <v>1524</v>
      </c>
      <c r="C1537" s="81">
        <v>6</v>
      </c>
      <c r="D1537" s="83" t="s">
        <v>4570</v>
      </c>
      <c r="E1537" s="128" t="s">
        <v>4061</v>
      </c>
      <c r="F1537" s="86" t="s">
        <v>455</v>
      </c>
      <c r="G1537" s="86"/>
      <c r="H1537" s="79">
        <f>IF(ISBLANK(#REF!)=FALSE,1,IF($J1537&lt;=$D$6,-1,0))</f>
        <v>1</v>
      </c>
      <c r="I1537" s="251">
        <v>42107</v>
      </c>
      <c r="J1537" s="251">
        <v>42118</v>
      </c>
      <c r="K1537" s="149"/>
      <c r="L1537" s="180"/>
      <c r="M1537" s="251"/>
      <c r="N1537" s="251"/>
      <c r="O1537" s="149"/>
      <c r="P1537" s="151"/>
      <c r="Q1537" s="145"/>
      <c r="R1537" s="165"/>
      <c r="S1537" s="177"/>
    </row>
    <row r="1538" spans="2:19" ht="12.75" customHeight="1" x14ac:dyDescent="0.25">
      <c r="B1538" s="137">
        <v>1525</v>
      </c>
      <c r="C1538" s="81">
        <v>6</v>
      </c>
      <c r="D1538" s="83" t="s">
        <v>4571</v>
      </c>
      <c r="E1538" s="128" t="s">
        <v>3856</v>
      </c>
      <c r="F1538" s="86" t="s">
        <v>455</v>
      </c>
      <c r="G1538" s="86"/>
      <c r="H1538" s="79">
        <f>IF(ISBLANK(#REF!)=FALSE,1,IF($J1538&lt;=$D$6,-1,0))</f>
        <v>1</v>
      </c>
      <c r="I1538" s="251">
        <v>42121</v>
      </c>
      <c r="J1538" s="251">
        <v>42132</v>
      </c>
      <c r="K1538" s="149"/>
      <c r="L1538" s="180"/>
      <c r="M1538" s="251"/>
      <c r="N1538" s="251"/>
      <c r="O1538" s="149"/>
      <c r="P1538" s="151"/>
      <c r="Q1538" s="145"/>
      <c r="R1538" s="165"/>
      <c r="S1538" s="177"/>
    </row>
    <row r="1539" spans="2:19" ht="12.75" customHeight="1" x14ac:dyDescent="0.25">
      <c r="B1539" s="137">
        <v>1526</v>
      </c>
      <c r="C1539" s="81">
        <v>6</v>
      </c>
      <c r="D1539" s="83" t="s">
        <v>4572</v>
      </c>
      <c r="E1539" s="128" t="s">
        <v>4064</v>
      </c>
      <c r="F1539" s="86" t="s">
        <v>455</v>
      </c>
      <c r="G1539" s="86"/>
      <c r="H1539" s="79">
        <f>IF(ISBLANK(#REF!)=FALSE,1,IF($J1539&lt;=$D$6,-1,0))</f>
        <v>1</v>
      </c>
      <c r="I1539" s="251">
        <v>42135</v>
      </c>
      <c r="J1539" s="251">
        <v>42146</v>
      </c>
      <c r="K1539" s="149"/>
      <c r="L1539" s="180"/>
      <c r="M1539" s="251"/>
      <c r="N1539" s="251"/>
      <c r="O1539" s="149"/>
      <c r="P1539" s="151"/>
      <c r="Q1539" s="145"/>
      <c r="R1539" s="165"/>
      <c r="S1539" s="177"/>
    </row>
    <row r="1540" spans="2:19" ht="12.75" customHeight="1" x14ac:dyDescent="0.25">
      <c r="B1540" s="137">
        <v>1527</v>
      </c>
      <c r="C1540" s="81">
        <v>6</v>
      </c>
      <c r="D1540" s="83" t="s">
        <v>4573</v>
      </c>
      <c r="E1540" s="128" t="s">
        <v>4066</v>
      </c>
      <c r="F1540" s="86" t="s">
        <v>455</v>
      </c>
      <c r="G1540" s="86"/>
      <c r="H1540" s="79">
        <f>IF(ISBLANK(#REF!)=FALSE,1,IF($J1540&lt;=$D$6,-1,0))</f>
        <v>1</v>
      </c>
      <c r="I1540" s="251">
        <v>42135</v>
      </c>
      <c r="J1540" s="251">
        <v>42146</v>
      </c>
      <c r="K1540" s="149"/>
      <c r="L1540" s="180"/>
      <c r="M1540" s="251"/>
      <c r="N1540" s="251"/>
      <c r="O1540" s="149"/>
      <c r="P1540" s="151"/>
      <c r="Q1540" s="145"/>
      <c r="R1540" s="165"/>
      <c r="S1540" s="177"/>
    </row>
    <row r="1541" spans="2:19" ht="12.75" customHeight="1" x14ac:dyDescent="0.25">
      <c r="B1541" s="137">
        <v>1528</v>
      </c>
      <c r="C1541" s="81">
        <v>6</v>
      </c>
      <c r="D1541" s="83" t="s">
        <v>4574</v>
      </c>
      <c r="E1541" s="128" t="s">
        <v>4068</v>
      </c>
      <c r="F1541" s="86" t="s">
        <v>455</v>
      </c>
      <c r="G1541" s="86"/>
      <c r="H1541" s="79">
        <f>IF(ISBLANK(#REF!)=FALSE,1,IF($J1541&lt;=$D$6,-1,0))</f>
        <v>1</v>
      </c>
      <c r="I1541" s="251">
        <v>42150</v>
      </c>
      <c r="J1541" s="251">
        <v>42160</v>
      </c>
      <c r="K1541" s="149"/>
      <c r="L1541" s="180"/>
      <c r="M1541" s="251"/>
      <c r="N1541" s="251"/>
      <c r="O1541" s="149"/>
      <c r="P1541" s="151"/>
      <c r="Q1541" s="145"/>
      <c r="R1541" s="165"/>
      <c r="S1541" s="177"/>
    </row>
    <row r="1542" spans="2:19" ht="12.75" customHeight="1" x14ac:dyDescent="0.25">
      <c r="B1542" s="137">
        <v>1529</v>
      </c>
      <c r="C1542" s="81">
        <v>6</v>
      </c>
      <c r="D1542" s="83" t="s">
        <v>4575</v>
      </c>
      <c r="E1542" s="128" t="s">
        <v>4070</v>
      </c>
      <c r="F1542" s="86" t="s">
        <v>455</v>
      </c>
      <c r="G1542" s="86"/>
      <c r="H1542" s="79">
        <f>IF(ISBLANK(#REF!)=FALSE,1,IF($J1542&lt;=$D$6,-1,0))</f>
        <v>1</v>
      </c>
      <c r="I1542" s="251">
        <v>42163</v>
      </c>
      <c r="J1542" s="251">
        <v>42167</v>
      </c>
      <c r="K1542" s="149"/>
      <c r="L1542" s="180"/>
      <c r="M1542" s="251"/>
      <c r="N1542" s="251"/>
      <c r="O1542" s="149"/>
      <c r="P1542" s="151"/>
      <c r="Q1542" s="145"/>
      <c r="R1542" s="165"/>
      <c r="S1542" s="177"/>
    </row>
    <row r="1543" spans="2:19" ht="12.75" customHeight="1" x14ac:dyDescent="0.25">
      <c r="B1543" s="137">
        <v>1530</v>
      </c>
      <c r="C1543" s="81">
        <v>5</v>
      </c>
      <c r="D1543" s="83" t="s">
        <v>4576</v>
      </c>
      <c r="E1543" s="128" t="s">
        <v>2984</v>
      </c>
      <c r="F1543" s="86" t="s">
        <v>455</v>
      </c>
      <c r="G1543" s="86"/>
      <c r="H1543" s="79">
        <f>IF(ISBLANK(#REF!)=FALSE,1,IF($J1543&lt;=$D$6,-1,0))</f>
        <v>1</v>
      </c>
      <c r="I1543" s="251">
        <v>42065</v>
      </c>
      <c r="J1543" s="251">
        <v>42167</v>
      </c>
      <c r="K1543" s="149">
        <v>0.08</v>
      </c>
      <c r="L1543" s="180">
        <f>NETWORKDAYS(I1543,J1543,0)</f>
        <v>75</v>
      </c>
      <c r="M1543" s="251"/>
      <c r="N1543" s="251"/>
      <c r="O1543" s="149">
        <v>0.08</v>
      </c>
      <c r="P1543" s="151"/>
      <c r="Q1543" s="145"/>
      <c r="R1543" s="165"/>
      <c r="S1543" s="177"/>
    </row>
    <row r="1544" spans="2:19" ht="12.75" customHeight="1" x14ac:dyDescent="0.25">
      <c r="B1544" s="137">
        <v>1531</v>
      </c>
      <c r="C1544" s="81">
        <v>6</v>
      </c>
      <c r="D1544" s="83" t="s">
        <v>4577</v>
      </c>
      <c r="E1544" s="128" t="s">
        <v>3970</v>
      </c>
      <c r="F1544" s="86" t="s">
        <v>455</v>
      </c>
      <c r="G1544" s="86"/>
      <c r="H1544" s="79">
        <f>IF(ISBLANK(#REF!)=FALSE,1,IF($J1544&lt;=$D$6,-1,0))</f>
        <v>1</v>
      </c>
      <c r="I1544" s="251">
        <v>42065</v>
      </c>
      <c r="J1544" s="251">
        <v>42076</v>
      </c>
      <c r="K1544" s="149"/>
      <c r="L1544" s="180"/>
      <c r="M1544" s="251"/>
      <c r="N1544" s="251"/>
      <c r="O1544" s="149"/>
      <c r="P1544" s="151"/>
      <c r="Q1544" s="145"/>
      <c r="R1544" s="165"/>
      <c r="S1544" s="177"/>
    </row>
    <row r="1545" spans="2:19" ht="12.75" customHeight="1" x14ac:dyDescent="0.25">
      <c r="B1545" s="137">
        <v>1532</v>
      </c>
      <c r="C1545" s="81">
        <v>6</v>
      </c>
      <c r="D1545" s="83" t="s">
        <v>4578</v>
      </c>
      <c r="E1545" s="128" t="s">
        <v>3972</v>
      </c>
      <c r="F1545" s="86" t="s">
        <v>455</v>
      </c>
      <c r="G1545" s="86"/>
      <c r="H1545" s="79">
        <f>IF(ISBLANK(#REF!)=FALSE,1,IF($J1545&lt;=$D$6,-1,0))</f>
        <v>1</v>
      </c>
      <c r="I1545" s="251">
        <v>42079</v>
      </c>
      <c r="J1545" s="251">
        <v>42090</v>
      </c>
      <c r="K1545" s="149"/>
      <c r="L1545" s="180"/>
      <c r="M1545" s="251"/>
      <c r="N1545" s="251"/>
      <c r="O1545" s="149"/>
      <c r="P1545" s="151"/>
      <c r="Q1545" s="145"/>
      <c r="R1545" s="165"/>
      <c r="S1545" s="177"/>
    </row>
    <row r="1546" spans="2:19" ht="12.75" customHeight="1" x14ac:dyDescent="0.25">
      <c r="B1546" s="137">
        <v>1533</v>
      </c>
      <c r="C1546" s="81">
        <v>6</v>
      </c>
      <c r="D1546" s="83" t="s">
        <v>4579</v>
      </c>
      <c r="E1546" s="128" t="s">
        <v>3974</v>
      </c>
      <c r="F1546" s="86" t="s">
        <v>455</v>
      </c>
      <c r="G1546" s="86"/>
      <c r="H1546" s="79">
        <f>IF(ISBLANK(#REF!)=FALSE,1,IF($J1546&lt;=$D$6,-1,0))</f>
        <v>1</v>
      </c>
      <c r="I1546" s="251">
        <v>42093</v>
      </c>
      <c r="J1546" s="251">
        <v>42104</v>
      </c>
      <c r="K1546" s="149"/>
      <c r="L1546" s="180"/>
      <c r="M1546" s="251"/>
      <c r="N1546" s="251"/>
      <c r="O1546" s="149"/>
      <c r="P1546" s="151"/>
      <c r="Q1546" s="145"/>
      <c r="R1546" s="165"/>
      <c r="S1546" s="177"/>
    </row>
    <row r="1547" spans="2:19" ht="12.75" customHeight="1" x14ac:dyDescent="0.25">
      <c r="B1547" s="137">
        <v>1534</v>
      </c>
      <c r="C1547" s="81">
        <v>6</v>
      </c>
      <c r="D1547" s="83" t="s">
        <v>4580</v>
      </c>
      <c r="E1547" s="128" t="s">
        <v>3875</v>
      </c>
      <c r="F1547" s="86" t="s">
        <v>455</v>
      </c>
      <c r="G1547" s="86"/>
      <c r="H1547" s="79">
        <f>IF(ISBLANK(#REF!)=FALSE,1,IF($J1547&lt;=$D$6,-1,0))</f>
        <v>1</v>
      </c>
      <c r="I1547" s="251">
        <v>42107</v>
      </c>
      <c r="J1547" s="251">
        <v>42118</v>
      </c>
      <c r="K1547" s="149"/>
      <c r="L1547" s="180"/>
      <c r="M1547" s="251"/>
      <c r="N1547" s="251"/>
      <c r="O1547" s="149"/>
      <c r="P1547" s="151"/>
      <c r="Q1547" s="145"/>
      <c r="R1547" s="165"/>
      <c r="S1547" s="177"/>
    </row>
    <row r="1548" spans="2:19" ht="12.75" customHeight="1" x14ac:dyDescent="0.25">
      <c r="B1548" s="137">
        <v>1535</v>
      </c>
      <c r="C1548" s="81">
        <v>5</v>
      </c>
      <c r="D1548" s="83" t="s">
        <v>4581</v>
      </c>
      <c r="E1548" s="128" t="s">
        <v>3877</v>
      </c>
      <c r="F1548" s="86" t="s">
        <v>455</v>
      </c>
      <c r="G1548" s="86"/>
      <c r="H1548" s="79">
        <f>IF(ISBLANK(#REF!)=FALSE,1,IF($J1548&lt;=$D$6,-1,0))</f>
        <v>1</v>
      </c>
      <c r="I1548" s="251">
        <v>42065</v>
      </c>
      <c r="J1548" s="251">
        <v>42167</v>
      </c>
      <c r="K1548" s="149">
        <v>0.08</v>
      </c>
      <c r="L1548" s="180">
        <f>NETWORKDAYS(I1548,J1548,0)</f>
        <v>75</v>
      </c>
      <c r="M1548" s="251"/>
      <c r="N1548" s="251"/>
      <c r="O1548" s="149">
        <v>0.08</v>
      </c>
      <c r="P1548" s="151"/>
      <c r="Q1548" s="145"/>
      <c r="R1548" s="165"/>
      <c r="S1548" s="177"/>
    </row>
    <row r="1549" spans="2:19" ht="12.75" customHeight="1" x14ac:dyDescent="0.25">
      <c r="B1549" s="137">
        <v>1536</v>
      </c>
      <c r="C1549" s="81">
        <v>6</v>
      </c>
      <c r="D1549" s="83" t="s">
        <v>4582</v>
      </c>
      <c r="E1549" s="128" t="s">
        <v>3879</v>
      </c>
      <c r="F1549" s="86" t="s">
        <v>455</v>
      </c>
      <c r="G1549" s="86"/>
      <c r="H1549" s="79">
        <f>IF(ISBLANK(#REF!)=FALSE,1,IF($J1549&lt;=$D$6,-1,0))</f>
        <v>1</v>
      </c>
      <c r="I1549" s="251">
        <v>42121</v>
      </c>
      <c r="J1549" s="251">
        <v>42132</v>
      </c>
      <c r="K1549" s="149"/>
      <c r="L1549" s="180"/>
      <c r="M1549" s="251"/>
      <c r="N1549" s="251"/>
      <c r="O1549" s="149"/>
      <c r="P1549" s="151"/>
      <c r="Q1549" s="145"/>
      <c r="R1549" s="165"/>
      <c r="S1549" s="177"/>
    </row>
    <row r="1550" spans="2:19" ht="12.75" customHeight="1" x14ac:dyDescent="0.25">
      <c r="B1550" s="137">
        <v>1537</v>
      </c>
      <c r="C1550" s="81">
        <v>6</v>
      </c>
      <c r="D1550" s="83" t="s">
        <v>4583</v>
      </c>
      <c r="E1550" s="128" t="s">
        <v>3881</v>
      </c>
      <c r="F1550" s="86" t="s">
        <v>455</v>
      </c>
      <c r="G1550" s="86"/>
      <c r="H1550" s="79">
        <f>IF(ISBLANK(#REF!)=FALSE,1,IF($J1550&lt;=$D$6,-1,0))</f>
        <v>1</v>
      </c>
      <c r="I1550" s="251">
        <v>42135</v>
      </c>
      <c r="J1550" s="251">
        <v>42146</v>
      </c>
      <c r="K1550" s="149"/>
      <c r="L1550" s="180"/>
      <c r="M1550" s="251"/>
      <c r="N1550" s="251"/>
      <c r="O1550" s="149"/>
      <c r="P1550" s="151"/>
      <c r="Q1550" s="145"/>
      <c r="R1550" s="165"/>
      <c r="S1550" s="177"/>
    </row>
    <row r="1551" spans="2:19" ht="12.75" customHeight="1" x14ac:dyDescent="0.25">
      <c r="B1551" s="137">
        <v>1538</v>
      </c>
      <c r="C1551" s="81">
        <v>6</v>
      </c>
      <c r="D1551" s="83" t="s">
        <v>4584</v>
      </c>
      <c r="E1551" s="128" t="s">
        <v>3883</v>
      </c>
      <c r="F1551" s="86" t="s">
        <v>455</v>
      </c>
      <c r="G1551" s="86"/>
      <c r="H1551" s="79">
        <f>IF(ISBLANK(#REF!)=FALSE,1,IF($J1551&lt;=$D$6,-1,0))</f>
        <v>1</v>
      </c>
      <c r="I1551" s="251">
        <v>42150</v>
      </c>
      <c r="J1551" s="251">
        <v>42160</v>
      </c>
      <c r="K1551" s="149"/>
      <c r="L1551" s="180"/>
      <c r="M1551" s="251"/>
      <c r="N1551" s="251"/>
      <c r="O1551" s="149"/>
      <c r="P1551" s="151"/>
      <c r="Q1551" s="145"/>
      <c r="R1551" s="165"/>
      <c r="S1551" s="177"/>
    </row>
    <row r="1552" spans="2:19" ht="12.75" customHeight="1" x14ac:dyDescent="0.25">
      <c r="B1552" s="137">
        <v>1539</v>
      </c>
      <c r="C1552" s="81">
        <v>6</v>
      </c>
      <c r="D1552" s="83" t="s">
        <v>4585</v>
      </c>
      <c r="E1552" s="128" t="s">
        <v>3885</v>
      </c>
      <c r="F1552" s="86" t="s">
        <v>455</v>
      </c>
      <c r="G1552" s="86"/>
      <c r="H1552" s="79">
        <f>IF(ISBLANK(#REF!)=FALSE,1,IF($J1552&lt;=$D$6,-1,0))</f>
        <v>1</v>
      </c>
      <c r="I1552" s="251">
        <v>42163</v>
      </c>
      <c r="J1552" s="251">
        <v>42167</v>
      </c>
      <c r="K1552" s="149"/>
      <c r="L1552" s="180"/>
      <c r="M1552" s="251"/>
      <c r="N1552" s="251"/>
      <c r="O1552" s="149"/>
      <c r="P1552" s="151"/>
      <c r="Q1552" s="145"/>
      <c r="R1552" s="165"/>
      <c r="S1552" s="177"/>
    </row>
    <row r="1553" spans="2:19" ht="12.75" customHeight="1" x14ac:dyDescent="0.25">
      <c r="B1553" s="137">
        <v>1540</v>
      </c>
      <c r="C1553" s="81">
        <v>5</v>
      </c>
      <c r="D1553" s="83" t="s">
        <v>4586</v>
      </c>
      <c r="E1553" s="128" t="s">
        <v>1081</v>
      </c>
      <c r="F1553" s="86" t="s">
        <v>455</v>
      </c>
      <c r="G1553" s="86"/>
      <c r="H1553" s="79">
        <f>IF(ISBLANK(#REF!)=FALSE,1,IF($J1553&lt;=$D$6,-1,0))</f>
        <v>1</v>
      </c>
      <c r="I1553" s="251">
        <v>42065</v>
      </c>
      <c r="J1553" s="251">
        <v>42167</v>
      </c>
      <c r="K1553" s="149">
        <v>0.5</v>
      </c>
      <c r="L1553" s="180">
        <f>NETWORKDAYS(I1553,J1553,0)</f>
        <v>75</v>
      </c>
      <c r="M1553" s="251"/>
      <c r="N1553" s="251"/>
      <c r="O1553" s="149">
        <v>0.5</v>
      </c>
      <c r="P1553" s="151"/>
      <c r="Q1553" s="145"/>
      <c r="R1553" s="165"/>
      <c r="S1553" s="177"/>
    </row>
    <row r="1554" spans="2:19" ht="12.75" customHeight="1" x14ac:dyDescent="0.25">
      <c r="B1554" s="137">
        <v>1541</v>
      </c>
      <c r="C1554" s="81">
        <v>6</v>
      </c>
      <c r="D1554" s="83" t="s">
        <v>4587</v>
      </c>
      <c r="E1554" s="128" t="s">
        <v>3888</v>
      </c>
      <c r="F1554" s="86" t="s">
        <v>455</v>
      </c>
      <c r="G1554" s="86"/>
      <c r="H1554" s="79">
        <f>IF(ISBLANK(#REF!)=FALSE,1,IF($J1554&lt;=$D$6,-1,0))</f>
        <v>1</v>
      </c>
      <c r="I1554" s="251">
        <v>42065</v>
      </c>
      <c r="J1554" s="251">
        <v>42097</v>
      </c>
      <c r="K1554" s="149"/>
      <c r="L1554" s="180"/>
      <c r="M1554" s="251"/>
      <c r="N1554" s="251"/>
      <c r="O1554" s="149"/>
      <c r="P1554" s="151"/>
      <c r="Q1554" s="145"/>
      <c r="R1554" s="165"/>
      <c r="S1554" s="177"/>
    </row>
    <row r="1555" spans="2:19" ht="12.75" customHeight="1" x14ac:dyDescent="0.25">
      <c r="B1555" s="137">
        <v>1542</v>
      </c>
      <c r="C1555" s="81">
        <v>6</v>
      </c>
      <c r="D1555" s="83" t="s">
        <v>4588</v>
      </c>
      <c r="E1555" s="128" t="s">
        <v>3890</v>
      </c>
      <c r="F1555" s="86" t="s">
        <v>455</v>
      </c>
      <c r="G1555" s="86"/>
      <c r="H1555" s="79">
        <f>IF(ISBLANK(#REF!)=FALSE,1,IF($J1555&lt;=$D$6,-1,0))</f>
        <v>1</v>
      </c>
      <c r="I1555" s="251">
        <v>42100</v>
      </c>
      <c r="J1555" s="251">
        <v>42132</v>
      </c>
      <c r="K1555" s="149"/>
      <c r="L1555" s="180"/>
      <c r="M1555" s="251"/>
      <c r="N1555" s="251"/>
      <c r="O1555" s="149"/>
      <c r="P1555" s="151"/>
      <c r="Q1555" s="145"/>
      <c r="R1555" s="165"/>
      <c r="S1555" s="177"/>
    </row>
    <row r="1556" spans="2:19" ht="12.75" customHeight="1" x14ac:dyDescent="0.25">
      <c r="B1556" s="137">
        <v>1543</v>
      </c>
      <c r="C1556" s="81">
        <v>6</v>
      </c>
      <c r="D1556" s="83" t="s">
        <v>4589</v>
      </c>
      <c r="E1556" s="128" t="s">
        <v>3892</v>
      </c>
      <c r="F1556" s="86" t="s">
        <v>455</v>
      </c>
      <c r="G1556" s="86"/>
      <c r="H1556" s="79">
        <f>IF(ISBLANK(#REF!)=FALSE,1,IF($J1556&lt;=$D$6,-1,0))</f>
        <v>1</v>
      </c>
      <c r="I1556" s="251">
        <v>42135</v>
      </c>
      <c r="J1556" s="251">
        <v>42167</v>
      </c>
      <c r="K1556" s="149"/>
      <c r="L1556" s="180"/>
      <c r="M1556" s="251"/>
      <c r="N1556" s="251"/>
      <c r="O1556" s="149"/>
      <c r="P1556" s="151"/>
      <c r="Q1556" s="145"/>
      <c r="R1556" s="165"/>
      <c r="S1556" s="177"/>
    </row>
    <row r="1557" spans="2:19" ht="12.75" customHeight="1" x14ac:dyDescent="0.25">
      <c r="B1557" s="137">
        <v>1544</v>
      </c>
      <c r="C1557" s="81">
        <v>5</v>
      </c>
      <c r="D1557" s="83" t="s">
        <v>4590</v>
      </c>
      <c r="E1557" s="128" t="s">
        <v>3015</v>
      </c>
      <c r="F1557" s="86" t="s">
        <v>455</v>
      </c>
      <c r="G1557" s="86"/>
      <c r="H1557" s="79">
        <f>IF(ISBLANK(#REF!)=FALSE,1,IF($J1557&lt;=$D$6,-1,0))</f>
        <v>1</v>
      </c>
      <c r="I1557" s="251">
        <v>42065</v>
      </c>
      <c r="J1557" s="251">
        <v>42167</v>
      </c>
      <c r="K1557" s="149">
        <v>0.1</v>
      </c>
      <c r="L1557" s="180">
        <f>NETWORKDAYS(I1557,J1557,0)</f>
        <v>75</v>
      </c>
      <c r="M1557" s="251"/>
      <c r="N1557" s="251"/>
      <c r="O1557" s="149">
        <v>0.1</v>
      </c>
      <c r="P1557" s="151"/>
      <c r="Q1557" s="145"/>
      <c r="R1557" s="165"/>
      <c r="S1557" s="177"/>
    </row>
    <row r="1558" spans="2:19" ht="12.75" customHeight="1" x14ac:dyDescent="0.25">
      <c r="B1558" s="137">
        <v>1545</v>
      </c>
      <c r="C1558" s="81">
        <v>6</v>
      </c>
      <c r="D1558" s="83" t="s">
        <v>4591</v>
      </c>
      <c r="E1558" s="128" t="s">
        <v>3895</v>
      </c>
      <c r="F1558" s="86" t="s">
        <v>455</v>
      </c>
      <c r="G1558" s="86"/>
      <c r="H1558" s="79">
        <f>IF(ISBLANK(#REF!)=FALSE,1,IF($J1558&lt;=$D$6,-1,0))</f>
        <v>1</v>
      </c>
      <c r="I1558" s="251">
        <v>42065</v>
      </c>
      <c r="J1558" s="251">
        <v>42097</v>
      </c>
      <c r="K1558" s="149"/>
      <c r="L1558" s="180"/>
      <c r="M1558" s="251"/>
      <c r="N1558" s="251"/>
      <c r="O1558" s="149"/>
      <c r="P1558" s="151"/>
      <c r="Q1558" s="145"/>
      <c r="R1558" s="165"/>
      <c r="S1558" s="177"/>
    </row>
    <row r="1559" spans="2:19" ht="12.75" customHeight="1" x14ac:dyDescent="0.25">
      <c r="B1559" s="137">
        <v>1546</v>
      </c>
      <c r="C1559" s="81">
        <v>6</v>
      </c>
      <c r="D1559" s="83" t="s">
        <v>4592</v>
      </c>
      <c r="E1559" s="128" t="s">
        <v>3897</v>
      </c>
      <c r="F1559" s="86" t="s">
        <v>455</v>
      </c>
      <c r="G1559" s="86"/>
      <c r="H1559" s="79">
        <f>IF(ISBLANK(#REF!)=FALSE,1,IF($J1559&lt;=$D$6,-1,0))</f>
        <v>1</v>
      </c>
      <c r="I1559" s="251">
        <v>42065</v>
      </c>
      <c r="J1559" s="251">
        <v>42097</v>
      </c>
      <c r="K1559" s="149"/>
      <c r="L1559" s="180"/>
      <c r="M1559" s="251"/>
      <c r="N1559" s="251"/>
      <c r="O1559" s="149"/>
      <c r="P1559" s="151"/>
      <c r="Q1559" s="145"/>
      <c r="R1559" s="165"/>
      <c r="S1559" s="177"/>
    </row>
    <row r="1560" spans="2:19" ht="12.75" customHeight="1" x14ac:dyDescent="0.25">
      <c r="B1560" s="137">
        <v>1547</v>
      </c>
      <c r="C1560" s="81">
        <v>6</v>
      </c>
      <c r="D1560" s="83" t="s">
        <v>4593</v>
      </c>
      <c r="E1560" s="128" t="s">
        <v>3899</v>
      </c>
      <c r="F1560" s="86" t="s">
        <v>455</v>
      </c>
      <c r="G1560" s="86"/>
      <c r="H1560" s="79">
        <f>IF(ISBLANK(#REF!)=FALSE,1,IF($J1560&lt;=$D$6,-1,0))</f>
        <v>1</v>
      </c>
      <c r="I1560" s="251">
        <v>42100</v>
      </c>
      <c r="J1560" s="251">
        <v>42111</v>
      </c>
      <c r="K1560" s="149"/>
      <c r="L1560" s="180"/>
      <c r="M1560" s="251"/>
      <c r="N1560" s="251"/>
      <c r="O1560" s="149"/>
      <c r="P1560" s="151"/>
      <c r="Q1560" s="145"/>
      <c r="R1560" s="165"/>
      <c r="S1560" s="177"/>
    </row>
    <row r="1561" spans="2:19" ht="12.75" customHeight="1" x14ac:dyDescent="0.25">
      <c r="B1561" s="137">
        <v>1548</v>
      </c>
      <c r="C1561" s="81">
        <v>6</v>
      </c>
      <c r="D1561" s="83" t="s">
        <v>4594</v>
      </c>
      <c r="E1561" s="128" t="s">
        <v>3901</v>
      </c>
      <c r="F1561" s="86" t="s">
        <v>455</v>
      </c>
      <c r="G1561" s="86"/>
      <c r="H1561" s="79">
        <f>IF(ISBLANK(#REF!)=FALSE,1,IF($J1561&lt;=$D$6,-1,0))</f>
        <v>1</v>
      </c>
      <c r="I1561" s="251">
        <v>42114</v>
      </c>
      <c r="J1561" s="251">
        <v>42125</v>
      </c>
      <c r="K1561" s="149"/>
      <c r="L1561" s="180"/>
      <c r="M1561" s="251"/>
      <c r="N1561" s="251"/>
      <c r="O1561" s="149"/>
      <c r="P1561" s="151"/>
      <c r="Q1561" s="145"/>
      <c r="R1561" s="165"/>
      <c r="S1561" s="177"/>
    </row>
    <row r="1562" spans="2:19" ht="12.75" customHeight="1" x14ac:dyDescent="0.25">
      <c r="B1562" s="137">
        <v>1549</v>
      </c>
      <c r="C1562" s="81">
        <v>6</v>
      </c>
      <c r="D1562" s="83" t="s">
        <v>4595</v>
      </c>
      <c r="E1562" s="128" t="s">
        <v>3903</v>
      </c>
      <c r="F1562" s="86" t="s">
        <v>455</v>
      </c>
      <c r="G1562" s="86"/>
      <c r="H1562" s="79">
        <f>IF(ISBLANK(#REF!)=FALSE,1,IF($J1562&lt;=$D$6,-1,0))</f>
        <v>1</v>
      </c>
      <c r="I1562" s="251">
        <v>42128</v>
      </c>
      <c r="J1562" s="251">
        <v>42139</v>
      </c>
      <c r="K1562" s="149"/>
      <c r="L1562" s="180"/>
      <c r="M1562" s="251"/>
      <c r="N1562" s="251"/>
      <c r="O1562" s="149"/>
      <c r="P1562" s="151"/>
      <c r="Q1562" s="145"/>
      <c r="R1562" s="165"/>
      <c r="S1562" s="177"/>
    </row>
    <row r="1563" spans="2:19" ht="12.75" customHeight="1" x14ac:dyDescent="0.25">
      <c r="B1563" s="137">
        <v>1550</v>
      </c>
      <c r="C1563" s="81">
        <v>6</v>
      </c>
      <c r="D1563" s="83" t="s">
        <v>4596</v>
      </c>
      <c r="E1563" s="128" t="s">
        <v>3905</v>
      </c>
      <c r="F1563" s="86" t="s">
        <v>455</v>
      </c>
      <c r="G1563" s="86"/>
      <c r="H1563" s="79">
        <f>IF(ISBLANK(#REF!)=FALSE,1,IF($J1563&lt;=$D$6,-1,0))</f>
        <v>1</v>
      </c>
      <c r="I1563" s="251">
        <v>42156</v>
      </c>
      <c r="J1563" s="251">
        <v>42160</v>
      </c>
      <c r="K1563" s="149"/>
      <c r="L1563" s="180"/>
      <c r="M1563" s="251"/>
      <c r="N1563" s="251"/>
      <c r="O1563" s="149"/>
      <c r="P1563" s="151"/>
      <c r="Q1563" s="145"/>
      <c r="R1563" s="165"/>
      <c r="S1563" s="177"/>
    </row>
    <row r="1564" spans="2:19" ht="12.75" customHeight="1" x14ac:dyDescent="0.25">
      <c r="B1564" s="137">
        <v>1551</v>
      </c>
      <c r="C1564" s="81">
        <v>6</v>
      </c>
      <c r="D1564" s="83" t="s">
        <v>4597</v>
      </c>
      <c r="E1564" s="128" t="s">
        <v>3907</v>
      </c>
      <c r="F1564" s="86" t="s">
        <v>455</v>
      </c>
      <c r="G1564" s="86"/>
      <c r="H1564" s="79">
        <f>IF(ISBLANK(#REF!)=FALSE,1,IF($J1564&lt;=$D$6,-1,0))</f>
        <v>1</v>
      </c>
      <c r="I1564" s="251">
        <v>42142</v>
      </c>
      <c r="J1564" s="251">
        <v>42153</v>
      </c>
      <c r="K1564" s="149"/>
      <c r="L1564" s="180"/>
      <c r="M1564" s="251"/>
      <c r="N1564" s="251"/>
      <c r="O1564" s="149"/>
      <c r="P1564" s="151"/>
      <c r="Q1564" s="145"/>
      <c r="R1564" s="165"/>
      <c r="S1564" s="177"/>
    </row>
    <row r="1565" spans="2:19" ht="12.75" customHeight="1" x14ac:dyDescent="0.25">
      <c r="B1565" s="137">
        <v>1552</v>
      </c>
      <c r="C1565" s="81">
        <v>6</v>
      </c>
      <c r="D1565" s="83" t="s">
        <v>4598</v>
      </c>
      <c r="E1565" s="128" t="s">
        <v>3909</v>
      </c>
      <c r="F1565" s="86" t="s">
        <v>455</v>
      </c>
      <c r="G1565" s="86"/>
      <c r="H1565" s="79">
        <f>IF(ISBLANK(#REF!)=FALSE,1,IF($J1565&lt;=$D$6,-1,0))</f>
        <v>1</v>
      </c>
      <c r="I1565" s="251">
        <v>42163</v>
      </c>
      <c r="J1565" s="251">
        <v>42167</v>
      </c>
      <c r="K1565" s="149"/>
      <c r="L1565" s="180"/>
      <c r="M1565" s="251"/>
      <c r="N1565" s="251"/>
      <c r="O1565" s="149"/>
      <c r="P1565" s="151"/>
      <c r="Q1565" s="145"/>
      <c r="R1565" s="165"/>
      <c r="S1565" s="177"/>
    </row>
    <row r="1566" spans="2:19" ht="12.75" customHeight="1" x14ac:dyDescent="0.25">
      <c r="B1566" s="137">
        <v>1553</v>
      </c>
      <c r="C1566" s="81">
        <v>6</v>
      </c>
      <c r="D1566" s="83" t="s">
        <v>4599</v>
      </c>
      <c r="E1566" s="128" t="s">
        <v>3911</v>
      </c>
      <c r="F1566" s="86" t="s">
        <v>455</v>
      </c>
      <c r="G1566" s="86"/>
      <c r="H1566" s="79">
        <f>IF(ISBLANK(#REF!)=FALSE,1,IF($J1566&lt;=$D$6,-1,0))</f>
        <v>1</v>
      </c>
      <c r="I1566" s="251">
        <v>42163</v>
      </c>
      <c r="J1566" s="251">
        <v>42167</v>
      </c>
      <c r="K1566" s="149"/>
      <c r="L1566" s="180"/>
      <c r="M1566" s="251"/>
      <c r="N1566" s="251"/>
      <c r="O1566" s="149"/>
      <c r="P1566" s="151"/>
      <c r="Q1566" s="145"/>
      <c r="R1566" s="165"/>
      <c r="S1566" s="177"/>
    </row>
    <row r="1567" spans="2:19" ht="15" customHeight="1" x14ac:dyDescent="0.25">
      <c r="B1567" s="137">
        <v>1554</v>
      </c>
      <c r="C1567" s="81">
        <v>4</v>
      </c>
      <c r="D1567" s="83" t="s">
        <v>4600</v>
      </c>
      <c r="E1567" s="128" t="s">
        <v>1026</v>
      </c>
      <c r="F1567" s="84" t="s">
        <v>789</v>
      </c>
      <c r="G1567" s="84"/>
      <c r="H1567" s="79">
        <f>IF(ISBLANK(#REF!)=FALSE,1,IF($J1567&lt;=$D$6,-1,0))</f>
        <v>1</v>
      </c>
      <c r="I1567" s="251"/>
      <c r="J1567" s="251">
        <f>J1462+2</f>
        <v>42173</v>
      </c>
      <c r="K1567" s="149">
        <f>SUM(K1568,K1569,K1570)</f>
        <v>0.5</v>
      </c>
      <c r="L1567" s="180">
        <f t="shared" ref="L1567:L1570" si="89">NETWORKDAYS(I1567,J1567,0)</f>
        <v>30124</v>
      </c>
      <c r="M1567" s="251"/>
      <c r="N1567" s="251"/>
      <c r="O1567" s="149">
        <f>SUM(O1568,O1569,O1570)</f>
        <v>0.5</v>
      </c>
      <c r="P1567" s="151"/>
      <c r="Q1567" s="145"/>
      <c r="R1567" s="165"/>
      <c r="S1567" s="177"/>
    </row>
    <row r="1568" spans="2:19" ht="12.75" customHeight="1" x14ac:dyDescent="0.25">
      <c r="B1568" s="137">
        <v>1555</v>
      </c>
      <c r="C1568" s="81">
        <v>5</v>
      </c>
      <c r="D1568" s="83" t="s">
        <v>4601</v>
      </c>
      <c r="E1568" s="128" t="s">
        <v>2967</v>
      </c>
      <c r="F1568" s="84"/>
      <c r="G1568" s="84"/>
      <c r="H1568" s="79">
        <f>IF(ISBLANK(#REF!)=FALSE,1,IF($J1568&lt;=$D$6,-1,0))</f>
        <v>1</v>
      </c>
      <c r="I1568" s="251">
        <v>42065</v>
      </c>
      <c r="J1568" s="251">
        <v>42167</v>
      </c>
      <c r="K1568" s="149">
        <v>0.12</v>
      </c>
      <c r="L1568" s="180">
        <f t="shared" si="89"/>
        <v>75</v>
      </c>
      <c r="M1568" s="251"/>
      <c r="N1568" s="251"/>
      <c r="O1568" s="149">
        <v>0.12</v>
      </c>
      <c r="P1568" s="151"/>
      <c r="Q1568" s="145"/>
      <c r="R1568" s="165"/>
      <c r="S1568" s="177"/>
    </row>
    <row r="1569" spans="2:20" ht="12.75" customHeight="1" x14ac:dyDescent="0.25">
      <c r="B1569" s="137">
        <v>1556</v>
      </c>
      <c r="C1569" s="81">
        <v>5</v>
      </c>
      <c r="D1569" s="83" t="s">
        <v>4602</v>
      </c>
      <c r="E1569" s="128" t="s">
        <v>3767</v>
      </c>
      <c r="F1569" s="86"/>
      <c r="G1569" s="86"/>
      <c r="H1569" s="79">
        <f>IF(ISBLANK(#REF!)=FALSE,1,IF($J1569&lt;=$D$6,-1,0))</f>
        <v>1</v>
      </c>
      <c r="I1569" s="251">
        <v>42065</v>
      </c>
      <c r="J1569" s="251">
        <v>42167</v>
      </c>
      <c r="K1569" s="149">
        <v>0.12</v>
      </c>
      <c r="L1569" s="180">
        <f t="shared" si="89"/>
        <v>75</v>
      </c>
      <c r="M1569" s="251"/>
      <c r="N1569" s="251"/>
      <c r="O1569" s="149">
        <v>0.12</v>
      </c>
      <c r="P1569" s="151"/>
      <c r="Q1569" s="145"/>
      <c r="R1569" s="165"/>
      <c r="S1569" s="177"/>
    </row>
    <row r="1570" spans="2:20" ht="12.75" customHeight="1" x14ac:dyDescent="0.25">
      <c r="B1570" s="137">
        <v>1557</v>
      </c>
      <c r="C1570" s="81">
        <v>5</v>
      </c>
      <c r="D1570" s="83" t="s">
        <v>4603</v>
      </c>
      <c r="E1570" s="128" t="s">
        <v>3913</v>
      </c>
      <c r="F1570" s="84" t="s">
        <v>789</v>
      </c>
      <c r="G1570" s="86"/>
      <c r="H1570" s="79">
        <f>IF(ISBLANK(#REF!)=FALSE,1,IF($J1570&lt;=$D$6,-1,0))</f>
        <v>1</v>
      </c>
      <c r="I1570" s="251">
        <v>42065</v>
      </c>
      <c r="J1570" s="251">
        <v>42167</v>
      </c>
      <c r="K1570" s="149">
        <v>0.26</v>
      </c>
      <c r="L1570" s="180">
        <f t="shared" si="89"/>
        <v>75</v>
      </c>
      <c r="M1570" s="251"/>
      <c r="N1570" s="251"/>
      <c r="O1570" s="149">
        <v>0.26</v>
      </c>
      <c r="P1570" s="151"/>
      <c r="Q1570" s="145"/>
      <c r="R1570" s="165"/>
      <c r="S1570" s="177"/>
    </row>
    <row r="1571" spans="2:20" ht="12.75" customHeight="1" x14ac:dyDescent="0.25">
      <c r="B1571" s="137">
        <v>1558</v>
      </c>
      <c r="C1571" s="81">
        <v>6</v>
      </c>
      <c r="D1571" s="83" t="s">
        <v>4604</v>
      </c>
      <c r="E1571" s="128" t="s">
        <v>3915</v>
      </c>
      <c r="F1571" s="84" t="s">
        <v>789</v>
      </c>
      <c r="G1571" s="86"/>
      <c r="H1571" s="79">
        <f>IF(ISBLANK(#REF!)=FALSE,1,IF($J1571&lt;=$D$6,-1,0))</f>
        <v>1</v>
      </c>
      <c r="I1571" s="251">
        <v>42065</v>
      </c>
      <c r="J1571" s="251">
        <v>42167</v>
      </c>
      <c r="K1571" s="149"/>
      <c r="L1571" s="180"/>
      <c r="M1571" s="251"/>
      <c r="N1571" s="251"/>
      <c r="O1571" s="149"/>
      <c r="P1571" s="151"/>
      <c r="Q1571" s="145"/>
      <c r="R1571" s="165"/>
      <c r="S1571" s="177"/>
    </row>
    <row r="1572" spans="2:20" ht="12.75" customHeight="1" x14ac:dyDescent="0.25">
      <c r="B1572" s="137">
        <v>1559</v>
      </c>
      <c r="C1572" s="81">
        <v>6</v>
      </c>
      <c r="D1572" s="83" t="s">
        <v>4605</v>
      </c>
      <c r="E1572" s="128" t="s">
        <v>3917</v>
      </c>
      <c r="F1572" s="84" t="s">
        <v>789</v>
      </c>
      <c r="G1572" s="86"/>
      <c r="H1572" s="79">
        <f>IF(ISBLANK(#REF!)=FALSE,1,IF($J1572&lt;=$D$6,-1,0))</f>
        <v>1</v>
      </c>
      <c r="I1572" s="251">
        <v>42065</v>
      </c>
      <c r="J1572" s="251">
        <v>42167</v>
      </c>
      <c r="K1572" s="149"/>
      <c r="L1572" s="180"/>
      <c r="M1572" s="251"/>
      <c r="N1572" s="251"/>
      <c r="O1572" s="149"/>
      <c r="P1572" s="151"/>
      <c r="Q1572" s="145"/>
      <c r="R1572" s="165"/>
      <c r="S1572" s="177"/>
    </row>
    <row r="1573" spans="2:20" ht="12.75" customHeight="1" x14ac:dyDescent="0.25">
      <c r="B1573" s="137">
        <v>1560</v>
      </c>
      <c r="C1573" s="81">
        <v>3</v>
      </c>
      <c r="D1573" s="83" t="s">
        <v>4606</v>
      </c>
      <c r="E1573" s="128" t="s">
        <v>460</v>
      </c>
      <c r="F1573" s="85"/>
      <c r="G1573" s="85"/>
      <c r="H1573" s="79">
        <f>IF(ISBLANK(#REF!)=FALSE,1,IF($J1573&lt;=$D$6,-1,0))</f>
        <v>1</v>
      </c>
      <c r="I1573" s="251"/>
      <c r="J1573" s="251">
        <f>J1462+2</f>
        <v>42173</v>
      </c>
      <c r="K1573" s="149">
        <f>SUM(K1574)</f>
        <v>3</v>
      </c>
      <c r="L1573" s="180">
        <v>3</v>
      </c>
      <c r="M1573" s="251"/>
      <c r="N1573" s="251"/>
      <c r="O1573" s="149">
        <f>SUM(O1574)</f>
        <v>3</v>
      </c>
      <c r="P1573" s="151"/>
      <c r="Q1573" s="145"/>
      <c r="R1573" s="165"/>
      <c r="S1573" s="177"/>
      <c r="T1573" s="174"/>
    </row>
    <row r="1574" spans="2:20" ht="14.25" customHeight="1" x14ac:dyDescent="0.25">
      <c r="B1574" s="137">
        <v>1561</v>
      </c>
      <c r="C1574" s="81">
        <v>4</v>
      </c>
      <c r="D1574" s="83" t="s">
        <v>4607</v>
      </c>
      <c r="E1574" s="128" t="s">
        <v>460</v>
      </c>
      <c r="F1574" s="84" t="s">
        <v>462</v>
      </c>
      <c r="G1574" s="84"/>
      <c r="H1574" s="79">
        <f>IF(ISBLANK(#REF!)=FALSE,1,IF($J1574&lt;=$D$6,-1,0))</f>
        <v>1</v>
      </c>
      <c r="I1574" s="251"/>
      <c r="J1574" s="251">
        <f>J1573+2</f>
        <v>42175</v>
      </c>
      <c r="K1574" s="149">
        <f>SUM(K1575,K1576,K1581,K1592,K1593,K1594,K1599,K1608,K1621,K1626,K1631,K1635,K1645)</f>
        <v>3</v>
      </c>
      <c r="L1574" s="180">
        <f t="shared" ref="L1574:L1576" si="90">NETWORKDAYS(I1574,J1574,0)</f>
        <v>30125</v>
      </c>
      <c r="M1574" s="251"/>
      <c r="N1574" s="251"/>
      <c r="O1574" s="149">
        <f>SUM(O1575,O1576,O1581,O1592,O1593,O1594,O1599,O1608,O1621,O1626,O1631,O1635,O1645)</f>
        <v>3</v>
      </c>
      <c r="P1574" s="151"/>
      <c r="Q1574" s="145"/>
      <c r="R1574" s="165"/>
      <c r="S1574" s="177"/>
    </row>
    <row r="1575" spans="2:20" ht="14.25" customHeight="1" x14ac:dyDescent="0.25">
      <c r="B1575" s="137">
        <v>1562</v>
      </c>
      <c r="C1575" s="89">
        <v>5</v>
      </c>
      <c r="D1575" s="83" t="s">
        <v>4608</v>
      </c>
      <c r="E1575" s="128" t="s">
        <v>942</v>
      </c>
      <c r="F1575" s="173"/>
      <c r="G1575" s="173"/>
      <c r="H1575" s="79">
        <f>IF(ISBLANK(#REF!)=FALSE,1,IF($J1575&lt;=$D$6,-1,0))</f>
        <v>1</v>
      </c>
      <c r="I1575" s="251">
        <v>42125</v>
      </c>
      <c r="J1575" s="251">
        <v>42174</v>
      </c>
      <c r="K1575" s="149">
        <v>0.35</v>
      </c>
      <c r="L1575" s="180">
        <f t="shared" si="90"/>
        <v>36</v>
      </c>
      <c r="M1575" s="251"/>
      <c r="N1575" s="251"/>
      <c r="O1575" s="149">
        <v>0.35</v>
      </c>
      <c r="P1575" s="151"/>
      <c r="Q1575" s="145"/>
      <c r="R1575" s="165"/>
      <c r="S1575" s="177"/>
    </row>
    <row r="1576" spans="2:20" ht="12.75" customHeight="1" x14ac:dyDescent="0.25">
      <c r="B1576" s="137">
        <v>1563</v>
      </c>
      <c r="C1576" s="81">
        <v>5</v>
      </c>
      <c r="D1576" s="83" t="s">
        <v>4609</v>
      </c>
      <c r="E1576" s="128" t="s">
        <v>2967</v>
      </c>
      <c r="F1576" s="84"/>
      <c r="G1576" s="84"/>
      <c r="H1576" s="79">
        <f>IF(ISBLANK(#REF!)=FALSE,1,IF($J1576&lt;=$D$6,-1,0))</f>
        <v>1</v>
      </c>
      <c r="I1576" s="251">
        <v>42065</v>
      </c>
      <c r="J1576" s="251">
        <v>42167</v>
      </c>
      <c r="K1576" s="149">
        <v>0.4</v>
      </c>
      <c r="L1576" s="180">
        <f t="shared" si="90"/>
        <v>75</v>
      </c>
      <c r="M1576" s="251"/>
      <c r="N1576" s="251"/>
      <c r="O1576" s="149">
        <v>0.4</v>
      </c>
      <c r="P1576" s="151"/>
      <c r="Q1576" s="145"/>
      <c r="R1576" s="165"/>
      <c r="S1576" s="177"/>
    </row>
    <row r="1577" spans="2:20" ht="12.75" customHeight="1" x14ac:dyDescent="0.25">
      <c r="B1577" s="137">
        <v>1564</v>
      </c>
      <c r="C1577" s="81">
        <v>6</v>
      </c>
      <c r="D1577" s="83" t="s">
        <v>4610</v>
      </c>
      <c r="E1577" s="128" t="s">
        <v>3205</v>
      </c>
      <c r="F1577" s="84"/>
      <c r="G1577" s="84"/>
      <c r="H1577" s="79">
        <f>IF(ISBLANK(#REF!)=FALSE,1,IF($J1577&lt;=$D$6,-1,0))</f>
        <v>1</v>
      </c>
      <c r="I1577" s="251">
        <v>42065</v>
      </c>
      <c r="J1577" s="251">
        <v>42104</v>
      </c>
      <c r="K1577" s="149"/>
      <c r="L1577" s="180"/>
      <c r="M1577" s="251"/>
      <c r="N1577" s="251"/>
      <c r="O1577" s="149"/>
      <c r="P1577" s="151"/>
      <c r="Q1577" s="145"/>
      <c r="R1577" s="165"/>
      <c r="S1577" s="177"/>
    </row>
    <row r="1578" spans="2:20" ht="12.75" customHeight="1" x14ac:dyDescent="0.25">
      <c r="B1578" s="137">
        <v>1565</v>
      </c>
      <c r="C1578" s="81">
        <v>6</v>
      </c>
      <c r="D1578" s="83" t="s">
        <v>4611</v>
      </c>
      <c r="E1578" s="128" t="s">
        <v>3207</v>
      </c>
      <c r="F1578" s="84"/>
      <c r="G1578" s="84"/>
      <c r="H1578" s="79">
        <f>IF(ISBLANK(#REF!)=FALSE,1,IF($J1578&lt;=$D$6,-1,0))</f>
        <v>1</v>
      </c>
      <c r="I1578" s="251">
        <v>42107</v>
      </c>
      <c r="J1578" s="251">
        <v>42139</v>
      </c>
      <c r="K1578" s="149"/>
      <c r="L1578" s="180"/>
      <c r="M1578" s="251"/>
      <c r="N1578" s="251"/>
      <c r="O1578" s="149"/>
      <c r="P1578" s="151"/>
      <c r="Q1578" s="145"/>
      <c r="R1578" s="165"/>
      <c r="S1578" s="177"/>
    </row>
    <row r="1579" spans="2:20" ht="12.75" customHeight="1" x14ac:dyDescent="0.25">
      <c r="B1579" s="137">
        <v>1566</v>
      </c>
      <c r="C1579" s="81">
        <v>6</v>
      </c>
      <c r="D1579" s="83" t="s">
        <v>4612</v>
      </c>
      <c r="E1579" s="128" t="s">
        <v>3763</v>
      </c>
      <c r="F1579" s="84"/>
      <c r="G1579" s="84"/>
      <c r="H1579" s="79">
        <f>IF(ISBLANK(#REF!)=FALSE,1,IF($J1579&lt;=$D$6,-1,0))</f>
        <v>1</v>
      </c>
      <c r="I1579" s="251">
        <v>42142</v>
      </c>
      <c r="J1579" s="251">
        <v>42153</v>
      </c>
      <c r="K1579" s="149"/>
      <c r="L1579" s="180"/>
      <c r="M1579" s="251"/>
      <c r="N1579" s="251"/>
      <c r="O1579" s="149"/>
      <c r="P1579" s="151"/>
      <c r="Q1579" s="145"/>
      <c r="R1579" s="165"/>
      <c r="S1579" s="177"/>
    </row>
    <row r="1580" spans="2:20" ht="12.75" customHeight="1" x14ac:dyDescent="0.25">
      <c r="B1580" s="137">
        <v>1567</v>
      </c>
      <c r="C1580" s="81">
        <v>6</v>
      </c>
      <c r="D1580" s="83" t="s">
        <v>4613</v>
      </c>
      <c r="E1580" s="128" t="s">
        <v>3765</v>
      </c>
      <c r="F1580" s="84"/>
      <c r="G1580" s="84"/>
      <c r="H1580" s="79">
        <f>IF(ISBLANK(#REF!)=FALSE,1,IF($J1580&lt;=$D$6,-1,0))</f>
        <v>1</v>
      </c>
      <c r="I1580" s="251">
        <v>42156</v>
      </c>
      <c r="J1580" s="251">
        <v>42167</v>
      </c>
      <c r="K1580" s="149"/>
      <c r="L1580" s="180"/>
      <c r="M1580" s="251"/>
      <c r="N1580" s="251"/>
      <c r="O1580" s="149"/>
      <c r="P1580" s="151"/>
      <c r="Q1580" s="145"/>
      <c r="R1580" s="165"/>
      <c r="S1580" s="177"/>
    </row>
    <row r="1581" spans="2:20" ht="12.75" customHeight="1" x14ac:dyDescent="0.25">
      <c r="B1581" s="137">
        <v>1568</v>
      </c>
      <c r="C1581" s="81">
        <v>5</v>
      </c>
      <c r="D1581" s="83" t="s">
        <v>4614</v>
      </c>
      <c r="E1581" s="128" t="s">
        <v>3767</v>
      </c>
      <c r="F1581" s="86"/>
      <c r="G1581" s="86"/>
      <c r="H1581" s="79">
        <f>IF(ISBLANK(#REF!)=FALSE,1,IF($J1581&lt;=$D$6,-1,0))</f>
        <v>1</v>
      </c>
      <c r="I1581" s="251">
        <v>42079</v>
      </c>
      <c r="J1581" s="251">
        <v>42167</v>
      </c>
      <c r="K1581" s="149">
        <v>0.4</v>
      </c>
      <c r="L1581" s="180">
        <f>NETWORKDAYS(I1581,J1581,0)</f>
        <v>65</v>
      </c>
      <c r="M1581" s="251"/>
      <c r="N1581" s="251"/>
      <c r="O1581" s="149">
        <v>0.4</v>
      </c>
      <c r="P1581" s="151"/>
      <c r="Q1581" s="145"/>
      <c r="R1581" s="165"/>
      <c r="S1581" s="177"/>
    </row>
    <row r="1582" spans="2:20" ht="12.75" customHeight="1" x14ac:dyDescent="0.25">
      <c r="B1582" s="137">
        <v>1569</v>
      </c>
      <c r="C1582" s="81">
        <v>6</v>
      </c>
      <c r="D1582" s="83" t="s">
        <v>4615</v>
      </c>
      <c r="E1582" s="128" t="s">
        <v>3769</v>
      </c>
      <c r="F1582" s="86"/>
      <c r="G1582" s="86"/>
      <c r="H1582" s="79">
        <f>IF(ISBLANK(#REF!)=FALSE,1,IF($J1582&lt;=$D$6,-1,0))</f>
        <v>1</v>
      </c>
      <c r="I1582" s="251">
        <v>42079</v>
      </c>
      <c r="J1582" s="251">
        <v>42083</v>
      </c>
      <c r="K1582" s="149"/>
      <c r="L1582" s="180"/>
      <c r="M1582" s="251"/>
      <c r="N1582" s="251"/>
      <c r="O1582" s="149"/>
      <c r="P1582" s="151"/>
      <c r="Q1582" s="145"/>
      <c r="R1582" s="165"/>
      <c r="S1582" s="177"/>
    </row>
    <row r="1583" spans="2:20" ht="12.75" customHeight="1" x14ac:dyDescent="0.25">
      <c r="B1583" s="137">
        <v>1570</v>
      </c>
      <c r="C1583" s="81">
        <v>6</v>
      </c>
      <c r="D1583" s="83" t="s">
        <v>4616</v>
      </c>
      <c r="E1583" s="128" t="s">
        <v>3771</v>
      </c>
      <c r="F1583" s="86"/>
      <c r="G1583" s="86"/>
      <c r="H1583" s="79">
        <f>IF(ISBLANK(#REF!)=FALSE,1,IF($J1583&lt;=$D$6,-1,0))</f>
        <v>1</v>
      </c>
      <c r="I1583" s="251">
        <v>42086</v>
      </c>
      <c r="J1583" s="251">
        <v>42090</v>
      </c>
      <c r="K1583" s="149"/>
      <c r="L1583" s="180"/>
      <c r="M1583" s="251"/>
      <c r="N1583" s="251"/>
      <c r="O1583" s="149"/>
      <c r="P1583" s="151"/>
      <c r="Q1583" s="145"/>
      <c r="R1583" s="165"/>
      <c r="S1583" s="177"/>
    </row>
    <row r="1584" spans="2:20" ht="12.75" customHeight="1" x14ac:dyDescent="0.25">
      <c r="B1584" s="137">
        <v>1571</v>
      </c>
      <c r="C1584" s="81">
        <v>6</v>
      </c>
      <c r="D1584" s="83" t="s">
        <v>4617</v>
      </c>
      <c r="E1584" s="128" t="s">
        <v>3773</v>
      </c>
      <c r="F1584" s="86"/>
      <c r="G1584" s="86"/>
      <c r="H1584" s="79">
        <f>IF(ISBLANK(#REF!)=FALSE,1,IF($J1584&lt;=$D$6,-1,0))</f>
        <v>1</v>
      </c>
      <c r="I1584" s="251">
        <v>42093</v>
      </c>
      <c r="J1584" s="251">
        <v>42097</v>
      </c>
      <c r="K1584" s="149"/>
      <c r="L1584" s="180"/>
      <c r="M1584" s="251"/>
      <c r="N1584" s="251"/>
      <c r="O1584" s="149"/>
      <c r="P1584" s="151"/>
      <c r="Q1584" s="145"/>
      <c r="R1584" s="165"/>
      <c r="S1584" s="177"/>
    </row>
    <row r="1585" spans="2:19" ht="12.75" customHeight="1" x14ac:dyDescent="0.25">
      <c r="B1585" s="137">
        <v>1572</v>
      </c>
      <c r="C1585" s="81">
        <v>6</v>
      </c>
      <c r="D1585" s="83" t="s">
        <v>4618</v>
      </c>
      <c r="E1585" s="128" t="s">
        <v>3775</v>
      </c>
      <c r="F1585" s="86"/>
      <c r="G1585" s="86"/>
      <c r="H1585" s="79">
        <f>IF(ISBLANK(#REF!)=FALSE,1,IF($J1585&lt;=$D$6,-1,0))</f>
        <v>1</v>
      </c>
      <c r="I1585" s="251">
        <v>42107</v>
      </c>
      <c r="J1585" s="251">
        <v>42111</v>
      </c>
      <c r="K1585" s="149"/>
      <c r="L1585" s="180"/>
      <c r="M1585" s="251"/>
      <c r="N1585" s="251"/>
      <c r="O1585" s="149"/>
      <c r="P1585" s="151"/>
      <c r="Q1585" s="145"/>
      <c r="R1585" s="165"/>
      <c r="S1585" s="177"/>
    </row>
    <row r="1586" spans="2:19" ht="12.75" customHeight="1" x14ac:dyDescent="0.25">
      <c r="B1586" s="137">
        <v>1573</v>
      </c>
      <c r="C1586" s="81">
        <v>6</v>
      </c>
      <c r="D1586" s="83" t="s">
        <v>4619</v>
      </c>
      <c r="E1586" s="128" t="s">
        <v>3777</v>
      </c>
      <c r="F1586" s="86"/>
      <c r="G1586" s="86"/>
      <c r="H1586" s="79">
        <f>IF(ISBLANK(#REF!)=FALSE,1,IF($J1586&lt;=$D$6,-1,0))</f>
        <v>1</v>
      </c>
      <c r="I1586" s="251">
        <v>42121</v>
      </c>
      <c r="J1586" s="251">
        <v>42125</v>
      </c>
      <c r="K1586" s="149"/>
      <c r="L1586" s="180"/>
      <c r="M1586" s="251"/>
      <c r="N1586" s="251"/>
      <c r="O1586" s="149"/>
      <c r="P1586" s="151"/>
      <c r="Q1586" s="145"/>
      <c r="R1586" s="165"/>
      <c r="S1586" s="177"/>
    </row>
    <row r="1587" spans="2:19" ht="12.75" customHeight="1" x14ac:dyDescent="0.25">
      <c r="B1587" s="137">
        <v>1574</v>
      </c>
      <c r="C1587" s="81">
        <v>6</v>
      </c>
      <c r="D1587" s="83" t="s">
        <v>4620</v>
      </c>
      <c r="E1587" s="128" t="s">
        <v>3779</v>
      </c>
      <c r="F1587" s="86"/>
      <c r="G1587" s="86"/>
      <c r="H1587" s="79">
        <f>IF(ISBLANK(#REF!)=FALSE,1,IF($J1587&lt;=$D$6,-1,0))</f>
        <v>1</v>
      </c>
      <c r="I1587" s="251">
        <v>42128</v>
      </c>
      <c r="J1587" s="251">
        <v>42132</v>
      </c>
      <c r="K1587" s="149"/>
      <c r="L1587" s="180"/>
      <c r="M1587" s="251"/>
      <c r="N1587" s="251"/>
      <c r="O1587" s="149"/>
      <c r="P1587" s="151"/>
      <c r="Q1587" s="145"/>
      <c r="R1587" s="165"/>
      <c r="S1587" s="177"/>
    </row>
    <row r="1588" spans="2:19" ht="12.75" customHeight="1" x14ac:dyDescent="0.25">
      <c r="B1588" s="137">
        <v>1575</v>
      </c>
      <c r="C1588" s="81">
        <v>6</v>
      </c>
      <c r="D1588" s="83" t="s">
        <v>4621</v>
      </c>
      <c r="E1588" s="128" t="s">
        <v>3781</v>
      </c>
      <c r="F1588" s="86"/>
      <c r="G1588" s="86"/>
      <c r="H1588" s="79">
        <f>IF(ISBLANK(#REF!)=FALSE,1,IF($J1588&lt;=$D$6,-1,0))</f>
        <v>1</v>
      </c>
      <c r="I1588" s="251">
        <v>42135</v>
      </c>
      <c r="J1588" s="251">
        <v>42139</v>
      </c>
      <c r="K1588" s="149"/>
      <c r="L1588" s="180"/>
      <c r="M1588" s="251"/>
      <c r="N1588" s="251"/>
      <c r="O1588" s="149"/>
      <c r="P1588" s="151"/>
      <c r="Q1588" s="145"/>
      <c r="R1588" s="165"/>
      <c r="S1588" s="177"/>
    </row>
    <row r="1589" spans="2:19" ht="12.75" customHeight="1" x14ac:dyDescent="0.25">
      <c r="B1589" s="137">
        <v>1576</v>
      </c>
      <c r="C1589" s="81">
        <v>6</v>
      </c>
      <c r="D1589" s="83" t="s">
        <v>4622</v>
      </c>
      <c r="E1589" s="128" t="s">
        <v>3783</v>
      </c>
      <c r="F1589" s="86"/>
      <c r="G1589" s="86"/>
      <c r="H1589" s="79">
        <f>IF(ISBLANK(#REF!)=FALSE,1,IF($J1589&lt;=$D$6,-1,0))</f>
        <v>1</v>
      </c>
      <c r="I1589" s="251">
        <v>42142</v>
      </c>
      <c r="J1589" s="251">
        <v>42146</v>
      </c>
      <c r="K1589" s="149"/>
      <c r="L1589" s="180"/>
      <c r="M1589" s="251"/>
      <c r="N1589" s="251"/>
      <c r="O1589" s="149"/>
      <c r="P1589" s="151"/>
      <c r="Q1589" s="145"/>
      <c r="R1589" s="165"/>
      <c r="S1589" s="177"/>
    </row>
    <row r="1590" spans="2:19" ht="12.75" customHeight="1" x14ac:dyDescent="0.25">
      <c r="B1590" s="137">
        <v>1577</v>
      </c>
      <c r="C1590" s="81">
        <v>6</v>
      </c>
      <c r="D1590" s="83" t="s">
        <v>4623</v>
      </c>
      <c r="E1590" s="128" t="s">
        <v>3785</v>
      </c>
      <c r="F1590" s="86"/>
      <c r="G1590" s="86"/>
      <c r="H1590" s="79">
        <f>IF(ISBLANK(#REF!)=FALSE,1,IF($J1590&lt;=$D$6,-1,0))</f>
        <v>1</v>
      </c>
      <c r="I1590" s="251">
        <v>42156</v>
      </c>
      <c r="J1590" s="251">
        <v>42160</v>
      </c>
      <c r="K1590" s="149"/>
      <c r="L1590" s="180"/>
      <c r="M1590" s="251"/>
      <c r="N1590" s="251"/>
      <c r="O1590" s="149"/>
      <c r="P1590" s="151"/>
      <c r="Q1590" s="145"/>
      <c r="R1590" s="165"/>
      <c r="S1590" s="177"/>
    </row>
    <row r="1591" spans="2:19" ht="12.75" customHeight="1" x14ac:dyDescent="0.25">
      <c r="B1591" s="137">
        <v>1578</v>
      </c>
      <c r="C1591" s="81">
        <v>6</v>
      </c>
      <c r="D1591" s="83" t="s">
        <v>4624</v>
      </c>
      <c r="E1591" s="128" t="s">
        <v>3787</v>
      </c>
      <c r="F1591" s="86"/>
      <c r="G1591" s="86"/>
      <c r="H1591" s="79">
        <f>IF(ISBLANK(#REF!)=FALSE,1,IF($J1591&lt;=$D$6,-1,0))</f>
        <v>1</v>
      </c>
      <c r="I1591" s="251">
        <v>42163</v>
      </c>
      <c r="J1591" s="251">
        <v>42167</v>
      </c>
      <c r="K1591" s="149"/>
      <c r="L1591" s="180"/>
      <c r="M1591" s="251"/>
      <c r="N1591" s="251"/>
      <c r="O1591" s="149"/>
      <c r="P1591" s="151"/>
      <c r="Q1591" s="145"/>
      <c r="R1591" s="165"/>
      <c r="S1591" s="177"/>
    </row>
    <row r="1592" spans="2:19" ht="14.25" customHeight="1" x14ac:dyDescent="0.25">
      <c r="B1592" s="137">
        <v>1579</v>
      </c>
      <c r="C1592" s="89">
        <v>5</v>
      </c>
      <c r="D1592" s="83" t="s">
        <v>4625</v>
      </c>
      <c r="E1592" s="128" t="s">
        <v>430</v>
      </c>
      <c r="F1592" s="173"/>
      <c r="G1592" s="173"/>
      <c r="H1592" s="79">
        <f>IF(ISBLANK(#REF!)=FALSE,1,IF($J1592&lt;=$D$6,-1,0))</f>
        <v>1</v>
      </c>
      <c r="I1592" s="251">
        <v>42125</v>
      </c>
      <c r="J1592" s="251">
        <v>42174</v>
      </c>
      <c r="K1592" s="149">
        <v>0.09</v>
      </c>
      <c r="L1592" s="180">
        <f t="shared" ref="L1592:L1594" si="91">NETWORKDAYS(I1592,J1592,0)</f>
        <v>36</v>
      </c>
      <c r="M1592" s="251"/>
      <c r="N1592" s="251"/>
      <c r="O1592" s="149">
        <v>0.09</v>
      </c>
      <c r="P1592" s="151"/>
      <c r="Q1592" s="145"/>
      <c r="R1592" s="165"/>
      <c r="S1592" s="177"/>
    </row>
    <row r="1593" spans="2:19" ht="14.25" customHeight="1" x14ac:dyDescent="0.25">
      <c r="B1593" s="137">
        <v>1580</v>
      </c>
      <c r="C1593" s="89">
        <v>5</v>
      </c>
      <c r="D1593" s="83" t="s">
        <v>4626</v>
      </c>
      <c r="E1593" s="128" t="s">
        <v>4028</v>
      </c>
      <c r="F1593" s="173"/>
      <c r="G1593" s="173"/>
      <c r="H1593" s="79">
        <f>IF(ISBLANK(#REF!)=FALSE,1,IF($J1593&lt;=$D$6,-1,0))</f>
        <v>1</v>
      </c>
      <c r="I1593" s="251">
        <v>42125</v>
      </c>
      <c r="J1593" s="251">
        <v>42174</v>
      </c>
      <c r="K1593" s="149">
        <v>0.15</v>
      </c>
      <c r="L1593" s="180">
        <f t="shared" si="91"/>
        <v>36</v>
      </c>
      <c r="M1593" s="251"/>
      <c r="N1593" s="251"/>
      <c r="O1593" s="149">
        <v>0.15</v>
      </c>
      <c r="P1593" s="151"/>
      <c r="Q1593" s="145"/>
      <c r="R1593" s="165"/>
      <c r="S1593" s="177"/>
    </row>
    <row r="1594" spans="2:19" ht="12.75" customHeight="1" x14ac:dyDescent="0.25">
      <c r="B1594" s="137">
        <v>1581</v>
      </c>
      <c r="C1594" s="81">
        <v>5</v>
      </c>
      <c r="D1594" s="83" t="s">
        <v>4627</v>
      </c>
      <c r="E1594" s="128" t="s">
        <v>1010</v>
      </c>
      <c r="F1594" s="84" t="s">
        <v>462</v>
      </c>
      <c r="G1594" s="86"/>
      <c r="H1594" s="79">
        <f>IF(ISBLANK(#REF!)=FALSE,1,IF($J1594&lt;=$D$6,-1,0))</f>
        <v>1</v>
      </c>
      <c r="I1594" s="251">
        <v>42107</v>
      </c>
      <c r="J1594" s="251">
        <v>42167</v>
      </c>
      <c r="K1594" s="149">
        <v>0.15</v>
      </c>
      <c r="L1594" s="180">
        <f t="shared" si="91"/>
        <v>45</v>
      </c>
      <c r="M1594" s="251"/>
      <c r="N1594" s="251"/>
      <c r="O1594" s="149">
        <v>0.15</v>
      </c>
      <c r="P1594" s="151"/>
      <c r="Q1594" s="145"/>
      <c r="R1594" s="165"/>
      <c r="S1594" s="177"/>
    </row>
    <row r="1595" spans="2:19" ht="12.75" customHeight="1" x14ac:dyDescent="0.25">
      <c r="B1595" s="137">
        <v>1582</v>
      </c>
      <c r="C1595" s="81">
        <v>6</v>
      </c>
      <c r="D1595" s="83" t="s">
        <v>4628</v>
      </c>
      <c r="E1595" s="128" t="s">
        <v>3141</v>
      </c>
      <c r="F1595" s="84" t="s">
        <v>462</v>
      </c>
      <c r="G1595" s="86"/>
      <c r="H1595" s="79">
        <f>IF(ISBLANK(#REF!)=FALSE,1,IF($J1595&lt;=$D$6,-1,0))</f>
        <v>1</v>
      </c>
      <c r="I1595" s="251">
        <v>42107</v>
      </c>
      <c r="J1595" s="251">
        <v>42118</v>
      </c>
      <c r="K1595" s="149"/>
      <c r="L1595" s="180"/>
      <c r="M1595" s="251"/>
      <c r="N1595" s="251"/>
      <c r="O1595" s="149"/>
      <c r="P1595" s="151"/>
      <c r="Q1595" s="145"/>
      <c r="R1595" s="165"/>
      <c r="S1595" s="177"/>
    </row>
    <row r="1596" spans="2:19" ht="12.75" customHeight="1" x14ac:dyDescent="0.25">
      <c r="B1596" s="137">
        <v>1583</v>
      </c>
      <c r="C1596" s="81">
        <v>6</v>
      </c>
      <c r="D1596" s="83" t="s">
        <v>4629</v>
      </c>
      <c r="E1596" s="128" t="s">
        <v>3817</v>
      </c>
      <c r="F1596" s="84" t="s">
        <v>462</v>
      </c>
      <c r="G1596" s="86"/>
      <c r="H1596" s="79">
        <f>IF(ISBLANK(#REF!)=FALSE,1,IF($J1596&lt;=$D$6,-1,0))</f>
        <v>1</v>
      </c>
      <c r="I1596" s="251">
        <v>42121</v>
      </c>
      <c r="J1596" s="251">
        <v>42132</v>
      </c>
      <c r="K1596" s="149"/>
      <c r="L1596" s="180"/>
      <c r="M1596" s="251"/>
      <c r="N1596" s="251"/>
      <c r="O1596" s="149"/>
      <c r="P1596" s="151"/>
      <c r="Q1596" s="145"/>
      <c r="R1596" s="165"/>
      <c r="S1596" s="177"/>
    </row>
    <row r="1597" spans="2:19" ht="12.75" customHeight="1" x14ac:dyDescent="0.25">
      <c r="B1597" s="137">
        <v>1584</v>
      </c>
      <c r="C1597" s="81">
        <v>6</v>
      </c>
      <c r="D1597" s="83" t="s">
        <v>4630</v>
      </c>
      <c r="E1597" s="128" t="s">
        <v>3819</v>
      </c>
      <c r="F1597" s="84" t="s">
        <v>462</v>
      </c>
      <c r="G1597" s="86"/>
      <c r="H1597" s="79">
        <f>IF(ISBLANK(#REF!)=FALSE,1,IF($J1597&lt;=$D$6,-1,0))</f>
        <v>1</v>
      </c>
      <c r="I1597" s="251">
        <v>42135</v>
      </c>
      <c r="J1597" s="251">
        <v>42146</v>
      </c>
      <c r="K1597" s="149"/>
      <c r="L1597" s="180"/>
      <c r="M1597" s="251"/>
      <c r="N1597" s="251"/>
      <c r="O1597" s="149"/>
      <c r="P1597" s="151"/>
      <c r="Q1597" s="145"/>
      <c r="R1597" s="165"/>
      <c r="S1597" s="177"/>
    </row>
    <row r="1598" spans="2:19" ht="12.75" customHeight="1" x14ac:dyDescent="0.25">
      <c r="B1598" s="137">
        <v>1585</v>
      </c>
      <c r="C1598" s="81">
        <v>6</v>
      </c>
      <c r="D1598" s="83" t="s">
        <v>4631</v>
      </c>
      <c r="E1598" s="128" t="s">
        <v>3145</v>
      </c>
      <c r="F1598" s="84" t="s">
        <v>462</v>
      </c>
      <c r="G1598" s="86"/>
      <c r="H1598" s="79">
        <f>IF(ISBLANK(#REF!)=FALSE,1,IF($J1598&lt;=$D$6,-1,0))</f>
        <v>1</v>
      </c>
      <c r="I1598" s="251">
        <v>42150</v>
      </c>
      <c r="J1598" s="251">
        <v>42167</v>
      </c>
      <c r="K1598" s="149"/>
      <c r="L1598" s="180"/>
      <c r="M1598" s="251"/>
      <c r="N1598" s="251"/>
      <c r="O1598" s="149"/>
      <c r="P1598" s="151"/>
      <c r="Q1598" s="145"/>
      <c r="R1598" s="165"/>
      <c r="S1598" s="177"/>
    </row>
    <row r="1599" spans="2:19" ht="12.75" customHeight="1" x14ac:dyDescent="0.25">
      <c r="B1599" s="137">
        <v>1586</v>
      </c>
      <c r="C1599" s="81">
        <v>5</v>
      </c>
      <c r="D1599" s="83" t="s">
        <v>4632</v>
      </c>
      <c r="E1599" s="128" t="s">
        <v>3007</v>
      </c>
      <c r="F1599" s="84" t="s">
        <v>462</v>
      </c>
      <c r="G1599" s="86"/>
      <c r="H1599" s="79">
        <f>IF(ISBLANK(#REF!)=FALSE,1,IF($J1599&lt;=$D$6,-1,0))</f>
        <v>1</v>
      </c>
      <c r="I1599" s="251">
        <v>42107</v>
      </c>
      <c r="J1599" s="251">
        <v>42167</v>
      </c>
      <c r="K1599" s="149">
        <v>0.1</v>
      </c>
      <c r="L1599" s="180">
        <f>NETWORKDAYS(I1599,J1599,0)</f>
        <v>45</v>
      </c>
      <c r="M1599" s="251"/>
      <c r="N1599" s="251"/>
      <c r="O1599" s="149">
        <v>0.1</v>
      </c>
      <c r="P1599" s="151"/>
      <c r="Q1599" s="145"/>
      <c r="R1599" s="165"/>
      <c r="S1599" s="177"/>
    </row>
    <row r="1600" spans="2:19" ht="12.75" customHeight="1" x14ac:dyDescent="0.25">
      <c r="B1600" s="137">
        <v>1587</v>
      </c>
      <c r="C1600" s="81">
        <v>6</v>
      </c>
      <c r="D1600" s="83" t="s">
        <v>4633</v>
      </c>
      <c r="E1600" s="128" t="s">
        <v>3823</v>
      </c>
      <c r="F1600" s="84" t="s">
        <v>462</v>
      </c>
      <c r="G1600" s="86"/>
      <c r="H1600" s="79">
        <f>IF(ISBLANK(#REF!)=FALSE,1,IF($J1600&lt;=$D$6,-1,0))</f>
        <v>1</v>
      </c>
      <c r="I1600" s="251">
        <v>42107</v>
      </c>
      <c r="J1600" s="251">
        <v>42111</v>
      </c>
      <c r="K1600" s="149"/>
      <c r="L1600" s="180"/>
      <c r="M1600" s="251"/>
      <c r="N1600" s="251"/>
      <c r="O1600" s="149"/>
      <c r="P1600" s="151"/>
      <c r="Q1600" s="145"/>
      <c r="R1600" s="165"/>
      <c r="S1600" s="177"/>
    </row>
    <row r="1601" spans="2:19" ht="12.75" customHeight="1" x14ac:dyDescent="0.25">
      <c r="B1601" s="137">
        <v>1588</v>
      </c>
      <c r="C1601" s="81">
        <v>6</v>
      </c>
      <c r="D1601" s="83" t="s">
        <v>4634</v>
      </c>
      <c r="E1601" s="128" t="s">
        <v>3825</v>
      </c>
      <c r="F1601" s="84" t="s">
        <v>462</v>
      </c>
      <c r="G1601" s="86"/>
      <c r="H1601" s="79">
        <f>IF(ISBLANK(#REF!)=FALSE,1,IF($J1601&lt;=$D$6,-1,0))</f>
        <v>1</v>
      </c>
      <c r="I1601" s="251">
        <v>42114</v>
      </c>
      <c r="J1601" s="251">
        <v>42118</v>
      </c>
      <c r="K1601" s="149"/>
      <c r="L1601" s="180"/>
      <c r="M1601" s="251"/>
      <c r="N1601" s="251"/>
      <c r="O1601" s="149"/>
      <c r="P1601" s="151"/>
      <c r="Q1601" s="145"/>
      <c r="R1601" s="165"/>
      <c r="S1601" s="177"/>
    </row>
    <row r="1602" spans="2:19" ht="12.75" customHeight="1" x14ac:dyDescent="0.25">
      <c r="B1602" s="137">
        <v>1589</v>
      </c>
      <c r="C1602" s="81">
        <v>6</v>
      </c>
      <c r="D1602" s="83" t="s">
        <v>4635</v>
      </c>
      <c r="E1602" s="128" t="s">
        <v>3827</v>
      </c>
      <c r="F1602" s="84" t="s">
        <v>462</v>
      </c>
      <c r="G1602" s="86"/>
      <c r="H1602" s="79">
        <f>IF(ISBLANK(#REF!)=FALSE,1,IF($J1602&lt;=$D$6,-1,0))</f>
        <v>1</v>
      </c>
      <c r="I1602" s="251">
        <v>42121</v>
      </c>
      <c r="J1602" s="251">
        <v>42125</v>
      </c>
      <c r="K1602" s="149"/>
      <c r="L1602" s="180"/>
      <c r="M1602" s="251"/>
      <c r="N1602" s="251"/>
      <c r="O1602" s="149"/>
      <c r="P1602" s="151"/>
      <c r="Q1602" s="145"/>
      <c r="R1602" s="165"/>
      <c r="S1602" s="177"/>
    </row>
    <row r="1603" spans="2:19" ht="12.75" customHeight="1" x14ac:dyDescent="0.25">
      <c r="B1603" s="137">
        <v>1590</v>
      </c>
      <c r="C1603" s="81">
        <v>6</v>
      </c>
      <c r="D1603" s="83" t="s">
        <v>4636</v>
      </c>
      <c r="E1603" s="128" t="s">
        <v>3829</v>
      </c>
      <c r="F1603" s="84" t="s">
        <v>462</v>
      </c>
      <c r="G1603" s="86"/>
      <c r="H1603" s="79">
        <f>IF(ISBLANK(#REF!)=FALSE,1,IF($J1603&lt;=$D$6,-1,0))</f>
        <v>1</v>
      </c>
      <c r="I1603" s="251">
        <v>42128</v>
      </c>
      <c r="J1603" s="251">
        <v>42139</v>
      </c>
      <c r="K1603" s="149"/>
      <c r="L1603" s="180"/>
      <c r="M1603" s="251"/>
      <c r="N1603" s="251"/>
      <c r="O1603" s="149"/>
      <c r="P1603" s="151"/>
      <c r="Q1603" s="145"/>
      <c r="R1603" s="165"/>
      <c r="S1603" s="177"/>
    </row>
    <row r="1604" spans="2:19" ht="12.75" customHeight="1" x14ac:dyDescent="0.25">
      <c r="B1604" s="137">
        <v>1591</v>
      </c>
      <c r="C1604" s="81">
        <v>6</v>
      </c>
      <c r="D1604" s="83" t="s">
        <v>4637</v>
      </c>
      <c r="E1604" s="128" t="s">
        <v>3831</v>
      </c>
      <c r="F1604" s="84" t="s">
        <v>462</v>
      </c>
      <c r="G1604" s="86"/>
      <c r="H1604" s="79">
        <f>IF(ISBLANK(#REF!)=FALSE,1,IF($J1604&lt;=$D$6,-1,0))</f>
        <v>1</v>
      </c>
      <c r="I1604" s="251">
        <v>42142</v>
      </c>
      <c r="J1604" s="251">
        <v>42146</v>
      </c>
      <c r="K1604" s="149"/>
      <c r="L1604" s="180"/>
      <c r="M1604" s="251"/>
      <c r="N1604" s="251"/>
      <c r="O1604" s="149"/>
      <c r="P1604" s="151"/>
      <c r="Q1604" s="145"/>
      <c r="R1604" s="165"/>
      <c r="S1604" s="177"/>
    </row>
    <row r="1605" spans="2:19" ht="12.75" customHeight="1" x14ac:dyDescent="0.25">
      <c r="B1605" s="137">
        <v>1592</v>
      </c>
      <c r="C1605" s="81">
        <v>6</v>
      </c>
      <c r="D1605" s="83" t="s">
        <v>4638</v>
      </c>
      <c r="E1605" s="128" t="s">
        <v>3833</v>
      </c>
      <c r="F1605" s="84" t="s">
        <v>462</v>
      </c>
      <c r="G1605" s="86"/>
      <c r="H1605" s="79">
        <f>IF(ISBLANK(#REF!)=FALSE,1,IF($J1605&lt;=$D$6,-1,0))</f>
        <v>1</v>
      </c>
      <c r="I1605" s="251">
        <v>42150</v>
      </c>
      <c r="J1605" s="251">
        <v>42153</v>
      </c>
      <c r="K1605" s="149"/>
      <c r="L1605" s="180"/>
      <c r="M1605" s="251"/>
      <c r="N1605" s="251"/>
      <c r="O1605" s="149"/>
      <c r="P1605" s="151"/>
      <c r="Q1605" s="145"/>
      <c r="R1605" s="165"/>
      <c r="S1605" s="177"/>
    </row>
    <row r="1606" spans="2:19" ht="12.75" customHeight="1" x14ac:dyDescent="0.25">
      <c r="B1606" s="137">
        <v>1593</v>
      </c>
      <c r="C1606" s="81">
        <v>6</v>
      </c>
      <c r="D1606" s="83" t="s">
        <v>4639</v>
      </c>
      <c r="E1606" s="128" t="s">
        <v>3835</v>
      </c>
      <c r="F1606" s="84" t="s">
        <v>462</v>
      </c>
      <c r="G1606" s="86"/>
      <c r="H1606" s="79">
        <f>IF(ISBLANK(#REF!)=FALSE,1,IF($J1606&lt;=$D$6,-1,0))</f>
        <v>1</v>
      </c>
      <c r="I1606" s="251">
        <v>42156</v>
      </c>
      <c r="J1606" s="251">
        <v>42160</v>
      </c>
      <c r="K1606" s="149"/>
      <c r="L1606" s="180"/>
      <c r="M1606" s="251"/>
      <c r="N1606" s="251"/>
      <c r="O1606" s="149"/>
      <c r="P1606" s="151"/>
      <c r="Q1606" s="145"/>
      <c r="R1606" s="165"/>
      <c r="S1606" s="177"/>
    </row>
    <row r="1607" spans="2:19" ht="12.75" customHeight="1" x14ac:dyDescent="0.25">
      <c r="B1607" s="137">
        <v>1594</v>
      </c>
      <c r="C1607" s="81">
        <v>6</v>
      </c>
      <c r="D1607" s="83" t="s">
        <v>4640</v>
      </c>
      <c r="E1607" s="128" t="s">
        <v>3837</v>
      </c>
      <c r="F1607" s="84" t="s">
        <v>462</v>
      </c>
      <c r="G1607" s="86"/>
      <c r="H1607" s="79">
        <f>IF(ISBLANK(#REF!)=FALSE,1,IF($J1607&lt;=$D$6,-1,0))</f>
        <v>1</v>
      </c>
      <c r="I1607" s="251">
        <v>42163</v>
      </c>
      <c r="J1607" s="251">
        <v>42167</v>
      </c>
      <c r="K1607" s="149"/>
      <c r="L1607" s="180"/>
      <c r="M1607" s="251"/>
      <c r="N1607" s="251"/>
      <c r="O1607" s="149"/>
      <c r="P1607" s="151"/>
      <c r="Q1607" s="145"/>
      <c r="R1607" s="165"/>
      <c r="S1607" s="177"/>
    </row>
    <row r="1608" spans="2:19" ht="12.75" customHeight="1" x14ac:dyDescent="0.25">
      <c r="B1608" s="137">
        <v>1595</v>
      </c>
      <c r="C1608" s="81">
        <v>5</v>
      </c>
      <c r="D1608" s="83" t="s">
        <v>4641</v>
      </c>
      <c r="E1608" s="128" t="s">
        <v>3839</v>
      </c>
      <c r="F1608" s="84" t="s">
        <v>462</v>
      </c>
      <c r="G1608" s="86"/>
      <c r="H1608" s="79">
        <f>IF(ISBLANK(#REF!)=FALSE,1,IF($J1608&lt;=$D$6,-1,0))</f>
        <v>1</v>
      </c>
      <c r="I1608" s="251">
        <v>42107</v>
      </c>
      <c r="J1608" s="251">
        <v>42167</v>
      </c>
      <c r="K1608" s="149">
        <v>0.14000000000000001</v>
      </c>
      <c r="L1608" s="180">
        <f>NETWORKDAYS(I1608,J1608,0)</f>
        <v>45</v>
      </c>
      <c r="M1608" s="251"/>
      <c r="N1608" s="251"/>
      <c r="O1608" s="149">
        <v>0.14000000000000001</v>
      </c>
      <c r="P1608" s="151"/>
      <c r="Q1608" s="145"/>
      <c r="R1608" s="165"/>
      <c r="S1608" s="177"/>
    </row>
    <row r="1609" spans="2:19" ht="12.75" customHeight="1" x14ac:dyDescent="0.25">
      <c r="B1609" s="137">
        <v>1596</v>
      </c>
      <c r="C1609" s="81">
        <v>6</v>
      </c>
      <c r="D1609" s="83" t="s">
        <v>4642</v>
      </c>
      <c r="E1609" s="128" t="s">
        <v>3841</v>
      </c>
      <c r="F1609" s="84" t="s">
        <v>462</v>
      </c>
      <c r="G1609" s="86"/>
      <c r="H1609" s="79">
        <f>IF(ISBLANK(#REF!)=FALSE,1,IF($J1609&lt;=$D$6,-1,0))</f>
        <v>1</v>
      </c>
      <c r="I1609" s="251">
        <v>42107</v>
      </c>
      <c r="J1609" s="251">
        <v>42111</v>
      </c>
      <c r="K1609" s="149"/>
      <c r="L1609" s="180"/>
      <c r="M1609" s="251"/>
      <c r="N1609" s="251"/>
      <c r="O1609" s="149"/>
      <c r="P1609" s="151"/>
      <c r="Q1609" s="145"/>
      <c r="R1609" s="165"/>
      <c r="S1609" s="177"/>
    </row>
    <row r="1610" spans="2:19" ht="12.75" customHeight="1" x14ac:dyDescent="0.25">
      <c r="B1610" s="137">
        <v>1597</v>
      </c>
      <c r="C1610" s="81">
        <v>6</v>
      </c>
      <c r="D1610" s="83" t="s">
        <v>4643</v>
      </c>
      <c r="E1610" s="128" t="s">
        <v>3843</v>
      </c>
      <c r="F1610" s="84" t="s">
        <v>462</v>
      </c>
      <c r="G1610" s="86"/>
      <c r="H1610" s="79">
        <f>IF(ISBLANK(#REF!)=FALSE,1,IF($J1610&lt;=$D$6,-1,0))</f>
        <v>1</v>
      </c>
      <c r="I1610" s="251">
        <v>42114</v>
      </c>
      <c r="J1610" s="251">
        <v>42118</v>
      </c>
      <c r="K1610" s="149"/>
      <c r="L1610" s="180"/>
      <c r="M1610" s="251"/>
      <c r="N1610" s="251"/>
      <c r="O1610" s="149"/>
      <c r="P1610" s="151"/>
      <c r="Q1610" s="145"/>
      <c r="R1610" s="165"/>
      <c r="S1610" s="177"/>
    </row>
    <row r="1611" spans="2:19" ht="12.75" customHeight="1" x14ac:dyDescent="0.25">
      <c r="B1611" s="137">
        <v>1598</v>
      </c>
      <c r="C1611" s="81">
        <v>6</v>
      </c>
      <c r="D1611" s="83" t="s">
        <v>4644</v>
      </c>
      <c r="E1611" s="128" t="s">
        <v>3957</v>
      </c>
      <c r="F1611" s="84" t="s">
        <v>462</v>
      </c>
      <c r="G1611" s="86"/>
      <c r="H1611" s="79">
        <f>IF(ISBLANK(#REF!)=FALSE,1,IF($J1611&lt;=$D$6,-1,0))</f>
        <v>1</v>
      </c>
      <c r="I1611" s="251">
        <v>42121</v>
      </c>
      <c r="J1611" s="251">
        <v>42125</v>
      </c>
      <c r="K1611" s="149"/>
      <c r="L1611" s="180"/>
      <c r="M1611" s="251"/>
      <c r="N1611" s="251"/>
      <c r="O1611" s="149"/>
      <c r="P1611" s="151"/>
      <c r="Q1611" s="145"/>
      <c r="R1611" s="165"/>
      <c r="S1611" s="177"/>
    </row>
    <row r="1612" spans="2:19" ht="12.75" customHeight="1" x14ac:dyDescent="0.25">
      <c r="B1612" s="137">
        <v>1599</v>
      </c>
      <c r="C1612" s="81">
        <v>6</v>
      </c>
      <c r="D1612" s="83" t="s">
        <v>4645</v>
      </c>
      <c r="E1612" s="128" t="s">
        <v>3959</v>
      </c>
      <c r="F1612" s="84" t="s">
        <v>462</v>
      </c>
      <c r="G1612" s="86"/>
      <c r="H1612" s="79">
        <f>IF(ISBLANK(#REF!)=FALSE,1,IF($J1612&lt;=$D$6,-1,0))</f>
        <v>1</v>
      </c>
      <c r="I1612" s="251">
        <v>42128</v>
      </c>
      <c r="J1612" s="251">
        <v>42139</v>
      </c>
      <c r="K1612" s="149"/>
      <c r="L1612" s="180"/>
      <c r="M1612" s="251"/>
      <c r="N1612" s="251"/>
      <c r="O1612" s="149"/>
      <c r="P1612" s="151"/>
      <c r="Q1612" s="145"/>
      <c r="R1612" s="165"/>
      <c r="S1612" s="177"/>
    </row>
    <row r="1613" spans="2:19" ht="12.75" customHeight="1" x14ac:dyDescent="0.25">
      <c r="B1613" s="137">
        <v>1600</v>
      </c>
      <c r="C1613" s="81">
        <v>6</v>
      </c>
      <c r="D1613" s="83" t="s">
        <v>4646</v>
      </c>
      <c r="E1613" s="128" t="s">
        <v>4057</v>
      </c>
      <c r="F1613" s="84" t="s">
        <v>462</v>
      </c>
      <c r="G1613" s="86"/>
      <c r="H1613" s="79">
        <f>IF(ISBLANK(#REF!)=FALSE,1,IF($J1613&lt;=$D$6,-1,0))</f>
        <v>1</v>
      </c>
      <c r="I1613" s="251">
        <v>42128</v>
      </c>
      <c r="J1613" s="251">
        <v>42139</v>
      </c>
      <c r="K1613" s="149"/>
      <c r="L1613" s="180"/>
      <c r="M1613" s="251"/>
      <c r="N1613" s="251"/>
      <c r="O1613" s="149"/>
      <c r="P1613" s="151"/>
      <c r="Q1613" s="145"/>
      <c r="R1613" s="165"/>
      <c r="S1613" s="177"/>
    </row>
    <row r="1614" spans="2:19" ht="12.75" customHeight="1" x14ac:dyDescent="0.25">
      <c r="B1614" s="137">
        <v>1601</v>
      </c>
      <c r="C1614" s="81">
        <v>6</v>
      </c>
      <c r="D1614" s="83" t="s">
        <v>4647</v>
      </c>
      <c r="E1614" s="128" t="s">
        <v>4059</v>
      </c>
      <c r="F1614" s="84" t="s">
        <v>462</v>
      </c>
      <c r="G1614" s="86"/>
      <c r="H1614" s="79">
        <f>IF(ISBLANK(#REF!)=FALSE,1,IF($J1614&lt;=$D$6,-1,0))</f>
        <v>1</v>
      </c>
      <c r="I1614" s="251">
        <v>42142</v>
      </c>
      <c r="J1614" s="251">
        <v>42146</v>
      </c>
      <c r="K1614" s="149"/>
      <c r="L1614" s="180"/>
      <c r="M1614" s="251"/>
      <c r="N1614" s="251"/>
      <c r="O1614" s="149"/>
      <c r="P1614" s="151"/>
      <c r="Q1614" s="145"/>
      <c r="R1614" s="165"/>
      <c r="S1614" s="177"/>
    </row>
    <row r="1615" spans="2:19" ht="12.75" customHeight="1" x14ac:dyDescent="0.25">
      <c r="B1615" s="137">
        <v>1602</v>
      </c>
      <c r="C1615" s="81">
        <v>6</v>
      </c>
      <c r="D1615" s="83" t="s">
        <v>4648</v>
      </c>
      <c r="E1615" s="128" t="s">
        <v>4061</v>
      </c>
      <c r="F1615" s="84" t="s">
        <v>462</v>
      </c>
      <c r="G1615" s="86"/>
      <c r="H1615" s="79">
        <f>IF(ISBLANK(#REF!)=FALSE,1,IF($J1615&lt;=$D$6,-1,0))</f>
        <v>1</v>
      </c>
      <c r="I1615" s="251">
        <v>42142</v>
      </c>
      <c r="J1615" s="251">
        <v>42146</v>
      </c>
      <c r="K1615" s="149"/>
      <c r="L1615" s="180"/>
      <c r="M1615" s="251"/>
      <c r="N1615" s="251"/>
      <c r="O1615" s="149"/>
      <c r="P1615" s="151"/>
      <c r="Q1615" s="145"/>
      <c r="R1615" s="165"/>
      <c r="S1615" s="177"/>
    </row>
    <row r="1616" spans="2:19" ht="12.75" customHeight="1" x14ac:dyDescent="0.25">
      <c r="B1616" s="137">
        <v>1603</v>
      </c>
      <c r="C1616" s="81">
        <v>6</v>
      </c>
      <c r="D1616" s="83" t="s">
        <v>4649</v>
      </c>
      <c r="E1616" s="128" t="s">
        <v>3856</v>
      </c>
      <c r="F1616" s="84" t="s">
        <v>462</v>
      </c>
      <c r="G1616" s="86"/>
      <c r="H1616" s="79">
        <f>IF(ISBLANK(#REF!)=FALSE,1,IF($J1616&lt;=$D$6,-1,0))</f>
        <v>1</v>
      </c>
      <c r="I1616" s="251">
        <v>42150</v>
      </c>
      <c r="J1616" s="251">
        <v>42153</v>
      </c>
      <c r="K1616" s="149"/>
      <c r="L1616" s="180"/>
      <c r="M1616" s="251"/>
      <c r="N1616" s="251"/>
      <c r="O1616" s="149"/>
      <c r="P1616" s="151"/>
      <c r="Q1616" s="145"/>
      <c r="R1616" s="165"/>
      <c r="S1616" s="177"/>
    </row>
    <row r="1617" spans="2:19" ht="12.75" customHeight="1" x14ac:dyDescent="0.25">
      <c r="B1617" s="137">
        <v>1604</v>
      </c>
      <c r="C1617" s="81">
        <v>6</v>
      </c>
      <c r="D1617" s="83" t="s">
        <v>4650</v>
      </c>
      <c r="E1617" s="128" t="s">
        <v>4064</v>
      </c>
      <c r="F1617" s="84" t="s">
        <v>462</v>
      </c>
      <c r="G1617" s="86"/>
      <c r="H1617" s="79">
        <f>IF(ISBLANK(#REF!)=FALSE,1,IF($J1617&lt;=$D$6,-1,0))</f>
        <v>1</v>
      </c>
      <c r="I1617" s="251">
        <v>42150</v>
      </c>
      <c r="J1617" s="251">
        <v>42153</v>
      </c>
      <c r="K1617" s="149"/>
      <c r="L1617" s="180"/>
      <c r="M1617" s="251"/>
      <c r="N1617" s="251"/>
      <c r="O1617" s="149"/>
      <c r="P1617" s="151"/>
      <c r="Q1617" s="145"/>
      <c r="R1617" s="165"/>
      <c r="S1617" s="177"/>
    </row>
    <row r="1618" spans="2:19" ht="12.75" customHeight="1" x14ac:dyDescent="0.25">
      <c r="B1618" s="137">
        <v>1605</v>
      </c>
      <c r="C1618" s="81">
        <v>6</v>
      </c>
      <c r="D1618" s="83" t="s">
        <v>4651</v>
      </c>
      <c r="E1618" s="128" t="s">
        <v>4066</v>
      </c>
      <c r="F1618" s="84" t="s">
        <v>462</v>
      </c>
      <c r="G1618" s="86"/>
      <c r="H1618" s="79">
        <f>IF(ISBLANK(#REF!)=FALSE,1,IF($J1618&lt;=$D$6,-1,0))</f>
        <v>1</v>
      </c>
      <c r="I1618" s="251">
        <v>42156</v>
      </c>
      <c r="J1618" s="251">
        <v>42160</v>
      </c>
      <c r="K1618" s="149"/>
      <c r="L1618" s="180"/>
      <c r="M1618" s="251"/>
      <c r="N1618" s="251"/>
      <c r="O1618" s="149"/>
      <c r="P1618" s="151"/>
      <c r="Q1618" s="145"/>
      <c r="R1618" s="165"/>
      <c r="S1618" s="177"/>
    </row>
    <row r="1619" spans="2:19" ht="12.75" customHeight="1" x14ac:dyDescent="0.25">
      <c r="B1619" s="137">
        <v>1606</v>
      </c>
      <c r="C1619" s="81">
        <v>6</v>
      </c>
      <c r="D1619" s="83" t="s">
        <v>4652</v>
      </c>
      <c r="E1619" s="128" t="s">
        <v>4068</v>
      </c>
      <c r="F1619" s="84" t="s">
        <v>462</v>
      </c>
      <c r="G1619" s="86"/>
      <c r="H1619" s="79">
        <f>IF(ISBLANK(#REF!)=FALSE,1,IF($J1619&lt;=$D$6,-1,0))</f>
        <v>1</v>
      </c>
      <c r="I1619" s="251">
        <v>42163</v>
      </c>
      <c r="J1619" s="251">
        <v>42167</v>
      </c>
      <c r="K1619" s="149"/>
      <c r="L1619" s="180"/>
      <c r="M1619" s="251"/>
      <c r="N1619" s="251"/>
      <c r="O1619" s="149"/>
      <c r="P1619" s="151"/>
      <c r="Q1619" s="145"/>
      <c r="R1619" s="165"/>
      <c r="S1619" s="177"/>
    </row>
    <row r="1620" spans="2:19" ht="12.75" customHeight="1" x14ac:dyDescent="0.25">
      <c r="B1620" s="137">
        <v>1607</v>
      </c>
      <c r="C1620" s="81">
        <v>6</v>
      </c>
      <c r="D1620" s="83" t="s">
        <v>4653</v>
      </c>
      <c r="E1620" s="128" t="s">
        <v>4070</v>
      </c>
      <c r="F1620" s="84" t="s">
        <v>462</v>
      </c>
      <c r="G1620" s="86"/>
      <c r="H1620" s="79">
        <f>IF(ISBLANK(#REF!)=FALSE,1,IF($J1620&lt;=$D$6,-1,0))</f>
        <v>1</v>
      </c>
      <c r="I1620" s="251">
        <v>42163</v>
      </c>
      <c r="J1620" s="251">
        <v>42167</v>
      </c>
      <c r="K1620" s="149"/>
      <c r="L1620" s="180"/>
      <c r="M1620" s="251"/>
      <c r="N1620" s="251"/>
      <c r="O1620" s="149"/>
      <c r="P1620" s="151"/>
      <c r="Q1620" s="145"/>
      <c r="R1620" s="165"/>
      <c r="S1620" s="177"/>
    </row>
    <row r="1621" spans="2:19" ht="12.75" customHeight="1" x14ac:dyDescent="0.25">
      <c r="B1621" s="137">
        <v>1608</v>
      </c>
      <c r="C1621" s="81">
        <v>5</v>
      </c>
      <c r="D1621" s="83" t="s">
        <v>4654</v>
      </c>
      <c r="E1621" s="128" t="s">
        <v>2984</v>
      </c>
      <c r="F1621" s="84" t="s">
        <v>462</v>
      </c>
      <c r="G1621" s="86"/>
      <c r="H1621" s="79">
        <f>IF(ISBLANK(#REF!)=FALSE,1,IF($J1621&lt;=$D$6,-1,0))</f>
        <v>1</v>
      </c>
      <c r="I1621" s="251">
        <v>42107</v>
      </c>
      <c r="J1621" s="251">
        <v>42167</v>
      </c>
      <c r="K1621" s="149">
        <v>0.1</v>
      </c>
      <c r="L1621" s="180">
        <f>NETWORKDAYS(I1621,J1621,0)</f>
        <v>45</v>
      </c>
      <c r="M1621" s="251"/>
      <c r="N1621" s="251"/>
      <c r="O1621" s="149">
        <v>0.1</v>
      </c>
      <c r="P1621" s="151"/>
      <c r="Q1621" s="145"/>
      <c r="R1621" s="165"/>
      <c r="S1621" s="177"/>
    </row>
    <row r="1622" spans="2:19" ht="12.75" customHeight="1" x14ac:dyDescent="0.25">
      <c r="B1622" s="137">
        <v>1609</v>
      </c>
      <c r="C1622" s="81">
        <v>6</v>
      </c>
      <c r="D1622" s="83" t="s">
        <v>4655</v>
      </c>
      <c r="E1622" s="128" t="s">
        <v>3970</v>
      </c>
      <c r="F1622" s="84" t="s">
        <v>462</v>
      </c>
      <c r="G1622" s="86"/>
      <c r="H1622" s="79">
        <f>IF(ISBLANK(#REF!)=FALSE,1,IF($J1622&lt;=$D$6,-1,0))</f>
        <v>1</v>
      </c>
      <c r="I1622" s="251">
        <v>42107</v>
      </c>
      <c r="J1622" s="251">
        <v>42118</v>
      </c>
      <c r="K1622" s="149"/>
      <c r="L1622" s="180"/>
      <c r="M1622" s="251"/>
      <c r="N1622" s="251"/>
      <c r="O1622" s="149"/>
      <c r="P1622" s="151"/>
      <c r="Q1622" s="145"/>
      <c r="R1622" s="165"/>
      <c r="S1622" s="177"/>
    </row>
    <row r="1623" spans="2:19" ht="12.75" customHeight="1" x14ac:dyDescent="0.25">
      <c r="B1623" s="137">
        <v>1610</v>
      </c>
      <c r="C1623" s="81">
        <v>6</v>
      </c>
      <c r="D1623" s="83" t="s">
        <v>4656</v>
      </c>
      <c r="E1623" s="128" t="s">
        <v>3972</v>
      </c>
      <c r="F1623" s="84" t="s">
        <v>462</v>
      </c>
      <c r="G1623" s="86"/>
      <c r="H1623" s="79">
        <f>IF(ISBLANK(#REF!)=FALSE,1,IF($J1623&lt;=$D$6,-1,0))</f>
        <v>1</v>
      </c>
      <c r="I1623" s="251">
        <v>42121</v>
      </c>
      <c r="J1623" s="251">
        <v>42132</v>
      </c>
      <c r="K1623" s="149"/>
      <c r="L1623" s="180"/>
      <c r="M1623" s="251"/>
      <c r="N1623" s="251"/>
      <c r="O1623" s="149"/>
      <c r="P1623" s="151"/>
      <c r="Q1623" s="145"/>
      <c r="R1623" s="165"/>
      <c r="S1623" s="177"/>
    </row>
    <row r="1624" spans="2:19" ht="12.75" customHeight="1" x14ac:dyDescent="0.25">
      <c r="B1624" s="137">
        <v>1611</v>
      </c>
      <c r="C1624" s="81">
        <v>6</v>
      </c>
      <c r="D1624" s="83" t="s">
        <v>4657</v>
      </c>
      <c r="E1624" s="128" t="s">
        <v>3974</v>
      </c>
      <c r="F1624" s="84" t="s">
        <v>462</v>
      </c>
      <c r="G1624" s="86"/>
      <c r="H1624" s="79">
        <f>IF(ISBLANK(#REF!)=FALSE,1,IF($J1624&lt;=$D$6,-1,0))</f>
        <v>1</v>
      </c>
      <c r="I1624" s="251">
        <v>42135</v>
      </c>
      <c r="J1624" s="251">
        <v>42146</v>
      </c>
      <c r="K1624" s="149"/>
      <c r="L1624" s="180"/>
      <c r="M1624" s="251"/>
      <c r="N1624" s="251"/>
      <c r="O1624" s="149"/>
      <c r="P1624" s="151"/>
      <c r="Q1624" s="145"/>
      <c r="R1624" s="165"/>
      <c r="S1624" s="177"/>
    </row>
    <row r="1625" spans="2:19" ht="12.75" customHeight="1" x14ac:dyDescent="0.25">
      <c r="B1625" s="137">
        <v>1612</v>
      </c>
      <c r="C1625" s="81">
        <v>6</v>
      </c>
      <c r="D1625" s="83" t="s">
        <v>4658</v>
      </c>
      <c r="E1625" s="128" t="s">
        <v>3875</v>
      </c>
      <c r="F1625" s="84" t="s">
        <v>462</v>
      </c>
      <c r="G1625" s="86"/>
      <c r="H1625" s="79">
        <f>IF(ISBLANK(#REF!)=FALSE,1,IF($J1625&lt;=$D$6,-1,0))</f>
        <v>1</v>
      </c>
      <c r="I1625" s="251">
        <v>42150</v>
      </c>
      <c r="J1625" s="251">
        <v>42167</v>
      </c>
      <c r="K1625" s="149"/>
      <c r="L1625" s="180"/>
      <c r="M1625" s="251"/>
      <c r="N1625" s="251"/>
      <c r="O1625" s="149"/>
      <c r="P1625" s="151"/>
      <c r="Q1625" s="145"/>
      <c r="R1625" s="165"/>
      <c r="S1625" s="177"/>
    </row>
    <row r="1626" spans="2:19" ht="12.75" customHeight="1" x14ac:dyDescent="0.25">
      <c r="B1626" s="137">
        <v>1613</v>
      </c>
      <c r="C1626" s="81">
        <v>5</v>
      </c>
      <c r="D1626" s="83" t="s">
        <v>4659</v>
      </c>
      <c r="E1626" s="128" t="s">
        <v>3877</v>
      </c>
      <c r="F1626" s="84" t="s">
        <v>462</v>
      </c>
      <c r="G1626" s="86"/>
      <c r="H1626" s="79">
        <f>IF(ISBLANK(#REF!)=FALSE,1,IF($J1626&lt;=$D$6,-1,0))</f>
        <v>1</v>
      </c>
      <c r="I1626" s="251">
        <v>42107</v>
      </c>
      <c r="J1626" s="251">
        <v>42167</v>
      </c>
      <c r="K1626" s="149">
        <v>0.1</v>
      </c>
      <c r="L1626" s="180">
        <f>NETWORKDAYS(I1626,J1626,0)</f>
        <v>45</v>
      </c>
      <c r="M1626" s="251"/>
      <c r="N1626" s="251"/>
      <c r="O1626" s="149">
        <v>0.1</v>
      </c>
      <c r="P1626" s="151"/>
      <c r="Q1626" s="145"/>
      <c r="R1626" s="165"/>
      <c r="S1626" s="177"/>
    </row>
    <row r="1627" spans="2:19" ht="12.75" customHeight="1" x14ac:dyDescent="0.25">
      <c r="B1627" s="137">
        <v>1614</v>
      </c>
      <c r="C1627" s="81">
        <v>6</v>
      </c>
      <c r="D1627" s="83" t="s">
        <v>4660</v>
      </c>
      <c r="E1627" s="128" t="s">
        <v>3879</v>
      </c>
      <c r="F1627" s="84" t="s">
        <v>462</v>
      </c>
      <c r="G1627" s="86"/>
      <c r="H1627" s="79">
        <f>IF(ISBLANK(#REF!)=FALSE,1,IF($J1627&lt;=$D$6,-1,0))</f>
        <v>1</v>
      </c>
      <c r="I1627" s="251">
        <v>42107</v>
      </c>
      <c r="J1627" s="251">
        <v>42118</v>
      </c>
      <c r="K1627" s="149"/>
      <c r="L1627" s="180"/>
      <c r="M1627" s="251"/>
      <c r="N1627" s="251"/>
      <c r="O1627" s="149"/>
      <c r="P1627" s="151"/>
      <c r="Q1627" s="145"/>
      <c r="R1627" s="165"/>
      <c r="S1627" s="177"/>
    </row>
    <row r="1628" spans="2:19" ht="12.75" customHeight="1" x14ac:dyDescent="0.25">
      <c r="B1628" s="137">
        <v>1615</v>
      </c>
      <c r="C1628" s="81">
        <v>6</v>
      </c>
      <c r="D1628" s="83" t="s">
        <v>4661</v>
      </c>
      <c r="E1628" s="128" t="s">
        <v>3881</v>
      </c>
      <c r="F1628" s="84" t="s">
        <v>462</v>
      </c>
      <c r="G1628" s="86"/>
      <c r="H1628" s="79">
        <f>IF(ISBLANK(#REF!)=FALSE,1,IF($J1628&lt;=$D$6,-1,0))</f>
        <v>1</v>
      </c>
      <c r="I1628" s="251">
        <v>42121</v>
      </c>
      <c r="J1628" s="251">
        <v>42132</v>
      </c>
      <c r="K1628" s="149"/>
      <c r="L1628" s="180"/>
      <c r="M1628" s="251"/>
      <c r="N1628" s="251"/>
      <c r="O1628" s="149"/>
      <c r="P1628" s="151"/>
      <c r="Q1628" s="145"/>
      <c r="R1628" s="165"/>
      <c r="S1628" s="177"/>
    </row>
    <row r="1629" spans="2:19" ht="12.75" customHeight="1" x14ac:dyDescent="0.25">
      <c r="B1629" s="137">
        <v>1616</v>
      </c>
      <c r="C1629" s="81">
        <v>6</v>
      </c>
      <c r="D1629" s="83" t="s">
        <v>4662</v>
      </c>
      <c r="E1629" s="128" t="s">
        <v>3883</v>
      </c>
      <c r="F1629" s="84" t="s">
        <v>462</v>
      </c>
      <c r="G1629" s="86"/>
      <c r="H1629" s="79">
        <f>IF(ISBLANK(#REF!)=FALSE,1,IF($J1629&lt;=$D$6,-1,0))</f>
        <v>1</v>
      </c>
      <c r="I1629" s="251">
        <v>42135</v>
      </c>
      <c r="J1629" s="251">
        <v>42146</v>
      </c>
      <c r="K1629" s="149"/>
      <c r="L1629" s="180"/>
      <c r="M1629" s="251"/>
      <c r="N1629" s="251"/>
      <c r="O1629" s="149"/>
      <c r="P1629" s="151"/>
      <c r="Q1629" s="145"/>
      <c r="R1629" s="165"/>
      <c r="S1629" s="177"/>
    </row>
    <row r="1630" spans="2:19" ht="12.75" customHeight="1" x14ac:dyDescent="0.25">
      <c r="B1630" s="137">
        <v>1617</v>
      </c>
      <c r="C1630" s="81">
        <v>6</v>
      </c>
      <c r="D1630" s="83" t="s">
        <v>4663</v>
      </c>
      <c r="E1630" s="128" t="s">
        <v>3885</v>
      </c>
      <c r="F1630" s="84" t="s">
        <v>462</v>
      </c>
      <c r="G1630" s="86"/>
      <c r="H1630" s="79">
        <f>IF(ISBLANK(#REF!)=FALSE,1,IF($J1630&lt;=$D$6,-1,0))</f>
        <v>1</v>
      </c>
      <c r="I1630" s="251">
        <v>42150</v>
      </c>
      <c r="J1630" s="251">
        <v>42167</v>
      </c>
      <c r="K1630" s="149"/>
      <c r="L1630" s="180"/>
      <c r="M1630" s="251"/>
      <c r="N1630" s="251"/>
      <c r="O1630" s="149"/>
      <c r="P1630" s="151"/>
      <c r="Q1630" s="145"/>
      <c r="R1630" s="165"/>
      <c r="S1630" s="177"/>
    </row>
    <row r="1631" spans="2:19" ht="12.75" customHeight="1" x14ac:dyDescent="0.25">
      <c r="B1631" s="137">
        <v>1618</v>
      </c>
      <c r="C1631" s="81">
        <v>5</v>
      </c>
      <c r="D1631" s="83" t="s">
        <v>4664</v>
      </c>
      <c r="E1631" s="128" t="s">
        <v>1081</v>
      </c>
      <c r="F1631" s="84" t="s">
        <v>462</v>
      </c>
      <c r="G1631" s="86"/>
      <c r="H1631" s="79">
        <f>IF(ISBLANK(#REF!)=FALSE,1,IF($J1631&lt;=$D$6,-1,0))</f>
        <v>1</v>
      </c>
      <c r="I1631" s="251">
        <v>42107</v>
      </c>
      <c r="J1631" s="251">
        <v>42167</v>
      </c>
      <c r="K1631" s="149">
        <v>0.5</v>
      </c>
      <c r="L1631" s="180">
        <f>NETWORKDAYS(I1631,J1631,0)</f>
        <v>45</v>
      </c>
      <c r="M1631" s="251"/>
      <c r="N1631" s="251"/>
      <c r="O1631" s="149">
        <v>0.5</v>
      </c>
      <c r="P1631" s="151"/>
      <c r="Q1631" s="145"/>
      <c r="R1631" s="165"/>
      <c r="S1631" s="177"/>
    </row>
    <row r="1632" spans="2:19" ht="12.75" customHeight="1" x14ac:dyDescent="0.25">
      <c r="B1632" s="137">
        <v>1619</v>
      </c>
      <c r="C1632" s="81">
        <v>6</v>
      </c>
      <c r="D1632" s="83" t="s">
        <v>4665</v>
      </c>
      <c r="E1632" s="128" t="s">
        <v>3888</v>
      </c>
      <c r="F1632" s="84" t="s">
        <v>462</v>
      </c>
      <c r="G1632" s="86"/>
      <c r="H1632" s="79">
        <f>IF(ISBLANK(#REF!)=FALSE,1,IF($J1632&lt;=$D$6,-1,0))</f>
        <v>1</v>
      </c>
      <c r="I1632" s="251">
        <v>42107</v>
      </c>
      <c r="J1632" s="251">
        <v>42125</v>
      </c>
      <c r="K1632" s="149"/>
      <c r="L1632" s="180"/>
      <c r="M1632" s="251"/>
      <c r="N1632" s="251"/>
      <c r="O1632" s="149"/>
      <c r="P1632" s="151"/>
      <c r="Q1632" s="145"/>
      <c r="R1632" s="165"/>
      <c r="S1632" s="177"/>
    </row>
    <row r="1633" spans="2:19" ht="12.75" customHeight="1" x14ac:dyDescent="0.25">
      <c r="B1633" s="137">
        <v>1620</v>
      </c>
      <c r="C1633" s="81">
        <v>6</v>
      </c>
      <c r="D1633" s="83" t="s">
        <v>4666</v>
      </c>
      <c r="E1633" s="128" t="s">
        <v>3890</v>
      </c>
      <c r="F1633" s="84" t="s">
        <v>462</v>
      </c>
      <c r="G1633" s="86"/>
      <c r="H1633" s="79">
        <f>IF(ISBLANK(#REF!)=FALSE,1,IF($J1633&lt;=$D$6,-1,0))</f>
        <v>1</v>
      </c>
      <c r="I1633" s="251">
        <v>42128</v>
      </c>
      <c r="J1633" s="251">
        <v>42146</v>
      </c>
      <c r="K1633" s="149"/>
      <c r="L1633" s="180"/>
      <c r="M1633" s="251"/>
      <c r="N1633" s="251"/>
      <c r="O1633" s="149"/>
      <c r="P1633" s="151"/>
      <c r="Q1633" s="145"/>
      <c r="R1633" s="165"/>
      <c r="S1633" s="177"/>
    </row>
    <row r="1634" spans="2:19" ht="12.75" customHeight="1" x14ac:dyDescent="0.25">
      <c r="B1634" s="137">
        <v>1621</v>
      </c>
      <c r="C1634" s="81">
        <v>6</v>
      </c>
      <c r="D1634" s="83" t="s">
        <v>4667</v>
      </c>
      <c r="E1634" s="128" t="s">
        <v>3892</v>
      </c>
      <c r="F1634" s="84" t="s">
        <v>462</v>
      </c>
      <c r="G1634" s="86"/>
      <c r="H1634" s="79">
        <f>IF(ISBLANK(#REF!)=FALSE,1,IF($J1634&lt;=$D$6,-1,0))</f>
        <v>1</v>
      </c>
      <c r="I1634" s="251">
        <v>42150</v>
      </c>
      <c r="J1634" s="251">
        <v>42167</v>
      </c>
      <c r="K1634" s="149"/>
      <c r="L1634" s="180"/>
      <c r="M1634" s="251"/>
      <c r="N1634" s="251"/>
      <c r="O1634" s="149"/>
      <c r="P1634" s="151"/>
      <c r="Q1634" s="145"/>
      <c r="R1634" s="165"/>
      <c r="S1634" s="177"/>
    </row>
    <row r="1635" spans="2:19" ht="12.75" customHeight="1" x14ac:dyDescent="0.25">
      <c r="B1635" s="137">
        <v>1622</v>
      </c>
      <c r="C1635" s="81">
        <v>5</v>
      </c>
      <c r="D1635" s="83" t="s">
        <v>4668</v>
      </c>
      <c r="E1635" s="128" t="s">
        <v>3015</v>
      </c>
      <c r="F1635" s="84" t="s">
        <v>462</v>
      </c>
      <c r="G1635" s="86"/>
      <c r="H1635" s="79">
        <f>IF(ISBLANK(#REF!)=FALSE,1,IF($J1635&lt;=$D$6,-1,0))</f>
        <v>1</v>
      </c>
      <c r="I1635" s="251">
        <v>42107</v>
      </c>
      <c r="J1635" s="251">
        <v>42167</v>
      </c>
      <c r="K1635" s="149">
        <v>0.15</v>
      </c>
      <c r="L1635" s="180">
        <f>NETWORKDAYS(I1635,J1635,0)</f>
        <v>45</v>
      </c>
      <c r="M1635" s="251"/>
      <c r="N1635" s="251"/>
      <c r="O1635" s="149">
        <v>0.15</v>
      </c>
      <c r="P1635" s="151"/>
      <c r="Q1635" s="145"/>
      <c r="R1635" s="165"/>
      <c r="S1635" s="177"/>
    </row>
    <row r="1636" spans="2:19" ht="12.75" customHeight="1" x14ac:dyDescent="0.25">
      <c r="B1636" s="137">
        <v>1623</v>
      </c>
      <c r="C1636" s="81">
        <v>6</v>
      </c>
      <c r="D1636" s="83" t="s">
        <v>4669</v>
      </c>
      <c r="E1636" s="128" t="s">
        <v>3895</v>
      </c>
      <c r="F1636" s="84" t="s">
        <v>462</v>
      </c>
      <c r="G1636" s="86"/>
      <c r="H1636" s="79">
        <f>IF(ISBLANK(#REF!)=FALSE,1,IF($J1636&lt;=$D$6,-1,0))</f>
        <v>1</v>
      </c>
      <c r="I1636" s="251">
        <v>42107</v>
      </c>
      <c r="J1636" s="251">
        <v>42111</v>
      </c>
      <c r="K1636" s="149"/>
      <c r="L1636" s="180"/>
      <c r="M1636" s="251"/>
      <c r="N1636" s="251"/>
      <c r="O1636" s="149"/>
      <c r="P1636" s="151"/>
      <c r="Q1636" s="145"/>
      <c r="R1636" s="165"/>
      <c r="S1636" s="177"/>
    </row>
    <row r="1637" spans="2:19" ht="12.75" customHeight="1" x14ac:dyDescent="0.25">
      <c r="B1637" s="137">
        <v>1624</v>
      </c>
      <c r="C1637" s="81">
        <v>6</v>
      </c>
      <c r="D1637" s="83" t="s">
        <v>4670</v>
      </c>
      <c r="E1637" s="128" t="s">
        <v>3897</v>
      </c>
      <c r="F1637" s="84" t="s">
        <v>462</v>
      </c>
      <c r="G1637" s="86"/>
      <c r="H1637" s="79">
        <f>IF(ISBLANK(#REF!)=FALSE,1,IF($J1637&lt;=$D$6,-1,0))</f>
        <v>1</v>
      </c>
      <c r="I1637" s="251">
        <v>42107</v>
      </c>
      <c r="J1637" s="251">
        <v>42111</v>
      </c>
      <c r="K1637" s="149"/>
      <c r="L1637" s="180"/>
      <c r="M1637" s="251"/>
      <c r="N1637" s="251"/>
      <c r="O1637" s="149"/>
      <c r="P1637" s="151"/>
      <c r="Q1637" s="145"/>
      <c r="R1637" s="165"/>
      <c r="S1637" s="177"/>
    </row>
    <row r="1638" spans="2:19" ht="12.75" customHeight="1" x14ac:dyDescent="0.25">
      <c r="B1638" s="137">
        <v>1625</v>
      </c>
      <c r="C1638" s="81">
        <v>6</v>
      </c>
      <c r="D1638" s="83" t="s">
        <v>4671</v>
      </c>
      <c r="E1638" s="128" t="s">
        <v>3899</v>
      </c>
      <c r="F1638" s="84" t="s">
        <v>462</v>
      </c>
      <c r="G1638" s="86"/>
      <c r="H1638" s="79">
        <f>IF(ISBLANK(#REF!)=FALSE,1,IF($J1638&lt;=$D$6,-1,0))</f>
        <v>1</v>
      </c>
      <c r="I1638" s="251">
        <v>42114</v>
      </c>
      <c r="J1638" s="251">
        <v>42118</v>
      </c>
      <c r="K1638" s="149"/>
      <c r="L1638" s="180"/>
      <c r="M1638" s="251"/>
      <c r="N1638" s="251"/>
      <c r="O1638" s="149"/>
      <c r="P1638" s="151"/>
      <c r="Q1638" s="145"/>
      <c r="R1638" s="165"/>
      <c r="S1638" s="177"/>
    </row>
    <row r="1639" spans="2:19" ht="12.75" customHeight="1" x14ac:dyDescent="0.25">
      <c r="B1639" s="137">
        <v>1626</v>
      </c>
      <c r="C1639" s="81">
        <v>6</v>
      </c>
      <c r="D1639" s="83" t="s">
        <v>4672</v>
      </c>
      <c r="E1639" s="128" t="s">
        <v>3901</v>
      </c>
      <c r="F1639" s="84" t="s">
        <v>462</v>
      </c>
      <c r="G1639" s="86"/>
      <c r="H1639" s="79">
        <f>IF(ISBLANK(#REF!)=FALSE,1,IF($J1639&lt;=$D$6,-1,0))</f>
        <v>1</v>
      </c>
      <c r="I1639" s="251">
        <v>42121</v>
      </c>
      <c r="J1639" s="251">
        <v>42125</v>
      </c>
      <c r="K1639" s="149"/>
      <c r="L1639" s="180"/>
      <c r="M1639" s="251"/>
      <c r="N1639" s="251"/>
      <c r="O1639" s="149"/>
      <c r="P1639" s="151"/>
      <c r="Q1639" s="145"/>
      <c r="R1639" s="165"/>
      <c r="S1639" s="177"/>
    </row>
    <row r="1640" spans="2:19" ht="12.75" customHeight="1" x14ac:dyDescent="0.25">
      <c r="B1640" s="137">
        <v>1627</v>
      </c>
      <c r="C1640" s="81">
        <v>6</v>
      </c>
      <c r="D1640" s="83" t="s">
        <v>4673</v>
      </c>
      <c r="E1640" s="128" t="s">
        <v>3903</v>
      </c>
      <c r="F1640" s="84" t="s">
        <v>462</v>
      </c>
      <c r="G1640" s="86"/>
      <c r="H1640" s="79">
        <f>IF(ISBLANK(#REF!)=FALSE,1,IF($J1640&lt;=$D$6,-1,0))</f>
        <v>1</v>
      </c>
      <c r="I1640" s="251">
        <v>42128</v>
      </c>
      <c r="J1640" s="251">
        <v>42139</v>
      </c>
      <c r="K1640" s="149"/>
      <c r="L1640" s="180"/>
      <c r="M1640" s="251"/>
      <c r="N1640" s="251"/>
      <c r="O1640" s="149"/>
      <c r="P1640" s="151"/>
      <c r="Q1640" s="145"/>
      <c r="R1640" s="165"/>
      <c r="S1640" s="177"/>
    </row>
    <row r="1641" spans="2:19" ht="12.75" customHeight="1" x14ac:dyDescent="0.25">
      <c r="B1641" s="137">
        <v>1628</v>
      </c>
      <c r="C1641" s="81">
        <v>6</v>
      </c>
      <c r="D1641" s="83" t="s">
        <v>4674</v>
      </c>
      <c r="E1641" s="128" t="s">
        <v>3905</v>
      </c>
      <c r="F1641" s="84" t="s">
        <v>462</v>
      </c>
      <c r="G1641" s="86"/>
      <c r="H1641" s="79">
        <f>IF(ISBLANK(#REF!)=FALSE,1,IF($J1641&lt;=$D$6,-1,0))</f>
        <v>1</v>
      </c>
      <c r="I1641" s="251">
        <v>42142</v>
      </c>
      <c r="J1641" s="251">
        <v>42146</v>
      </c>
      <c r="K1641" s="149"/>
      <c r="L1641" s="180"/>
      <c r="M1641" s="251"/>
      <c r="N1641" s="251"/>
      <c r="O1641" s="149"/>
      <c r="P1641" s="151"/>
      <c r="Q1641" s="145"/>
      <c r="R1641" s="165"/>
      <c r="S1641" s="177"/>
    </row>
    <row r="1642" spans="2:19" ht="12.75" customHeight="1" x14ac:dyDescent="0.25">
      <c r="B1642" s="137">
        <v>1629</v>
      </c>
      <c r="C1642" s="81">
        <v>6</v>
      </c>
      <c r="D1642" s="83" t="s">
        <v>4675</v>
      </c>
      <c r="E1642" s="128" t="s">
        <v>3907</v>
      </c>
      <c r="F1642" s="84" t="s">
        <v>462</v>
      </c>
      <c r="G1642" s="86"/>
      <c r="H1642" s="79">
        <f>IF(ISBLANK(#REF!)=FALSE,1,IF($J1642&lt;=$D$6,-1,0))</f>
        <v>1</v>
      </c>
      <c r="I1642" s="251">
        <v>42150</v>
      </c>
      <c r="J1642" s="251">
        <v>42153</v>
      </c>
      <c r="K1642" s="149"/>
      <c r="L1642" s="180"/>
      <c r="M1642" s="251"/>
      <c r="N1642" s="251"/>
      <c r="O1642" s="149"/>
      <c r="P1642" s="151"/>
      <c r="Q1642" s="145"/>
      <c r="R1642" s="165"/>
      <c r="S1642" s="177"/>
    </row>
    <row r="1643" spans="2:19" ht="12.75" customHeight="1" x14ac:dyDescent="0.25">
      <c r="B1643" s="137">
        <v>1630</v>
      </c>
      <c r="C1643" s="81">
        <v>6</v>
      </c>
      <c r="D1643" s="83" t="s">
        <v>4676</v>
      </c>
      <c r="E1643" s="128" t="s">
        <v>3909</v>
      </c>
      <c r="F1643" s="84" t="s">
        <v>462</v>
      </c>
      <c r="G1643" s="86"/>
      <c r="H1643" s="79">
        <f>IF(ISBLANK(#REF!)=FALSE,1,IF($J1643&lt;=$D$6,-1,0))</f>
        <v>1</v>
      </c>
      <c r="I1643" s="251">
        <v>42156</v>
      </c>
      <c r="J1643" s="251">
        <v>42160</v>
      </c>
      <c r="K1643" s="149"/>
      <c r="L1643" s="180"/>
      <c r="M1643" s="251"/>
      <c r="N1643" s="251"/>
      <c r="O1643" s="149"/>
      <c r="P1643" s="151"/>
      <c r="Q1643" s="145"/>
      <c r="R1643" s="165"/>
      <c r="S1643" s="177"/>
    </row>
    <row r="1644" spans="2:19" ht="12.75" customHeight="1" x14ac:dyDescent="0.25">
      <c r="B1644" s="137">
        <v>1631</v>
      </c>
      <c r="C1644" s="81">
        <v>6</v>
      </c>
      <c r="D1644" s="83" t="s">
        <v>4677</v>
      </c>
      <c r="E1644" s="128" t="s">
        <v>3911</v>
      </c>
      <c r="F1644" s="84" t="s">
        <v>462</v>
      </c>
      <c r="G1644" s="86"/>
      <c r="H1644" s="79">
        <f>IF(ISBLANK(#REF!)=FALSE,1,IF($J1644&lt;=$D$6,-1,0))</f>
        <v>1</v>
      </c>
      <c r="I1644" s="251">
        <v>42163</v>
      </c>
      <c r="J1644" s="251">
        <v>42167</v>
      </c>
      <c r="K1644" s="149"/>
      <c r="L1644" s="180"/>
      <c r="M1644" s="251"/>
      <c r="N1644" s="251"/>
      <c r="O1644" s="149"/>
      <c r="P1644" s="151"/>
      <c r="Q1644" s="145"/>
      <c r="R1644" s="165"/>
      <c r="S1644" s="177"/>
    </row>
    <row r="1645" spans="2:19" ht="12.75" customHeight="1" x14ac:dyDescent="0.25">
      <c r="B1645" s="137">
        <v>1632</v>
      </c>
      <c r="C1645" s="81">
        <v>5</v>
      </c>
      <c r="D1645" s="83" t="s">
        <v>4678</v>
      </c>
      <c r="E1645" s="128" t="s">
        <v>3913</v>
      </c>
      <c r="F1645" s="84" t="s">
        <v>462</v>
      </c>
      <c r="G1645" s="86"/>
      <c r="H1645" s="79">
        <f>IF(ISBLANK(#REF!)=FALSE,1,IF($J1645&lt;=$D$6,-1,0))</f>
        <v>1</v>
      </c>
      <c r="I1645" s="251">
        <v>42107</v>
      </c>
      <c r="J1645" s="251">
        <v>42167</v>
      </c>
      <c r="K1645" s="149">
        <v>0.37</v>
      </c>
      <c r="L1645" s="180">
        <f>NETWORKDAYS(I1645,J1645,0)</f>
        <v>45</v>
      </c>
      <c r="M1645" s="251"/>
      <c r="N1645" s="251"/>
      <c r="O1645" s="149">
        <v>0.37</v>
      </c>
      <c r="P1645" s="151"/>
      <c r="Q1645" s="145"/>
      <c r="R1645" s="165"/>
      <c r="S1645" s="177"/>
    </row>
    <row r="1646" spans="2:19" ht="12.75" customHeight="1" x14ac:dyDescent="0.25">
      <c r="B1646" s="137">
        <v>1633</v>
      </c>
      <c r="C1646" s="81">
        <v>6</v>
      </c>
      <c r="D1646" s="83" t="s">
        <v>4679</v>
      </c>
      <c r="E1646" s="128" t="s">
        <v>3915</v>
      </c>
      <c r="F1646" s="84" t="s">
        <v>462</v>
      </c>
      <c r="G1646" s="86"/>
      <c r="H1646" s="79">
        <f>IF(ISBLANK(#REF!)=FALSE,1,IF($J1646&lt;=$D$6,-1,0))</f>
        <v>1</v>
      </c>
      <c r="I1646" s="251">
        <v>42107</v>
      </c>
      <c r="J1646" s="251">
        <v>42139</v>
      </c>
      <c r="K1646" s="149"/>
      <c r="L1646" s="180"/>
      <c r="M1646" s="251"/>
      <c r="N1646" s="251"/>
      <c r="O1646" s="149"/>
      <c r="P1646" s="151"/>
      <c r="Q1646" s="145"/>
      <c r="R1646" s="165"/>
      <c r="S1646" s="177"/>
    </row>
    <row r="1647" spans="2:19" ht="12.75" customHeight="1" x14ac:dyDescent="0.25">
      <c r="B1647" s="137">
        <v>1634</v>
      </c>
      <c r="C1647" s="81">
        <v>6</v>
      </c>
      <c r="D1647" s="83" t="s">
        <v>4680</v>
      </c>
      <c r="E1647" s="128" t="s">
        <v>3917</v>
      </c>
      <c r="F1647" s="84" t="s">
        <v>462</v>
      </c>
      <c r="G1647" s="86"/>
      <c r="H1647" s="79">
        <f>IF(ISBLANK(#REF!)=FALSE,1,IF($J1647&lt;=$D$6,-1,0))</f>
        <v>1</v>
      </c>
      <c r="I1647" s="251">
        <v>42142</v>
      </c>
      <c r="J1647" s="251">
        <v>42167</v>
      </c>
      <c r="K1647" s="149"/>
      <c r="L1647" s="180"/>
      <c r="M1647" s="251"/>
      <c r="N1647" s="251"/>
      <c r="O1647" s="149"/>
      <c r="P1647" s="151"/>
      <c r="Q1647" s="145"/>
      <c r="R1647" s="165"/>
      <c r="S1647" s="177"/>
    </row>
    <row r="1648" spans="2:19" ht="15.75" customHeight="1" x14ac:dyDescent="0.25">
      <c r="B1648" s="137">
        <v>1635</v>
      </c>
      <c r="C1648" s="89">
        <v>1</v>
      </c>
      <c r="D1648" s="91">
        <v>7</v>
      </c>
      <c r="E1648" s="127" t="s">
        <v>4681</v>
      </c>
      <c r="F1648" s="93"/>
      <c r="G1648" s="93"/>
      <c r="H1648" s="79">
        <f>IF(ISBLANK(#REF!)=FALSE,1,IF($J1648&lt;=$D$6,-1,0))</f>
        <v>1</v>
      </c>
      <c r="I1648" s="251"/>
      <c r="J1648" s="251" t="e">
        <f>#REF!+2</f>
        <v>#REF!</v>
      </c>
      <c r="K1648" s="149">
        <f>SUM(K1649,K1753,K1790)</f>
        <v>4.6800000000000006</v>
      </c>
      <c r="L1648" s="180">
        <v>5</v>
      </c>
      <c r="M1648" s="251"/>
      <c r="N1648" s="251"/>
      <c r="O1648" s="149">
        <f>SUM(O1649,O1753,O1790)</f>
        <v>4.6800000000000006</v>
      </c>
      <c r="P1648" s="151"/>
      <c r="Q1648" s="145"/>
      <c r="R1648" s="165"/>
      <c r="S1648" s="177"/>
    </row>
    <row r="1649" spans="2:20" ht="12.75" customHeight="1" x14ac:dyDescent="0.25">
      <c r="B1649" s="137">
        <v>1636</v>
      </c>
      <c r="C1649" s="81">
        <v>2</v>
      </c>
      <c r="D1649" s="108">
        <v>7.1</v>
      </c>
      <c r="E1649" s="128" t="s">
        <v>427</v>
      </c>
      <c r="F1649" s="85"/>
      <c r="G1649" s="85"/>
      <c r="H1649" s="79">
        <f>IF(ISBLANK(#REF!)=FALSE,1,IF($J1649&lt;=$D$6,-1,0))</f>
        <v>1</v>
      </c>
      <c r="I1649" s="251">
        <v>42044</v>
      </c>
      <c r="J1649" s="251">
        <v>42069</v>
      </c>
      <c r="K1649" s="149">
        <f>SUM(K1650,K1665,K1708,K1723,K1738)</f>
        <v>1.62</v>
      </c>
      <c r="L1649" s="180">
        <v>1.5</v>
      </c>
      <c r="M1649" s="251"/>
      <c r="N1649" s="251"/>
      <c r="O1649" s="149">
        <f>SUM(O1650,O1665,O1708,O1723,O1738)</f>
        <v>1.62</v>
      </c>
      <c r="P1649" s="151"/>
      <c r="Q1649" s="145"/>
      <c r="R1649" s="165"/>
      <c r="S1649" s="177"/>
      <c r="T1649" s="174"/>
    </row>
    <row r="1650" spans="2:20" ht="12.75" customHeight="1" x14ac:dyDescent="0.25">
      <c r="B1650" s="137">
        <v>1637</v>
      </c>
      <c r="C1650" s="81">
        <v>3</v>
      </c>
      <c r="D1650" s="83" t="s">
        <v>4682</v>
      </c>
      <c r="E1650" s="128" t="s">
        <v>428</v>
      </c>
      <c r="F1650" s="85"/>
      <c r="G1650" s="85"/>
      <c r="H1650" s="79">
        <f>IF(ISBLANK(#REF!)=FALSE,1,IF($J1650&lt;=$D$6,-1,0))</f>
        <v>1</v>
      </c>
      <c r="I1650" s="251">
        <v>42044</v>
      </c>
      <c r="J1650" s="251">
        <v>42062</v>
      </c>
      <c r="K1650" s="149">
        <f>SUM(K1651)</f>
        <v>0.30000000000000004</v>
      </c>
      <c r="L1650" s="180">
        <v>0.3</v>
      </c>
      <c r="M1650" s="251"/>
      <c r="N1650" s="251"/>
      <c r="O1650" s="149">
        <f>SUM(O1651)</f>
        <v>0.30000000000000004</v>
      </c>
      <c r="P1650" s="151"/>
      <c r="Q1650" s="145"/>
      <c r="R1650" s="165"/>
      <c r="S1650" s="177"/>
      <c r="T1650" s="174"/>
    </row>
    <row r="1651" spans="2:20" ht="12.75" customHeight="1" x14ac:dyDescent="0.25">
      <c r="B1651" s="137">
        <v>1638</v>
      </c>
      <c r="C1651" s="81">
        <v>4</v>
      </c>
      <c r="D1651" s="83" t="s">
        <v>4683</v>
      </c>
      <c r="E1651" s="128" t="s">
        <v>429</v>
      </c>
      <c r="F1651" s="86" t="s">
        <v>869</v>
      </c>
      <c r="G1651" s="86"/>
      <c r="H1651" s="79">
        <f>IF(ISBLANK(#REF!)=FALSE,1,IF($J1651&lt;=$D$6,-1,0))</f>
        <v>1</v>
      </c>
      <c r="I1651" s="251">
        <v>42044</v>
      </c>
      <c r="J1651" s="251">
        <v>42062</v>
      </c>
      <c r="K1651" s="149">
        <f>SUM(K1652,K1653,K1654,K1655,K1656,K1657,K1658,K1659,K1660,K1661,K1662,K1663,K1664)</f>
        <v>0.30000000000000004</v>
      </c>
      <c r="L1651" s="180">
        <f t="shared" ref="L1651:L1664" si="92">NETWORKDAYS(I1651,J1651,0)</f>
        <v>15</v>
      </c>
      <c r="M1651" s="251"/>
      <c r="N1651" s="251"/>
      <c r="O1651" s="149">
        <f>SUM(O1652,O1653,O1654,O1655,O1656,O1657,O1658,O1659,O1660,O1661,O1662,O1663,O1664)</f>
        <v>0.30000000000000004</v>
      </c>
      <c r="P1651" s="151"/>
      <c r="Q1651" s="145"/>
      <c r="R1651" s="165"/>
      <c r="S1651" s="177"/>
    </row>
    <row r="1652" spans="2:20" ht="12.75" customHeight="1" x14ac:dyDescent="0.25">
      <c r="B1652" s="137">
        <v>1639</v>
      </c>
      <c r="C1652" s="81">
        <v>5</v>
      </c>
      <c r="D1652" s="83" t="s">
        <v>4684</v>
      </c>
      <c r="E1652" s="128" t="s">
        <v>1915</v>
      </c>
      <c r="F1652" s="86"/>
      <c r="G1652" s="86"/>
      <c r="H1652" s="79">
        <f>IF(ISBLANK(#REF!)=FALSE,1,IF($J1652&lt;=$D$6,-1,0))</f>
        <v>1</v>
      </c>
      <c r="I1652" s="251">
        <v>42044</v>
      </c>
      <c r="J1652" s="251">
        <v>42048</v>
      </c>
      <c r="K1652" s="149">
        <v>0.02</v>
      </c>
      <c r="L1652" s="180">
        <f t="shared" si="92"/>
        <v>5</v>
      </c>
      <c r="M1652" s="251"/>
      <c r="N1652" s="251"/>
      <c r="O1652" s="149">
        <v>0.02</v>
      </c>
      <c r="P1652" s="151"/>
      <c r="Q1652" s="145"/>
      <c r="R1652" s="165"/>
      <c r="S1652" s="177"/>
    </row>
    <row r="1653" spans="2:20" ht="12.75" customHeight="1" x14ac:dyDescent="0.25">
      <c r="B1653" s="137">
        <v>1640</v>
      </c>
      <c r="C1653" s="81">
        <v>5</v>
      </c>
      <c r="D1653" s="83" t="s">
        <v>4685</v>
      </c>
      <c r="E1653" s="128" t="s">
        <v>2602</v>
      </c>
      <c r="F1653" s="86"/>
      <c r="G1653" s="86"/>
      <c r="H1653" s="79">
        <f>IF(ISBLANK(#REF!)=FALSE,1,IF($J1653&lt;=$D$6,-1,0))</f>
        <v>1</v>
      </c>
      <c r="I1653" s="251">
        <v>42044</v>
      </c>
      <c r="J1653" s="251">
        <v>42048</v>
      </c>
      <c r="K1653" s="149">
        <v>0.03</v>
      </c>
      <c r="L1653" s="180">
        <f t="shared" si="92"/>
        <v>5</v>
      </c>
      <c r="M1653" s="251"/>
      <c r="N1653" s="251"/>
      <c r="O1653" s="149">
        <v>0.03</v>
      </c>
      <c r="P1653" s="151"/>
      <c r="Q1653" s="145"/>
      <c r="R1653" s="165"/>
      <c r="S1653" s="177"/>
    </row>
    <row r="1654" spans="2:20" ht="12.75" customHeight="1" x14ac:dyDescent="0.25">
      <c r="B1654" s="137">
        <v>1641</v>
      </c>
      <c r="C1654" s="81">
        <v>5</v>
      </c>
      <c r="D1654" s="83" t="s">
        <v>4686</v>
      </c>
      <c r="E1654" s="128" t="s">
        <v>4687</v>
      </c>
      <c r="F1654" s="86"/>
      <c r="G1654" s="86"/>
      <c r="H1654" s="79">
        <f>IF(ISBLANK(#REF!)=FALSE,1,IF($J1654&lt;=$D$6,-1,0))</f>
        <v>1</v>
      </c>
      <c r="I1654" s="251">
        <v>42044</v>
      </c>
      <c r="J1654" s="251">
        <v>42048</v>
      </c>
      <c r="K1654" s="149">
        <v>0.01</v>
      </c>
      <c r="L1654" s="180">
        <f t="shared" si="92"/>
        <v>5</v>
      </c>
      <c r="M1654" s="251"/>
      <c r="N1654" s="251"/>
      <c r="O1654" s="149">
        <v>0.01</v>
      </c>
      <c r="P1654" s="151"/>
      <c r="Q1654" s="145"/>
      <c r="R1654" s="165"/>
      <c r="S1654" s="177"/>
    </row>
    <row r="1655" spans="2:20" ht="12.75" customHeight="1" x14ac:dyDescent="0.25">
      <c r="B1655" s="137">
        <v>1642</v>
      </c>
      <c r="C1655" s="81">
        <v>5</v>
      </c>
      <c r="D1655" s="83" t="s">
        <v>4688</v>
      </c>
      <c r="E1655" s="128" t="s">
        <v>1105</v>
      </c>
      <c r="F1655" s="86"/>
      <c r="G1655" s="86"/>
      <c r="H1655" s="79">
        <f>IF(ISBLANK(#REF!)=FALSE,1,IF($J1655&lt;=$D$6,-1,0))</f>
        <v>1</v>
      </c>
      <c r="I1655" s="251">
        <v>42044</v>
      </c>
      <c r="J1655" s="251">
        <v>42048</v>
      </c>
      <c r="K1655" s="149">
        <v>0.03</v>
      </c>
      <c r="L1655" s="180">
        <f t="shared" si="92"/>
        <v>5</v>
      </c>
      <c r="M1655" s="251"/>
      <c r="N1655" s="251"/>
      <c r="O1655" s="149">
        <v>0.03</v>
      </c>
      <c r="P1655" s="151"/>
      <c r="Q1655" s="145"/>
      <c r="R1655" s="165"/>
      <c r="S1655" s="177"/>
    </row>
    <row r="1656" spans="2:20" ht="12.75" customHeight="1" x14ac:dyDescent="0.25">
      <c r="B1656" s="137">
        <v>1643</v>
      </c>
      <c r="C1656" s="81">
        <v>5</v>
      </c>
      <c r="D1656" s="83" t="s">
        <v>4689</v>
      </c>
      <c r="E1656" s="128" t="s">
        <v>2607</v>
      </c>
      <c r="F1656" s="86"/>
      <c r="G1656" s="86"/>
      <c r="H1656" s="79">
        <f>IF(ISBLANK(#REF!)=FALSE,1,IF($J1656&lt;=$D$6,-1,0))</f>
        <v>1</v>
      </c>
      <c r="I1656" s="251">
        <v>42051</v>
      </c>
      <c r="J1656" s="251">
        <v>42062</v>
      </c>
      <c r="K1656" s="149">
        <v>0.02</v>
      </c>
      <c r="L1656" s="180">
        <f t="shared" si="92"/>
        <v>10</v>
      </c>
      <c r="M1656" s="251"/>
      <c r="N1656" s="251"/>
      <c r="O1656" s="149">
        <v>0.02</v>
      </c>
      <c r="P1656" s="151"/>
      <c r="Q1656" s="145"/>
      <c r="R1656" s="165"/>
      <c r="S1656" s="177"/>
    </row>
    <row r="1657" spans="2:20" ht="12.75" customHeight="1" x14ac:dyDescent="0.25">
      <c r="B1657" s="137">
        <v>1644</v>
      </c>
      <c r="C1657" s="81">
        <v>5</v>
      </c>
      <c r="D1657" s="83" t="s">
        <v>4690</v>
      </c>
      <c r="E1657" s="128" t="s">
        <v>4691</v>
      </c>
      <c r="F1657" s="86"/>
      <c r="G1657" s="86"/>
      <c r="H1657" s="79">
        <f>IF(ISBLANK(#REF!)=FALSE,1,IF($J1657&lt;=$D$6,-1,0))</f>
        <v>1</v>
      </c>
      <c r="I1657" s="251">
        <v>42051</v>
      </c>
      <c r="J1657" s="251">
        <v>42062</v>
      </c>
      <c r="K1657" s="149">
        <v>0.04</v>
      </c>
      <c r="L1657" s="180">
        <f t="shared" si="92"/>
        <v>10</v>
      </c>
      <c r="M1657" s="251"/>
      <c r="N1657" s="251"/>
      <c r="O1657" s="149">
        <v>0.04</v>
      </c>
      <c r="P1657" s="151"/>
      <c r="Q1657" s="145"/>
      <c r="R1657" s="165"/>
      <c r="S1657" s="177"/>
    </row>
    <row r="1658" spans="2:20" ht="12.75" customHeight="1" x14ac:dyDescent="0.25">
      <c r="B1658" s="137">
        <v>1645</v>
      </c>
      <c r="C1658" s="81">
        <v>5</v>
      </c>
      <c r="D1658" s="83" t="s">
        <v>4692</v>
      </c>
      <c r="E1658" s="128" t="s">
        <v>2610</v>
      </c>
      <c r="F1658" s="86"/>
      <c r="G1658" s="86"/>
      <c r="H1658" s="79">
        <f>IF(ISBLANK(#REF!)=FALSE,1,IF($J1658&lt;=$D$6,-1,0))</f>
        <v>1</v>
      </c>
      <c r="I1658" s="251">
        <v>42051</v>
      </c>
      <c r="J1658" s="251">
        <v>42062</v>
      </c>
      <c r="K1658" s="149">
        <v>0.04</v>
      </c>
      <c r="L1658" s="180">
        <f t="shared" si="92"/>
        <v>10</v>
      </c>
      <c r="M1658" s="251"/>
      <c r="N1658" s="251"/>
      <c r="O1658" s="149">
        <v>0.04</v>
      </c>
      <c r="P1658" s="151"/>
      <c r="Q1658" s="145"/>
      <c r="R1658" s="165"/>
      <c r="S1658" s="177"/>
    </row>
    <row r="1659" spans="2:20" ht="12.75" customHeight="1" x14ac:dyDescent="0.25">
      <c r="B1659" s="137">
        <v>1646</v>
      </c>
      <c r="C1659" s="81">
        <v>5</v>
      </c>
      <c r="D1659" s="83" t="s">
        <v>4693</v>
      </c>
      <c r="E1659" s="128" t="s">
        <v>2612</v>
      </c>
      <c r="F1659" s="86"/>
      <c r="G1659" s="86"/>
      <c r="H1659" s="79">
        <f>IF(ISBLANK(#REF!)=FALSE,1,IF($J1659&lt;=$D$6,-1,0))</f>
        <v>1</v>
      </c>
      <c r="I1659" s="251">
        <v>42051</v>
      </c>
      <c r="J1659" s="251">
        <v>42062</v>
      </c>
      <c r="K1659" s="149">
        <v>0.02</v>
      </c>
      <c r="L1659" s="180">
        <f t="shared" si="92"/>
        <v>10</v>
      </c>
      <c r="M1659" s="251"/>
      <c r="N1659" s="251"/>
      <c r="O1659" s="149">
        <v>0.02</v>
      </c>
      <c r="P1659" s="151"/>
      <c r="Q1659" s="145"/>
      <c r="R1659" s="165"/>
      <c r="S1659" s="177"/>
    </row>
    <row r="1660" spans="2:20" ht="12.75" customHeight="1" x14ac:dyDescent="0.25">
      <c r="B1660" s="137">
        <v>1647</v>
      </c>
      <c r="C1660" s="81">
        <v>5</v>
      </c>
      <c r="D1660" s="83" t="s">
        <v>4694</v>
      </c>
      <c r="E1660" s="128" t="s">
        <v>1094</v>
      </c>
      <c r="F1660" s="86"/>
      <c r="G1660" s="86"/>
      <c r="H1660" s="79">
        <f>IF(ISBLANK(#REF!)=FALSE,1,IF($J1660&lt;=$D$6,-1,0))</f>
        <v>1</v>
      </c>
      <c r="I1660" s="251">
        <v>42058</v>
      </c>
      <c r="J1660" s="251">
        <v>42062</v>
      </c>
      <c r="K1660" s="149">
        <v>0.02</v>
      </c>
      <c r="L1660" s="180">
        <f t="shared" si="92"/>
        <v>5</v>
      </c>
      <c r="M1660" s="251"/>
      <c r="N1660" s="251"/>
      <c r="O1660" s="149">
        <v>0.02</v>
      </c>
      <c r="P1660" s="151"/>
      <c r="Q1660" s="145"/>
      <c r="R1660" s="165"/>
      <c r="S1660" s="177"/>
    </row>
    <row r="1661" spans="2:20" ht="12.75" customHeight="1" x14ac:dyDescent="0.25">
      <c r="B1661" s="137">
        <v>1648</v>
      </c>
      <c r="C1661" s="81">
        <v>5</v>
      </c>
      <c r="D1661" s="83" t="s">
        <v>4695</v>
      </c>
      <c r="E1661" s="128" t="s">
        <v>2615</v>
      </c>
      <c r="F1661" s="86"/>
      <c r="G1661" s="86"/>
      <c r="H1661" s="79">
        <f>IF(ISBLANK(#REF!)=FALSE,1,IF($J1661&lt;=$D$6,-1,0))</f>
        <v>1</v>
      </c>
      <c r="I1661" s="251">
        <v>42058</v>
      </c>
      <c r="J1661" s="251">
        <v>42062</v>
      </c>
      <c r="K1661" s="149">
        <v>0.01</v>
      </c>
      <c r="L1661" s="180">
        <f t="shared" si="92"/>
        <v>5</v>
      </c>
      <c r="M1661" s="251"/>
      <c r="N1661" s="251"/>
      <c r="O1661" s="149">
        <v>0.01</v>
      </c>
      <c r="P1661" s="151"/>
      <c r="Q1661" s="145"/>
      <c r="R1661" s="165"/>
      <c r="S1661" s="177"/>
    </row>
    <row r="1662" spans="2:20" ht="12.75" customHeight="1" x14ac:dyDescent="0.25">
      <c r="B1662" s="137">
        <v>1649</v>
      </c>
      <c r="C1662" s="81">
        <v>5</v>
      </c>
      <c r="D1662" s="83" t="s">
        <v>4696</v>
      </c>
      <c r="E1662" s="128" t="s">
        <v>2617</v>
      </c>
      <c r="F1662" s="86"/>
      <c r="G1662" s="86"/>
      <c r="H1662" s="79">
        <f>IF(ISBLANK(#REF!)=FALSE,1,IF($J1662&lt;=$D$6,-1,0))</f>
        <v>1</v>
      </c>
      <c r="I1662" s="251">
        <v>42058</v>
      </c>
      <c r="J1662" s="251">
        <v>42062</v>
      </c>
      <c r="K1662" s="149">
        <v>0.02</v>
      </c>
      <c r="L1662" s="180">
        <f t="shared" si="92"/>
        <v>5</v>
      </c>
      <c r="M1662" s="251"/>
      <c r="N1662" s="251"/>
      <c r="O1662" s="149">
        <v>0.02</v>
      </c>
      <c r="P1662" s="151"/>
      <c r="Q1662" s="145"/>
      <c r="R1662" s="165"/>
      <c r="S1662" s="177"/>
    </row>
    <row r="1663" spans="2:20" ht="12.75" customHeight="1" x14ac:dyDescent="0.25">
      <c r="B1663" s="137">
        <v>1650</v>
      </c>
      <c r="C1663" s="81">
        <v>5</v>
      </c>
      <c r="D1663" s="83" t="s">
        <v>4697</v>
      </c>
      <c r="E1663" s="128" t="s">
        <v>2619</v>
      </c>
      <c r="F1663" s="86"/>
      <c r="G1663" s="86"/>
      <c r="H1663" s="79">
        <f>IF(ISBLANK(#REF!)=FALSE,1,IF($J1663&lt;=$D$6,-1,0))</f>
        <v>1</v>
      </c>
      <c r="I1663" s="251">
        <v>42058</v>
      </c>
      <c r="J1663" s="251">
        <v>42062</v>
      </c>
      <c r="K1663" s="149">
        <v>0.02</v>
      </c>
      <c r="L1663" s="180">
        <f t="shared" si="92"/>
        <v>5</v>
      </c>
      <c r="M1663" s="251"/>
      <c r="N1663" s="251"/>
      <c r="O1663" s="149">
        <v>0.02</v>
      </c>
      <c r="P1663" s="151"/>
      <c r="Q1663" s="145"/>
      <c r="R1663" s="165"/>
      <c r="S1663" s="177"/>
    </row>
    <row r="1664" spans="2:20" ht="12.75" customHeight="1" x14ac:dyDescent="0.25">
      <c r="B1664" s="137">
        <v>1651</v>
      </c>
      <c r="C1664" s="81">
        <v>5</v>
      </c>
      <c r="D1664" s="83" t="s">
        <v>4698</v>
      </c>
      <c r="E1664" s="128" t="s">
        <v>2621</v>
      </c>
      <c r="F1664" s="86"/>
      <c r="G1664" s="86"/>
      <c r="H1664" s="79">
        <f>IF(ISBLANK(#REF!)=FALSE,1,IF($J1664&lt;=$D$6,-1,0))</f>
        <v>1</v>
      </c>
      <c r="I1664" s="251">
        <v>42058</v>
      </c>
      <c r="J1664" s="251">
        <v>42062</v>
      </c>
      <c r="K1664" s="149">
        <v>0.02</v>
      </c>
      <c r="L1664" s="180">
        <f t="shared" si="92"/>
        <v>5</v>
      </c>
      <c r="M1664" s="251"/>
      <c r="N1664" s="251"/>
      <c r="O1664" s="149">
        <v>0.02</v>
      </c>
      <c r="P1664" s="151"/>
      <c r="Q1664" s="145"/>
      <c r="R1664" s="165"/>
      <c r="S1664" s="177"/>
    </row>
    <row r="1665" spans="2:20" ht="12.75" customHeight="1" x14ac:dyDescent="0.25">
      <c r="B1665" s="137">
        <v>1652</v>
      </c>
      <c r="C1665" s="81">
        <v>3</v>
      </c>
      <c r="D1665" s="83" t="s">
        <v>4699</v>
      </c>
      <c r="E1665" s="128" t="s">
        <v>872</v>
      </c>
      <c r="F1665" s="85"/>
      <c r="G1665" s="85"/>
      <c r="H1665" s="79">
        <f>IF(ISBLANK(#REF!)=FALSE,1,IF($J1665&lt;=$D$6,-1,0))</f>
        <v>1</v>
      </c>
      <c r="I1665" s="251">
        <v>42044</v>
      </c>
      <c r="J1665" s="251">
        <v>42062</v>
      </c>
      <c r="K1665" s="149">
        <f>SUM(K1666,K1680,K1694)</f>
        <v>0.53</v>
      </c>
      <c r="L1665" s="180">
        <v>0.4</v>
      </c>
      <c r="M1665" s="251"/>
      <c r="N1665" s="251"/>
      <c r="O1665" s="149">
        <f>SUM(O1666,O1680,O1694)</f>
        <v>0.53</v>
      </c>
      <c r="P1665" s="151"/>
      <c r="Q1665" s="145"/>
      <c r="R1665" s="165"/>
      <c r="S1665" s="177"/>
      <c r="T1665" s="174"/>
    </row>
    <row r="1666" spans="2:20" ht="12.75" customHeight="1" x14ac:dyDescent="0.25">
      <c r="B1666" s="137">
        <v>1653</v>
      </c>
      <c r="C1666" s="81">
        <v>4</v>
      </c>
      <c r="D1666" s="83" t="s">
        <v>4700</v>
      </c>
      <c r="E1666" s="128" t="s">
        <v>107</v>
      </c>
      <c r="F1666" s="86" t="s">
        <v>869</v>
      </c>
      <c r="G1666" s="86"/>
      <c r="H1666" s="79">
        <f>IF(ISBLANK(#REF!)=FALSE,1,IF($J1666&lt;=$D$6,-1,0))</f>
        <v>1</v>
      </c>
      <c r="I1666" s="251">
        <v>42044</v>
      </c>
      <c r="J1666" s="251">
        <v>42062</v>
      </c>
      <c r="K1666" s="149">
        <f>SUM(K1667,K1668,K1669,K1670,K1671,K1672,K1673,K1674,K1675,K1676,K1677,K1678,K1679)</f>
        <v>0.12999999999999998</v>
      </c>
      <c r="L1666" s="180">
        <f t="shared" ref="L1666:L1707" si="93">NETWORKDAYS(I1666,J1666,0)</f>
        <v>15</v>
      </c>
      <c r="M1666" s="251"/>
      <c r="N1666" s="251"/>
      <c r="O1666" s="149">
        <f>SUM(O1667,O1668,O1669,O1670,O1671,O1672,O1673,O1674,O1675,O1676,O1677,O1678,O1679)</f>
        <v>0.12999999999999998</v>
      </c>
      <c r="P1666" s="151"/>
      <c r="Q1666" s="145"/>
      <c r="R1666" s="165"/>
      <c r="S1666" s="177"/>
    </row>
    <row r="1667" spans="2:20" ht="12.75" customHeight="1" x14ac:dyDescent="0.25">
      <c r="B1667" s="137">
        <v>1654</v>
      </c>
      <c r="C1667" s="81">
        <v>5</v>
      </c>
      <c r="D1667" s="83" t="s">
        <v>4701</v>
      </c>
      <c r="E1667" s="128" t="s">
        <v>1915</v>
      </c>
      <c r="F1667" s="86"/>
      <c r="G1667" s="86"/>
      <c r="H1667" s="79">
        <f>IF(ISBLANK(#REF!)=FALSE,1,IF($J1667&lt;=$D$6,-1,0))</f>
        <v>1</v>
      </c>
      <c r="I1667" s="251">
        <v>42044</v>
      </c>
      <c r="J1667" s="251">
        <v>42048</v>
      </c>
      <c r="K1667" s="149">
        <v>0.01</v>
      </c>
      <c r="L1667" s="180">
        <f t="shared" si="93"/>
        <v>5</v>
      </c>
      <c r="M1667" s="251"/>
      <c r="N1667" s="251"/>
      <c r="O1667" s="149">
        <v>0.01</v>
      </c>
      <c r="P1667" s="151"/>
      <c r="Q1667" s="145"/>
      <c r="R1667" s="165"/>
      <c r="S1667" s="177"/>
    </row>
    <row r="1668" spans="2:20" ht="12.75" customHeight="1" x14ac:dyDescent="0.25">
      <c r="B1668" s="137">
        <v>1655</v>
      </c>
      <c r="C1668" s="81">
        <v>5</v>
      </c>
      <c r="D1668" s="83" t="s">
        <v>4702</v>
      </c>
      <c r="E1668" s="128" t="s">
        <v>2602</v>
      </c>
      <c r="F1668" s="86"/>
      <c r="G1668" s="86"/>
      <c r="H1668" s="79">
        <f>IF(ISBLANK(#REF!)=FALSE,1,IF($J1668&lt;=$D$6,-1,0))</f>
        <v>1</v>
      </c>
      <c r="I1668" s="251">
        <v>42044</v>
      </c>
      <c r="J1668" s="251">
        <v>42048</v>
      </c>
      <c r="K1668" s="149">
        <v>0.01</v>
      </c>
      <c r="L1668" s="180">
        <f t="shared" si="93"/>
        <v>5</v>
      </c>
      <c r="M1668" s="251"/>
      <c r="N1668" s="251"/>
      <c r="O1668" s="149">
        <v>0.01</v>
      </c>
      <c r="P1668" s="151"/>
      <c r="Q1668" s="145"/>
      <c r="R1668" s="165"/>
      <c r="S1668" s="177"/>
    </row>
    <row r="1669" spans="2:20" ht="12.75" customHeight="1" x14ac:dyDescent="0.25">
      <c r="B1669" s="137">
        <v>1656</v>
      </c>
      <c r="C1669" s="81">
        <v>5</v>
      </c>
      <c r="D1669" s="83" t="s">
        <v>4703</v>
      </c>
      <c r="E1669" s="128" t="s">
        <v>4687</v>
      </c>
      <c r="F1669" s="86"/>
      <c r="G1669" s="86"/>
      <c r="H1669" s="79">
        <f>IF(ISBLANK(#REF!)=FALSE,1,IF($J1669&lt;=$D$6,-1,0))</f>
        <v>1</v>
      </c>
      <c r="I1669" s="251">
        <v>42044</v>
      </c>
      <c r="J1669" s="251">
        <v>42048</v>
      </c>
      <c r="K1669" s="149">
        <v>0.01</v>
      </c>
      <c r="L1669" s="180">
        <f t="shared" si="93"/>
        <v>5</v>
      </c>
      <c r="M1669" s="251"/>
      <c r="N1669" s="251"/>
      <c r="O1669" s="149">
        <v>0.01</v>
      </c>
      <c r="P1669" s="151"/>
      <c r="Q1669" s="145"/>
      <c r="R1669" s="165"/>
      <c r="S1669" s="177"/>
    </row>
    <row r="1670" spans="2:20" ht="12.75" customHeight="1" x14ac:dyDescent="0.25">
      <c r="B1670" s="137">
        <v>1657</v>
      </c>
      <c r="C1670" s="81">
        <v>5</v>
      </c>
      <c r="D1670" s="83" t="s">
        <v>4704</v>
      </c>
      <c r="E1670" s="128" t="s">
        <v>1105</v>
      </c>
      <c r="F1670" s="86"/>
      <c r="G1670" s="86"/>
      <c r="H1670" s="79">
        <f>IF(ISBLANK(#REF!)=FALSE,1,IF($J1670&lt;=$D$6,-1,0))</f>
        <v>1</v>
      </c>
      <c r="I1670" s="251">
        <v>42044</v>
      </c>
      <c r="J1670" s="251">
        <v>42048</v>
      </c>
      <c r="K1670" s="149">
        <v>0.01</v>
      </c>
      <c r="L1670" s="180">
        <f t="shared" si="93"/>
        <v>5</v>
      </c>
      <c r="M1670" s="251"/>
      <c r="N1670" s="251"/>
      <c r="O1670" s="149">
        <v>0.01</v>
      </c>
      <c r="P1670" s="151"/>
      <c r="Q1670" s="145"/>
      <c r="R1670" s="165"/>
      <c r="S1670" s="177"/>
    </row>
    <row r="1671" spans="2:20" ht="12.75" customHeight="1" x14ac:dyDescent="0.25">
      <c r="B1671" s="137">
        <v>1658</v>
      </c>
      <c r="C1671" s="81">
        <v>5</v>
      </c>
      <c r="D1671" s="83" t="s">
        <v>4705</v>
      </c>
      <c r="E1671" s="128" t="s">
        <v>2607</v>
      </c>
      <c r="F1671" s="86"/>
      <c r="G1671" s="86"/>
      <c r="H1671" s="79">
        <f>IF(ISBLANK(#REF!)=FALSE,1,IF($J1671&lt;=$D$6,-1,0))</f>
        <v>1</v>
      </c>
      <c r="I1671" s="251">
        <v>42051</v>
      </c>
      <c r="J1671" s="251">
        <v>42062</v>
      </c>
      <c r="K1671" s="149">
        <v>0.01</v>
      </c>
      <c r="L1671" s="180">
        <f t="shared" si="93"/>
        <v>10</v>
      </c>
      <c r="M1671" s="251"/>
      <c r="N1671" s="251"/>
      <c r="O1671" s="149">
        <v>0.01</v>
      </c>
      <c r="P1671" s="151"/>
      <c r="Q1671" s="145"/>
      <c r="R1671" s="165"/>
      <c r="S1671" s="177"/>
    </row>
    <row r="1672" spans="2:20" ht="12.75" customHeight="1" x14ac:dyDescent="0.25">
      <c r="B1672" s="137">
        <v>1659</v>
      </c>
      <c r="C1672" s="81">
        <v>5</v>
      </c>
      <c r="D1672" s="83" t="s">
        <v>4706</v>
      </c>
      <c r="E1672" s="128" t="s">
        <v>4691</v>
      </c>
      <c r="F1672" s="86"/>
      <c r="G1672" s="86"/>
      <c r="H1672" s="79">
        <f>IF(ISBLANK(#REF!)=FALSE,1,IF($J1672&lt;=$D$6,-1,0))</f>
        <v>1</v>
      </c>
      <c r="I1672" s="251">
        <v>42051</v>
      </c>
      <c r="J1672" s="251">
        <v>42062</v>
      </c>
      <c r="K1672" s="149">
        <v>0.01</v>
      </c>
      <c r="L1672" s="180">
        <f t="shared" si="93"/>
        <v>10</v>
      </c>
      <c r="M1672" s="251"/>
      <c r="N1672" s="251"/>
      <c r="O1672" s="149">
        <v>0.01</v>
      </c>
      <c r="P1672" s="151"/>
      <c r="Q1672" s="145"/>
      <c r="R1672" s="165"/>
      <c r="S1672" s="177"/>
    </row>
    <row r="1673" spans="2:20" ht="12.75" customHeight="1" x14ac:dyDescent="0.25">
      <c r="B1673" s="137">
        <v>1660</v>
      </c>
      <c r="C1673" s="81">
        <v>5</v>
      </c>
      <c r="D1673" s="83" t="s">
        <v>4707</v>
      </c>
      <c r="E1673" s="128" t="s">
        <v>2610</v>
      </c>
      <c r="F1673" s="86"/>
      <c r="G1673" s="86"/>
      <c r="H1673" s="79">
        <f>IF(ISBLANK(#REF!)=FALSE,1,IF($J1673&lt;=$D$6,-1,0))</f>
        <v>1</v>
      </c>
      <c r="I1673" s="251">
        <v>42051</v>
      </c>
      <c r="J1673" s="251">
        <v>42062</v>
      </c>
      <c r="K1673" s="149">
        <v>0.01</v>
      </c>
      <c r="L1673" s="180">
        <f t="shared" si="93"/>
        <v>10</v>
      </c>
      <c r="M1673" s="251"/>
      <c r="N1673" s="251"/>
      <c r="O1673" s="149">
        <v>0.01</v>
      </c>
      <c r="P1673" s="151"/>
      <c r="Q1673" s="145"/>
      <c r="R1673" s="165"/>
      <c r="S1673" s="177"/>
    </row>
    <row r="1674" spans="2:20" ht="12.75" customHeight="1" x14ac:dyDescent="0.25">
      <c r="B1674" s="137">
        <v>1661</v>
      </c>
      <c r="C1674" s="81">
        <v>5</v>
      </c>
      <c r="D1674" s="83" t="s">
        <v>4708</v>
      </c>
      <c r="E1674" s="128" t="s">
        <v>2612</v>
      </c>
      <c r="F1674" s="86"/>
      <c r="G1674" s="86"/>
      <c r="H1674" s="79">
        <f>IF(ISBLANK(#REF!)=FALSE,1,IF($J1674&lt;=$D$6,-1,0))</f>
        <v>1</v>
      </c>
      <c r="I1674" s="251">
        <v>42051</v>
      </c>
      <c r="J1674" s="251">
        <v>42062</v>
      </c>
      <c r="K1674" s="149">
        <v>0.01</v>
      </c>
      <c r="L1674" s="180">
        <f t="shared" si="93"/>
        <v>10</v>
      </c>
      <c r="M1674" s="251"/>
      <c r="N1674" s="251"/>
      <c r="O1674" s="149">
        <v>0.01</v>
      </c>
      <c r="P1674" s="151"/>
      <c r="Q1674" s="145"/>
      <c r="R1674" s="165"/>
      <c r="S1674" s="177"/>
    </row>
    <row r="1675" spans="2:20" ht="12.75" customHeight="1" x14ac:dyDescent="0.25">
      <c r="B1675" s="137">
        <v>1662</v>
      </c>
      <c r="C1675" s="81">
        <v>5</v>
      </c>
      <c r="D1675" s="83" t="s">
        <v>4709</v>
      </c>
      <c r="E1675" s="128" t="s">
        <v>1094</v>
      </c>
      <c r="F1675" s="86"/>
      <c r="G1675" s="86"/>
      <c r="H1675" s="79">
        <f>IF(ISBLANK(#REF!)=FALSE,1,IF($J1675&lt;=$D$6,-1,0))</f>
        <v>1</v>
      </c>
      <c r="I1675" s="251">
        <v>42058</v>
      </c>
      <c r="J1675" s="251">
        <v>42062</v>
      </c>
      <c r="K1675" s="149">
        <v>0.01</v>
      </c>
      <c r="L1675" s="180">
        <f t="shared" si="93"/>
        <v>5</v>
      </c>
      <c r="M1675" s="251"/>
      <c r="N1675" s="251"/>
      <c r="O1675" s="149">
        <v>0.01</v>
      </c>
      <c r="P1675" s="151"/>
      <c r="Q1675" s="145"/>
      <c r="R1675" s="165"/>
      <c r="S1675" s="177"/>
    </row>
    <row r="1676" spans="2:20" ht="12.75" customHeight="1" x14ac:dyDescent="0.25">
      <c r="B1676" s="137">
        <v>1663</v>
      </c>
      <c r="C1676" s="81">
        <v>5</v>
      </c>
      <c r="D1676" s="83" t="s">
        <v>4710</v>
      </c>
      <c r="E1676" s="128" t="s">
        <v>2615</v>
      </c>
      <c r="F1676" s="86"/>
      <c r="G1676" s="86"/>
      <c r="H1676" s="79">
        <f>IF(ISBLANK(#REF!)=FALSE,1,IF($J1676&lt;=$D$6,-1,0))</f>
        <v>1</v>
      </c>
      <c r="I1676" s="251">
        <v>42058</v>
      </c>
      <c r="J1676" s="251">
        <v>42062</v>
      </c>
      <c r="K1676" s="149">
        <v>0.01</v>
      </c>
      <c r="L1676" s="180">
        <f t="shared" si="93"/>
        <v>5</v>
      </c>
      <c r="M1676" s="251"/>
      <c r="N1676" s="251"/>
      <c r="O1676" s="149">
        <v>0.01</v>
      </c>
      <c r="P1676" s="151"/>
      <c r="Q1676" s="145"/>
      <c r="R1676" s="165"/>
      <c r="S1676" s="177"/>
    </row>
    <row r="1677" spans="2:20" ht="12.75" customHeight="1" x14ac:dyDescent="0.25">
      <c r="B1677" s="137">
        <v>1664</v>
      </c>
      <c r="C1677" s="81">
        <v>5</v>
      </c>
      <c r="D1677" s="83" t="s">
        <v>4711</v>
      </c>
      <c r="E1677" s="128" t="s">
        <v>2617</v>
      </c>
      <c r="F1677" s="86"/>
      <c r="G1677" s="86"/>
      <c r="H1677" s="79">
        <f>IF(ISBLANK(#REF!)=FALSE,1,IF($J1677&lt;=$D$6,-1,0))</f>
        <v>1</v>
      </c>
      <c r="I1677" s="251">
        <v>42058</v>
      </c>
      <c r="J1677" s="251">
        <v>42062</v>
      </c>
      <c r="K1677" s="149">
        <v>0.01</v>
      </c>
      <c r="L1677" s="180">
        <f t="shared" si="93"/>
        <v>5</v>
      </c>
      <c r="M1677" s="251"/>
      <c r="N1677" s="251"/>
      <c r="O1677" s="149">
        <v>0.01</v>
      </c>
      <c r="P1677" s="151"/>
      <c r="Q1677" s="145"/>
      <c r="R1677" s="165"/>
      <c r="S1677" s="177"/>
    </row>
    <row r="1678" spans="2:20" ht="12.75" customHeight="1" x14ac:dyDescent="0.25">
      <c r="B1678" s="137">
        <v>1665</v>
      </c>
      <c r="C1678" s="81">
        <v>5</v>
      </c>
      <c r="D1678" s="83" t="s">
        <v>4712</v>
      </c>
      <c r="E1678" s="128" t="s">
        <v>2619</v>
      </c>
      <c r="F1678" s="86"/>
      <c r="G1678" s="86"/>
      <c r="H1678" s="79">
        <f>IF(ISBLANK(#REF!)=FALSE,1,IF($J1678&lt;=$D$6,-1,0))</f>
        <v>1</v>
      </c>
      <c r="I1678" s="251">
        <v>42058</v>
      </c>
      <c r="J1678" s="251">
        <v>42062</v>
      </c>
      <c r="K1678" s="149">
        <v>0.01</v>
      </c>
      <c r="L1678" s="180">
        <f t="shared" si="93"/>
        <v>5</v>
      </c>
      <c r="M1678" s="251"/>
      <c r="N1678" s="251"/>
      <c r="O1678" s="149">
        <v>0.01</v>
      </c>
      <c r="P1678" s="151"/>
      <c r="Q1678" s="145"/>
      <c r="R1678" s="165"/>
      <c r="S1678" s="177"/>
    </row>
    <row r="1679" spans="2:20" ht="12.75" customHeight="1" x14ac:dyDescent="0.25">
      <c r="B1679" s="137">
        <v>1666</v>
      </c>
      <c r="C1679" s="81">
        <v>5</v>
      </c>
      <c r="D1679" s="83" t="s">
        <v>4713</v>
      </c>
      <c r="E1679" s="128" t="s">
        <v>2621</v>
      </c>
      <c r="F1679" s="86"/>
      <c r="G1679" s="86"/>
      <c r="H1679" s="79">
        <f>IF(ISBLANK(#REF!)=FALSE,1,IF($J1679&lt;=$D$6,-1,0))</f>
        <v>1</v>
      </c>
      <c r="I1679" s="251">
        <v>42058</v>
      </c>
      <c r="J1679" s="251">
        <v>42062</v>
      </c>
      <c r="K1679" s="149">
        <v>0.01</v>
      </c>
      <c r="L1679" s="180">
        <f t="shared" si="93"/>
        <v>5</v>
      </c>
      <c r="M1679" s="251"/>
      <c r="N1679" s="251"/>
      <c r="O1679" s="149">
        <v>0.01</v>
      </c>
      <c r="P1679" s="151"/>
      <c r="Q1679" s="145"/>
      <c r="R1679" s="165"/>
      <c r="S1679" s="177"/>
    </row>
    <row r="1680" spans="2:20" ht="12.75" customHeight="1" x14ac:dyDescent="0.25">
      <c r="B1680" s="137">
        <v>1667</v>
      </c>
      <c r="C1680" s="81">
        <v>4</v>
      </c>
      <c r="D1680" s="83" t="s">
        <v>4714</v>
      </c>
      <c r="E1680" s="128" t="s">
        <v>108</v>
      </c>
      <c r="F1680" s="86" t="s">
        <v>3857</v>
      </c>
      <c r="G1680" s="86"/>
      <c r="H1680" s="79">
        <f>IF(ISBLANK(#REF!)=FALSE,1,IF($J1680&lt;=$D$6,-1,0))</f>
        <v>1</v>
      </c>
      <c r="I1680" s="251">
        <v>42044</v>
      </c>
      <c r="J1680" s="251">
        <v>42062</v>
      </c>
      <c r="K1680" s="149">
        <f>SUM(K1681,K1682,K1683,K1684,K1685,K1686,K1687,K1688,K1689,K1690,K1691,K1692,K1693)</f>
        <v>0.27</v>
      </c>
      <c r="L1680" s="180">
        <f t="shared" si="93"/>
        <v>15</v>
      </c>
      <c r="M1680" s="251"/>
      <c r="N1680" s="251"/>
      <c r="O1680" s="149">
        <f>SUM(O1681,O1682,O1683,O1684,O1685,O1686,O1687,O1688,O1689,O1690,O1691,O1692,O1693)</f>
        <v>0.27</v>
      </c>
      <c r="P1680" s="151"/>
      <c r="Q1680" s="145"/>
      <c r="R1680" s="165"/>
      <c r="S1680" s="177"/>
    </row>
    <row r="1681" spans="2:19" ht="12.75" customHeight="1" x14ac:dyDescent="0.25">
      <c r="B1681" s="137">
        <v>1668</v>
      </c>
      <c r="C1681" s="81">
        <v>5</v>
      </c>
      <c r="D1681" s="83" t="s">
        <v>4715</v>
      </c>
      <c r="E1681" s="128" t="s">
        <v>1915</v>
      </c>
      <c r="F1681" s="86"/>
      <c r="G1681" s="86"/>
      <c r="H1681" s="79">
        <f>IF(ISBLANK(#REF!)=FALSE,1,IF($J1681&lt;=$D$6,-1,0))</f>
        <v>1</v>
      </c>
      <c r="I1681" s="251">
        <v>42044</v>
      </c>
      <c r="J1681" s="251">
        <v>42048</v>
      </c>
      <c r="K1681" s="149">
        <v>0.02</v>
      </c>
      <c r="L1681" s="180">
        <f t="shared" si="93"/>
        <v>5</v>
      </c>
      <c r="M1681" s="251"/>
      <c r="N1681" s="251"/>
      <c r="O1681" s="149">
        <v>0.02</v>
      </c>
      <c r="P1681" s="151"/>
      <c r="Q1681" s="145"/>
      <c r="R1681" s="165"/>
      <c r="S1681" s="177"/>
    </row>
    <row r="1682" spans="2:19" ht="12.75" customHeight="1" x14ac:dyDescent="0.25">
      <c r="B1682" s="137">
        <v>1669</v>
      </c>
      <c r="C1682" s="81">
        <v>5</v>
      </c>
      <c r="D1682" s="83" t="s">
        <v>4716</v>
      </c>
      <c r="E1682" s="128" t="s">
        <v>2602</v>
      </c>
      <c r="F1682" s="86"/>
      <c r="G1682" s="86"/>
      <c r="H1682" s="79">
        <f>IF(ISBLANK(#REF!)=FALSE,1,IF($J1682&lt;=$D$6,-1,0))</f>
        <v>1</v>
      </c>
      <c r="I1682" s="251">
        <v>42044</v>
      </c>
      <c r="J1682" s="251">
        <v>42048</v>
      </c>
      <c r="K1682" s="149">
        <v>0.03</v>
      </c>
      <c r="L1682" s="180">
        <f t="shared" si="93"/>
        <v>5</v>
      </c>
      <c r="M1682" s="251"/>
      <c r="N1682" s="251"/>
      <c r="O1682" s="149">
        <v>0.03</v>
      </c>
      <c r="P1682" s="151"/>
      <c r="Q1682" s="145"/>
      <c r="R1682" s="165"/>
      <c r="S1682" s="177"/>
    </row>
    <row r="1683" spans="2:19" ht="12.75" customHeight="1" x14ac:dyDescent="0.25">
      <c r="B1683" s="137">
        <v>1670</v>
      </c>
      <c r="C1683" s="81">
        <v>5</v>
      </c>
      <c r="D1683" s="83" t="s">
        <v>4717</v>
      </c>
      <c r="E1683" s="128" t="s">
        <v>4687</v>
      </c>
      <c r="F1683" s="86"/>
      <c r="G1683" s="86"/>
      <c r="H1683" s="79">
        <f>IF(ISBLANK(#REF!)=FALSE,1,IF($J1683&lt;=$D$6,-1,0))</f>
        <v>1</v>
      </c>
      <c r="I1683" s="251">
        <v>42044</v>
      </c>
      <c r="J1683" s="251">
        <v>42048</v>
      </c>
      <c r="K1683" s="149">
        <v>0.01</v>
      </c>
      <c r="L1683" s="180">
        <f t="shared" si="93"/>
        <v>5</v>
      </c>
      <c r="M1683" s="251"/>
      <c r="N1683" s="251"/>
      <c r="O1683" s="149">
        <v>0.01</v>
      </c>
      <c r="P1683" s="151"/>
      <c r="Q1683" s="145"/>
      <c r="R1683" s="165"/>
      <c r="S1683" s="177"/>
    </row>
    <row r="1684" spans="2:19" ht="12.75" customHeight="1" x14ac:dyDescent="0.25">
      <c r="B1684" s="137">
        <v>1671</v>
      </c>
      <c r="C1684" s="81">
        <v>5</v>
      </c>
      <c r="D1684" s="83" t="s">
        <v>4718</v>
      </c>
      <c r="E1684" s="128" t="s">
        <v>1105</v>
      </c>
      <c r="F1684" s="86"/>
      <c r="G1684" s="86"/>
      <c r="H1684" s="79">
        <f>IF(ISBLANK(#REF!)=FALSE,1,IF($J1684&lt;=$D$6,-1,0))</f>
        <v>1</v>
      </c>
      <c r="I1684" s="251">
        <v>42044</v>
      </c>
      <c r="J1684" s="251">
        <v>42048</v>
      </c>
      <c r="K1684" s="149">
        <v>0.03</v>
      </c>
      <c r="L1684" s="180">
        <f t="shared" si="93"/>
        <v>5</v>
      </c>
      <c r="M1684" s="251"/>
      <c r="N1684" s="251"/>
      <c r="O1684" s="149">
        <v>0.03</v>
      </c>
      <c r="P1684" s="151"/>
      <c r="Q1684" s="145"/>
      <c r="R1684" s="165"/>
      <c r="S1684" s="177"/>
    </row>
    <row r="1685" spans="2:19" ht="12.75" customHeight="1" x14ac:dyDescent="0.25">
      <c r="B1685" s="137">
        <v>1672</v>
      </c>
      <c r="C1685" s="81">
        <v>5</v>
      </c>
      <c r="D1685" s="83" t="s">
        <v>4719</v>
      </c>
      <c r="E1685" s="128" t="s">
        <v>2607</v>
      </c>
      <c r="F1685" s="86"/>
      <c r="G1685" s="86"/>
      <c r="H1685" s="79">
        <f>IF(ISBLANK(#REF!)=FALSE,1,IF($J1685&lt;=$D$6,-1,0))</f>
        <v>1</v>
      </c>
      <c r="I1685" s="251">
        <v>42051</v>
      </c>
      <c r="J1685" s="251">
        <v>42062</v>
      </c>
      <c r="K1685" s="149">
        <v>0.02</v>
      </c>
      <c r="L1685" s="180">
        <f t="shared" si="93"/>
        <v>10</v>
      </c>
      <c r="M1685" s="251"/>
      <c r="N1685" s="251"/>
      <c r="O1685" s="149">
        <v>0.02</v>
      </c>
      <c r="P1685" s="151"/>
      <c r="Q1685" s="145"/>
      <c r="R1685" s="165"/>
      <c r="S1685" s="177"/>
    </row>
    <row r="1686" spans="2:19" ht="12.75" customHeight="1" x14ac:dyDescent="0.25">
      <c r="B1686" s="137">
        <v>1673</v>
      </c>
      <c r="C1686" s="81">
        <v>5</v>
      </c>
      <c r="D1686" s="83" t="s">
        <v>4720</v>
      </c>
      <c r="E1686" s="128" t="s">
        <v>4691</v>
      </c>
      <c r="F1686" s="86"/>
      <c r="G1686" s="86"/>
      <c r="H1686" s="79">
        <f>IF(ISBLANK(#REF!)=FALSE,1,IF($J1686&lt;=$D$6,-1,0))</f>
        <v>1</v>
      </c>
      <c r="I1686" s="251">
        <v>42051</v>
      </c>
      <c r="J1686" s="251">
        <v>42062</v>
      </c>
      <c r="K1686" s="149">
        <v>0.03</v>
      </c>
      <c r="L1686" s="180">
        <f t="shared" si="93"/>
        <v>10</v>
      </c>
      <c r="M1686" s="251"/>
      <c r="N1686" s="251"/>
      <c r="O1686" s="149">
        <v>0.03</v>
      </c>
      <c r="P1686" s="151"/>
      <c r="Q1686" s="145"/>
      <c r="R1686" s="165"/>
      <c r="S1686" s="177"/>
    </row>
    <row r="1687" spans="2:19" ht="12.75" customHeight="1" x14ac:dyDescent="0.25">
      <c r="B1687" s="137">
        <v>1674</v>
      </c>
      <c r="C1687" s="81">
        <v>5</v>
      </c>
      <c r="D1687" s="83" t="s">
        <v>4721</v>
      </c>
      <c r="E1687" s="128" t="s">
        <v>2610</v>
      </c>
      <c r="F1687" s="86"/>
      <c r="G1687" s="86"/>
      <c r="H1687" s="79">
        <f>IF(ISBLANK(#REF!)=FALSE,1,IF($J1687&lt;=$D$6,-1,0))</f>
        <v>1</v>
      </c>
      <c r="I1687" s="251">
        <v>42051</v>
      </c>
      <c r="J1687" s="251">
        <v>42062</v>
      </c>
      <c r="K1687" s="149">
        <v>0.03</v>
      </c>
      <c r="L1687" s="180">
        <f t="shared" si="93"/>
        <v>10</v>
      </c>
      <c r="M1687" s="251"/>
      <c r="N1687" s="251"/>
      <c r="O1687" s="149">
        <v>0.03</v>
      </c>
      <c r="P1687" s="151"/>
      <c r="Q1687" s="145"/>
      <c r="R1687" s="165"/>
      <c r="S1687" s="177"/>
    </row>
    <row r="1688" spans="2:19" ht="12.75" customHeight="1" x14ac:dyDescent="0.25">
      <c r="B1688" s="137">
        <v>1675</v>
      </c>
      <c r="C1688" s="81">
        <v>5</v>
      </c>
      <c r="D1688" s="83" t="s">
        <v>4722</v>
      </c>
      <c r="E1688" s="128" t="s">
        <v>2612</v>
      </c>
      <c r="F1688" s="86"/>
      <c r="G1688" s="86"/>
      <c r="H1688" s="79">
        <f>IF(ISBLANK(#REF!)=FALSE,1,IF($J1688&lt;=$D$6,-1,0))</f>
        <v>1</v>
      </c>
      <c r="I1688" s="251">
        <v>42051</v>
      </c>
      <c r="J1688" s="251">
        <v>42062</v>
      </c>
      <c r="K1688" s="149">
        <v>0.02</v>
      </c>
      <c r="L1688" s="180">
        <f t="shared" si="93"/>
        <v>10</v>
      </c>
      <c r="M1688" s="251"/>
      <c r="N1688" s="251"/>
      <c r="O1688" s="149">
        <v>0.02</v>
      </c>
      <c r="P1688" s="151"/>
      <c r="Q1688" s="145"/>
      <c r="R1688" s="165"/>
      <c r="S1688" s="177"/>
    </row>
    <row r="1689" spans="2:19" ht="12.75" customHeight="1" x14ac:dyDescent="0.25">
      <c r="B1689" s="137">
        <v>1676</v>
      </c>
      <c r="C1689" s="81">
        <v>5</v>
      </c>
      <c r="D1689" s="83" t="s">
        <v>4723</v>
      </c>
      <c r="E1689" s="128" t="s">
        <v>1094</v>
      </c>
      <c r="F1689" s="86"/>
      <c r="G1689" s="86"/>
      <c r="H1689" s="79">
        <f>IF(ISBLANK(#REF!)=FALSE,1,IF($J1689&lt;=$D$6,-1,0))</f>
        <v>1</v>
      </c>
      <c r="I1689" s="251">
        <v>42058</v>
      </c>
      <c r="J1689" s="251">
        <v>42062</v>
      </c>
      <c r="K1689" s="149">
        <v>0.02</v>
      </c>
      <c r="L1689" s="180">
        <f t="shared" si="93"/>
        <v>5</v>
      </c>
      <c r="M1689" s="251"/>
      <c r="N1689" s="251"/>
      <c r="O1689" s="149">
        <v>0.02</v>
      </c>
      <c r="P1689" s="151"/>
      <c r="Q1689" s="145"/>
      <c r="R1689" s="165"/>
      <c r="S1689" s="177"/>
    </row>
    <row r="1690" spans="2:19" ht="12.75" customHeight="1" x14ac:dyDescent="0.25">
      <c r="B1690" s="137">
        <v>1677</v>
      </c>
      <c r="C1690" s="81">
        <v>5</v>
      </c>
      <c r="D1690" s="83" t="s">
        <v>4724</v>
      </c>
      <c r="E1690" s="128" t="s">
        <v>2615</v>
      </c>
      <c r="F1690" s="86"/>
      <c r="G1690" s="86"/>
      <c r="H1690" s="79">
        <f>IF(ISBLANK(#REF!)=FALSE,1,IF($J1690&lt;=$D$6,-1,0))</f>
        <v>1</v>
      </c>
      <c r="I1690" s="251">
        <v>42058</v>
      </c>
      <c r="J1690" s="251">
        <v>42062</v>
      </c>
      <c r="K1690" s="149">
        <v>0.01</v>
      </c>
      <c r="L1690" s="180">
        <f t="shared" si="93"/>
        <v>5</v>
      </c>
      <c r="M1690" s="251"/>
      <c r="N1690" s="251"/>
      <c r="O1690" s="149">
        <v>0.01</v>
      </c>
      <c r="P1690" s="151"/>
      <c r="Q1690" s="145"/>
      <c r="R1690" s="165"/>
      <c r="S1690" s="177"/>
    </row>
    <row r="1691" spans="2:19" ht="12.75" customHeight="1" x14ac:dyDescent="0.25">
      <c r="B1691" s="137">
        <v>1678</v>
      </c>
      <c r="C1691" s="81">
        <v>5</v>
      </c>
      <c r="D1691" s="83" t="s">
        <v>4725</v>
      </c>
      <c r="E1691" s="128" t="s">
        <v>2617</v>
      </c>
      <c r="F1691" s="86"/>
      <c r="G1691" s="86"/>
      <c r="H1691" s="79">
        <f>IF(ISBLANK(#REF!)=FALSE,1,IF($J1691&lt;=$D$6,-1,0))</f>
        <v>1</v>
      </c>
      <c r="I1691" s="251">
        <v>42058</v>
      </c>
      <c r="J1691" s="251">
        <v>42062</v>
      </c>
      <c r="K1691" s="149">
        <v>0.02</v>
      </c>
      <c r="L1691" s="180">
        <f t="shared" si="93"/>
        <v>5</v>
      </c>
      <c r="M1691" s="251"/>
      <c r="N1691" s="251"/>
      <c r="O1691" s="149">
        <v>0.02</v>
      </c>
      <c r="P1691" s="151"/>
      <c r="Q1691" s="145"/>
      <c r="R1691" s="165"/>
      <c r="S1691" s="177"/>
    </row>
    <row r="1692" spans="2:19" ht="12.75" customHeight="1" x14ac:dyDescent="0.25">
      <c r="B1692" s="137">
        <v>1679</v>
      </c>
      <c r="C1692" s="81">
        <v>5</v>
      </c>
      <c r="D1692" s="83" t="s">
        <v>4726</v>
      </c>
      <c r="E1692" s="128" t="s">
        <v>2619</v>
      </c>
      <c r="F1692" s="86"/>
      <c r="G1692" s="86"/>
      <c r="H1692" s="79">
        <f>IF(ISBLANK(#REF!)=FALSE,1,IF($J1692&lt;=$D$6,-1,0))</f>
        <v>1</v>
      </c>
      <c r="I1692" s="251">
        <v>42058</v>
      </c>
      <c r="J1692" s="251">
        <v>42062</v>
      </c>
      <c r="K1692" s="149">
        <v>0.01</v>
      </c>
      <c r="L1692" s="180">
        <f t="shared" si="93"/>
        <v>5</v>
      </c>
      <c r="M1692" s="251"/>
      <c r="N1692" s="251"/>
      <c r="O1692" s="149">
        <v>0.01</v>
      </c>
      <c r="P1692" s="151"/>
      <c r="Q1692" s="145"/>
      <c r="R1692" s="165"/>
      <c r="S1692" s="177"/>
    </row>
    <row r="1693" spans="2:19" ht="12.75" customHeight="1" x14ac:dyDescent="0.25">
      <c r="B1693" s="137">
        <v>1680</v>
      </c>
      <c r="C1693" s="81">
        <v>5</v>
      </c>
      <c r="D1693" s="83" t="s">
        <v>4727</v>
      </c>
      <c r="E1693" s="128" t="s">
        <v>2621</v>
      </c>
      <c r="F1693" s="86"/>
      <c r="G1693" s="86"/>
      <c r="H1693" s="79">
        <f>IF(ISBLANK(#REF!)=FALSE,1,IF($J1693&lt;=$D$6,-1,0))</f>
        <v>1</v>
      </c>
      <c r="I1693" s="251">
        <v>42058</v>
      </c>
      <c r="J1693" s="251">
        <v>42062</v>
      </c>
      <c r="K1693" s="149">
        <v>0.02</v>
      </c>
      <c r="L1693" s="180">
        <f t="shared" si="93"/>
        <v>5</v>
      </c>
      <c r="M1693" s="251"/>
      <c r="N1693" s="251"/>
      <c r="O1693" s="149">
        <v>0.02</v>
      </c>
      <c r="P1693" s="151"/>
      <c r="Q1693" s="145"/>
      <c r="R1693" s="165"/>
      <c r="S1693" s="177"/>
    </row>
    <row r="1694" spans="2:19" ht="12.75" customHeight="1" x14ac:dyDescent="0.25">
      <c r="B1694" s="137">
        <v>1681</v>
      </c>
      <c r="C1694" s="81">
        <v>4</v>
      </c>
      <c r="D1694" s="83" t="s">
        <v>4728</v>
      </c>
      <c r="E1694" s="128" t="s">
        <v>109</v>
      </c>
      <c r="F1694" s="86" t="s">
        <v>3846</v>
      </c>
      <c r="G1694" s="86"/>
      <c r="H1694" s="79">
        <f>IF(ISBLANK(#REF!)=FALSE,1,IF($J1694&lt;=$D$6,-1,0))</f>
        <v>1</v>
      </c>
      <c r="I1694" s="251">
        <v>42044</v>
      </c>
      <c r="J1694" s="251">
        <v>42062</v>
      </c>
      <c r="K1694" s="149">
        <f>SUM(K1695,K1696,K1697,K1698,K1699,K1700,K1701,K1702,K1703,K1704,K1705,K1706,K1707)</f>
        <v>0.12999999999999998</v>
      </c>
      <c r="L1694" s="180">
        <f t="shared" si="93"/>
        <v>15</v>
      </c>
      <c r="M1694" s="251"/>
      <c r="N1694" s="251"/>
      <c r="O1694" s="149">
        <f>SUM(O1695,O1696,O1697,O1698,O1699,O1700,O1701,O1702,O1703,O1704,O1705,O1706,O1707)</f>
        <v>0.12999999999999998</v>
      </c>
      <c r="P1694" s="151"/>
      <c r="Q1694" s="145"/>
      <c r="R1694" s="165"/>
      <c r="S1694" s="177"/>
    </row>
    <row r="1695" spans="2:19" ht="12.75" customHeight="1" x14ac:dyDescent="0.25">
      <c r="B1695" s="137">
        <v>1682</v>
      </c>
      <c r="C1695" s="81">
        <v>5</v>
      </c>
      <c r="D1695" s="83" t="s">
        <v>4729</v>
      </c>
      <c r="E1695" s="128" t="s">
        <v>1915</v>
      </c>
      <c r="F1695" s="86"/>
      <c r="G1695" s="86"/>
      <c r="H1695" s="79">
        <f>IF(ISBLANK(#REF!)=FALSE,1,IF($J1695&lt;=$D$6,-1,0))</f>
        <v>1</v>
      </c>
      <c r="I1695" s="251">
        <v>42044</v>
      </c>
      <c r="J1695" s="251">
        <v>42048</v>
      </c>
      <c r="K1695" s="149">
        <v>0.01</v>
      </c>
      <c r="L1695" s="180">
        <f t="shared" si="93"/>
        <v>5</v>
      </c>
      <c r="M1695" s="251"/>
      <c r="N1695" s="251"/>
      <c r="O1695" s="149">
        <v>0.01</v>
      </c>
      <c r="P1695" s="151"/>
      <c r="Q1695" s="145"/>
      <c r="R1695" s="165"/>
      <c r="S1695" s="177"/>
    </row>
    <row r="1696" spans="2:19" ht="12.75" customHeight="1" x14ac:dyDescent="0.25">
      <c r="B1696" s="137">
        <v>1683</v>
      </c>
      <c r="C1696" s="81">
        <v>5</v>
      </c>
      <c r="D1696" s="83" t="s">
        <v>4730</v>
      </c>
      <c r="E1696" s="128" t="s">
        <v>2602</v>
      </c>
      <c r="F1696" s="86"/>
      <c r="G1696" s="86"/>
      <c r="H1696" s="79">
        <f>IF(ISBLANK(#REF!)=FALSE,1,IF($J1696&lt;=$D$6,-1,0))</f>
        <v>1</v>
      </c>
      <c r="I1696" s="251">
        <v>42044</v>
      </c>
      <c r="J1696" s="251">
        <v>42048</v>
      </c>
      <c r="K1696" s="149">
        <v>0.01</v>
      </c>
      <c r="L1696" s="180">
        <f t="shared" si="93"/>
        <v>5</v>
      </c>
      <c r="M1696" s="251"/>
      <c r="N1696" s="251"/>
      <c r="O1696" s="149">
        <v>0.01</v>
      </c>
      <c r="P1696" s="151"/>
      <c r="Q1696" s="145"/>
      <c r="R1696" s="165"/>
      <c r="S1696" s="177"/>
    </row>
    <row r="1697" spans="2:20" ht="12.75" customHeight="1" x14ac:dyDescent="0.25">
      <c r="B1697" s="137">
        <v>1684</v>
      </c>
      <c r="C1697" s="81">
        <v>5</v>
      </c>
      <c r="D1697" s="83" t="s">
        <v>4731</v>
      </c>
      <c r="E1697" s="128" t="s">
        <v>4687</v>
      </c>
      <c r="F1697" s="86"/>
      <c r="G1697" s="86"/>
      <c r="H1697" s="79">
        <f>IF(ISBLANK(#REF!)=FALSE,1,IF($J1697&lt;=$D$6,-1,0))</f>
        <v>1</v>
      </c>
      <c r="I1697" s="251">
        <v>42044</v>
      </c>
      <c r="J1697" s="251">
        <v>42048</v>
      </c>
      <c r="K1697" s="149">
        <v>0.01</v>
      </c>
      <c r="L1697" s="180">
        <f t="shared" si="93"/>
        <v>5</v>
      </c>
      <c r="M1697" s="251"/>
      <c r="N1697" s="251"/>
      <c r="O1697" s="149">
        <v>0.01</v>
      </c>
      <c r="P1697" s="151"/>
      <c r="Q1697" s="145"/>
      <c r="R1697" s="165"/>
      <c r="S1697" s="177"/>
    </row>
    <row r="1698" spans="2:20" ht="12.75" customHeight="1" x14ac:dyDescent="0.25">
      <c r="B1698" s="137">
        <v>1685</v>
      </c>
      <c r="C1698" s="81">
        <v>5</v>
      </c>
      <c r="D1698" s="83" t="s">
        <v>4732</v>
      </c>
      <c r="E1698" s="128" t="s">
        <v>1105</v>
      </c>
      <c r="F1698" s="86"/>
      <c r="G1698" s="86"/>
      <c r="H1698" s="79">
        <f>IF(ISBLANK(#REF!)=FALSE,1,IF($J1698&lt;=$D$6,-1,0))</f>
        <v>1</v>
      </c>
      <c r="I1698" s="251">
        <v>42044</v>
      </c>
      <c r="J1698" s="251">
        <v>42048</v>
      </c>
      <c r="K1698" s="149">
        <v>0.01</v>
      </c>
      <c r="L1698" s="180">
        <f t="shared" si="93"/>
        <v>5</v>
      </c>
      <c r="M1698" s="251"/>
      <c r="N1698" s="251"/>
      <c r="O1698" s="149">
        <v>0.01</v>
      </c>
      <c r="P1698" s="151"/>
      <c r="Q1698" s="145"/>
      <c r="R1698" s="165"/>
      <c r="S1698" s="177"/>
    </row>
    <row r="1699" spans="2:20" ht="12.75" customHeight="1" x14ac:dyDescent="0.25">
      <c r="B1699" s="137">
        <v>1686</v>
      </c>
      <c r="C1699" s="81">
        <v>5</v>
      </c>
      <c r="D1699" s="83" t="s">
        <v>4733</v>
      </c>
      <c r="E1699" s="128" t="s">
        <v>2607</v>
      </c>
      <c r="F1699" s="86"/>
      <c r="G1699" s="86"/>
      <c r="H1699" s="79">
        <f>IF(ISBLANK(#REF!)=FALSE,1,IF($J1699&lt;=$D$6,-1,0))</f>
        <v>1</v>
      </c>
      <c r="I1699" s="251">
        <v>42051</v>
      </c>
      <c r="J1699" s="251">
        <v>42062</v>
      </c>
      <c r="K1699" s="149">
        <v>0.01</v>
      </c>
      <c r="L1699" s="180">
        <f t="shared" si="93"/>
        <v>10</v>
      </c>
      <c r="M1699" s="251"/>
      <c r="N1699" s="251"/>
      <c r="O1699" s="149">
        <v>0.01</v>
      </c>
      <c r="P1699" s="151"/>
      <c r="Q1699" s="145"/>
      <c r="R1699" s="165"/>
      <c r="S1699" s="177"/>
    </row>
    <row r="1700" spans="2:20" ht="12.75" customHeight="1" x14ac:dyDescent="0.25">
      <c r="B1700" s="137">
        <v>1687</v>
      </c>
      <c r="C1700" s="81">
        <v>5</v>
      </c>
      <c r="D1700" s="83" t="s">
        <v>4734</v>
      </c>
      <c r="E1700" s="128" t="s">
        <v>4691</v>
      </c>
      <c r="F1700" s="86"/>
      <c r="G1700" s="86"/>
      <c r="H1700" s="79">
        <f>IF(ISBLANK(#REF!)=FALSE,1,IF($J1700&lt;=$D$6,-1,0))</f>
        <v>1</v>
      </c>
      <c r="I1700" s="251">
        <v>42051</v>
      </c>
      <c r="J1700" s="251">
        <v>42062</v>
      </c>
      <c r="K1700" s="149">
        <v>0.01</v>
      </c>
      <c r="L1700" s="180">
        <f t="shared" si="93"/>
        <v>10</v>
      </c>
      <c r="M1700" s="251"/>
      <c r="N1700" s="251"/>
      <c r="O1700" s="149">
        <v>0.01</v>
      </c>
      <c r="P1700" s="151"/>
      <c r="Q1700" s="145"/>
      <c r="R1700" s="165"/>
      <c r="S1700" s="177"/>
    </row>
    <row r="1701" spans="2:20" ht="12.75" customHeight="1" x14ac:dyDescent="0.25">
      <c r="B1701" s="137">
        <v>1688</v>
      </c>
      <c r="C1701" s="81">
        <v>5</v>
      </c>
      <c r="D1701" s="83" t="s">
        <v>4735</v>
      </c>
      <c r="E1701" s="128" t="s">
        <v>2610</v>
      </c>
      <c r="F1701" s="86"/>
      <c r="G1701" s="86"/>
      <c r="H1701" s="79">
        <f>IF(ISBLANK(#REF!)=FALSE,1,IF($J1701&lt;=$D$6,-1,0))</f>
        <v>1</v>
      </c>
      <c r="I1701" s="251">
        <v>42051</v>
      </c>
      <c r="J1701" s="251">
        <v>42062</v>
      </c>
      <c r="K1701" s="149">
        <v>0.01</v>
      </c>
      <c r="L1701" s="180">
        <f t="shared" si="93"/>
        <v>10</v>
      </c>
      <c r="M1701" s="251"/>
      <c r="N1701" s="251"/>
      <c r="O1701" s="149">
        <v>0.01</v>
      </c>
      <c r="P1701" s="151"/>
      <c r="Q1701" s="145"/>
      <c r="R1701" s="165"/>
      <c r="S1701" s="177"/>
    </row>
    <row r="1702" spans="2:20" ht="12.75" customHeight="1" x14ac:dyDescent="0.25">
      <c r="B1702" s="137">
        <v>1689</v>
      </c>
      <c r="C1702" s="81">
        <v>5</v>
      </c>
      <c r="D1702" s="83" t="s">
        <v>4736</v>
      </c>
      <c r="E1702" s="128" t="s">
        <v>2612</v>
      </c>
      <c r="F1702" s="86"/>
      <c r="G1702" s="86"/>
      <c r="H1702" s="79">
        <f>IF(ISBLANK(#REF!)=FALSE,1,IF($J1702&lt;=$D$6,-1,0))</f>
        <v>1</v>
      </c>
      <c r="I1702" s="251">
        <v>42051</v>
      </c>
      <c r="J1702" s="251">
        <v>42062</v>
      </c>
      <c r="K1702" s="149">
        <v>0.01</v>
      </c>
      <c r="L1702" s="180">
        <f t="shared" si="93"/>
        <v>10</v>
      </c>
      <c r="M1702" s="251"/>
      <c r="N1702" s="251"/>
      <c r="O1702" s="149">
        <v>0.01</v>
      </c>
      <c r="P1702" s="151"/>
      <c r="Q1702" s="145"/>
      <c r="R1702" s="165"/>
      <c r="S1702" s="177"/>
    </row>
    <row r="1703" spans="2:20" ht="12.75" customHeight="1" x14ac:dyDescent="0.25">
      <c r="B1703" s="137">
        <v>1690</v>
      </c>
      <c r="C1703" s="81">
        <v>5</v>
      </c>
      <c r="D1703" s="83" t="s">
        <v>4737</v>
      </c>
      <c r="E1703" s="128" t="s">
        <v>1094</v>
      </c>
      <c r="F1703" s="86"/>
      <c r="G1703" s="86"/>
      <c r="H1703" s="79">
        <f>IF(ISBLANK(#REF!)=FALSE,1,IF($J1703&lt;=$D$6,-1,0))</f>
        <v>1</v>
      </c>
      <c r="I1703" s="251">
        <v>42058</v>
      </c>
      <c r="J1703" s="251">
        <v>42062</v>
      </c>
      <c r="K1703" s="149">
        <v>0.01</v>
      </c>
      <c r="L1703" s="180">
        <f t="shared" si="93"/>
        <v>5</v>
      </c>
      <c r="M1703" s="251"/>
      <c r="N1703" s="251"/>
      <c r="O1703" s="149">
        <v>0.01</v>
      </c>
      <c r="P1703" s="151"/>
      <c r="Q1703" s="145"/>
      <c r="R1703" s="165"/>
      <c r="S1703" s="177"/>
    </row>
    <row r="1704" spans="2:20" ht="12.75" customHeight="1" x14ac:dyDescent="0.25">
      <c r="B1704" s="137">
        <v>1691</v>
      </c>
      <c r="C1704" s="81">
        <v>5</v>
      </c>
      <c r="D1704" s="83" t="s">
        <v>4738</v>
      </c>
      <c r="E1704" s="128" t="s">
        <v>2615</v>
      </c>
      <c r="F1704" s="86"/>
      <c r="G1704" s="86"/>
      <c r="H1704" s="79">
        <f>IF(ISBLANK(#REF!)=FALSE,1,IF($J1704&lt;=$D$6,-1,0))</f>
        <v>1</v>
      </c>
      <c r="I1704" s="251">
        <v>42058</v>
      </c>
      <c r="J1704" s="251">
        <v>42062</v>
      </c>
      <c r="K1704" s="149">
        <v>0.01</v>
      </c>
      <c r="L1704" s="180">
        <f t="shared" si="93"/>
        <v>5</v>
      </c>
      <c r="M1704" s="251"/>
      <c r="N1704" s="251"/>
      <c r="O1704" s="149">
        <v>0.01</v>
      </c>
      <c r="P1704" s="151"/>
      <c r="Q1704" s="145"/>
      <c r="R1704" s="165"/>
      <c r="S1704" s="177"/>
    </row>
    <row r="1705" spans="2:20" ht="12.75" customHeight="1" x14ac:dyDescent="0.25">
      <c r="B1705" s="137">
        <v>1692</v>
      </c>
      <c r="C1705" s="81">
        <v>5</v>
      </c>
      <c r="D1705" s="83" t="s">
        <v>4739</v>
      </c>
      <c r="E1705" s="128" t="s">
        <v>2617</v>
      </c>
      <c r="F1705" s="86"/>
      <c r="G1705" s="86"/>
      <c r="H1705" s="79">
        <f>IF(ISBLANK(#REF!)=FALSE,1,IF($J1705&lt;=$D$6,-1,0))</f>
        <v>1</v>
      </c>
      <c r="I1705" s="251">
        <v>42058</v>
      </c>
      <c r="J1705" s="251">
        <v>42062</v>
      </c>
      <c r="K1705" s="149">
        <v>0.01</v>
      </c>
      <c r="L1705" s="180">
        <f t="shared" si="93"/>
        <v>5</v>
      </c>
      <c r="M1705" s="251"/>
      <c r="N1705" s="251"/>
      <c r="O1705" s="149">
        <v>0.01</v>
      </c>
      <c r="P1705" s="151"/>
      <c r="Q1705" s="145"/>
      <c r="R1705" s="165"/>
      <c r="S1705" s="177"/>
    </row>
    <row r="1706" spans="2:20" ht="12.75" customHeight="1" x14ac:dyDescent="0.25">
      <c r="B1706" s="137">
        <v>1693</v>
      </c>
      <c r="C1706" s="81">
        <v>5</v>
      </c>
      <c r="D1706" s="83" t="s">
        <v>4740</v>
      </c>
      <c r="E1706" s="128" t="s">
        <v>2619</v>
      </c>
      <c r="F1706" s="86"/>
      <c r="G1706" s="86"/>
      <c r="H1706" s="79">
        <f>IF(ISBLANK(#REF!)=FALSE,1,IF($J1706&lt;=$D$6,-1,0))</f>
        <v>1</v>
      </c>
      <c r="I1706" s="251">
        <v>42058</v>
      </c>
      <c r="J1706" s="251">
        <v>42062</v>
      </c>
      <c r="K1706" s="149">
        <v>0.01</v>
      </c>
      <c r="L1706" s="180">
        <f t="shared" si="93"/>
        <v>5</v>
      </c>
      <c r="M1706" s="251"/>
      <c r="N1706" s="251"/>
      <c r="O1706" s="149">
        <v>0.01</v>
      </c>
      <c r="P1706" s="151"/>
      <c r="Q1706" s="145"/>
      <c r="R1706" s="165"/>
      <c r="S1706" s="177"/>
    </row>
    <row r="1707" spans="2:20" ht="12.75" customHeight="1" x14ac:dyDescent="0.25">
      <c r="B1707" s="137">
        <v>1694</v>
      </c>
      <c r="C1707" s="81">
        <v>5</v>
      </c>
      <c r="D1707" s="83" t="s">
        <v>4741</v>
      </c>
      <c r="E1707" s="128" t="s">
        <v>2621</v>
      </c>
      <c r="F1707" s="86"/>
      <c r="G1707" s="86"/>
      <c r="H1707" s="79">
        <f>IF(ISBLANK(#REF!)=FALSE,1,IF($J1707&lt;=$D$6,-1,0))</f>
        <v>1</v>
      </c>
      <c r="I1707" s="251">
        <v>42058</v>
      </c>
      <c r="J1707" s="251">
        <v>42062</v>
      </c>
      <c r="K1707" s="149">
        <v>0.01</v>
      </c>
      <c r="L1707" s="180">
        <f t="shared" si="93"/>
        <v>5</v>
      </c>
      <c r="M1707" s="251"/>
      <c r="N1707" s="251"/>
      <c r="O1707" s="149">
        <v>0.01</v>
      </c>
      <c r="P1707" s="151"/>
      <c r="Q1707" s="145"/>
      <c r="R1707" s="165"/>
      <c r="S1707" s="177"/>
    </row>
    <row r="1708" spans="2:20" ht="12.75" customHeight="1" x14ac:dyDescent="0.25">
      <c r="B1708" s="137">
        <v>1695</v>
      </c>
      <c r="C1708" s="81">
        <v>3</v>
      </c>
      <c r="D1708" s="83" t="s">
        <v>4742</v>
      </c>
      <c r="E1708" s="128" t="s">
        <v>4743</v>
      </c>
      <c r="F1708" s="85"/>
      <c r="G1708" s="85"/>
      <c r="H1708" s="79">
        <f>IF(ISBLANK(#REF!)=FALSE,1,IF($J1708&lt;=$D$6,-1,0))</f>
        <v>1</v>
      </c>
      <c r="I1708" s="251">
        <v>42065</v>
      </c>
      <c r="J1708" s="251">
        <v>42069</v>
      </c>
      <c r="K1708" s="149">
        <f>SUM(K1709)</f>
        <v>0.21999999999999997</v>
      </c>
      <c r="L1708" s="180">
        <v>0.25</v>
      </c>
      <c r="M1708" s="251"/>
      <c r="N1708" s="251"/>
      <c r="O1708" s="149">
        <f>SUM(O1709)</f>
        <v>0.21999999999999997</v>
      </c>
      <c r="P1708" s="151"/>
      <c r="Q1708" s="145"/>
      <c r="R1708" s="165"/>
      <c r="S1708" s="177"/>
      <c r="T1708" s="174"/>
    </row>
    <row r="1709" spans="2:20" ht="12.75" customHeight="1" x14ac:dyDescent="0.25">
      <c r="B1709" s="137">
        <v>1696</v>
      </c>
      <c r="C1709" s="81">
        <v>4</v>
      </c>
      <c r="D1709" s="83" t="s">
        <v>4744</v>
      </c>
      <c r="E1709" s="128" t="s">
        <v>110</v>
      </c>
      <c r="F1709" s="86" t="s">
        <v>4745</v>
      </c>
      <c r="G1709" s="86"/>
      <c r="H1709" s="79">
        <f>IF(ISBLANK(#REF!)=FALSE,1,IF($J1709&lt;=$D$6,-1,0))</f>
        <v>1</v>
      </c>
      <c r="I1709" s="251">
        <v>42065</v>
      </c>
      <c r="J1709" s="251">
        <v>42069</v>
      </c>
      <c r="K1709" s="149">
        <f>SUM(K1710,K1711,K1712,K1713,K1714,K1715,K1716,K1717,K1718,K1719,K1720,K1721,K1722)</f>
        <v>0.21999999999999997</v>
      </c>
      <c r="L1709" s="180">
        <f t="shared" ref="L1709:L1722" si="94">NETWORKDAYS(I1709,J1709,0)</f>
        <v>5</v>
      </c>
      <c r="M1709" s="251"/>
      <c r="N1709" s="251"/>
      <c r="O1709" s="149">
        <f>SUM(O1710,O1711,O1712,O1713,O1714,O1715,O1716,O1717,O1718,O1719,O1720,O1721,O1722)</f>
        <v>0.21999999999999997</v>
      </c>
      <c r="P1709" s="151"/>
      <c r="Q1709" s="145"/>
      <c r="R1709" s="165"/>
      <c r="S1709" s="177"/>
    </row>
    <row r="1710" spans="2:20" ht="12.75" customHeight="1" x14ac:dyDescent="0.25">
      <c r="B1710" s="137">
        <v>1697</v>
      </c>
      <c r="C1710" s="81">
        <v>5</v>
      </c>
      <c r="D1710" s="83" t="s">
        <v>4746</v>
      </c>
      <c r="E1710" s="128" t="s">
        <v>1915</v>
      </c>
      <c r="F1710" s="86"/>
      <c r="G1710" s="86"/>
      <c r="H1710" s="79">
        <f>IF(ISBLANK(#REF!)=FALSE,1,IF($J1710&lt;=$D$6,-1,0))</f>
        <v>1</v>
      </c>
      <c r="I1710" s="251">
        <v>42065</v>
      </c>
      <c r="J1710" s="251">
        <v>42069</v>
      </c>
      <c r="K1710" s="149">
        <v>0.02</v>
      </c>
      <c r="L1710" s="180">
        <f t="shared" si="94"/>
        <v>5</v>
      </c>
      <c r="M1710" s="251"/>
      <c r="N1710" s="251"/>
      <c r="O1710" s="149">
        <v>0.02</v>
      </c>
      <c r="P1710" s="151"/>
      <c r="Q1710" s="145"/>
      <c r="R1710" s="165"/>
      <c r="S1710" s="177"/>
    </row>
    <row r="1711" spans="2:20" ht="12.75" customHeight="1" x14ac:dyDescent="0.25">
      <c r="B1711" s="137">
        <v>1698</v>
      </c>
      <c r="C1711" s="81">
        <v>5</v>
      </c>
      <c r="D1711" s="83" t="s">
        <v>4747</v>
      </c>
      <c r="E1711" s="128" t="s">
        <v>2602</v>
      </c>
      <c r="F1711" s="86"/>
      <c r="G1711" s="86"/>
      <c r="H1711" s="79">
        <f>IF(ISBLANK(#REF!)=FALSE,1,IF($J1711&lt;=$D$6,-1,0))</f>
        <v>1</v>
      </c>
      <c r="I1711" s="251">
        <v>42065</v>
      </c>
      <c r="J1711" s="251">
        <v>42069</v>
      </c>
      <c r="K1711" s="149">
        <v>0.01</v>
      </c>
      <c r="L1711" s="180">
        <f t="shared" si="94"/>
        <v>5</v>
      </c>
      <c r="M1711" s="251"/>
      <c r="N1711" s="251"/>
      <c r="O1711" s="149">
        <v>0.01</v>
      </c>
      <c r="P1711" s="151"/>
      <c r="Q1711" s="145"/>
      <c r="R1711" s="165"/>
      <c r="S1711" s="177"/>
    </row>
    <row r="1712" spans="2:20" ht="12.75" customHeight="1" x14ac:dyDescent="0.25">
      <c r="B1712" s="137">
        <v>1699</v>
      </c>
      <c r="C1712" s="81">
        <v>5</v>
      </c>
      <c r="D1712" s="83" t="s">
        <v>4748</v>
      </c>
      <c r="E1712" s="128" t="s">
        <v>4687</v>
      </c>
      <c r="F1712" s="86"/>
      <c r="G1712" s="86"/>
      <c r="H1712" s="79">
        <f>IF(ISBLANK(#REF!)=FALSE,1,IF($J1712&lt;=$D$6,-1,0))</f>
        <v>1</v>
      </c>
      <c r="I1712" s="251">
        <v>42065</v>
      </c>
      <c r="J1712" s="251">
        <v>42069</v>
      </c>
      <c r="K1712" s="149">
        <v>0.01</v>
      </c>
      <c r="L1712" s="180">
        <f t="shared" si="94"/>
        <v>5</v>
      </c>
      <c r="M1712" s="251"/>
      <c r="N1712" s="251"/>
      <c r="O1712" s="149">
        <v>0.01</v>
      </c>
      <c r="P1712" s="151"/>
      <c r="Q1712" s="145"/>
      <c r="R1712" s="165"/>
      <c r="S1712" s="177"/>
    </row>
    <row r="1713" spans="2:20" ht="12.75" customHeight="1" x14ac:dyDescent="0.25">
      <c r="B1713" s="137">
        <v>1700</v>
      </c>
      <c r="C1713" s="81">
        <v>5</v>
      </c>
      <c r="D1713" s="83" t="s">
        <v>4749</v>
      </c>
      <c r="E1713" s="128" t="s">
        <v>1105</v>
      </c>
      <c r="F1713" s="86"/>
      <c r="G1713" s="86"/>
      <c r="H1713" s="79">
        <f>IF(ISBLANK(#REF!)=FALSE,1,IF($J1713&lt;=$D$6,-1,0))</f>
        <v>1</v>
      </c>
      <c r="I1713" s="251">
        <v>42065</v>
      </c>
      <c r="J1713" s="251">
        <v>42069</v>
      </c>
      <c r="K1713" s="149">
        <v>0.02</v>
      </c>
      <c r="L1713" s="180">
        <f t="shared" si="94"/>
        <v>5</v>
      </c>
      <c r="M1713" s="251"/>
      <c r="N1713" s="251"/>
      <c r="O1713" s="149">
        <v>0.02</v>
      </c>
      <c r="P1713" s="151"/>
      <c r="Q1713" s="145"/>
      <c r="R1713" s="165"/>
      <c r="S1713" s="177"/>
    </row>
    <row r="1714" spans="2:20" ht="12.75" customHeight="1" x14ac:dyDescent="0.25">
      <c r="B1714" s="137">
        <v>1701</v>
      </c>
      <c r="C1714" s="81">
        <v>5</v>
      </c>
      <c r="D1714" s="83" t="s">
        <v>4750</v>
      </c>
      <c r="E1714" s="128" t="s">
        <v>2607</v>
      </c>
      <c r="F1714" s="86"/>
      <c r="G1714" s="86"/>
      <c r="H1714" s="79">
        <f>IF(ISBLANK(#REF!)=FALSE,1,IF($J1714&lt;=$D$6,-1,0))</f>
        <v>1</v>
      </c>
      <c r="I1714" s="251">
        <v>42065</v>
      </c>
      <c r="J1714" s="251">
        <v>42069</v>
      </c>
      <c r="K1714" s="149">
        <v>0.02</v>
      </c>
      <c r="L1714" s="180">
        <f t="shared" si="94"/>
        <v>5</v>
      </c>
      <c r="M1714" s="251"/>
      <c r="N1714" s="251"/>
      <c r="O1714" s="149">
        <v>0.02</v>
      </c>
      <c r="P1714" s="151"/>
      <c r="Q1714" s="145"/>
      <c r="R1714" s="165"/>
      <c r="S1714" s="177"/>
    </row>
    <row r="1715" spans="2:20" ht="12.75" customHeight="1" x14ac:dyDescent="0.25">
      <c r="B1715" s="137">
        <v>1702</v>
      </c>
      <c r="C1715" s="81">
        <v>5</v>
      </c>
      <c r="D1715" s="83" t="s">
        <v>4751</v>
      </c>
      <c r="E1715" s="128" t="s">
        <v>4691</v>
      </c>
      <c r="F1715" s="86"/>
      <c r="G1715" s="86"/>
      <c r="H1715" s="79">
        <f>IF(ISBLANK(#REF!)=FALSE,1,IF($J1715&lt;=$D$6,-1,0))</f>
        <v>1</v>
      </c>
      <c r="I1715" s="251">
        <v>42065</v>
      </c>
      <c r="J1715" s="251">
        <v>42069</v>
      </c>
      <c r="K1715" s="149">
        <v>0.02</v>
      </c>
      <c r="L1715" s="180">
        <f t="shared" si="94"/>
        <v>5</v>
      </c>
      <c r="M1715" s="251"/>
      <c r="N1715" s="251"/>
      <c r="O1715" s="149">
        <v>0.02</v>
      </c>
      <c r="P1715" s="151"/>
      <c r="Q1715" s="145"/>
      <c r="R1715" s="165"/>
      <c r="S1715" s="177"/>
    </row>
    <row r="1716" spans="2:20" ht="12.75" customHeight="1" x14ac:dyDescent="0.25">
      <c r="B1716" s="137">
        <v>1703</v>
      </c>
      <c r="C1716" s="81">
        <v>5</v>
      </c>
      <c r="D1716" s="83" t="s">
        <v>4752</v>
      </c>
      <c r="E1716" s="128" t="s">
        <v>2610</v>
      </c>
      <c r="F1716" s="86"/>
      <c r="G1716" s="86"/>
      <c r="H1716" s="79">
        <f>IF(ISBLANK(#REF!)=FALSE,1,IF($J1716&lt;=$D$6,-1,0))</f>
        <v>1</v>
      </c>
      <c r="I1716" s="251">
        <v>42065</v>
      </c>
      <c r="J1716" s="251">
        <v>42069</v>
      </c>
      <c r="K1716" s="149">
        <v>0.02</v>
      </c>
      <c r="L1716" s="180">
        <f t="shared" si="94"/>
        <v>5</v>
      </c>
      <c r="M1716" s="251"/>
      <c r="N1716" s="251"/>
      <c r="O1716" s="149">
        <v>0.02</v>
      </c>
      <c r="P1716" s="151"/>
      <c r="Q1716" s="145"/>
      <c r="R1716" s="165"/>
      <c r="S1716" s="177"/>
    </row>
    <row r="1717" spans="2:20" ht="12.75" customHeight="1" x14ac:dyDescent="0.25">
      <c r="B1717" s="137">
        <v>1704</v>
      </c>
      <c r="C1717" s="81">
        <v>5</v>
      </c>
      <c r="D1717" s="83" t="s">
        <v>4753</v>
      </c>
      <c r="E1717" s="128" t="s">
        <v>2612</v>
      </c>
      <c r="F1717" s="86"/>
      <c r="G1717" s="86"/>
      <c r="H1717" s="79">
        <f>IF(ISBLANK(#REF!)=FALSE,1,IF($J1717&lt;=$D$6,-1,0))</f>
        <v>1</v>
      </c>
      <c r="I1717" s="251">
        <v>42065</v>
      </c>
      <c r="J1717" s="251">
        <v>42069</v>
      </c>
      <c r="K1717" s="149">
        <v>0.01</v>
      </c>
      <c r="L1717" s="180">
        <f t="shared" si="94"/>
        <v>5</v>
      </c>
      <c r="M1717" s="251"/>
      <c r="N1717" s="251"/>
      <c r="O1717" s="149">
        <v>0.01</v>
      </c>
      <c r="P1717" s="151"/>
      <c r="Q1717" s="145"/>
      <c r="R1717" s="165"/>
      <c r="S1717" s="177"/>
    </row>
    <row r="1718" spans="2:20" ht="12.75" customHeight="1" x14ac:dyDescent="0.25">
      <c r="B1718" s="137">
        <v>1705</v>
      </c>
      <c r="C1718" s="81">
        <v>5</v>
      </c>
      <c r="D1718" s="83" t="s">
        <v>4754</v>
      </c>
      <c r="E1718" s="128" t="s">
        <v>1094</v>
      </c>
      <c r="F1718" s="86"/>
      <c r="G1718" s="86"/>
      <c r="H1718" s="79">
        <f>IF(ISBLANK(#REF!)=FALSE,1,IF($J1718&lt;=$D$6,-1,0))</f>
        <v>1</v>
      </c>
      <c r="I1718" s="251">
        <v>42065</v>
      </c>
      <c r="J1718" s="251">
        <v>42069</v>
      </c>
      <c r="K1718" s="149">
        <v>0.02</v>
      </c>
      <c r="L1718" s="180">
        <f t="shared" si="94"/>
        <v>5</v>
      </c>
      <c r="M1718" s="251"/>
      <c r="N1718" s="251"/>
      <c r="O1718" s="149">
        <v>0.02</v>
      </c>
      <c r="P1718" s="151"/>
      <c r="Q1718" s="145"/>
      <c r="R1718" s="165"/>
      <c r="S1718" s="177"/>
    </row>
    <row r="1719" spans="2:20" ht="12.75" customHeight="1" x14ac:dyDescent="0.25">
      <c r="B1719" s="137">
        <v>1706</v>
      </c>
      <c r="C1719" s="81">
        <v>5</v>
      </c>
      <c r="D1719" s="83" t="s">
        <v>4755</v>
      </c>
      <c r="E1719" s="128" t="s">
        <v>2615</v>
      </c>
      <c r="F1719" s="86"/>
      <c r="G1719" s="86"/>
      <c r="H1719" s="79">
        <f>IF(ISBLANK(#REF!)=FALSE,1,IF($J1719&lt;=$D$6,-1,0))</f>
        <v>1</v>
      </c>
      <c r="I1719" s="251">
        <v>42065</v>
      </c>
      <c r="J1719" s="251">
        <v>42069</v>
      </c>
      <c r="K1719" s="149">
        <v>0.01</v>
      </c>
      <c r="L1719" s="180">
        <f t="shared" si="94"/>
        <v>5</v>
      </c>
      <c r="M1719" s="251"/>
      <c r="N1719" s="251"/>
      <c r="O1719" s="149">
        <v>0.01</v>
      </c>
      <c r="P1719" s="151"/>
      <c r="Q1719" s="145"/>
      <c r="R1719" s="165"/>
      <c r="S1719" s="177"/>
    </row>
    <row r="1720" spans="2:20" ht="12.75" customHeight="1" x14ac:dyDescent="0.25">
      <c r="B1720" s="137">
        <v>1707</v>
      </c>
      <c r="C1720" s="81">
        <v>5</v>
      </c>
      <c r="D1720" s="83" t="s">
        <v>4756</v>
      </c>
      <c r="E1720" s="128" t="s">
        <v>2617</v>
      </c>
      <c r="F1720" s="86"/>
      <c r="G1720" s="86"/>
      <c r="H1720" s="79">
        <f>IF(ISBLANK(#REF!)=FALSE,1,IF($J1720&lt;=$D$6,-1,0))</f>
        <v>1</v>
      </c>
      <c r="I1720" s="251">
        <v>42065</v>
      </c>
      <c r="J1720" s="251">
        <v>42069</v>
      </c>
      <c r="K1720" s="149">
        <v>0.02</v>
      </c>
      <c r="L1720" s="180">
        <f t="shared" si="94"/>
        <v>5</v>
      </c>
      <c r="M1720" s="251"/>
      <c r="N1720" s="251"/>
      <c r="O1720" s="149">
        <v>0.02</v>
      </c>
      <c r="P1720" s="151"/>
      <c r="Q1720" s="145"/>
      <c r="R1720" s="165"/>
      <c r="S1720" s="177"/>
    </row>
    <row r="1721" spans="2:20" ht="12.75" customHeight="1" x14ac:dyDescent="0.25">
      <c r="B1721" s="137">
        <v>1708</v>
      </c>
      <c r="C1721" s="81">
        <v>5</v>
      </c>
      <c r="D1721" s="83" t="s">
        <v>4757</v>
      </c>
      <c r="E1721" s="128" t="s">
        <v>2619</v>
      </c>
      <c r="F1721" s="86"/>
      <c r="G1721" s="86"/>
      <c r="H1721" s="79">
        <f>IF(ISBLANK(#REF!)=FALSE,1,IF($J1721&lt;=$D$6,-1,0))</f>
        <v>1</v>
      </c>
      <c r="I1721" s="251">
        <v>42065</v>
      </c>
      <c r="J1721" s="251">
        <v>42069</v>
      </c>
      <c r="K1721" s="149">
        <v>0.02</v>
      </c>
      <c r="L1721" s="180">
        <f t="shared" si="94"/>
        <v>5</v>
      </c>
      <c r="M1721" s="251"/>
      <c r="N1721" s="251"/>
      <c r="O1721" s="149">
        <v>0.02</v>
      </c>
      <c r="P1721" s="151"/>
      <c r="Q1721" s="145"/>
      <c r="R1721" s="165"/>
      <c r="S1721" s="177"/>
    </row>
    <row r="1722" spans="2:20" ht="12.75" customHeight="1" x14ac:dyDescent="0.25">
      <c r="B1722" s="137">
        <v>1709</v>
      </c>
      <c r="C1722" s="81">
        <v>5</v>
      </c>
      <c r="D1722" s="83" t="s">
        <v>4758</v>
      </c>
      <c r="E1722" s="128" t="s">
        <v>2621</v>
      </c>
      <c r="F1722" s="86"/>
      <c r="G1722" s="86"/>
      <c r="H1722" s="79">
        <f>IF(ISBLANK(#REF!)=FALSE,1,IF($J1722&lt;=$D$6,-1,0))</f>
        <v>1</v>
      </c>
      <c r="I1722" s="251">
        <v>42065</v>
      </c>
      <c r="J1722" s="251">
        <v>42069</v>
      </c>
      <c r="K1722" s="149">
        <v>0.02</v>
      </c>
      <c r="L1722" s="180">
        <f t="shared" si="94"/>
        <v>5</v>
      </c>
      <c r="M1722" s="251"/>
      <c r="N1722" s="251"/>
      <c r="O1722" s="149">
        <v>0.02</v>
      </c>
      <c r="P1722" s="151"/>
      <c r="Q1722" s="145"/>
      <c r="R1722" s="165"/>
      <c r="S1722" s="177"/>
    </row>
    <row r="1723" spans="2:20" ht="12.75" customHeight="1" x14ac:dyDescent="0.25">
      <c r="B1723" s="137">
        <v>1710</v>
      </c>
      <c r="C1723" s="81">
        <v>3</v>
      </c>
      <c r="D1723" s="83" t="s">
        <v>4759</v>
      </c>
      <c r="E1723" s="128" t="s">
        <v>4760</v>
      </c>
      <c r="F1723" s="85"/>
      <c r="G1723" s="85"/>
      <c r="H1723" s="79">
        <f>IF(ISBLANK(#REF!)=FALSE,1,IF($J1723&lt;=$D$6,-1,0))</f>
        <v>1</v>
      </c>
      <c r="I1723" s="251">
        <v>42065</v>
      </c>
      <c r="J1723" s="251">
        <v>42069</v>
      </c>
      <c r="K1723" s="149">
        <f>SUM(K1724)</f>
        <v>0.25</v>
      </c>
      <c r="L1723" s="180">
        <v>0.25</v>
      </c>
      <c r="M1723" s="251"/>
      <c r="N1723" s="251"/>
      <c r="O1723" s="149">
        <f>SUM(O1724)</f>
        <v>0.25</v>
      </c>
      <c r="P1723" s="151"/>
      <c r="Q1723" s="145"/>
      <c r="R1723" s="165"/>
      <c r="S1723" s="177"/>
      <c r="T1723" s="174"/>
    </row>
    <row r="1724" spans="2:20" ht="24" customHeight="1" x14ac:dyDescent="0.25">
      <c r="B1724" s="137">
        <v>1711</v>
      </c>
      <c r="C1724" s="81">
        <v>4</v>
      </c>
      <c r="D1724" s="83" t="s">
        <v>4761</v>
      </c>
      <c r="E1724" s="128" t="s">
        <v>4762</v>
      </c>
      <c r="F1724" s="84" t="s">
        <v>4763</v>
      </c>
      <c r="G1724" s="84"/>
      <c r="H1724" s="79">
        <f>IF(ISBLANK(#REF!)=FALSE,1,IF($J1724&lt;=$D$6,-1,0))</f>
        <v>1</v>
      </c>
      <c r="I1724" s="251">
        <v>42065</v>
      </c>
      <c r="J1724" s="251">
        <v>42069</v>
      </c>
      <c r="K1724" s="149">
        <f>SUM(K1725,K1726,K1727,K1728,K1729,K1730,K1731,K1732,K1733,K1734,K1735,K1736,K1737)</f>
        <v>0.25</v>
      </c>
      <c r="L1724" s="180">
        <f t="shared" ref="L1724:L1737" si="95">NETWORKDAYS(I1724,J1724,0)</f>
        <v>5</v>
      </c>
      <c r="M1724" s="251"/>
      <c r="N1724" s="251"/>
      <c r="O1724" s="149">
        <f>SUM(O1725,O1726,O1727,O1728,O1729,O1730,O1731,O1732,O1733,O1734,O1735,O1736,O1737)</f>
        <v>0.25</v>
      </c>
      <c r="P1724" s="151"/>
      <c r="Q1724" s="145"/>
      <c r="R1724" s="165"/>
      <c r="S1724" s="177"/>
    </row>
    <row r="1725" spans="2:20" ht="12.75" customHeight="1" x14ac:dyDescent="0.25">
      <c r="B1725" s="137">
        <v>1712</v>
      </c>
      <c r="C1725" s="81">
        <v>5</v>
      </c>
      <c r="D1725" s="83" t="s">
        <v>4764</v>
      </c>
      <c r="E1725" s="128" t="s">
        <v>1915</v>
      </c>
      <c r="F1725" s="86"/>
      <c r="G1725" s="86"/>
      <c r="H1725" s="79">
        <f>IF(ISBLANK(#REF!)=FALSE,1,IF($J1725&lt;=$D$6,-1,0))</f>
        <v>1</v>
      </c>
      <c r="I1725" s="251">
        <v>42065</v>
      </c>
      <c r="J1725" s="251">
        <v>42069</v>
      </c>
      <c r="K1725" s="149">
        <v>0.02</v>
      </c>
      <c r="L1725" s="180">
        <f t="shared" si="95"/>
        <v>5</v>
      </c>
      <c r="M1725" s="251"/>
      <c r="N1725" s="251"/>
      <c r="O1725" s="149">
        <v>0.02</v>
      </c>
      <c r="P1725" s="151"/>
      <c r="Q1725" s="145"/>
      <c r="R1725" s="165"/>
      <c r="S1725" s="177"/>
    </row>
    <row r="1726" spans="2:20" ht="12.75" customHeight="1" x14ac:dyDescent="0.25">
      <c r="B1726" s="137">
        <v>1713</v>
      </c>
      <c r="C1726" s="81">
        <v>5</v>
      </c>
      <c r="D1726" s="83" t="s">
        <v>4765</v>
      </c>
      <c r="E1726" s="128" t="s">
        <v>2602</v>
      </c>
      <c r="F1726" s="86"/>
      <c r="G1726" s="86"/>
      <c r="H1726" s="79">
        <f>IF(ISBLANK(#REF!)=FALSE,1,IF($J1726&lt;=$D$6,-1,0))</f>
        <v>1</v>
      </c>
      <c r="I1726" s="251">
        <v>42065</v>
      </c>
      <c r="J1726" s="251">
        <v>42069</v>
      </c>
      <c r="K1726" s="149">
        <v>0.03</v>
      </c>
      <c r="L1726" s="180">
        <f t="shared" si="95"/>
        <v>5</v>
      </c>
      <c r="M1726" s="251"/>
      <c r="N1726" s="251"/>
      <c r="O1726" s="149">
        <v>0.03</v>
      </c>
      <c r="P1726" s="151"/>
      <c r="Q1726" s="145"/>
      <c r="R1726" s="165"/>
      <c r="S1726" s="177"/>
    </row>
    <row r="1727" spans="2:20" ht="12.75" customHeight="1" x14ac:dyDescent="0.25">
      <c r="B1727" s="137">
        <v>1714</v>
      </c>
      <c r="C1727" s="81">
        <v>5</v>
      </c>
      <c r="D1727" s="83" t="s">
        <v>4766</v>
      </c>
      <c r="E1727" s="128" t="s">
        <v>4687</v>
      </c>
      <c r="F1727" s="86"/>
      <c r="G1727" s="86"/>
      <c r="H1727" s="79">
        <f>IF(ISBLANK(#REF!)=FALSE,1,IF($J1727&lt;=$D$6,-1,0))</f>
        <v>1</v>
      </c>
      <c r="I1727" s="251">
        <v>42065</v>
      </c>
      <c r="J1727" s="251">
        <v>42069</v>
      </c>
      <c r="K1727" s="149">
        <v>0.01</v>
      </c>
      <c r="L1727" s="180">
        <f t="shared" si="95"/>
        <v>5</v>
      </c>
      <c r="M1727" s="251"/>
      <c r="N1727" s="251"/>
      <c r="O1727" s="149">
        <v>0.01</v>
      </c>
      <c r="P1727" s="151"/>
      <c r="Q1727" s="145"/>
      <c r="R1727" s="165"/>
      <c r="S1727" s="177"/>
    </row>
    <row r="1728" spans="2:20" ht="12.75" customHeight="1" x14ac:dyDescent="0.25">
      <c r="B1728" s="137">
        <v>1715</v>
      </c>
      <c r="C1728" s="81">
        <v>5</v>
      </c>
      <c r="D1728" s="83" t="s">
        <v>4767</v>
      </c>
      <c r="E1728" s="128" t="s">
        <v>1105</v>
      </c>
      <c r="F1728" s="86"/>
      <c r="G1728" s="86"/>
      <c r="H1728" s="79">
        <f>IF(ISBLANK(#REF!)=FALSE,1,IF($J1728&lt;=$D$6,-1,0))</f>
        <v>1</v>
      </c>
      <c r="I1728" s="251">
        <v>42065</v>
      </c>
      <c r="J1728" s="251">
        <v>42069</v>
      </c>
      <c r="K1728" s="149">
        <v>0.03</v>
      </c>
      <c r="L1728" s="180">
        <f t="shared" si="95"/>
        <v>5</v>
      </c>
      <c r="M1728" s="251"/>
      <c r="N1728" s="251"/>
      <c r="O1728" s="149">
        <v>0.03</v>
      </c>
      <c r="P1728" s="151"/>
      <c r="Q1728" s="145"/>
      <c r="R1728" s="165"/>
      <c r="S1728" s="177"/>
    </row>
    <row r="1729" spans="2:20" ht="12.75" customHeight="1" x14ac:dyDescent="0.25">
      <c r="B1729" s="137">
        <v>1716</v>
      </c>
      <c r="C1729" s="81">
        <v>5</v>
      </c>
      <c r="D1729" s="83" t="s">
        <v>4768</v>
      </c>
      <c r="E1729" s="128" t="s">
        <v>2607</v>
      </c>
      <c r="F1729" s="86"/>
      <c r="G1729" s="86"/>
      <c r="H1729" s="79">
        <f>IF(ISBLANK(#REF!)=FALSE,1,IF($J1729&lt;=$D$6,-1,0))</f>
        <v>1</v>
      </c>
      <c r="I1729" s="251">
        <v>42065</v>
      </c>
      <c r="J1729" s="251">
        <v>42069</v>
      </c>
      <c r="K1729" s="149">
        <v>0.01</v>
      </c>
      <c r="L1729" s="180">
        <f t="shared" si="95"/>
        <v>5</v>
      </c>
      <c r="M1729" s="251"/>
      <c r="N1729" s="251"/>
      <c r="O1729" s="149">
        <v>0.01</v>
      </c>
      <c r="P1729" s="151"/>
      <c r="Q1729" s="145"/>
      <c r="R1729" s="165"/>
      <c r="S1729" s="177"/>
    </row>
    <row r="1730" spans="2:20" ht="12.75" customHeight="1" x14ac:dyDescent="0.25">
      <c r="B1730" s="137">
        <v>1717</v>
      </c>
      <c r="C1730" s="81">
        <v>5</v>
      </c>
      <c r="D1730" s="83" t="s">
        <v>4769</v>
      </c>
      <c r="E1730" s="128" t="s">
        <v>4691</v>
      </c>
      <c r="F1730" s="86"/>
      <c r="G1730" s="86"/>
      <c r="H1730" s="79">
        <f>IF(ISBLANK(#REF!)=FALSE,1,IF($J1730&lt;=$D$6,-1,0))</f>
        <v>1</v>
      </c>
      <c r="I1730" s="251">
        <v>42065</v>
      </c>
      <c r="J1730" s="251">
        <v>42069</v>
      </c>
      <c r="K1730" s="149">
        <v>0.03</v>
      </c>
      <c r="L1730" s="180">
        <f t="shared" si="95"/>
        <v>5</v>
      </c>
      <c r="M1730" s="251"/>
      <c r="N1730" s="251"/>
      <c r="O1730" s="149">
        <v>0.03</v>
      </c>
      <c r="P1730" s="151"/>
      <c r="Q1730" s="145"/>
      <c r="R1730" s="165"/>
      <c r="S1730" s="177"/>
    </row>
    <row r="1731" spans="2:20" ht="12.75" customHeight="1" x14ac:dyDescent="0.25">
      <c r="B1731" s="137">
        <v>1718</v>
      </c>
      <c r="C1731" s="81">
        <v>5</v>
      </c>
      <c r="D1731" s="83" t="s">
        <v>4770</v>
      </c>
      <c r="E1731" s="128" t="s">
        <v>2610</v>
      </c>
      <c r="F1731" s="86"/>
      <c r="G1731" s="86"/>
      <c r="H1731" s="79">
        <f>IF(ISBLANK(#REF!)=FALSE,1,IF($J1731&lt;=$D$6,-1,0))</f>
        <v>1</v>
      </c>
      <c r="I1731" s="251">
        <v>42065</v>
      </c>
      <c r="J1731" s="251">
        <v>42069</v>
      </c>
      <c r="K1731" s="149">
        <v>0.03</v>
      </c>
      <c r="L1731" s="180">
        <f t="shared" si="95"/>
        <v>5</v>
      </c>
      <c r="M1731" s="251"/>
      <c r="N1731" s="251"/>
      <c r="O1731" s="149">
        <v>0.03</v>
      </c>
      <c r="P1731" s="151"/>
      <c r="Q1731" s="145"/>
      <c r="R1731" s="165"/>
      <c r="S1731" s="177"/>
    </row>
    <row r="1732" spans="2:20" ht="12.75" customHeight="1" x14ac:dyDescent="0.25">
      <c r="B1732" s="137">
        <v>1719</v>
      </c>
      <c r="C1732" s="81">
        <v>5</v>
      </c>
      <c r="D1732" s="83" t="s">
        <v>4771</v>
      </c>
      <c r="E1732" s="128" t="s">
        <v>2612</v>
      </c>
      <c r="F1732" s="86"/>
      <c r="G1732" s="86"/>
      <c r="H1732" s="79">
        <f>IF(ISBLANK(#REF!)=FALSE,1,IF($J1732&lt;=$D$6,-1,0))</f>
        <v>1</v>
      </c>
      <c r="I1732" s="251">
        <v>42065</v>
      </c>
      <c r="J1732" s="251">
        <v>42069</v>
      </c>
      <c r="K1732" s="149">
        <v>0.01</v>
      </c>
      <c r="L1732" s="180">
        <f t="shared" si="95"/>
        <v>5</v>
      </c>
      <c r="M1732" s="251"/>
      <c r="N1732" s="251"/>
      <c r="O1732" s="149">
        <v>0.01</v>
      </c>
      <c r="P1732" s="151"/>
      <c r="Q1732" s="145"/>
      <c r="R1732" s="165"/>
      <c r="S1732" s="177"/>
    </row>
    <row r="1733" spans="2:20" ht="12.75" customHeight="1" x14ac:dyDescent="0.25">
      <c r="B1733" s="137">
        <v>1720</v>
      </c>
      <c r="C1733" s="81">
        <v>5</v>
      </c>
      <c r="D1733" s="83" t="s">
        <v>4772</v>
      </c>
      <c r="E1733" s="128" t="s">
        <v>1094</v>
      </c>
      <c r="F1733" s="86"/>
      <c r="G1733" s="86"/>
      <c r="H1733" s="79">
        <f>IF(ISBLANK(#REF!)=FALSE,1,IF($J1733&lt;=$D$6,-1,0))</f>
        <v>1</v>
      </c>
      <c r="I1733" s="251">
        <v>42065</v>
      </c>
      <c r="J1733" s="251">
        <v>42069</v>
      </c>
      <c r="K1733" s="149">
        <v>0.02</v>
      </c>
      <c r="L1733" s="180">
        <f t="shared" si="95"/>
        <v>5</v>
      </c>
      <c r="M1733" s="251"/>
      <c r="N1733" s="251"/>
      <c r="O1733" s="149">
        <v>0.02</v>
      </c>
      <c r="P1733" s="151"/>
      <c r="Q1733" s="145"/>
      <c r="R1733" s="165"/>
      <c r="S1733" s="177"/>
    </row>
    <row r="1734" spans="2:20" ht="12.75" customHeight="1" x14ac:dyDescent="0.25">
      <c r="B1734" s="137">
        <v>1721</v>
      </c>
      <c r="C1734" s="81">
        <v>5</v>
      </c>
      <c r="D1734" s="83" t="s">
        <v>4773</v>
      </c>
      <c r="E1734" s="128" t="s">
        <v>2615</v>
      </c>
      <c r="F1734" s="86"/>
      <c r="G1734" s="86"/>
      <c r="H1734" s="79">
        <f>IF(ISBLANK(#REF!)=FALSE,1,IF($J1734&lt;=$D$6,-1,0))</f>
        <v>1</v>
      </c>
      <c r="I1734" s="251">
        <v>42065</v>
      </c>
      <c r="J1734" s="251">
        <v>42069</v>
      </c>
      <c r="K1734" s="149">
        <v>0.01</v>
      </c>
      <c r="L1734" s="180">
        <f t="shared" si="95"/>
        <v>5</v>
      </c>
      <c r="M1734" s="251"/>
      <c r="N1734" s="251"/>
      <c r="O1734" s="149">
        <v>0.01</v>
      </c>
      <c r="P1734" s="151"/>
      <c r="Q1734" s="145"/>
      <c r="R1734" s="165"/>
      <c r="S1734" s="177"/>
    </row>
    <row r="1735" spans="2:20" ht="12.75" customHeight="1" x14ac:dyDescent="0.25">
      <c r="B1735" s="137">
        <v>1722</v>
      </c>
      <c r="C1735" s="81">
        <v>5</v>
      </c>
      <c r="D1735" s="83" t="s">
        <v>4774</v>
      </c>
      <c r="E1735" s="128" t="s">
        <v>2617</v>
      </c>
      <c r="F1735" s="86"/>
      <c r="G1735" s="86"/>
      <c r="H1735" s="79">
        <f>IF(ISBLANK(#REF!)=FALSE,1,IF($J1735&lt;=$D$6,-1,0))</f>
        <v>1</v>
      </c>
      <c r="I1735" s="251">
        <v>42065</v>
      </c>
      <c r="J1735" s="251">
        <v>42069</v>
      </c>
      <c r="K1735" s="149">
        <v>0.02</v>
      </c>
      <c r="L1735" s="180">
        <f t="shared" si="95"/>
        <v>5</v>
      </c>
      <c r="M1735" s="251"/>
      <c r="N1735" s="251"/>
      <c r="O1735" s="149">
        <v>0.02</v>
      </c>
      <c r="P1735" s="151"/>
      <c r="Q1735" s="145"/>
      <c r="R1735" s="165"/>
      <c r="S1735" s="177"/>
    </row>
    <row r="1736" spans="2:20" ht="12.75" customHeight="1" x14ac:dyDescent="0.25">
      <c r="B1736" s="137">
        <v>1723</v>
      </c>
      <c r="C1736" s="81">
        <v>5</v>
      </c>
      <c r="D1736" s="83" t="s">
        <v>4775</v>
      </c>
      <c r="E1736" s="128" t="s">
        <v>2619</v>
      </c>
      <c r="F1736" s="86"/>
      <c r="G1736" s="86"/>
      <c r="H1736" s="79">
        <f>IF(ISBLANK(#REF!)=FALSE,1,IF($J1736&lt;=$D$6,-1,0))</f>
        <v>1</v>
      </c>
      <c r="I1736" s="251">
        <v>42065</v>
      </c>
      <c r="J1736" s="251">
        <v>42069</v>
      </c>
      <c r="K1736" s="149">
        <v>0.01</v>
      </c>
      <c r="L1736" s="180">
        <f t="shared" si="95"/>
        <v>5</v>
      </c>
      <c r="M1736" s="251"/>
      <c r="N1736" s="251"/>
      <c r="O1736" s="149">
        <v>0.01</v>
      </c>
      <c r="P1736" s="151"/>
      <c r="Q1736" s="145"/>
      <c r="R1736" s="165"/>
      <c r="S1736" s="177"/>
    </row>
    <row r="1737" spans="2:20" ht="12.75" customHeight="1" x14ac:dyDescent="0.25">
      <c r="B1737" s="137">
        <v>1724</v>
      </c>
      <c r="C1737" s="81">
        <v>5</v>
      </c>
      <c r="D1737" s="83" t="s">
        <v>4776</v>
      </c>
      <c r="E1737" s="128" t="s">
        <v>2621</v>
      </c>
      <c r="F1737" s="86"/>
      <c r="G1737" s="86"/>
      <c r="H1737" s="79">
        <f>IF(ISBLANK(#REF!)=FALSE,1,IF($J1737&lt;=$D$6,-1,0))</f>
        <v>1</v>
      </c>
      <c r="I1737" s="251">
        <v>42065</v>
      </c>
      <c r="J1737" s="251">
        <v>42069</v>
      </c>
      <c r="K1737" s="149">
        <v>0.02</v>
      </c>
      <c r="L1737" s="180">
        <f t="shared" si="95"/>
        <v>5</v>
      </c>
      <c r="M1737" s="251"/>
      <c r="N1737" s="251"/>
      <c r="O1737" s="149">
        <v>0.02</v>
      </c>
      <c r="P1737" s="151"/>
      <c r="Q1737" s="145"/>
      <c r="R1737" s="165"/>
      <c r="S1737" s="177"/>
    </row>
    <row r="1738" spans="2:20" ht="12.75" customHeight="1" x14ac:dyDescent="0.25">
      <c r="B1738" s="137">
        <v>1725</v>
      </c>
      <c r="C1738" s="81">
        <v>3</v>
      </c>
      <c r="D1738" s="83" t="s">
        <v>4777</v>
      </c>
      <c r="E1738" s="128" t="s">
        <v>4778</v>
      </c>
      <c r="F1738" s="85"/>
      <c r="G1738" s="85"/>
      <c r="H1738" s="79">
        <f>IF(ISBLANK(#REF!)=FALSE,1,IF($J1738&lt;=$D$6,-1,0))</f>
        <v>1</v>
      </c>
      <c r="I1738" s="251">
        <v>42065</v>
      </c>
      <c r="J1738" s="251">
        <v>42069</v>
      </c>
      <c r="K1738" s="149">
        <f>SUM(K1739)</f>
        <v>0.32000000000000006</v>
      </c>
      <c r="L1738" s="180">
        <v>0.3</v>
      </c>
      <c r="M1738" s="251"/>
      <c r="N1738" s="251"/>
      <c r="O1738" s="149">
        <f>SUM(O1739)</f>
        <v>0.32000000000000006</v>
      </c>
      <c r="P1738" s="151"/>
      <c r="Q1738" s="145"/>
      <c r="R1738" s="165"/>
      <c r="S1738" s="177"/>
      <c r="T1738" s="174"/>
    </row>
    <row r="1739" spans="2:20" ht="12.75" customHeight="1" x14ac:dyDescent="0.25">
      <c r="B1739" s="137">
        <v>1726</v>
      </c>
      <c r="C1739" s="81">
        <v>4</v>
      </c>
      <c r="D1739" s="83" t="s">
        <v>4779</v>
      </c>
      <c r="E1739" s="128" t="s">
        <v>4780</v>
      </c>
      <c r="F1739" s="86" t="s">
        <v>4781</v>
      </c>
      <c r="G1739" s="86"/>
      <c r="H1739" s="79">
        <f>IF(ISBLANK(#REF!)=FALSE,1,IF($J1739&lt;=$D$6,-1,0))</f>
        <v>1</v>
      </c>
      <c r="I1739" s="251">
        <v>42065</v>
      </c>
      <c r="J1739" s="251">
        <v>42069</v>
      </c>
      <c r="K1739" s="149">
        <f>SUM(K1740,K1741,K1742,K1743,K1744,K1745,K1746,K1747,K1748,K1749,K1750,K1751,K1752)</f>
        <v>0.32000000000000006</v>
      </c>
      <c r="L1739" s="180">
        <f t="shared" ref="L1739:L1752" si="96">NETWORKDAYS(I1739,J1739,0)</f>
        <v>5</v>
      </c>
      <c r="M1739" s="251"/>
      <c r="N1739" s="251"/>
      <c r="O1739" s="149">
        <f>SUM(O1740,O1741,O1742,O1743,O1744,O1745,O1746,O1747,O1748,O1749,O1750,O1751,O1752)</f>
        <v>0.32000000000000006</v>
      </c>
      <c r="P1739" s="151"/>
      <c r="Q1739" s="145"/>
      <c r="R1739" s="165"/>
      <c r="S1739" s="177"/>
    </row>
    <row r="1740" spans="2:20" ht="12.75" customHeight="1" x14ac:dyDescent="0.25">
      <c r="B1740" s="137">
        <v>1727</v>
      </c>
      <c r="C1740" s="81">
        <v>5</v>
      </c>
      <c r="D1740" s="83" t="s">
        <v>4782</v>
      </c>
      <c r="E1740" s="128" t="s">
        <v>1915</v>
      </c>
      <c r="F1740" s="86"/>
      <c r="G1740" s="86"/>
      <c r="H1740" s="79">
        <f>IF(ISBLANK(#REF!)=FALSE,1,IF($J1740&lt;=$D$6,-1,0))</f>
        <v>1</v>
      </c>
      <c r="I1740" s="251">
        <v>42065</v>
      </c>
      <c r="J1740" s="251">
        <v>42069</v>
      </c>
      <c r="K1740" s="149">
        <v>0.02</v>
      </c>
      <c r="L1740" s="180">
        <f t="shared" si="96"/>
        <v>5</v>
      </c>
      <c r="M1740" s="251"/>
      <c r="N1740" s="251"/>
      <c r="O1740" s="149">
        <v>0.02</v>
      </c>
      <c r="P1740" s="151"/>
      <c r="Q1740" s="145"/>
      <c r="R1740" s="165"/>
      <c r="S1740" s="177"/>
    </row>
    <row r="1741" spans="2:20" ht="12.75" customHeight="1" x14ac:dyDescent="0.25">
      <c r="B1741" s="137">
        <v>1728</v>
      </c>
      <c r="C1741" s="81">
        <v>5</v>
      </c>
      <c r="D1741" s="83" t="s">
        <v>4783</v>
      </c>
      <c r="E1741" s="128" t="s">
        <v>2602</v>
      </c>
      <c r="F1741" s="86"/>
      <c r="G1741" s="86"/>
      <c r="H1741" s="79">
        <f>IF(ISBLANK(#REF!)=FALSE,1,IF($J1741&lt;=$D$6,-1,0))</f>
        <v>1</v>
      </c>
      <c r="I1741" s="251">
        <v>42065</v>
      </c>
      <c r="J1741" s="251">
        <v>42069</v>
      </c>
      <c r="K1741" s="149">
        <v>0.03</v>
      </c>
      <c r="L1741" s="180">
        <f t="shared" si="96"/>
        <v>5</v>
      </c>
      <c r="M1741" s="251"/>
      <c r="N1741" s="251"/>
      <c r="O1741" s="149">
        <v>0.03</v>
      </c>
      <c r="P1741" s="151"/>
      <c r="Q1741" s="145"/>
      <c r="R1741" s="165"/>
      <c r="S1741" s="177"/>
    </row>
    <row r="1742" spans="2:20" ht="12.75" customHeight="1" x14ac:dyDescent="0.25">
      <c r="B1742" s="137">
        <v>1729</v>
      </c>
      <c r="C1742" s="81">
        <v>5</v>
      </c>
      <c r="D1742" s="83" t="s">
        <v>4784</v>
      </c>
      <c r="E1742" s="128" t="s">
        <v>4687</v>
      </c>
      <c r="F1742" s="86"/>
      <c r="G1742" s="86"/>
      <c r="H1742" s="79">
        <f>IF(ISBLANK(#REF!)=FALSE,1,IF($J1742&lt;=$D$6,-1,0))</f>
        <v>1</v>
      </c>
      <c r="I1742" s="251">
        <v>42065</v>
      </c>
      <c r="J1742" s="251">
        <v>42069</v>
      </c>
      <c r="K1742" s="149">
        <v>0.02</v>
      </c>
      <c r="L1742" s="180">
        <f t="shared" si="96"/>
        <v>5</v>
      </c>
      <c r="M1742" s="251"/>
      <c r="N1742" s="251"/>
      <c r="O1742" s="149">
        <v>0.02</v>
      </c>
      <c r="P1742" s="151"/>
      <c r="Q1742" s="145"/>
      <c r="R1742" s="165"/>
      <c r="S1742" s="177"/>
    </row>
    <row r="1743" spans="2:20" ht="12.75" customHeight="1" x14ac:dyDescent="0.25">
      <c r="B1743" s="137">
        <v>1730</v>
      </c>
      <c r="C1743" s="81">
        <v>5</v>
      </c>
      <c r="D1743" s="83" t="s">
        <v>4785</v>
      </c>
      <c r="E1743" s="128" t="s">
        <v>1105</v>
      </c>
      <c r="F1743" s="86"/>
      <c r="G1743" s="86"/>
      <c r="H1743" s="79">
        <f>IF(ISBLANK(#REF!)=FALSE,1,IF($J1743&lt;=$D$6,-1,0))</f>
        <v>1</v>
      </c>
      <c r="I1743" s="251">
        <v>42065</v>
      </c>
      <c r="J1743" s="251">
        <v>42069</v>
      </c>
      <c r="K1743" s="149">
        <v>0.04</v>
      </c>
      <c r="L1743" s="180">
        <f t="shared" si="96"/>
        <v>5</v>
      </c>
      <c r="M1743" s="251"/>
      <c r="N1743" s="251"/>
      <c r="O1743" s="149">
        <v>0.04</v>
      </c>
      <c r="P1743" s="151"/>
      <c r="Q1743" s="145"/>
      <c r="R1743" s="165"/>
      <c r="S1743" s="177"/>
    </row>
    <row r="1744" spans="2:20" ht="12.75" customHeight="1" x14ac:dyDescent="0.25">
      <c r="B1744" s="137">
        <v>1731</v>
      </c>
      <c r="C1744" s="81">
        <v>5</v>
      </c>
      <c r="D1744" s="83" t="s">
        <v>4786</v>
      </c>
      <c r="E1744" s="128" t="s">
        <v>2607</v>
      </c>
      <c r="F1744" s="86"/>
      <c r="G1744" s="86"/>
      <c r="H1744" s="79">
        <f>IF(ISBLANK(#REF!)=FALSE,1,IF($J1744&lt;=$D$6,-1,0))</f>
        <v>1</v>
      </c>
      <c r="I1744" s="251">
        <v>42065</v>
      </c>
      <c r="J1744" s="251">
        <v>42069</v>
      </c>
      <c r="K1744" s="149">
        <v>0.02</v>
      </c>
      <c r="L1744" s="180">
        <f t="shared" si="96"/>
        <v>5</v>
      </c>
      <c r="M1744" s="251"/>
      <c r="N1744" s="251"/>
      <c r="O1744" s="149">
        <v>0.02</v>
      </c>
      <c r="P1744" s="151"/>
      <c r="Q1744" s="145"/>
      <c r="R1744" s="165"/>
      <c r="S1744" s="177"/>
    </row>
    <row r="1745" spans="2:20" ht="12.75" customHeight="1" x14ac:dyDescent="0.25">
      <c r="B1745" s="137">
        <v>1732</v>
      </c>
      <c r="C1745" s="81">
        <v>5</v>
      </c>
      <c r="D1745" s="83" t="s">
        <v>4787</v>
      </c>
      <c r="E1745" s="128" t="s">
        <v>4691</v>
      </c>
      <c r="F1745" s="86"/>
      <c r="G1745" s="86"/>
      <c r="H1745" s="79">
        <f>IF(ISBLANK(#REF!)=FALSE,1,IF($J1745&lt;=$D$6,-1,0))</f>
        <v>1</v>
      </c>
      <c r="I1745" s="251">
        <v>42065</v>
      </c>
      <c r="J1745" s="251">
        <v>42069</v>
      </c>
      <c r="K1745" s="149">
        <v>0.04</v>
      </c>
      <c r="L1745" s="180">
        <f t="shared" si="96"/>
        <v>5</v>
      </c>
      <c r="M1745" s="251"/>
      <c r="N1745" s="251"/>
      <c r="O1745" s="149">
        <v>0.04</v>
      </c>
      <c r="P1745" s="151"/>
      <c r="Q1745" s="145"/>
      <c r="R1745" s="165"/>
      <c r="S1745" s="177"/>
    </row>
    <row r="1746" spans="2:20" ht="12.75" customHeight="1" x14ac:dyDescent="0.25">
      <c r="B1746" s="137">
        <v>1733</v>
      </c>
      <c r="C1746" s="81">
        <v>5</v>
      </c>
      <c r="D1746" s="83" t="s">
        <v>4788</v>
      </c>
      <c r="E1746" s="128" t="s">
        <v>2610</v>
      </c>
      <c r="F1746" s="86"/>
      <c r="G1746" s="86"/>
      <c r="H1746" s="79">
        <f>IF(ISBLANK(#REF!)=FALSE,1,IF($J1746&lt;=$D$6,-1,0))</f>
        <v>1</v>
      </c>
      <c r="I1746" s="251">
        <v>42065</v>
      </c>
      <c r="J1746" s="251">
        <v>42069</v>
      </c>
      <c r="K1746" s="149">
        <v>0.04</v>
      </c>
      <c r="L1746" s="180">
        <f t="shared" si="96"/>
        <v>5</v>
      </c>
      <c r="M1746" s="251"/>
      <c r="N1746" s="251"/>
      <c r="O1746" s="149">
        <v>0.04</v>
      </c>
      <c r="P1746" s="151"/>
      <c r="Q1746" s="145"/>
      <c r="R1746" s="165"/>
      <c r="S1746" s="177"/>
    </row>
    <row r="1747" spans="2:20" ht="12.75" customHeight="1" x14ac:dyDescent="0.25">
      <c r="B1747" s="137">
        <v>1734</v>
      </c>
      <c r="C1747" s="81">
        <v>5</v>
      </c>
      <c r="D1747" s="83" t="s">
        <v>4789</v>
      </c>
      <c r="E1747" s="128" t="s">
        <v>2612</v>
      </c>
      <c r="F1747" s="86"/>
      <c r="G1747" s="86"/>
      <c r="H1747" s="79">
        <f>IF(ISBLANK(#REF!)=FALSE,1,IF($J1747&lt;=$D$6,-1,0))</f>
        <v>1</v>
      </c>
      <c r="I1747" s="251">
        <v>42065</v>
      </c>
      <c r="J1747" s="251">
        <v>42069</v>
      </c>
      <c r="K1747" s="149">
        <v>0.02</v>
      </c>
      <c r="L1747" s="180">
        <f t="shared" si="96"/>
        <v>5</v>
      </c>
      <c r="M1747" s="251"/>
      <c r="N1747" s="251"/>
      <c r="O1747" s="149">
        <v>0.02</v>
      </c>
      <c r="P1747" s="151"/>
      <c r="Q1747" s="145"/>
      <c r="R1747" s="165"/>
      <c r="S1747" s="177"/>
    </row>
    <row r="1748" spans="2:20" ht="12.75" customHeight="1" x14ac:dyDescent="0.25">
      <c r="B1748" s="137">
        <v>1735</v>
      </c>
      <c r="C1748" s="81">
        <v>5</v>
      </c>
      <c r="D1748" s="83" t="s">
        <v>4790</v>
      </c>
      <c r="E1748" s="128" t="s">
        <v>1094</v>
      </c>
      <c r="F1748" s="86"/>
      <c r="G1748" s="86"/>
      <c r="H1748" s="79">
        <f>IF(ISBLANK(#REF!)=FALSE,1,IF($J1748&lt;=$D$6,-1,0))</f>
        <v>1</v>
      </c>
      <c r="I1748" s="251">
        <v>42065</v>
      </c>
      <c r="J1748" s="251">
        <v>42069</v>
      </c>
      <c r="K1748" s="149">
        <v>0.02</v>
      </c>
      <c r="L1748" s="180">
        <f t="shared" si="96"/>
        <v>5</v>
      </c>
      <c r="M1748" s="251"/>
      <c r="N1748" s="251"/>
      <c r="O1748" s="149">
        <v>0.02</v>
      </c>
      <c r="P1748" s="151"/>
      <c r="Q1748" s="145"/>
      <c r="R1748" s="165"/>
      <c r="S1748" s="177"/>
    </row>
    <row r="1749" spans="2:20" ht="12.75" customHeight="1" x14ac:dyDescent="0.25">
      <c r="B1749" s="137">
        <v>1736</v>
      </c>
      <c r="C1749" s="81">
        <v>5</v>
      </c>
      <c r="D1749" s="83" t="s">
        <v>4791</v>
      </c>
      <c r="E1749" s="128" t="s">
        <v>2615</v>
      </c>
      <c r="F1749" s="86"/>
      <c r="G1749" s="86"/>
      <c r="H1749" s="79">
        <f>IF(ISBLANK(#REF!)=FALSE,1,IF($J1749&lt;=$D$6,-1,0))</f>
        <v>1</v>
      </c>
      <c r="I1749" s="251">
        <v>42065</v>
      </c>
      <c r="J1749" s="251">
        <v>42069</v>
      </c>
      <c r="K1749" s="149">
        <v>0.01</v>
      </c>
      <c r="L1749" s="180">
        <f t="shared" si="96"/>
        <v>5</v>
      </c>
      <c r="M1749" s="251"/>
      <c r="N1749" s="251"/>
      <c r="O1749" s="149">
        <v>0.01</v>
      </c>
      <c r="P1749" s="151"/>
      <c r="Q1749" s="145"/>
      <c r="R1749" s="165"/>
      <c r="S1749" s="177"/>
    </row>
    <row r="1750" spans="2:20" ht="12.75" customHeight="1" x14ac:dyDescent="0.25">
      <c r="B1750" s="137">
        <v>1737</v>
      </c>
      <c r="C1750" s="81">
        <v>5</v>
      </c>
      <c r="D1750" s="83" t="s">
        <v>4792</v>
      </c>
      <c r="E1750" s="128" t="s">
        <v>2617</v>
      </c>
      <c r="F1750" s="86"/>
      <c r="G1750" s="86"/>
      <c r="H1750" s="79">
        <f>IF(ISBLANK(#REF!)=FALSE,1,IF($J1750&lt;=$D$6,-1,0))</f>
        <v>1</v>
      </c>
      <c r="I1750" s="251">
        <v>42065</v>
      </c>
      <c r="J1750" s="251">
        <v>42069</v>
      </c>
      <c r="K1750" s="149">
        <v>0.02</v>
      </c>
      <c r="L1750" s="180">
        <f t="shared" si="96"/>
        <v>5</v>
      </c>
      <c r="M1750" s="251"/>
      <c r="N1750" s="251"/>
      <c r="O1750" s="149">
        <v>0.02</v>
      </c>
      <c r="P1750" s="151"/>
      <c r="Q1750" s="145"/>
      <c r="R1750" s="165"/>
      <c r="S1750" s="177"/>
    </row>
    <row r="1751" spans="2:20" ht="12.75" customHeight="1" x14ac:dyDescent="0.25">
      <c r="B1751" s="137">
        <v>1738</v>
      </c>
      <c r="C1751" s="81">
        <v>5</v>
      </c>
      <c r="D1751" s="83" t="s">
        <v>4793</v>
      </c>
      <c r="E1751" s="128" t="s">
        <v>2619</v>
      </c>
      <c r="F1751" s="86"/>
      <c r="G1751" s="86"/>
      <c r="H1751" s="79">
        <f>IF(ISBLANK(#REF!)=FALSE,1,IF($J1751&lt;=$D$6,-1,0))</f>
        <v>1</v>
      </c>
      <c r="I1751" s="251">
        <v>42065</v>
      </c>
      <c r="J1751" s="251">
        <v>42069</v>
      </c>
      <c r="K1751" s="149">
        <v>0.02</v>
      </c>
      <c r="L1751" s="180">
        <f t="shared" si="96"/>
        <v>5</v>
      </c>
      <c r="M1751" s="251"/>
      <c r="N1751" s="251"/>
      <c r="O1751" s="149">
        <v>0.02</v>
      </c>
      <c r="P1751" s="151"/>
      <c r="Q1751" s="145"/>
      <c r="R1751" s="165"/>
      <c r="S1751" s="177"/>
    </row>
    <row r="1752" spans="2:20" ht="12.75" customHeight="1" x14ac:dyDescent="0.25">
      <c r="B1752" s="137">
        <v>1739</v>
      </c>
      <c r="C1752" s="81">
        <v>5</v>
      </c>
      <c r="D1752" s="83" t="s">
        <v>4794</v>
      </c>
      <c r="E1752" s="128" t="s">
        <v>2621</v>
      </c>
      <c r="F1752" s="86"/>
      <c r="G1752" s="86"/>
      <c r="H1752" s="79">
        <f>IF(ISBLANK(#REF!)=FALSE,1,IF($J1752&lt;=$D$6,-1,0))</f>
        <v>1</v>
      </c>
      <c r="I1752" s="251">
        <v>42065</v>
      </c>
      <c r="J1752" s="251">
        <v>42069</v>
      </c>
      <c r="K1752" s="149">
        <v>0.02</v>
      </c>
      <c r="L1752" s="180">
        <f t="shared" si="96"/>
        <v>5</v>
      </c>
      <c r="M1752" s="251"/>
      <c r="N1752" s="251"/>
      <c r="O1752" s="149">
        <v>0.02</v>
      </c>
      <c r="P1752" s="151"/>
      <c r="Q1752" s="145"/>
      <c r="R1752" s="165"/>
      <c r="S1752" s="177"/>
    </row>
    <row r="1753" spans="2:20" ht="12.75" customHeight="1" x14ac:dyDescent="0.25">
      <c r="B1753" s="137">
        <v>1740</v>
      </c>
      <c r="C1753" s="81">
        <v>2</v>
      </c>
      <c r="D1753" s="108">
        <v>7.2</v>
      </c>
      <c r="E1753" s="128" t="s">
        <v>4795</v>
      </c>
      <c r="F1753" s="85"/>
      <c r="G1753" s="85"/>
      <c r="H1753" s="79">
        <f>IF(ISBLANK(#REF!)=FALSE,1,IF($J1753&lt;=$D$6,-1,0))</f>
        <v>1</v>
      </c>
      <c r="I1753" s="251">
        <v>42065</v>
      </c>
      <c r="J1753" s="251">
        <v>42088</v>
      </c>
      <c r="K1753" s="149">
        <f>SUM(K1754,K1770,K1785,K1787)</f>
        <v>1.2600000000000002</v>
      </c>
      <c r="L1753" s="180">
        <v>1.5</v>
      </c>
      <c r="M1753" s="251"/>
      <c r="N1753" s="251"/>
      <c r="O1753" s="149">
        <f>SUM(O1754,O1770,O1785,O1787)</f>
        <v>1.2600000000000002</v>
      </c>
      <c r="P1753" s="151"/>
      <c r="Q1753" s="145"/>
      <c r="R1753" s="165"/>
      <c r="S1753" s="177"/>
      <c r="T1753" s="174"/>
    </row>
    <row r="1754" spans="2:20" ht="12.75" customHeight="1" x14ac:dyDescent="0.25">
      <c r="B1754" s="137">
        <v>1741</v>
      </c>
      <c r="C1754" s="81">
        <v>3</v>
      </c>
      <c r="D1754" s="83" t="s">
        <v>4796</v>
      </c>
      <c r="E1754" s="128" t="s">
        <v>4797</v>
      </c>
      <c r="F1754" s="85"/>
      <c r="G1754" s="85"/>
      <c r="H1754" s="79">
        <f>IF(ISBLANK(#REF!)=FALSE,1,IF($J1754&lt;=$D$6,-1,0))</f>
        <v>1</v>
      </c>
      <c r="I1754" s="251">
        <v>42065</v>
      </c>
      <c r="J1754" s="251">
        <v>42083</v>
      </c>
      <c r="K1754" s="149">
        <f>SUM(K1755,K1756)</f>
        <v>0.31000000000000005</v>
      </c>
      <c r="L1754" s="180">
        <v>0.4</v>
      </c>
      <c r="M1754" s="251"/>
      <c r="N1754" s="251"/>
      <c r="O1754" s="149">
        <f>SUM(O1755,O1756)</f>
        <v>0.31000000000000005</v>
      </c>
      <c r="P1754" s="151"/>
      <c r="Q1754" s="145"/>
      <c r="R1754" s="165"/>
      <c r="S1754" s="177"/>
      <c r="T1754" s="174"/>
    </row>
    <row r="1755" spans="2:20" ht="12.75" customHeight="1" x14ac:dyDescent="0.25">
      <c r="B1755" s="137">
        <v>1742</v>
      </c>
      <c r="C1755" s="81">
        <v>4</v>
      </c>
      <c r="D1755" s="83" t="s">
        <v>4798</v>
      </c>
      <c r="E1755" s="128" t="s">
        <v>4799</v>
      </c>
      <c r="F1755" s="86" t="s">
        <v>4800</v>
      </c>
      <c r="G1755" s="86"/>
      <c r="H1755" s="79">
        <f>IF(ISBLANK(#REF!)=FALSE,1,IF($J1755&lt;=$D$6,-1,0))</f>
        <v>1</v>
      </c>
      <c r="I1755" s="251">
        <v>42065</v>
      </c>
      <c r="J1755" s="251">
        <v>42083</v>
      </c>
      <c r="K1755" s="149">
        <v>0.15</v>
      </c>
      <c r="L1755" s="180">
        <f t="shared" ref="L1755:L1769" si="97">NETWORKDAYS(I1755,J1755,0)</f>
        <v>15</v>
      </c>
      <c r="M1755" s="251"/>
      <c r="N1755" s="251"/>
      <c r="O1755" s="149">
        <v>0.15</v>
      </c>
      <c r="P1755" s="151"/>
      <c r="Q1755" s="145"/>
      <c r="R1755" s="165"/>
      <c r="S1755" s="177"/>
    </row>
    <row r="1756" spans="2:20" ht="23.25" customHeight="1" x14ac:dyDescent="0.25">
      <c r="B1756" s="137">
        <v>1743</v>
      </c>
      <c r="C1756" s="81">
        <v>4</v>
      </c>
      <c r="D1756" s="83" t="s">
        <v>4801</v>
      </c>
      <c r="E1756" s="128" t="s">
        <v>4802</v>
      </c>
      <c r="F1756" s="84" t="s">
        <v>4803</v>
      </c>
      <c r="G1756" s="84"/>
      <c r="H1756" s="79">
        <f>IF(ISBLANK(#REF!)=FALSE,1,IF($J1756&lt;=$D$6,-1,0))</f>
        <v>1</v>
      </c>
      <c r="I1756" s="251">
        <v>42065</v>
      </c>
      <c r="J1756" s="251">
        <v>42083</v>
      </c>
      <c r="K1756" s="149">
        <f>SUM(K1757,K1758,K1759,K1760,K1761,K1762,K1763,K1764,K1765,K1766,K1767,K1768,K1769)</f>
        <v>0.16000000000000003</v>
      </c>
      <c r="L1756" s="180">
        <f t="shared" si="97"/>
        <v>15</v>
      </c>
      <c r="M1756" s="251"/>
      <c r="N1756" s="251"/>
      <c r="O1756" s="149">
        <f>SUM(O1757,O1758,O1759,O1760,O1761,O1762,O1763,O1764,O1765,O1766,O1767,O1768,O1769)</f>
        <v>0.16000000000000003</v>
      </c>
      <c r="P1756" s="151"/>
      <c r="Q1756" s="145"/>
      <c r="R1756" s="165"/>
      <c r="S1756" s="177"/>
    </row>
    <row r="1757" spans="2:20" ht="12.75" customHeight="1" x14ac:dyDescent="0.25">
      <c r="B1757" s="137">
        <v>1744</v>
      </c>
      <c r="C1757" s="81">
        <v>5</v>
      </c>
      <c r="D1757" s="83" t="s">
        <v>4804</v>
      </c>
      <c r="E1757" s="128" t="s">
        <v>1915</v>
      </c>
      <c r="F1757" s="86"/>
      <c r="G1757" s="86"/>
      <c r="H1757" s="79">
        <f>IF(ISBLANK(#REF!)=FALSE,1,IF($J1757&lt;=$D$6,-1,0))</f>
        <v>1</v>
      </c>
      <c r="I1757" s="251">
        <v>42065</v>
      </c>
      <c r="J1757" s="251">
        <v>42069</v>
      </c>
      <c r="K1757" s="149">
        <v>0.01</v>
      </c>
      <c r="L1757" s="180">
        <f t="shared" si="97"/>
        <v>5</v>
      </c>
      <c r="M1757" s="251"/>
      <c r="N1757" s="251"/>
      <c r="O1757" s="149">
        <v>0.01</v>
      </c>
      <c r="P1757" s="151"/>
      <c r="Q1757" s="145"/>
      <c r="R1757" s="165"/>
      <c r="S1757" s="177"/>
    </row>
    <row r="1758" spans="2:20" ht="12.75" customHeight="1" x14ac:dyDescent="0.25">
      <c r="B1758" s="137">
        <v>1745</v>
      </c>
      <c r="C1758" s="81">
        <v>5</v>
      </c>
      <c r="D1758" s="83" t="s">
        <v>4805</v>
      </c>
      <c r="E1758" s="128" t="s">
        <v>2602</v>
      </c>
      <c r="F1758" s="86"/>
      <c r="G1758" s="86"/>
      <c r="H1758" s="79">
        <f>IF(ISBLANK(#REF!)=FALSE,1,IF($J1758&lt;=$D$6,-1,0))</f>
        <v>1</v>
      </c>
      <c r="I1758" s="251">
        <v>42065</v>
      </c>
      <c r="J1758" s="251">
        <v>42069</v>
      </c>
      <c r="K1758" s="149">
        <v>0.01</v>
      </c>
      <c r="L1758" s="180">
        <f t="shared" si="97"/>
        <v>5</v>
      </c>
      <c r="M1758" s="251"/>
      <c r="N1758" s="251"/>
      <c r="O1758" s="149">
        <v>0.01</v>
      </c>
      <c r="P1758" s="151"/>
      <c r="Q1758" s="145"/>
      <c r="R1758" s="165"/>
      <c r="S1758" s="177"/>
    </row>
    <row r="1759" spans="2:20" ht="12.75" customHeight="1" x14ac:dyDescent="0.25">
      <c r="B1759" s="137">
        <v>1746</v>
      </c>
      <c r="C1759" s="81">
        <v>5</v>
      </c>
      <c r="D1759" s="83" t="s">
        <v>4806</v>
      </c>
      <c r="E1759" s="128" t="s">
        <v>4687</v>
      </c>
      <c r="F1759" s="86"/>
      <c r="G1759" s="86"/>
      <c r="H1759" s="79">
        <f>IF(ISBLANK(#REF!)=FALSE,1,IF($J1759&lt;=$D$6,-1,0))</f>
        <v>1</v>
      </c>
      <c r="I1759" s="251">
        <v>42065</v>
      </c>
      <c r="J1759" s="251">
        <v>42069</v>
      </c>
      <c r="K1759" s="149">
        <v>0.01</v>
      </c>
      <c r="L1759" s="180">
        <f t="shared" si="97"/>
        <v>5</v>
      </c>
      <c r="M1759" s="251"/>
      <c r="N1759" s="251"/>
      <c r="O1759" s="149">
        <v>0.01</v>
      </c>
      <c r="P1759" s="151"/>
      <c r="Q1759" s="145"/>
      <c r="R1759" s="165"/>
      <c r="S1759" s="177"/>
    </row>
    <row r="1760" spans="2:20" ht="12.75" customHeight="1" x14ac:dyDescent="0.25">
      <c r="B1760" s="137">
        <v>1747</v>
      </c>
      <c r="C1760" s="81">
        <v>5</v>
      </c>
      <c r="D1760" s="83" t="s">
        <v>4807</v>
      </c>
      <c r="E1760" s="128" t="s">
        <v>1105</v>
      </c>
      <c r="F1760" s="86"/>
      <c r="G1760" s="86"/>
      <c r="H1760" s="79">
        <f>IF(ISBLANK(#REF!)=FALSE,1,IF($J1760&lt;=$D$6,-1,0))</f>
        <v>1</v>
      </c>
      <c r="I1760" s="251">
        <v>42065</v>
      </c>
      <c r="J1760" s="251">
        <v>42069</v>
      </c>
      <c r="K1760" s="149">
        <v>0.02</v>
      </c>
      <c r="L1760" s="180">
        <f t="shared" si="97"/>
        <v>5</v>
      </c>
      <c r="M1760" s="251"/>
      <c r="N1760" s="251"/>
      <c r="O1760" s="149">
        <v>0.02</v>
      </c>
      <c r="P1760" s="151"/>
      <c r="Q1760" s="145"/>
      <c r="R1760" s="165"/>
      <c r="S1760" s="177"/>
    </row>
    <row r="1761" spans="2:20" ht="12.75" customHeight="1" x14ac:dyDescent="0.25">
      <c r="B1761" s="137">
        <v>1748</v>
      </c>
      <c r="C1761" s="81">
        <v>5</v>
      </c>
      <c r="D1761" s="83" t="s">
        <v>4808</v>
      </c>
      <c r="E1761" s="128" t="s">
        <v>2607</v>
      </c>
      <c r="F1761" s="86"/>
      <c r="G1761" s="86"/>
      <c r="H1761" s="79">
        <f>IF(ISBLANK(#REF!)=FALSE,1,IF($J1761&lt;=$D$6,-1,0))</f>
        <v>1</v>
      </c>
      <c r="I1761" s="251">
        <v>42072</v>
      </c>
      <c r="J1761" s="251">
        <v>42076</v>
      </c>
      <c r="K1761" s="149">
        <v>0.01</v>
      </c>
      <c r="L1761" s="180">
        <f t="shared" si="97"/>
        <v>5</v>
      </c>
      <c r="M1761" s="251"/>
      <c r="N1761" s="251"/>
      <c r="O1761" s="149">
        <v>0.01</v>
      </c>
      <c r="P1761" s="151"/>
      <c r="Q1761" s="145"/>
      <c r="R1761" s="165"/>
      <c r="S1761" s="177"/>
    </row>
    <row r="1762" spans="2:20" ht="12.75" customHeight="1" x14ac:dyDescent="0.25">
      <c r="B1762" s="137">
        <v>1749</v>
      </c>
      <c r="C1762" s="81">
        <v>5</v>
      </c>
      <c r="D1762" s="83" t="s">
        <v>4809</v>
      </c>
      <c r="E1762" s="128" t="s">
        <v>4691</v>
      </c>
      <c r="F1762" s="86"/>
      <c r="G1762" s="86"/>
      <c r="H1762" s="79">
        <f>IF(ISBLANK(#REF!)=FALSE,1,IF($J1762&lt;=$D$6,-1,0))</f>
        <v>1</v>
      </c>
      <c r="I1762" s="251">
        <v>42072</v>
      </c>
      <c r="J1762" s="251">
        <v>42076</v>
      </c>
      <c r="K1762" s="149">
        <v>0.02</v>
      </c>
      <c r="L1762" s="180">
        <f t="shared" si="97"/>
        <v>5</v>
      </c>
      <c r="M1762" s="251"/>
      <c r="N1762" s="251"/>
      <c r="O1762" s="149">
        <v>0.02</v>
      </c>
      <c r="P1762" s="151"/>
      <c r="Q1762" s="145"/>
      <c r="R1762" s="165"/>
      <c r="S1762" s="177"/>
    </row>
    <row r="1763" spans="2:20" ht="12.75" customHeight="1" x14ac:dyDescent="0.25">
      <c r="B1763" s="137">
        <v>1750</v>
      </c>
      <c r="C1763" s="81">
        <v>5</v>
      </c>
      <c r="D1763" s="83" t="s">
        <v>4810</v>
      </c>
      <c r="E1763" s="128" t="s">
        <v>2610</v>
      </c>
      <c r="F1763" s="86"/>
      <c r="G1763" s="86"/>
      <c r="H1763" s="79">
        <f>IF(ISBLANK(#REF!)=FALSE,1,IF($J1763&lt;=$D$6,-1,0))</f>
        <v>1</v>
      </c>
      <c r="I1763" s="251">
        <v>42072</v>
      </c>
      <c r="J1763" s="251">
        <v>42076</v>
      </c>
      <c r="K1763" s="149">
        <v>0.02</v>
      </c>
      <c r="L1763" s="180">
        <f t="shared" si="97"/>
        <v>5</v>
      </c>
      <c r="M1763" s="251"/>
      <c r="N1763" s="251"/>
      <c r="O1763" s="149">
        <v>0.02</v>
      </c>
      <c r="P1763" s="151"/>
      <c r="Q1763" s="145"/>
      <c r="R1763" s="165"/>
      <c r="S1763" s="177"/>
    </row>
    <row r="1764" spans="2:20" ht="12.75" customHeight="1" x14ac:dyDescent="0.25">
      <c r="B1764" s="137">
        <v>1751</v>
      </c>
      <c r="C1764" s="81">
        <v>5</v>
      </c>
      <c r="D1764" s="83" t="s">
        <v>4811</v>
      </c>
      <c r="E1764" s="128" t="s">
        <v>2612</v>
      </c>
      <c r="F1764" s="86"/>
      <c r="G1764" s="86"/>
      <c r="H1764" s="79">
        <f>IF(ISBLANK(#REF!)=FALSE,1,IF($J1764&lt;=$D$6,-1,0))</f>
        <v>1</v>
      </c>
      <c r="I1764" s="251">
        <v>42072</v>
      </c>
      <c r="J1764" s="251">
        <v>42076</v>
      </c>
      <c r="K1764" s="149">
        <v>0.01</v>
      </c>
      <c r="L1764" s="180">
        <f t="shared" si="97"/>
        <v>5</v>
      </c>
      <c r="M1764" s="251"/>
      <c r="N1764" s="251"/>
      <c r="O1764" s="149">
        <v>0.01</v>
      </c>
      <c r="P1764" s="151"/>
      <c r="Q1764" s="145"/>
      <c r="R1764" s="165"/>
      <c r="S1764" s="177"/>
    </row>
    <row r="1765" spans="2:20" ht="12.75" customHeight="1" x14ac:dyDescent="0.25">
      <c r="B1765" s="137">
        <v>1752</v>
      </c>
      <c r="C1765" s="81">
        <v>5</v>
      </c>
      <c r="D1765" s="83" t="s">
        <v>4812</v>
      </c>
      <c r="E1765" s="128" t="s">
        <v>1094</v>
      </c>
      <c r="F1765" s="86"/>
      <c r="G1765" s="86"/>
      <c r="H1765" s="79">
        <f>IF(ISBLANK(#REF!)=FALSE,1,IF($J1765&lt;=$D$6,-1,0))</f>
        <v>1</v>
      </c>
      <c r="I1765" s="251">
        <v>42072</v>
      </c>
      <c r="J1765" s="251">
        <v>42076</v>
      </c>
      <c r="K1765" s="149">
        <v>0.01</v>
      </c>
      <c r="L1765" s="180">
        <f t="shared" si="97"/>
        <v>5</v>
      </c>
      <c r="M1765" s="251"/>
      <c r="N1765" s="251"/>
      <c r="O1765" s="149">
        <v>0.01</v>
      </c>
      <c r="P1765" s="151"/>
      <c r="Q1765" s="145"/>
      <c r="R1765" s="165"/>
      <c r="S1765" s="177"/>
    </row>
    <row r="1766" spans="2:20" ht="12.75" customHeight="1" x14ac:dyDescent="0.25">
      <c r="B1766" s="137">
        <v>1753</v>
      </c>
      <c r="C1766" s="81">
        <v>5</v>
      </c>
      <c r="D1766" s="83" t="s">
        <v>4813</v>
      </c>
      <c r="E1766" s="128" t="s">
        <v>2615</v>
      </c>
      <c r="F1766" s="86"/>
      <c r="G1766" s="86"/>
      <c r="H1766" s="79">
        <f>IF(ISBLANK(#REF!)=FALSE,1,IF($J1766&lt;=$D$6,-1,0))</f>
        <v>1</v>
      </c>
      <c r="I1766" s="251">
        <v>42079</v>
      </c>
      <c r="J1766" s="251">
        <v>42083</v>
      </c>
      <c r="K1766" s="149">
        <v>0.01</v>
      </c>
      <c r="L1766" s="180">
        <f t="shared" si="97"/>
        <v>5</v>
      </c>
      <c r="M1766" s="251"/>
      <c r="N1766" s="251"/>
      <c r="O1766" s="149">
        <v>0.01</v>
      </c>
      <c r="P1766" s="151"/>
      <c r="Q1766" s="145"/>
      <c r="R1766" s="165"/>
      <c r="S1766" s="177"/>
    </row>
    <row r="1767" spans="2:20" ht="12.75" customHeight="1" x14ac:dyDescent="0.25">
      <c r="B1767" s="137">
        <v>1754</v>
      </c>
      <c r="C1767" s="81">
        <v>5</v>
      </c>
      <c r="D1767" s="83" t="s">
        <v>4814</v>
      </c>
      <c r="E1767" s="128" t="s">
        <v>2617</v>
      </c>
      <c r="F1767" s="86"/>
      <c r="G1767" s="86"/>
      <c r="H1767" s="79">
        <f>IF(ISBLANK(#REF!)=FALSE,1,IF($J1767&lt;=$D$6,-1,0))</f>
        <v>1</v>
      </c>
      <c r="I1767" s="251">
        <v>42079</v>
      </c>
      <c r="J1767" s="251">
        <v>42083</v>
      </c>
      <c r="K1767" s="149">
        <v>0.01</v>
      </c>
      <c r="L1767" s="180">
        <f t="shared" si="97"/>
        <v>5</v>
      </c>
      <c r="M1767" s="251"/>
      <c r="N1767" s="251"/>
      <c r="O1767" s="149">
        <v>0.01</v>
      </c>
      <c r="P1767" s="151"/>
      <c r="Q1767" s="145"/>
      <c r="R1767" s="165"/>
      <c r="S1767" s="177"/>
    </row>
    <row r="1768" spans="2:20" ht="12.75" customHeight="1" x14ac:dyDescent="0.25">
      <c r="B1768" s="137">
        <v>1755</v>
      </c>
      <c r="C1768" s="81">
        <v>5</v>
      </c>
      <c r="D1768" s="83" t="s">
        <v>4815</v>
      </c>
      <c r="E1768" s="128" t="s">
        <v>2619</v>
      </c>
      <c r="F1768" s="86"/>
      <c r="G1768" s="86"/>
      <c r="H1768" s="79">
        <f>IF(ISBLANK(#REF!)=FALSE,1,IF($J1768&lt;=$D$6,-1,0))</f>
        <v>1</v>
      </c>
      <c r="I1768" s="251">
        <v>42079</v>
      </c>
      <c r="J1768" s="251">
        <v>42083</v>
      </c>
      <c r="K1768" s="149">
        <v>0.01</v>
      </c>
      <c r="L1768" s="180">
        <f t="shared" si="97"/>
        <v>5</v>
      </c>
      <c r="M1768" s="251"/>
      <c r="N1768" s="251"/>
      <c r="O1768" s="149">
        <v>0.01</v>
      </c>
      <c r="P1768" s="151"/>
      <c r="Q1768" s="145"/>
      <c r="R1768" s="165"/>
      <c r="S1768" s="177"/>
    </row>
    <row r="1769" spans="2:20" ht="12.75" customHeight="1" x14ac:dyDescent="0.25">
      <c r="B1769" s="137">
        <v>1756</v>
      </c>
      <c r="C1769" s="81">
        <v>5</v>
      </c>
      <c r="D1769" s="83" t="s">
        <v>4816</v>
      </c>
      <c r="E1769" s="128" t="s">
        <v>2621</v>
      </c>
      <c r="F1769" s="86"/>
      <c r="G1769" s="86"/>
      <c r="H1769" s="79">
        <f>IF(ISBLANK(#REF!)=FALSE,1,IF($J1769&lt;=$D$6,-1,0))</f>
        <v>1</v>
      </c>
      <c r="I1769" s="251">
        <v>42079</v>
      </c>
      <c r="J1769" s="251">
        <v>42083</v>
      </c>
      <c r="K1769" s="149">
        <v>0.01</v>
      </c>
      <c r="L1769" s="180">
        <f t="shared" si="97"/>
        <v>5</v>
      </c>
      <c r="M1769" s="251"/>
      <c r="N1769" s="251"/>
      <c r="O1769" s="149">
        <v>0.01</v>
      </c>
      <c r="P1769" s="151"/>
      <c r="Q1769" s="145"/>
      <c r="R1769" s="165"/>
      <c r="S1769" s="177"/>
    </row>
    <row r="1770" spans="2:20" ht="12.75" customHeight="1" x14ac:dyDescent="0.25">
      <c r="B1770" s="137">
        <v>1757</v>
      </c>
      <c r="C1770" s="81">
        <v>3</v>
      </c>
      <c r="D1770" s="83" t="s">
        <v>4817</v>
      </c>
      <c r="E1770" s="128" t="s">
        <v>4818</v>
      </c>
      <c r="F1770" s="85"/>
      <c r="G1770" s="85"/>
      <c r="H1770" s="79">
        <f>IF(ISBLANK(#REF!)=FALSE,1,IF($J1770&lt;=$D$6,-1,0))</f>
        <v>1</v>
      </c>
      <c r="I1770" s="251">
        <v>42058</v>
      </c>
      <c r="J1770" s="251">
        <v>42081</v>
      </c>
      <c r="K1770" s="149">
        <f>SUM(K1771)</f>
        <v>0.35000000000000009</v>
      </c>
      <c r="L1770" s="180">
        <v>0.6</v>
      </c>
      <c r="M1770" s="251"/>
      <c r="N1770" s="251"/>
      <c r="O1770" s="149">
        <f>SUM(O1771)</f>
        <v>0.35000000000000009</v>
      </c>
      <c r="P1770" s="151"/>
      <c r="Q1770" s="145"/>
      <c r="R1770" s="165"/>
      <c r="S1770" s="177"/>
      <c r="T1770" s="174"/>
    </row>
    <row r="1771" spans="2:20" ht="26.25" customHeight="1" x14ac:dyDescent="0.25">
      <c r="B1771" s="137">
        <v>1758</v>
      </c>
      <c r="C1771" s="81">
        <v>4</v>
      </c>
      <c r="D1771" s="83" t="s">
        <v>4819</v>
      </c>
      <c r="E1771" s="128" t="s">
        <v>451</v>
      </c>
      <c r="F1771" s="84" t="s">
        <v>906</v>
      </c>
      <c r="G1771" s="84"/>
      <c r="H1771" s="79">
        <f>IF(ISBLANK(#REF!)=FALSE,1,IF($J1771&lt;=$D$6,-1,0))</f>
        <v>1</v>
      </c>
      <c r="I1771" s="251">
        <v>42065</v>
      </c>
      <c r="J1771" s="251">
        <v>42088</v>
      </c>
      <c r="K1771" s="149">
        <f>SUM(K1772,K1773,K1774,K1775,K1776,K1777,K1778,K1779,K1780,K1781,K1782,K1783,K1784)</f>
        <v>0.35000000000000009</v>
      </c>
      <c r="L1771" s="180">
        <f t="shared" ref="L1771:L1784" si="98">NETWORKDAYS(I1771,J1771,0)</f>
        <v>18</v>
      </c>
      <c r="M1771" s="251"/>
      <c r="N1771" s="251"/>
      <c r="O1771" s="149">
        <f>SUM(O1772,O1773,O1774,O1775,O1776,O1777,O1778,O1779,O1780,O1781,O1782,O1783,O1784)</f>
        <v>0.35000000000000009</v>
      </c>
      <c r="P1771" s="151"/>
      <c r="Q1771" s="145"/>
      <c r="R1771" s="165"/>
      <c r="S1771" s="177"/>
    </row>
    <row r="1772" spans="2:20" ht="12.75" customHeight="1" x14ac:dyDescent="0.25">
      <c r="B1772" s="137">
        <v>1759</v>
      </c>
      <c r="C1772" s="81">
        <v>5</v>
      </c>
      <c r="D1772" s="83" t="s">
        <v>4820</v>
      </c>
      <c r="E1772" s="128" t="s">
        <v>1915</v>
      </c>
      <c r="F1772" s="86"/>
      <c r="G1772" s="86"/>
      <c r="H1772" s="79">
        <f>IF(ISBLANK(#REF!)=FALSE,1,IF($J1772&lt;=$D$6,-1,0))</f>
        <v>1</v>
      </c>
      <c r="I1772" s="251">
        <v>42065</v>
      </c>
      <c r="J1772" s="251">
        <v>42069</v>
      </c>
      <c r="K1772" s="149">
        <v>0.01</v>
      </c>
      <c r="L1772" s="180">
        <f t="shared" si="98"/>
        <v>5</v>
      </c>
      <c r="M1772" s="251"/>
      <c r="N1772" s="251"/>
      <c r="O1772" s="149">
        <v>0.01</v>
      </c>
      <c r="P1772" s="151"/>
      <c r="Q1772" s="145"/>
      <c r="R1772" s="165"/>
      <c r="S1772" s="177"/>
    </row>
    <row r="1773" spans="2:20" ht="12.75" customHeight="1" x14ac:dyDescent="0.25">
      <c r="B1773" s="137">
        <v>1760</v>
      </c>
      <c r="C1773" s="81">
        <v>5</v>
      </c>
      <c r="D1773" s="83" t="s">
        <v>4821</v>
      </c>
      <c r="E1773" s="128" t="s">
        <v>2602</v>
      </c>
      <c r="F1773" s="86"/>
      <c r="G1773" s="86"/>
      <c r="H1773" s="79">
        <f>IF(ISBLANK(#REF!)=FALSE,1,IF($J1773&lt;=$D$6,-1,0))</f>
        <v>1</v>
      </c>
      <c r="I1773" s="251">
        <v>42065</v>
      </c>
      <c r="J1773" s="251">
        <v>42069</v>
      </c>
      <c r="K1773" s="149">
        <v>0.02</v>
      </c>
      <c r="L1773" s="180">
        <f t="shared" si="98"/>
        <v>5</v>
      </c>
      <c r="M1773" s="251"/>
      <c r="N1773" s="251"/>
      <c r="O1773" s="149">
        <v>0.02</v>
      </c>
      <c r="P1773" s="151"/>
      <c r="Q1773" s="145"/>
      <c r="R1773" s="165"/>
      <c r="S1773" s="177"/>
    </row>
    <row r="1774" spans="2:20" ht="12.75" customHeight="1" x14ac:dyDescent="0.25">
      <c r="B1774" s="137">
        <v>1761</v>
      </c>
      <c r="C1774" s="81">
        <v>5</v>
      </c>
      <c r="D1774" s="83" t="s">
        <v>4822</v>
      </c>
      <c r="E1774" s="128" t="s">
        <v>4687</v>
      </c>
      <c r="F1774" s="86"/>
      <c r="G1774" s="86"/>
      <c r="H1774" s="79">
        <f>IF(ISBLANK(#REF!)=FALSE,1,IF($J1774&lt;=$D$6,-1,0))</f>
        <v>1</v>
      </c>
      <c r="I1774" s="251">
        <v>42065</v>
      </c>
      <c r="J1774" s="251">
        <v>42069</v>
      </c>
      <c r="K1774" s="149">
        <v>0.02</v>
      </c>
      <c r="L1774" s="180">
        <f t="shared" si="98"/>
        <v>5</v>
      </c>
      <c r="M1774" s="251"/>
      <c r="N1774" s="251"/>
      <c r="O1774" s="149">
        <v>0.02</v>
      </c>
      <c r="P1774" s="151"/>
      <c r="Q1774" s="145"/>
      <c r="R1774" s="165"/>
      <c r="S1774" s="177"/>
    </row>
    <row r="1775" spans="2:20" ht="12.75" customHeight="1" x14ac:dyDescent="0.25">
      <c r="B1775" s="137">
        <v>1762</v>
      </c>
      <c r="C1775" s="81">
        <v>5</v>
      </c>
      <c r="D1775" s="83" t="s">
        <v>4823</v>
      </c>
      <c r="E1775" s="128" t="s">
        <v>1105</v>
      </c>
      <c r="F1775" s="86"/>
      <c r="G1775" s="86"/>
      <c r="H1775" s="79">
        <f>IF(ISBLANK(#REF!)=FALSE,1,IF($J1775&lt;=$D$6,-1,0))</f>
        <v>1</v>
      </c>
      <c r="I1775" s="251">
        <v>42065</v>
      </c>
      <c r="J1775" s="251">
        <v>42069</v>
      </c>
      <c r="K1775" s="149">
        <v>0.04</v>
      </c>
      <c r="L1775" s="180">
        <f t="shared" si="98"/>
        <v>5</v>
      </c>
      <c r="M1775" s="251"/>
      <c r="N1775" s="251"/>
      <c r="O1775" s="149">
        <v>0.04</v>
      </c>
      <c r="P1775" s="151"/>
      <c r="Q1775" s="145"/>
      <c r="R1775" s="165"/>
      <c r="S1775" s="177"/>
    </row>
    <row r="1776" spans="2:20" ht="12.75" customHeight="1" x14ac:dyDescent="0.25">
      <c r="B1776" s="137">
        <v>1763</v>
      </c>
      <c r="C1776" s="81">
        <v>5</v>
      </c>
      <c r="D1776" s="83" t="s">
        <v>4824</v>
      </c>
      <c r="E1776" s="128" t="s">
        <v>2607</v>
      </c>
      <c r="F1776" s="86"/>
      <c r="G1776" s="86"/>
      <c r="H1776" s="79">
        <f>IF(ISBLANK(#REF!)=FALSE,1,IF($J1776&lt;=$D$6,-1,0))</f>
        <v>1</v>
      </c>
      <c r="I1776" s="251">
        <v>42072</v>
      </c>
      <c r="J1776" s="251">
        <v>42076</v>
      </c>
      <c r="K1776" s="149">
        <v>0.03</v>
      </c>
      <c r="L1776" s="180">
        <f t="shared" si="98"/>
        <v>5</v>
      </c>
      <c r="M1776" s="251"/>
      <c r="N1776" s="251"/>
      <c r="O1776" s="149">
        <v>0.03</v>
      </c>
      <c r="P1776" s="151"/>
      <c r="Q1776" s="145"/>
      <c r="R1776" s="165"/>
      <c r="S1776" s="177"/>
    </row>
    <row r="1777" spans="2:20" ht="12.75" customHeight="1" x14ac:dyDescent="0.25">
      <c r="B1777" s="137">
        <v>1764</v>
      </c>
      <c r="C1777" s="81">
        <v>5</v>
      </c>
      <c r="D1777" s="83" t="s">
        <v>4825</v>
      </c>
      <c r="E1777" s="128" t="s">
        <v>4691</v>
      </c>
      <c r="F1777" s="86"/>
      <c r="G1777" s="86"/>
      <c r="H1777" s="79">
        <f>IF(ISBLANK(#REF!)=FALSE,1,IF($J1777&lt;=$D$6,-1,0))</f>
        <v>1</v>
      </c>
      <c r="I1777" s="251">
        <v>42072</v>
      </c>
      <c r="J1777" s="251">
        <v>42076</v>
      </c>
      <c r="K1777" s="149">
        <v>0.06</v>
      </c>
      <c r="L1777" s="180">
        <f t="shared" si="98"/>
        <v>5</v>
      </c>
      <c r="M1777" s="251"/>
      <c r="N1777" s="251"/>
      <c r="O1777" s="149">
        <v>0.06</v>
      </c>
      <c r="P1777" s="151"/>
      <c r="Q1777" s="145"/>
      <c r="R1777" s="165"/>
      <c r="S1777" s="177"/>
    </row>
    <row r="1778" spans="2:20" ht="12.75" customHeight="1" x14ac:dyDescent="0.25">
      <c r="B1778" s="137">
        <v>1765</v>
      </c>
      <c r="C1778" s="81">
        <v>5</v>
      </c>
      <c r="D1778" s="83" t="s">
        <v>4826</v>
      </c>
      <c r="E1778" s="128" t="s">
        <v>2610</v>
      </c>
      <c r="F1778" s="86"/>
      <c r="G1778" s="86"/>
      <c r="H1778" s="79">
        <f>IF(ISBLANK(#REF!)=FALSE,1,IF($J1778&lt;=$D$6,-1,0))</f>
        <v>1</v>
      </c>
      <c r="I1778" s="251">
        <v>42072</v>
      </c>
      <c r="J1778" s="251">
        <v>42076</v>
      </c>
      <c r="K1778" s="149">
        <v>0.06</v>
      </c>
      <c r="L1778" s="180">
        <f t="shared" si="98"/>
        <v>5</v>
      </c>
      <c r="M1778" s="251"/>
      <c r="N1778" s="251"/>
      <c r="O1778" s="149">
        <v>0.06</v>
      </c>
      <c r="P1778" s="151"/>
      <c r="Q1778" s="145"/>
      <c r="R1778" s="165"/>
      <c r="S1778" s="177"/>
    </row>
    <row r="1779" spans="2:20" ht="12.75" customHeight="1" x14ac:dyDescent="0.25">
      <c r="B1779" s="137">
        <v>1766</v>
      </c>
      <c r="C1779" s="81">
        <v>5</v>
      </c>
      <c r="D1779" s="83" t="s">
        <v>4827</v>
      </c>
      <c r="E1779" s="128" t="s">
        <v>2612</v>
      </c>
      <c r="F1779" s="86"/>
      <c r="G1779" s="86"/>
      <c r="H1779" s="79">
        <f>IF(ISBLANK(#REF!)=FALSE,1,IF($J1779&lt;=$D$6,-1,0))</f>
        <v>1</v>
      </c>
      <c r="I1779" s="251">
        <v>42072</v>
      </c>
      <c r="J1779" s="251">
        <v>42076</v>
      </c>
      <c r="K1779" s="149">
        <v>0.02</v>
      </c>
      <c r="L1779" s="180">
        <f t="shared" si="98"/>
        <v>5</v>
      </c>
      <c r="M1779" s="251"/>
      <c r="N1779" s="251"/>
      <c r="O1779" s="149">
        <v>0.02</v>
      </c>
      <c r="P1779" s="151"/>
      <c r="Q1779" s="145"/>
      <c r="R1779" s="165"/>
      <c r="S1779" s="177"/>
    </row>
    <row r="1780" spans="2:20" ht="12.75" customHeight="1" x14ac:dyDescent="0.25">
      <c r="B1780" s="137">
        <v>1767</v>
      </c>
      <c r="C1780" s="81">
        <v>5</v>
      </c>
      <c r="D1780" s="83" t="s">
        <v>4828</v>
      </c>
      <c r="E1780" s="128" t="s">
        <v>1094</v>
      </c>
      <c r="F1780" s="86"/>
      <c r="G1780" s="86"/>
      <c r="H1780" s="79">
        <f>IF(ISBLANK(#REF!)=FALSE,1,IF($J1780&lt;=$D$6,-1,0))</f>
        <v>1</v>
      </c>
      <c r="I1780" s="251">
        <v>42072</v>
      </c>
      <c r="J1780" s="251">
        <v>42076</v>
      </c>
      <c r="K1780" s="149">
        <v>0.02</v>
      </c>
      <c r="L1780" s="180">
        <f t="shared" si="98"/>
        <v>5</v>
      </c>
      <c r="M1780" s="251"/>
      <c r="N1780" s="251"/>
      <c r="O1780" s="149">
        <v>0.02</v>
      </c>
      <c r="P1780" s="151"/>
      <c r="Q1780" s="145"/>
      <c r="R1780" s="165"/>
      <c r="S1780" s="177"/>
    </row>
    <row r="1781" spans="2:20" ht="12.75" customHeight="1" x14ac:dyDescent="0.25">
      <c r="B1781" s="137">
        <v>1768</v>
      </c>
      <c r="C1781" s="81">
        <v>5</v>
      </c>
      <c r="D1781" s="83" t="s">
        <v>4829</v>
      </c>
      <c r="E1781" s="128" t="s">
        <v>2615</v>
      </c>
      <c r="F1781" s="86"/>
      <c r="G1781" s="86"/>
      <c r="H1781" s="79">
        <f>IF(ISBLANK(#REF!)=FALSE,1,IF($J1781&lt;=$D$6,-1,0))</f>
        <v>1</v>
      </c>
      <c r="I1781" s="251">
        <v>42079</v>
      </c>
      <c r="J1781" s="251">
        <v>42083</v>
      </c>
      <c r="K1781" s="149">
        <v>0.01</v>
      </c>
      <c r="L1781" s="180">
        <f t="shared" si="98"/>
        <v>5</v>
      </c>
      <c r="M1781" s="251"/>
      <c r="N1781" s="251"/>
      <c r="O1781" s="149">
        <v>0.01</v>
      </c>
      <c r="P1781" s="151"/>
      <c r="Q1781" s="145"/>
      <c r="R1781" s="165"/>
      <c r="S1781" s="177"/>
    </row>
    <row r="1782" spans="2:20" ht="12.75" customHeight="1" x14ac:dyDescent="0.25">
      <c r="B1782" s="137">
        <v>1769</v>
      </c>
      <c r="C1782" s="81">
        <v>5</v>
      </c>
      <c r="D1782" s="83" t="s">
        <v>4830</v>
      </c>
      <c r="E1782" s="128" t="s">
        <v>2617</v>
      </c>
      <c r="F1782" s="86"/>
      <c r="G1782" s="86"/>
      <c r="H1782" s="79">
        <f>IF(ISBLANK(#REF!)=FALSE,1,IF($J1782&lt;=$D$6,-1,0))</f>
        <v>1</v>
      </c>
      <c r="I1782" s="251">
        <v>42079</v>
      </c>
      <c r="J1782" s="251">
        <v>42083</v>
      </c>
      <c r="K1782" s="149">
        <v>0.02</v>
      </c>
      <c r="L1782" s="180">
        <f t="shared" si="98"/>
        <v>5</v>
      </c>
      <c r="M1782" s="251"/>
      <c r="N1782" s="251"/>
      <c r="O1782" s="149">
        <v>0.02</v>
      </c>
      <c r="P1782" s="151"/>
      <c r="Q1782" s="145"/>
      <c r="R1782" s="165"/>
      <c r="S1782" s="177"/>
    </row>
    <row r="1783" spans="2:20" ht="12.75" customHeight="1" x14ac:dyDescent="0.25">
      <c r="B1783" s="137">
        <v>1770</v>
      </c>
      <c r="C1783" s="81">
        <v>5</v>
      </c>
      <c r="D1783" s="83" t="s">
        <v>4831</v>
      </c>
      <c r="E1783" s="128" t="s">
        <v>2619</v>
      </c>
      <c r="F1783" s="86"/>
      <c r="G1783" s="86"/>
      <c r="H1783" s="79">
        <f>IF(ISBLANK(#REF!)=FALSE,1,IF($J1783&lt;=$D$6,-1,0))</f>
        <v>1</v>
      </c>
      <c r="I1783" s="251">
        <v>42079</v>
      </c>
      <c r="J1783" s="251">
        <v>42083</v>
      </c>
      <c r="K1783" s="149">
        <v>0.02</v>
      </c>
      <c r="L1783" s="180">
        <f t="shared" si="98"/>
        <v>5</v>
      </c>
      <c r="M1783" s="251"/>
      <c r="N1783" s="251"/>
      <c r="O1783" s="149">
        <v>0.02</v>
      </c>
      <c r="P1783" s="151"/>
      <c r="Q1783" s="145"/>
      <c r="R1783" s="165"/>
      <c r="S1783" s="177"/>
    </row>
    <row r="1784" spans="2:20" ht="12.75" customHeight="1" x14ac:dyDescent="0.25">
      <c r="B1784" s="137">
        <v>1771</v>
      </c>
      <c r="C1784" s="81">
        <v>5</v>
      </c>
      <c r="D1784" s="83" t="s">
        <v>4832</v>
      </c>
      <c r="E1784" s="128" t="s">
        <v>2621</v>
      </c>
      <c r="F1784" s="86"/>
      <c r="G1784" s="86"/>
      <c r="H1784" s="79">
        <f>IF(ISBLANK(#REF!)=FALSE,1,IF($J1784&lt;=$D$6,-1,0))</f>
        <v>1</v>
      </c>
      <c r="I1784" s="251">
        <v>42079</v>
      </c>
      <c r="J1784" s="251">
        <v>42083</v>
      </c>
      <c r="K1784" s="149">
        <v>0.02</v>
      </c>
      <c r="L1784" s="180">
        <f t="shared" si="98"/>
        <v>5</v>
      </c>
      <c r="M1784" s="251"/>
      <c r="N1784" s="251"/>
      <c r="O1784" s="149">
        <v>0.02</v>
      </c>
      <c r="P1784" s="151"/>
      <c r="Q1784" s="145"/>
      <c r="R1784" s="165"/>
      <c r="S1784" s="177"/>
    </row>
    <row r="1785" spans="2:20" ht="12.75" customHeight="1" x14ac:dyDescent="0.25">
      <c r="B1785" s="137">
        <v>1772</v>
      </c>
      <c r="C1785" s="81">
        <v>3</v>
      </c>
      <c r="D1785" s="83" t="s">
        <v>4833</v>
      </c>
      <c r="E1785" s="128" t="s">
        <v>680</v>
      </c>
      <c r="F1785" s="85"/>
      <c r="G1785" s="85"/>
      <c r="H1785" s="79">
        <f>IF(ISBLANK(#REF!)=FALSE,1,IF($J1785&lt;=$D$6,-1,0))</f>
        <v>1</v>
      </c>
      <c r="I1785" s="251">
        <v>42058</v>
      </c>
      <c r="J1785" s="251">
        <v>42081</v>
      </c>
      <c r="K1785" s="149">
        <f>SUM(K1786)</f>
        <v>0.25</v>
      </c>
      <c r="L1785" s="180">
        <v>0.2</v>
      </c>
      <c r="M1785" s="251"/>
      <c r="N1785" s="251"/>
      <c r="O1785" s="149">
        <f>SUM(O1786)</f>
        <v>0.25</v>
      </c>
      <c r="P1785" s="151"/>
      <c r="Q1785" s="145"/>
      <c r="R1785" s="165"/>
      <c r="S1785" s="177"/>
      <c r="T1785" s="174"/>
    </row>
    <row r="1786" spans="2:20" ht="12.75" customHeight="1" x14ac:dyDescent="0.25">
      <c r="B1786" s="137">
        <v>1773</v>
      </c>
      <c r="C1786" s="81">
        <v>4</v>
      </c>
      <c r="D1786" s="83" t="s">
        <v>4834</v>
      </c>
      <c r="E1786" s="128" t="s">
        <v>682</v>
      </c>
      <c r="F1786" s="86" t="s">
        <v>684</v>
      </c>
      <c r="G1786" s="86"/>
      <c r="H1786" s="79">
        <f>IF(ISBLANK(#REF!)=FALSE,1,IF($J1786&lt;=$D$6,-1,0))</f>
        <v>1</v>
      </c>
      <c r="I1786" s="251">
        <v>42065</v>
      </c>
      <c r="J1786" s="251">
        <v>42088</v>
      </c>
      <c r="K1786" s="149">
        <v>0.25</v>
      </c>
      <c r="L1786" s="180">
        <f>NETWORKDAYS(I1786,J1786,0)</f>
        <v>18</v>
      </c>
      <c r="M1786" s="251"/>
      <c r="N1786" s="251"/>
      <c r="O1786" s="149">
        <v>0.25</v>
      </c>
      <c r="P1786" s="151"/>
      <c r="Q1786" s="145"/>
      <c r="R1786" s="165"/>
      <c r="S1786" s="177"/>
    </row>
    <row r="1787" spans="2:20" ht="12.75" customHeight="1" x14ac:dyDescent="0.25">
      <c r="B1787" s="137">
        <v>1774</v>
      </c>
      <c r="C1787" s="81">
        <v>3</v>
      </c>
      <c r="D1787" s="83" t="s">
        <v>4835</v>
      </c>
      <c r="E1787" s="128" t="s">
        <v>686</v>
      </c>
      <c r="F1787" s="85"/>
      <c r="G1787" s="85"/>
      <c r="H1787" s="79">
        <f>IF(ISBLANK(#REF!)=FALSE,1,IF($J1787&lt;=$D$6,-1,0))</f>
        <v>1</v>
      </c>
      <c r="I1787" s="251">
        <v>42058</v>
      </c>
      <c r="J1787" s="251">
        <v>42088</v>
      </c>
      <c r="K1787" s="149">
        <f>SUM(K1788,K1789)</f>
        <v>0.35</v>
      </c>
      <c r="L1787" s="180">
        <v>0.3</v>
      </c>
      <c r="M1787" s="251"/>
      <c r="N1787" s="251"/>
      <c r="O1787" s="149">
        <f>SUM(O1788,O1789)</f>
        <v>0.35</v>
      </c>
      <c r="P1787" s="151"/>
      <c r="Q1787" s="145"/>
      <c r="R1787" s="165"/>
      <c r="S1787" s="177"/>
      <c r="T1787" s="174">
        <f>SUM(L1754,L1770,L1785,L1787)</f>
        <v>1.5</v>
      </c>
    </row>
    <row r="1788" spans="2:20" ht="22.5" customHeight="1" x14ac:dyDescent="0.25">
      <c r="B1788" s="137">
        <v>1775</v>
      </c>
      <c r="C1788" s="81">
        <v>4</v>
      </c>
      <c r="D1788" s="83" t="s">
        <v>4836</v>
      </c>
      <c r="E1788" s="128" t="s">
        <v>688</v>
      </c>
      <c r="F1788" s="200" t="s">
        <v>689</v>
      </c>
      <c r="G1788" s="200"/>
      <c r="H1788" s="79">
        <f>IF(ISBLANK(#REF!)=FALSE,1,IF($J1788&lt;=$D$6,-1,0))</f>
        <v>1</v>
      </c>
      <c r="I1788" s="251">
        <v>42058</v>
      </c>
      <c r="J1788" s="251">
        <v>42088</v>
      </c>
      <c r="K1788" s="149">
        <v>0.25</v>
      </c>
      <c r="L1788" s="180">
        <f t="shared" ref="L1788:L1789" si="99">NETWORKDAYS(I1788,J1788,0)</f>
        <v>23</v>
      </c>
      <c r="M1788" s="251"/>
      <c r="N1788" s="251"/>
      <c r="O1788" s="149">
        <v>0.25</v>
      </c>
      <c r="P1788" s="151"/>
      <c r="Q1788" s="145"/>
      <c r="R1788" s="165"/>
      <c r="S1788" s="177"/>
    </row>
    <row r="1789" spans="2:20" ht="22.5" customHeight="1" x14ac:dyDescent="0.25">
      <c r="B1789" s="137">
        <v>1776</v>
      </c>
      <c r="C1789" s="81">
        <v>4</v>
      </c>
      <c r="D1789" s="83" t="s">
        <v>4836</v>
      </c>
      <c r="E1789" s="128" t="s">
        <v>692</v>
      </c>
      <c r="F1789" s="201"/>
      <c r="G1789" s="201"/>
      <c r="H1789" s="79">
        <f>IF(ISBLANK(#REF!)=FALSE,1,IF($J1789&lt;=$D$6,-1,0))</f>
        <v>1</v>
      </c>
      <c r="I1789" s="251">
        <v>42058</v>
      </c>
      <c r="J1789" s="251">
        <v>42088</v>
      </c>
      <c r="K1789" s="149">
        <v>0.1</v>
      </c>
      <c r="L1789" s="180">
        <f t="shared" si="99"/>
        <v>23</v>
      </c>
      <c r="M1789" s="251"/>
      <c r="N1789" s="251"/>
      <c r="O1789" s="149">
        <v>0.1</v>
      </c>
      <c r="P1789" s="151"/>
      <c r="Q1789" s="145"/>
      <c r="R1789" s="165"/>
      <c r="S1789" s="177"/>
    </row>
    <row r="1790" spans="2:20" ht="12.75" customHeight="1" x14ac:dyDescent="0.25">
      <c r="B1790" s="137">
        <v>1777</v>
      </c>
      <c r="C1790" s="81">
        <v>2</v>
      </c>
      <c r="D1790" s="108">
        <v>7.3</v>
      </c>
      <c r="E1790" s="128" t="s">
        <v>453</v>
      </c>
      <c r="F1790" s="85"/>
      <c r="G1790" s="85"/>
      <c r="H1790" s="79">
        <f>IF(ISBLANK(#REF!)=FALSE,1,IF($J1790&lt;=$D$6,-1,0))</f>
        <v>1</v>
      </c>
      <c r="I1790" s="251">
        <v>42072</v>
      </c>
      <c r="J1790" s="251">
        <v>42174</v>
      </c>
      <c r="K1790" s="149">
        <f>SUM(K1791,K1863)</f>
        <v>1.8000000000000003</v>
      </c>
      <c r="L1790" s="180">
        <v>2</v>
      </c>
      <c r="M1790" s="251"/>
      <c r="N1790" s="251"/>
      <c r="O1790" s="149">
        <f>SUM(O1791,O1863)</f>
        <v>1.8000000000000003</v>
      </c>
      <c r="P1790" s="151"/>
      <c r="Q1790" s="145"/>
      <c r="R1790" s="165"/>
      <c r="S1790" s="177"/>
      <c r="T1790" s="174"/>
    </row>
    <row r="1791" spans="2:20" ht="12.75" customHeight="1" x14ac:dyDescent="0.25">
      <c r="B1791" s="137">
        <v>1778</v>
      </c>
      <c r="C1791" s="81">
        <v>3</v>
      </c>
      <c r="D1791" s="83" t="s">
        <v>4837</v>
      </c>
      <c r="E1791" s="128" t="s">
        <v>454</v>
      </c>
      <c r="F1791" s="85"/>
      <c r="G1791" s="85"/>
      <c r="H1791" s="79">
        <f>IF(ISBLANK(#REF!)=FALSE,1,IF($J1791&lt;=$D$6,-1,0))</f>
        <v>1</v>
      </c>
      <c r="I1791" s="251">
        <v>42072</v>
      </c>
      <c r="J1791" s="251">
        <v>42174</v>
      </c>
      <c r="K1791" s="149">
        <f>SUM(K1792,K1862)</f>
        <v>0.9</v>
      </c>
      <c r="L1791" s="180">
        <v>1</v>
      </c>
      <c r="M1791" s="251"/>
      <c r="N1791" s="251"/>
      <c r="O1791" s="149">
        <f>SUM(O1792,O1862)</f>
        <v>0.9</v>
      </c>
      <c r="P1791" s="151"/>
      <c r="Q1791" s="145"/>
      <c r="R1791" s="165"/>
      <c r="S1791" s="177"/>
      <c r="T1791" s="174"/>
    </row>
    <row r="1792" spans="2:20" ht="12.75" customHeight="1" x14ac:dyDescent="0.25">
      <c r="B1792" s="137">
        <v>1779</v>
      </c>
      <c r="C1792" s="81">
        <v>4</v>
      </c>
      <c r="D1792" s="83" t="s">
        <v>4838</v>
      </c>
      <c r="E1792" s="128" t="s">
        <v>926</v>
      </c>
      <c r="F1792" s="86" t="s">
        <v>455</v>
      </c>
      <c r="G1792" s="86"/>
      <c r="H1792" s="79">
        <f>IF(ISBLANK(#REF!)=FALSE,1,IF($J1792&lt;=$D$6,-1,0))</f>
        <v>1</v>
      </c>
      <c r="I1792" s="251">
        <v>42072</v>
      </c>
      <c r="J1792" s="251">
        <v>42174</v>
      </c>
      <c r="K1792" s="149">
        <f>SUM(K1793,K1795,K1804,K1813,K1822,K1827,K1831,K1838,K1841,K1844,K1847,K1856,K1859)</f>
        <v>0.8</v>
      </c>
      <c r="L1792" s="180">
        <f t="shared" ref="L1792:L1793" si="100">NETWORKDAYS(I1792,J1792,0)</f>
        <v>75</v>
      </c>
      <c r="M1792" s="251"/>
      <c r="N1792" s="251"/>
      <c r="O1792" s="149">
        <f>SUM(O1793,O1795,O1804,O1813,O1822,O1827,O1831,O1838,O1841,O1844,O1847,O1856,O1859)</f>
        <v>0.8</v>
      </c>
      <c r="P1792" s="151"/>
      <c r="Q1792" s="145"/>
      <c r="R1792" s="165"/>
      <c r="S1792" s="177"/>
    </row>
    <row r="1793" spans="2:19" ht="12.75" customHeight="1" x14ac:dyDescent="0.25">
      <c r="B1793" s="137">
        <v>1780</v>
      </c>
      <c r="C1793" s="81">
        <v>5</v>
      </c>
      <c r="D1793" s="83" t="s">
        <v>4839</v>
      </c>
      <c r="E1793" s="128" t="s">
        <v>1915</v>
      </c>
      <c r="F1793" s="86"/>
      <c r="G1793" s="86"/>
      <c r="H1793" s="79">
        <f>IF(ISBLANK(#REF!)=FALSE,1,IF($J1793&lt;=$D$6,-1,0))</f>
        <v>1</v>
      </c>
      <c r="I1793" s="251">
        <v>42072</v>
      </c>
      <c r="J1793" s="251">
        <v>42076</v>
      </c>
      <c r="K1793" s="149">
        <v>0.03</v>
      </c>
      <c r="L1793" s="180">
        <f t="shared" si="100"/>
        <v>5</v>
      </c>
      <c r="M1793" s="251"/>
      <c r="N1793" s="251"/>
      <c r="O1793" s="149">
        <v>0.03</v>
      </c>
      <c r="P1793" s="151"/>
      <c r="Q1793" s="145"/>
      <c r="R1793" s="165"/>
      <c r="S1793" s="177"/>
    </row>
    <row r="1794" spans="2:19" ht="12.75" customHeight="1" x14ac:dyDescent="0.25">
      <c r="B1794" s="137">
        <v>1781</v>
      </c>
      <c r="C1794" s="81">
        <v>6</v>
      </c>
      <c r="D1794" s="83" t="s">
        <v>4840</v>
      </c>
      <c r="E1794" s="128" t="s">
        <v>4841</v>
      </c>
      <c r="F1794" s="86"/>
      <c r="G1794" s="86"/>
      <c r="H1794" s="79">
        <f>IF(ISBLANK(#REF!)=FALSE,1,IF($J1794&lt;=$D$6,-1,0))</f>
        <v>1</v>
      </c>
      <c r="I1794" s="251">
        <v>42072</v>
      </c>
      <c r="J1794" s="251">
        <v>42076</v>
      </c>
      <c r="K1794" s="149"/>
      <c r="L1794" s="180"/>
      <c r="M1794" s="251"/>
      <c r="N1794" s="251"/>
      <c r="O1794" s="149"/>
      <c r="P1794" s="151"/>
      <c r="Q1794" s="145"/>
      <c r="R1794" s="165"/>
      <c r="S1794" s="177"/>
    </row>
    <row r="1795" spans="2:19" ht="12.75" customHeight="1" x14ac:dyDescent="0.25">
      <c r="B1795" s="137">
        <v>1782</v>
      </c>
      <c r="C1795" s="81">
        <v>5</v>
      </c>
      <c r="D1795" s="83" t="s">
        <v>4842</v>
      </c>
      <c r="E1795" s="128" t="s">
        <v>2602</v>
      </c>
      <c r="F1795" s="86"/>
      <c r="G1795" s="86"/>
      <c r="H1795" s="79">
        <f>IF(ISBLANK(#REF!)=FALSE,1,IF($J1795&lt;=$D$6,-1,0))</f>
        <v>1</v>
      </c>
      <c r="I1795" s="251">
        <v>42072</v>
      </c>
      <c r="J1795" s="251">
        <v>42125</v>
      </c>
      <c r="K1795" s="149">
        <v>0.06</v>
      </c>
      <c r="L1795" s="180">
        <f>NETWORKDAYS(I1795,J1795,0)</f>
        <v>40</v>
      </c>
      <c r="M1795" s="251"/>
      <c r="N1795" s="251"/>
      <c r="O1795" s="149">
        <v>0.06</v>
      </c>
      <c r="P1795" s="151"/>
      <c r="Q1795" s="145"/>
      <c r="R1795" s="165"/>
      <c r="S1795" s="177"/>
    </row>
    <row r="1796" spans="2:19" ht="12.75" customHeight="1" x14ac:dyDescent="0.25">
      <c r="B1796" s="137">
        <v>1783</v>
      </c>
      <c r="C1796" s="81">
        <v>6</v>
      </c>
      <c r="D1796" s="83" t="s">
        <v>4840</v>
      </c>
      <c r="E1796" s="128" t="s">
        <v>4843</v>
      </c>
      <c r="F1796" s="86"/>
      <c r="G1796" s="86"/>
      <c r="H1796" s="79">
        <f>IF(ISBLANK(#REF!)=FALSE,1,IF($J1796&lt;=$D$6,-1,0))</f>
        <v>1</v>
      </c>
      <c r="I1796" s="251">
        <v>42072</v>
      </c>
      <c r="J1796" s="251">
        <v>42076</v>
      </c>
      <c r="K1796" s="149"/>
      <c r="L1796" s="180"/>
      <c r="M1796" s="251"/>
      <c r="N1796" s="251"/>
      <c r="O1796" s="149"/>
      <c r="P1796" s="151"/>
      <c r="Q1796" s="145"/>
      <c r="R1796" s="165"/>
      <c r="S1796" s="177"/>
    </row>
    <row r="1797" spans="2:19" ht="12.75" customHeight="1" x14ac:dyDescent="0.25">
      <c r="B1797" s="137">
        <v>1784</v>
      </c>
      <c r="C1797" s="81">
        <v>6</v>
      </c>
      <c r="D1797" s="83" t="s">
        <v>4844</v>
      </c>
      <c r="E1797" s="128" t="s">
        <v>4845</v>
      </c>
      <c r="F1797" s="86"/>
      <c r="G1797" s="86"/>
      <c r="H1797" s="79">
        <f>IF(ISBLANK(#REF!)=FALSE,1,IF($J1797&lt;=$D$6,-1,0))</f>
        <v>1</v>
      </c>
      <c r="I1797" s="251">
        <v>42079</v>
      </c>
      <c r="J1797" s="251">
        <v>42083</v>
      </c>
      <c r="K1797" s="149"/>
      <c r="L1797" s="180"/>
      <c r="M1797" s="251"/>
      <c r="N1797" s="251"/>
      <c r="O1797" s="149"/>
      <c r="P1797" s="151"/>
      <c r="Q1797" s="145"/>
      <c r="R1797" s="165"/>
      <c r="S1797" s="177"/>
    </row>
    <row r="1798" spans="2:19" ht="12.75" customHeight="1" x14ac:dyDescent="0.25">
      <c r="B1798" s="137">
        <v>1785</v>
      </c>
      <c r="C1798" s="81">
        <v>6</v>
      </c>
      <c r="D1798" s="83" t="s">
        <v>4846</v>
      </c>
      <c r="E1798" s="128" t="s">
        <v>4847</v>
      </c>
      <c r="F1798" s="86"/>
      <c r="G1798" s="86"/>
      <c r="H1798" s="79">
        <f>IF(ISBLANK(#REF!)=FALSE,1,IF($J1798&lt;=$D$6,-1,0))</f>
        <v>1</v>
      </c>
      <c r="I1798" s="251">
        <v>42086</v>
      </c>
      <c r="J1798" s="251">
        <v>42090</v>
      </c>
      <c r="K1798" s="149"/>
      <c r="L1798" s="180"/>
      <c r="M1798" s="251"/>
      <c r="N1798" s="251"/>
      <c r="O1798" s="149"/>
      <c r="P1798" s="151"/>
      <c r="Q1798" s="145"/>
      <c r="R1798" s="165"/>
      <c r="S1798" s="177"/>
    </row>
    <row r="1799" spans="2:19" ht="12.75" customHeight="1" x14ac:dyDescent="0.25">
      <c r="B1799" s="137">
        <v>1786</v>
      </c>
      <c r="C1799" s="81">
        <v>6</v>
      </c>
      <c r="D1799" s="83" t="s">
        <v>4848</v>
      </c>
      <c r="E1799" s="128" t="s">
        <v>4849</v>
      </c>
      <c r="F1799" s="86"/>
      <c r="G1799" s="86"/>
      <c r="H1799" s="79">
        <f>IF(ISBLANK(#REF!)=FALSE,1,IF($J1799&lt;=$D$6,-1,0))</f>
        <v>1</v>
      </c>
      <c r="I1799" s="251">
        <v>42093</v>
      </c>
      <c r="J1799" s="251">
        <v>42097</v>
      </c>
      <c r="K1799" s="149"/>
      <c r="L1799" s="180"/>
      <c r="M1799" s="251"/>
      <c r="N1799" s="251"/>
      <c r="O1799" s="149"/>
      <c r="P1799" s="151"/>
      <c r="Q1799" s="145"/>
      <c r="R1799" s="165"/>
      <c r="S1799" s="177"/>
    </row>
    <row r="1800" spans="2:19" ht="12.75" customHeight="1" x14ac:dyDescent="0.25">
      <c r="B1800" s="137">
        <v>1787</v>
      </c>
      <c r="C1800" s="81">
        <v>6</v>
      </c>
      <c r="D1800" s="83" t="s">
        <v>4850</v>
      </c>
      <c r="E1800" s="128" t="s">
        <v>4851</v>
      </c>
      <c r="F1800" s="86"/>
      <c r="G1800" s="86"/>
      <c r="H1800" s="79">
        <f>IF(ISBLANK(#REF!)=FALSE,1,IF($J1800&lt;=$D$6,-1,0))</f>
        <v>1</v>
      </c>
      <c r="I1800" s="251">
        <v>42100</v>
      </c>
      <c r="J1800" s="251">
        <v>42104</v>
      </c>
      <c r="K1800" s="149"/>
      <c r="L1800" s="180"/>
      <c r="M1800" s="251"/>
      <c r="N1800" s="251"/>
      <c r="O1800" s="149"/>
      <c r="P1800" s="151"/>
      <c r="Q1800" s="145"/>
      <c r="R1800" s="165"/>
      <c r="S1800" s="177"/>
    </row>
    <row r="1801" spans="2:19" ht="12.75" customHeight="1" x14ac:dyDescent="0.25">
      <c r="B1801" s="137">
        <v>1788</v>
      </c>
      <c r="C1801" s="81">
        <v>6</v>
      </c>
      <c r="D1801" s="83" t="s">
        <v>4852</v>
      </c>
      <c r="E1801" s="128" t="s">
        <v>4853</v>
      </c>
      <c r="F1801" s="86"/>
      <c r="G1801" s="86"/>
      <c r="H1801" s="79">
        <f>IF(ISBLANK(#REF!)=FALSE,1,IF($J1801&lt;=$D$6,-1,0))</f>
        <v>1</v>
      </c>
      <c r="I1801" s="251">
        <v>42107</v>
      </c>
      <c r="J1801" s="251">
        <v>42111</v>
      </c>
      <c r="K1801" s="149"/>
      <c r="L1801" s="180"/>
      <c r="M1801" s="251"/>
      <c r="N1801" s="251"/>
      <c r="O1801" s="149"/>
      <c r="P1801" s="151"/>
      <c r="Q1801" s="145"/>
      <c r="R1801" s="165"/>
      <c r="S1801" s="177"/>
    </row>
    <row r="1802" spans="2:19" ht="12.75" customHeight="1" x14ac:dyDescent="0.25">
      <c r="B1802" s="137">
        <v>1789</v>
      </c>
      <c r="C1802" s="81">
        <v>6</v>
      </c>
      <c r="D1802" s="83" t="s">
        <v>4854</v>
      </c>
      <c r="E1802" s="128" t="s">
        <v>4855</v>
      </c>
      <c r="F1802" s="86"/>
      <c r="G1802" s="86"/>
      <c r="H1802" s="79">
        <f>IF(ISBLANK(#REF!)=FALSE,1,IF($J1802&lt;=$D$6,-1,0))</f>
        <v>1</v>
      </c>
      <c r="I1802" s="251">
        <v>42114</v>
      </c>
      <c r="J1802" s="251">
        <v>42118</v>
      </c>
      <c r="K1802" s="149"/>
      <c r="L1802" s="180"/>
      <c r="M1802" s="251"/>
      <c r="N1802" s="251"/>
      <c r="O1802" s="149"/>
      <c r="P1802" s="151"/>
      <c r="Q1802" s="145"/>
      <c r="R1802" s="165"/>
      <c r="S1802" s="177"/>
    </row>
    <row r="1803" spans="2:19" ht="12.75" customHeight="1" x14ac:dyDescent="0.25">
      <c r="B1803" s="137">
        <v>1790</v>
      </c>
      <c r="C1803" s="81">
        <v>6</v>
      </c>
      <c r="D1803" s="83" t="s">
        <v>4856</v>
      </c>
      <c r="E1803" s="128" t="s">
        <v>4857</v>
      </c>
      <c r="F1803" s="86"/>
      <c r="G1803" s="86"/>
      <c r="H1803" s="79">
        <f>IF(ISBLANK(#REF!)=FALSE,1,IF($J1803&lt;=$D$6,-1,0))</f>
        <v>1</v>
      </c>
      <c r="I1803" s="251">
        <v>42121</v>
      </c>
      <c r="J1803" s="251">
        <v>42125</v>
      </c>
      <c r="K1803" s="149"/>
      <c r="L1803" s="180"/>
      <c r="M1803" s="251"/>
      <c r="N1803" s="251"/>
      <c r="O1803" s="149"/>
      <c r="P1803" s="151"/>
      <c r="Q1803" s="145"/>
      <c r="R1803" s="165"/>
      <c r="S1803" s="177"/>
    </row>
    <row r="1804" spans="2:19" ht="12.75" customHeight="1" x14ac:dyDescent="0.25">
      <c r="B1804" s="137">
        <v>1791</v>
      </c>
      <c r="C1804" s="81">
        <v>5</v>
      </c>
      <c r="D1804" s="83" t="s">
        <v>4858</v>
      </c>
      <c r="E1804" s="128" t="s">
        <v>4687</v>
      </c>
      <c r="F1804" s="86"/>
      <c r="G1804" s="86"/>
      <c r="H1804" s="79">
        <f>IF(ISBLANK(#REF!)=FALSE,1,IF($J1804&lt;=$D$6,-1,0))</f>
        <v>1</v>
      </c>
      <c r="I1804" s="251">
        <v>42072</v>
      </c>
      <c r="J1804" s="251">
        <v>42125</v>
      </c>
      <c r="K1804" s="149">
        <v>0.04</v>
      </c>
      <c r="L1804" s="180">
        <f>NETWORKDAYS(I1804,J1804,0)</f>
        <v>40</v>
      </c>
      <c r="M1804" s="251"/>
      <c r="N1804" s="251"/>
      <c r="O1804" s="149">
        <v>0.04</v>
      </c>
      <c r="P1804" s="151"/>
      <c r="Q1804" s="145"/>
      <c r="R1804" s="165"/>
      <c r="S1804" s="177"/>
    </row>
    <row r="1805" spans="2:19" ht="12.75" customHeight="1" x14ac:dyDescent="0.25">
      <c r="B1805" s="137">
        <v>1792</v>
      </c>
      <c r="C1805" s="81">
        <v>6</v>
      </c>
      <c r="D1805" s="83" t="s">
        <v>4859</v>
      </c>
      <c r="E1805" s="128" t="s">
        <v>4860</v>
      </c>
      <c r="F1805" s="86"/>
      <c r="G1805" s="86"/>
      <c r="H1805" s="79">
        <f>IF(ISBLANK(#REF!)=FALSE,1,IF($J1805&lt;=$D$6,-1,0))</f>
        <v>1</v>
      </c>
      <c r="I1805" s="251">
        <v>42072</v>
      </c>
      <c r="J1805" s="251">
        <v>42076</v>
      </c>
      <c r="K1805" s="149"/>
      <c r="L1805" s="180"/>
      <c r="M1805" s="251"/>
      <c r="N1805" s="251"/>
      <c r="O1805" s="149"/>
      <c r="P1805" s="151"/>
      <c r="Q1805" s="145"/>
      <c r="R1805" s="165"/>
      <c r="S1805" s="177"/>
    </row>
    <row r="1806" spans="2:19" ht="12.75" customHeight="1" x14ac:dyDescent="0.25">
      <c r="B1806" s="137">
        <v>1793</v>
      </c>
      <c r="C1806" s="81">
        <v>6</v>
      </c>
      <c r="D1806" s="83" t="s">
        <v>4861</v>
      </c>
      <c r="E1806" s="128" t="s">
        <v>4862</v>
      </c>
      <c r="F1806" s="86"/>
      <c r="G1806" s="86"/>
      <c r="H1806" s="79">
        <f>IF(ISBLANK(#REF!)=FALSE,1,IF($J1806&lt;=$D$6,-1,0))</f>
        <v>1</v>
      </c>
      <c r="I1806" s="251">
        <v>42079</v>
      </c>
      <c r="J1806" s="251">
        <v>42083</v>
      </c>
      <c r="K1806" s="149"/>
      <c r="L1806" s="180"/>
      <c r="M1806" s="251"/>
      <c r="N1806" s="251"/>
      <c r="O1806" s="149"/>
      <c r="P1806" s="151"/>
      <c r="Q1806" s="145"/>
      <c r="R1806" s="165"/>
      <c r="S1806" s="177"/>
    </row>
    <row r="1807" spans="2:19" ht="12.75" customHeight="1" x14ac:dyDescent="0.25">
      <c r="B1807" s="137">
        <v>1794</v>
      </c>
      <c r="C1807" s="81">
        <v>6</v>
      </c>
      <c r="D1807" s="83" t="s">
        <v>4863</v>
      </c>
      <c r="E1807" s="128" t="s">
        <v>2488</v>
      </c>
      <c r="F1807" s="86"/>
      <c r="G1807" s="86"/>
      <c r="H1807" s="79">
        <f>IF(ISBLANK(#REF!)=FALSE,1,IF($J1807&lt;=$D$6,-1,0))</f>
        <v>1</v>
      </c>
      <c r="I1807" s="251">
        <v>42086</v>
      </c>
      <c r="J1807" s="251">
        <v>42090</v>
      </c>
      <c r="K1807" s="149"/>
      <c r="L1807" s="180"/>
      <c r="M1807" s="251"/>
      <c r="N1807" s="251"/>
      <c r="O1807" s="149"/>
      <c r="P1807" s="151"/>
      <c r="Q1807" s="145"/>
      <c r="R1807" s="165"/>
      <c r="S1807" s="177"/>
    </row>
    <row r="1808" spans="2:19" ht="12.75" customHeight="1" x14ac:dyDescent="0.25">
      <c r="B1808" s="137">
        <v>1795</v>
      </c>
      <c r="C1808" s="81">
        <v>6</v>
      </c>
      <c r="D1808" s="83" t="s">
        <v>4864</v>
      </c>
      <c r="E1808" s="128" t="s">
        <v>2500</v>
      </c>
      <c r="F1808" s="86"/>
      <c r="G1808" s="86"/>
      <c r="H1808" s="79">
        <f>IF(ISBLANK(#REF!)=FALSE,1,IF($J1808&lt;=$D$6,-1,0))</f>
        <v>1</v>
      </c>
      <c r="I1808" s="251">
        <v>42093</v>
      </c>
      <c r="J1808" s="251">
        <v>42097</v>
      </c>
      <c r="K1808" s="149"/>
      <c r="L1808" s="180"/>
      <c r="M1808" s="251"/>
      <c r="N1808" s="251"/>
      <c r="O1808" s="149"/>
      <c r="P1808" s="151"/>
      <c r="Q1808" s="145"/>
      <c r="R1808" s="165"/>
      <c r="S1808" s="177"/>
    </row>
    <row r="1809" spans="1:19" ht="12.75" customHeight="1" x14ac:dyDescent="0.25">
      <c r="B1809" s="137">
        <v>1796</v>
      </c>
      <c r="C1809" s="81">
        <v>6</v>
      </c>
      <c r="D1809" s="83" t="s">
        <v>4865</v>
      </c>
      <c r="E1809" s="128" t="s">
        <v>1098</v>
      </c>
      <c r="F1809" s="86"/>
      <c r="G1809" s="86"/>
      <c r="H1809" s="79">
        <f>IF(ISBLANK(#REF!)=FALSE,1,IF($J1809&lt;=$D$6,-1,0))</f>
        <v>1</v>
      </c>
      <c r="I1809" s="251">
        <v>42100</v>
      </c>
      <c r="J1809" s="251">
        <v>42104</v>
      </c>
      <c r="K1809" s="149"/>
      <c r="L1809" s="180"/>
      <c r="M1809" s="251"/>
      <c r="N1809" s="251"/>
      <c r="O1809" s="149"/>
      <c r="P1809" s="151"/>
      <c r="Q1809" s="145"/>
      <c r="R1809" s="165"/>
      <c r="S1809" s="177"/>
    </row>
    <row r="1810" spans="1:19" ht="12.75" customHeight="1" x14ac:dyDescent="0.25">
      <c r="B1810" s="137">
        <v>1797</v>
      </c>
      <c r="C1810" s="81">
        <v>6</v>
      </c>
      <c r="D1810" s="83" t="s">
        <v>4866</v>
      </c>
      <c r="E1810" s="128" t="s">
        <v>4691</v>
      </c>
      <c r="F1810" s="86"/>
      <c r="G1810" s="86"/>
      <c r="H1810" s="79">
        <f>IF(ISBLANK(#REF!)=FALSE,1,IF($J1810&lt;=$D$6,-1,0))</f>
        <v>1</v>
      </c>
      <c r="I1810" s="251">
        <v>42107</v>
      </c>
      <c r="J1810" s="251">
        <v>42111</v>
      </c>
      <c r="K1810" s="149"/>
      <c r="L1810" s="180"/>
      <c r="M1810" s="251"/>
      <c r="N1810" s="251"/>
      <c r="O1810" s="149"/>
      <c r="P1810" s="151"/>
      <c r="Q1810" s="145"/>
      <c r="R1810" s="165"/>
      <c r="S1810" s="177"/>
    </row>
    <row r="1811" spans="1:19" ht="12.75" customHeight="1" x14ac:dyDescent="0.25">
      <c r="B1811" s="137">
        <v>1798</v>
      </c>
      <c r="C1811" s="81">
        <v>6</v>
      </c>
      <c r="D1811" s="83" t="s">
        <v>4867</v>
      </c>
      <c r="E1811" s="128" t="s">
        <v>2494</v>
      </c>
      <c r="F1811" s="86"/>
      <c r="G1811" s="86"/>
      <c r="H1811" s="79">
        <f>IF(ISBLANK(#REF!)=FALSE,1,IF($J1811&lt;=$D$6,-1,0))</f>
        <v>1</v>
      </c>
      <c r="I1811" s="251">
        <v>42114</v>
      </c>
      <c r="J1811" s="251">
        <v>42118</v>
      </c>
      <c r="K1811" s="149"/>
      <c r="L1811" s="180"/>
      <c r="M1811" s="251"/>
      <c r="N1811" s="251"/>
      <c r="O1811" s="149"/>
      <c r="P1811" s="151"/>
      <c r="Q1811" s="145"/>
      <c r="R1811" s="165"/>
      <c r="S1811" s="177"/>
    </row>
    <row r="1812" spans="1:19" ht="12.75" customHeight="1" x14ac:dyDescent="0.25">
      <c r="B1812" s="137">
        <v>1799</v>
      </c>
      <c r="C1812" s="81">
        <v>6</v>
      </c>
      <c r="D1812" s="83" t="s">
        <v>4868</v>
      </c>
      <c r="E1812" s="128" t="s">
        <v>4869</v>
      </c>
      <c r="F1812" s="86"/>
      <c r="G1812" s="86"/>
      <c r="H1812" s="79">
        <f>IF(ISBLANK(#REF!)=FALSE,1,IF($J1812&lt;=$D$6,-1,0))</f>
        <v>1</v>
      </c>
      <c r="I1812" s="251">
        <v>42121</v>
      </c>
      <c r="J1812" s="251">
        <v>42125</v>
      </c>
      <c r="K1812" s="149"/>
      <c r="L1812" s="180"/>
      <c r="M1812" s="251"/>
      <c r="N1812" s="251"/>
      <c r="O1812" s="149"/>
      <c r="P1812" s="151"/>
      <c r="Q1812" s="145"/>
      <c r="R1812" s="165"/>
      <c r="S1812" s="177"/>
    </row>
    <row r="1813" spans="1:19" ht="12.75" customHeight="1" x14ac:dyDescent="0.25">
      <c r="B1813" s="137">
        <v>1800</v>
      </c>
      <c r="C1813" s="81">
        <v>5</v>
      </c>
      <c r="D1813" s="83" t="s">
        <v>4870</v>
      </c>
      <c r="E1813" s="128" t="s">
        <v>1105</v>
      </c>
      <c r="F1813" s="86"/>
      <c r="G1813" s="86"/>
      <c r="H1813" s="79">
        <f>IF(ISBLANK(#REF!)=FALSE,1,IF($J1813&lt;=$D$6,-1,0))</f>
        <v>1</v>
      </c>
      <c r="I1813" s="251">
        <v>42072</v>
      </c>
      <c r="J1813" s="251">
        <v>42125</v>
      </c>
      <c r="K1813" s="149">
        <v>0.12</v>
      </c>
      <c r="L1813" s="180">
        <f>NETWORKDAYS(I1813,J1813,0)</f>
        <v>40</v>
      </c>
      <c r="M1813" s="251"/>
      <c r="N1813" s="251"/>
      <c r="O1813" s="149">
        <v>0.12</v>
      </c>
      <c r="P1813" s="151"/>
      <c r="Q1813" s="145"/>
      <c r="R1813" s="165"/>
      <c r="S1813" s="177"/>
    </row>
    <row r="1814" spans="1:19" ht="12.75" customHeight="1" x14ac:dyDescent="0.25">
      <c r="B1814" s="137">
        <v>1801</v>
      </c>
      <c r="C1814" s="81">
        <v>6</v>
      </c>
      <c r="D1814" s="83" t="s">
        <v>4871</v>
      </c>
      <c r="E1814" s="128" t="s">
        <v>1087</v>
      </c>
      <c r="F1814" s="86"/>
      <c r="G1814" s="86"/>
      <c r="H1814" s="79">
        <f>IF(ISBLANK(#REF!)=FALSE,1,IF($J1814&lt;=$D$6,-1,0))</f>
        <v>1</v>
      </c>
      <c r="I1814" s="251">
        <v>42072</v>
      </c>
      <c r="J1814" s="251">
        <v>42076</v>
      </c>
      <c r="K1814" s="149"/>
      <c r="L1814" s="180"/>
      <c r="M1814" s="251"/>
      <c r="N1814" s="251"/>
      <c r="O1814" s="149"/>
      <c r="P1814" s="151"/>
      <c r="Q1814" s="145"/>
      <c r="R1814" s="165"/>
      <c r="S1814" s="177"/>
    </row>
    <row r="1815" spans="1:19" ht="12.75" customHeight="1" x14ac:dyDescent="0.25">
      <c r="B1815" s="137">
        <v>1802</v>
      </c>
      <c r="C1815" s="81">
        <v>6</v>
      </c>
      <c r="D1815" s="83" t="s">
        <v>4872</v>
      </c>
      <c r="E1815" s="128" t="s">
        <v>4873</v>
      </c>
      <c r="F1815" s="86"/>
      <c r="G1815" s="86"/>
      <c r="H1815" s="79">
        <f>IF(ISBLANK(#REF!)=FALSE,1,IF($J1815&lt;=$D$6,-1,0))</f>
        <v>1</v>
      </c>
      <c r="I1815" s="251">
        <v>42079</v>
      </c>
      <c r="J1815" s="251">
        <v>42083</v>
      </c>
      <c r="K1815" s="149"/>
      <c r="L1815" s="180"/>
      <c r="M1815" s="251"/>
      <c r="N1815" s="251"/>
      <c r="O1815" s="149"/>
      <c r="P1815" s="151"/>
      <c r="Q1815" s="145"/>
      <c r="R1815" s="165"/>
      <c r="S1815" s="177"/>
    </row>
    <row r="1816" spans="1:19" ht="12.75" customHeight="1" x14ac:dyDescent="0.25">
      <c r="B1816" s="137">
        <v>1803</v>
      </c>
      <c r="C1816" s="81">
        <v>6</v>
      </c>
      <c r="D1816" s="83" t="s">
        <v>4874</v>
      </c>
      <c r="E1816" s="128" t="s">
        <v>4875</v>
      </c>
      <c r="F1816" s="86"/>
      <c r="G1816" s="86"/>
      <c r="H1816" s="79">
        <f>IF(ISBLANK(#REF!)=FALSE,1,IF($J1816&lt;=$D$6,-1,0))</f>
        <v>1</v>
      </c>
      <c r="I1816" s="251">
        <v>42086</v>
      </c>
      <c r="J1816" s="251">
        <v>42090</v>
      </c>
      <c r="K1816" s="149"/>
      <c r="L1816" s="180"/>
      <c r="M1816" s="251"/>
      <c r="N1816" s="251"/>
      <c r="O1816" s="149"/>
      <c r="P1816" s="151"/>
      <c r="Q1816" s="145"/>
      <c r="R1816" s="165"/>
      <c r="S1816" s="177"/>
    </row>
    <row r="1817" spans="1:19" ht="12.75" customHeight="1" x14ac:dyDescent="0.25">
      <c r="B1817" s="137">
        <v>1804</v>
      </c>
      <c r="C1817" s="81">
        <v>6</v>
      </c>
      <c r="D1817" s="83" t="s">
        <v>4876</v>
      </c>
      <c r="E1817" s="128" t="s">
        <v>2496</v>
      </c>
      <c r="F1817" s="86"/>
      <c r="G1817" s="86"/>
      <c r="H1817" s="79">
        <f>IF(ISBLANK(#REF!)=FALSE,1,IF($J1817&lt;=$D$6,-1,0))</f>
        <v>1</v>
      </c>
      <c r="I1817" s="251">
        <v>42093</v>
      </c>
      <c r="J1817" s="251">
        <v>42097</v>
      </c>
      <c r="K1817" s="149"/>
      <c r="L1817" s="180"/>
      <c r="M1817" s="251"/>
      <c r="N1817" s="251"/>
      <c r="O1817" s="149"/>
      <c r="P1817" s="151"/>
      <c r="Q1817" s="145"/>
      <c r="R1817" s="165"/>
      <c r="S1817" s="177"/>
    </row>
    <row r="1818" spans="1:19" ht="12.75" customHeight="1" x14ac:dyDescent="0.25">
      <c r="B1818" s="137">
        <v>1805</v>
      </c>
      <c r="C1818" s="81">
        <v>6</v>
      </c>
      <c r="D1818" s="83" t="s">
        <v>4877</v>
      </c>
      <c r="E1818" s="128" t="s">
        <v>1791</v>
      </c>
      <c r="F1818" s="86"/>
      <c r="G1818" s="86"/>
      <c r="H1818" s="79">
        <f>IF(ISBLANK(#REF!)=FALSE,1,IF($J1818&lt;=$D$6,-1,0))</f>
        <v>1</v>
      </c>
      <c r="I1818" s="251">
        <v>42100</v>
      </c>
      <c r="J1818" s="251">
        <v>42104</v>
      </c>
      <c r="K1818" s="149"/>
      <c r="L1818" s="180"/>
      <c r="M1818" s="251"/>
      <c r="N1818" s="251"/>
      <c r="O1818" s="149"/>
      <c r="P1818" s="151"/>
      <c r="Q1818" s="145"/>
      <c r="R1818" s="165"/>
      <c r="S1818" s="177"/>
    </row>
    <row r="1819" spans="1:19" ht="12.75" customHeight="1" x14ac:dyDescent="0.25">
      <c r="B1819" s="137">
        <v>1806</v>
      </c>
      <c r="C1819" s="81">
        <v>6</v>
      </c>
      <c r="D1819" s="83" t="s">
        <v>4878</v>
      </c>
      <c r="E1819" s="128" t="s">
        <v>4879</v>
      </c>
      <c r="F1819" s="86"/>
      <c r="G1819" s="86"/>
      <c r="H1819" s="79">
        <f>IF(ISBLANK(#REF!)=FALSE,1,IF($J1819&lt;=$D$6,-1,0))</f>
        <v>1</v>
      </c>
      <c r="I1819" s="251">
        <v>42107</v>
      </c>
      <c r="J1819" s="251">
        <v>42111</v>
      </c>
      <c r="K1819" s="149"/>
      <c r="L1819" s="180"/>
      <c r="M1819" s="251"/>
      <c r="N1819" s="251"/>
      <c r="O1819" s="149"/>
      <c r="P1819" s="151"/>
      <c r="Q1819" s="145"/>
      <c r="R1819" s="165"/>
      <c r="S1819" s="177"/>
    </row>
    <row r="1820" spans="1:19" ht="12.75" customHeight="1" x14ac:dyDescent="0.25">
      <c r="B1820" s="137">
        <v>1807</v>
      </c>
      <c r="C1820" s="81">
        <v>6</v>
      </c>
      <c r="D1820" s="83" t="s">
        <v>4880</v>
      </c>
      <c r="E1820" s="128" t="s">
        <v>4881</v>
      </c>
      <c r="F1820" s="86"/>
      <c r="G1820" s="86"/>
      <c r="H1820" s="79">
        <f>IF(ISBLANK(#REF!)=FALSE,1,IF($J1820&lt;=$D$6,-1,0))</f>
        <v>1</v>
      </c>
      <c r="I1820" s="251">
        <v>42114</v>
      </c>
      <c r="J1820" s="251">
        <v>42118</v>
      </c>
      <c r="K1820" s="149"/>
      <c r="L1820" s="180"/>
      <c r="M1820" s="251"/>
      <c r="N1820" s="251"/>
      <c r="O1820" s="149"/>
      <c r="P1820" s="151"/>
      <c r="Q1820" s="145"/>
      <c r="R1820" s="165"/>
      <c r="S1820" s="177"/>
    </row>
    <row r="1821" spans="1:19" ht="12.75" customHeight="1" x14ac:dyDescent="0.25">
      <c r="B1821" s="137">
        <v>1808</v>
      </c>
      <c r="C1821" s="81">
        <v>6</v>
      </c>
      <c r="D1821" s="83" t="s">
        <v>4882</v>
      </c>
      <c r="E1821" s="128" t="s">
        <v>4883</v>
      </c>
      <c r="F1821" s="86"/>
      <c r="G1821" s="86"/>
      <c r="H1821" s="79">
        <f>IF(ISBLANK(#REF!)=FALSE,1,IF($J1821&lt;=$D$6,-1,0))</f>
        <v>1</v>
      </c>
      <c r="I1821" s="251">
        <v>42121</v>
      </c>
      <c r="J1821" s="251">
        <v>42125</v>
      </c>
      <c r="K1821" s="149"/>
      <c r="L1821" s="180"/>
      <c r="M1821" s="251"/>
      <c r="N1821" s="251"/>
      <c r="O1821" s="149"/>
      <c r="P1821" s="151"/>
      <c r="Q1821" s="145"/>
      <c r="R1821" s="165"/>
      <c r="S1821" s="177"/>
    </row>
    <row r="1822" spans="1:19" ht="12.75" customHeight="1" x14ac:dyDescent="0.25">
      <c r="B1822" s="137">
        <v>1809</v>
      </c>
      <c r="C1822" s="81">
        <v>5</v>
      </c>
      <c r="D1822" s="83" t="s">
        <v>4884</v>
      </c>
      <c r="E1822" s="128" t="s">
        <v>2607</v>
      </c>
      <c r="F1822" s="86"/>
      <c r="G1822" s="86"/>
      <c r="H1822" s="79">
        <f>IF(ISBLANK(#REF!)=FALSE,1,IF($J1822&lt;=$D$6,-1,0))</f>
        <v>1</v>
      </c>
      <c r="I1822" s="251">
        <v>42128</v>
      </c>
      <c r="J1822" s="251">
        <v>42146</v>
      </c>
      <c r="K1822" s="149">
        <v>0.06</v>
      </c>
      <c r="L1822" s="180">
        <f>NETWORKDAYS(I1822,J1822,0)</f>
        <v>15</v>
      </c>
      <c r="M1822" s="251"/>
      <c r="N1822" s="251"/>
      <c r="O1822" s="149">
        <v>0.06</v>
      </c>
      <c r="P1822" s="151"/>
      <c r="Q1822" s="145"/>
      <c r="R1822" s="165"/>
      <c r="S1822" s="177"/>
    </row>
    <row r="1823" spans="1:19" ht="12.75" customHeight="1" x14ac:dyDescent="0.25">
      <c r="A1823" s="1" t="s">
        <v>4885</v>
      </c>
      <c r="B1823" s="137">
        <v>1810</v>
      </c>
      <c r="C1823" s="81">
        <v>6</v>
      </c>
      <c r="D1823" s="83" t="s">
        <v>4886</v>
      </c>
      <c r="E1823" s="128" t="s">
        <v>4887</v>
      </c>
      <c r="F1823" s="86"/>
      <c r="G1823" s="86"/>
      <c r="H1823" s="79">
        <f>IF(ISBLANK(#REF!)=FALSE,1,IF($J1823&lt;=$D$6,-1,0))</f>
        <v>1</v>
      </c>
      <c r="I1823" s="251">
        <v>42128</v>
      </c>
      <c r="J1823" s="251">
        <v>42132</v>
      </c>
      <c r="K1823" s="149"/>
      <c r="L1823" s="180"/>
      <c r="M1823" s="251"/>
      <c r="N1823" s="251"/>
      <c r="O1823" s="149"/>
      <c r="P1823" s="151"/>
      <c r="Q1823" s="145"/>
      <c r="R1823" s="165"/>
      <c r="S1823" s="177"/>
    </row>
    <row r="1824" spans="1:19" ht="12.75" customHeight="1" x14ac:dyDescent="0.25">
      <c r="B1824" s="137">
        <v>1811</v>
      </c>
      <c r="C1824" s="81">
        <v>6</v>
      </c>
      <c r="D1824" s="83" t="s">
        <v>4888</v>
      </c>
      <c r="E1824" s="128" t="s">
        <v>2490</v>
      </c>
      <c r="F1824" s="86"/>
      <c r="G1824" s="86"/>
      <c r="H1824" s="79">
        <f>IF(ISBLANK(#REF!)=FALSE,1,IF($J1824&lt;=$D$6,-1,0))</f>
        <v>1</v>
      </c>
      <c r="I1824" s="251">
        <v>42135</v>
      </c>
      <c r="J1824" s="251">
        <v>42139</v>
      </c>
      <c r="K1824" s="149"/>
      <c r="L1824" s="180"/>
      <c r="M1824" s="251"/>
      <c r="N1824" s="251"/>
      <c r="O1824" s="149"/>
      <c r="P1824" s="151"/>
      <c r="Q1824" s="145"/>
      <c r="R1824" s="165"/>
      <c r="S1824" s="177"/>
    </row>
    <row r="1825" spans="2:19" ht="12.75" customHeight="1" x14ac:dyDescent="0.25">
      <c r="B1825" s="137">
        <v>1812</v>
      </c>
      <c r="C1825" s="81">
        <v>6</v>
      </c>
      <c r="D1825" s="83" t="s">
        <v>4889</v>
      </c>
      <c r="E1825" s="128" t="s">
        <v>4890</v>
      </c>
      <c r="F1825" s="86"/>
      <c r="G1825" s="86"/>
      <c r="H1825" s="79">
        <f>IF(ISBLANK(#REF!)=FALSE,1,IF($J1825&lt;=$D$6,-1,0))</f>
        <v>1</v>
      </c>
      <c r="I1825" s="251">
        <v>42142</v>
      </c>
      <c r="J1825" s="251">
        <v>42146</v>
      </c>
      <c r="K1825" s="149"/>
      <c r="L1825" s="180"/>
      <c r="M1825" s="251"/>
      <c r="N1825" s="251"/>
      <c r="O1825" s="149"/>
      <c r="P1825" s="151"/>
      <c r="Q1825" s="145"/>
      <c r="R1825" s="165"/>
      <c r="S1825" s="177"/>
    </row>
    <row r="1826" spans="2:19" ht="12.75" customHeight="1" x14ac:dyDescent="0.25">
      <c r="B1826" s="137">
        <v>1813</v>
      </c>
      <c r="C1826" s="81">
        <v>6</v>
      </c>
      <c r="D1826" s="83" t="s">
        <v>4891</v>
      </c>
      <c r="E1826" s="128" t="s">
        <v>2488</v>
      </c>
      <c r="F1826" s="86"/>
      <c r="G1826" s="86"/>
      <c r="H1826" s="79">
        <f>IF(ISBLANK(#REF!)=FALSE,1,IF($J1826&lt;=$D$6,-1,0))</f>
        <v>1</v>
      </c>
      <c r="I1826" s="251">
        <v>42142</v>
      </c>
      <c r="J1826" s="251">
        <v>42146</v>
      </c>
      <c r="K1826" s="149"/>
      <c r="L1826" s="180"/>
      <c r="M1826" s="251"/>
      <c r="N1826" s="251"/>
      <c r="O1826" s="149"/>
      <c r="P1826" s="151"/>
      <c r="Q1826" s="145"/>
      <c r="R1826" s="165"/>
      <c r="S1826" s="177"/>
    </row>
    <row r="1827" spans="2:19" ht="12.75" customHeight="1" x14ac:dyDescent="0.25">
      <c r="B1827" s="137">
        <v>1814</v>
      </c>
      <c r="C1827" s="81">
        <v>5</v>
      </c>
      <c r="D1827" s="83" t="s">
        <v>4892</v>
      </c>
      <c r="E1827" s="128" t="s">
        <v>4691</v>
      </c>
      <c r="F1827" s="86"/>
      <c r="G1827" s="86"/>
      <c r="H1827" s="79">
        <f>IF(ISBLANK(#REF!)=FALSE,1,IF($J1827&lt;=$D$6,-1,0))</f>
        <v>1</v>
      </c>
      <c r="I1827" s="251">
        <v>42128</v>
      </c>
      <c r="J1827" s="251">
        <v>42146</v>
      </c>
      <c r="K1827" s="149">
        <v>0.15</v>
      </c>
      <c r="L1827" s="180">
        <f>NETWORKDAYS(I1827,J1827,0)</f>
        <v>15</v>
      </c>
      <c r="M1827" s="251"/>
      <c r="N1827" s="251"/>
      <c r="O1827" s="149">
        <v>0.15</v>
      </c>
      <c r="P1827" s="151"/>
      <c r="Q1827" s="145"/>
      <c r="R1827" s="165"/>
      <c r="S1827" s="177"/>
    </row>
    <row r="1828" spans="2:19" ht="12.75" customHeight="1" x14ac:dyDescent="0.25">
      <c r="B1828" s="137">
        <v>1815</v>
      </c>
      <c r="C1828" s="81">
        <v>6</v>
      </c>
      <c r="D1828" s="83" t="s">
        <v>4893</v>
      </c>
      <c r="E1828" s="128" t="s">
        <v>3207</v>
      </c>
      <c r="F1828" s="86"/>
      <c r="G1828" s="86"/>
      <c r="H1828" s="79">
        <f>IF(ISBLANK(#REF!)=FALSE,1,IF($J1828&lt;=$D$6,-1,0))</f>
        <v>1</v>
      </c>
      <c r="I1828" s="251">
        <v>42128</v>
      </c>
      <c r="J1828" s="251">
        <v>42132</v>
      </c>
      <c r="K1828" s="149"/>
      <c r="L1828" s="180"/>
      <c r="M1828" s="251"/>
      <c r="N1828" s="251"/>
      <c r="O1828" s="149"/>
      <c r="P1828" s="151"/>
      <c r="Q1828" s="145"/>
      <c r="R1828" s="165"/>
      <c r="S1828" s="177"/>
    </row>
    <row r="1829" spans="2:19" ht="12.75" customHeight="1" x14ac:dyDescent="0.25">
      <c r="B1829" s="137">
        <v>1816</v>
      </c>
      <c r="C1829" s="81">
        <v>6</v>
      </c>
      <c r="D1829" s="83" t="s">
        <v>4894</v>
      </c>
      <c r="E1829" s="128" t="s">
        <v>3205</v>
      </c>
      <c r="F1829" s="86"/>
      <c r="G1829" s="86"/>
      <c r="H1829" s="79">
        <f>IF(ISBLANK(#REF!)=FALSE,1,IF($J1829&lt;=$D$6,-1,0))</f>
        <v>1</v>
      </c>
      <c r="I1829" s="251">
        <v>42135</v>
      </c>
      <c r="J1829" s="251">
        <v>42139</v>
      </c>
      <c r="K1829" s="149"/>
      <c r="L1829" s="180"/>
      <c r="M1829" s="251"/>
      <c r="N1829" s="251"/>
      <c r="O1829" s="149"/>
      <c r="P1829" s="151"/>
      <c r="Q1829" s="145"/>
      <c r="R1829" s="165"/>
      <c r="S1829" s="177"/>
    </row>
    <row r="1830" spans="2:19" ht="12.75" customHeight="1" x14ac:dyDescent="0.25">
      <c r="B1830" s="137">
        <v>1817</v>
      </c>
      <c r="C1830" s="81">
        <v>6</v>
      </c>
      <c r="D1830" s="83" t="s">
        <v>4895</v>
      </c>
      <c r="E1830" s="128" t="s">
        <v>4896</v>
      </c>
      <c r="F1830" s="86"/>
      <c r="G1830" s="86"/>
      <c r="H1830" s="79">
        <f>IF(ISBLANK(#REF!)=FALSE,1,IF($J1830&lt;=$D$6,-1,0))</f>
        <v>1</v>
      </c>
      <c r="I1830" s="251">
        <v>42142</v>
      </c>
      <c r="J1830" s="251">
        <v>42146</v>
      </c>
      <c r="K1830" s="149"/>
      <c r="L1830" s="180"/>
      <c r="M1830" s="251"/>
      <c r="N1830" s="251"/>
      <c r="O1830" s="149"/>
      <c r="P1830" s="151"/>
      <c r="Q1830" s="145"/>
      <c r="R1830" s="165"/>
      <c r="S1830" s="177"/>
    </row>
    <row r="1831" spans="2:19" ht="12.75" customHeight="1" x14ac:dyDescent="0.25">
      <c r="B1831" s="137">
        <v>1818</v>
      </c>
      <c r="C1831" s="81">
        <v>5</v>
      </c>
      <c r="D1831" s="83" t="s">
        <v>4897</v>
      </c>
      <c r="E1831" s="128" t="s">
        <v>2610</v>
      </c>
      <c r="F1831" s="86"/>
      <c r="G1831" s="86"/>
      <c r="H1831" s="79">
        <f>IF(ISBLANK(#REF!)=FALSE,1,IF($J1831&lt;=$D$6,-1,0))</f>
        <v>1</v>
      </c>
      <c r="I1831" s="251">
        <v>42128</v>
      </c>
      <c r="J1831" s="251">
        <v>42167</v>
      </c>
      <c r="K1831" s="149">
        <v>0.08</v>
      </c>
      <c r="L1831" s="180">
        <f>NETWORKDAYS(I1831,J1831,0)</f>
        <v>30</v>
      </c>
      <c r="M1831" s="251"/>
      <c r="N1831" s="251"/>
      <c r="O1831" s="149">
        <v>0.08</v>
      </c>
      <c r="P1831" s="151"/>
      <c r="Q1831" s="145"/>
      <c r="R1831" s="165"/>
      <c r="S1831" s="177"/>
    </row>
    <row r="1832" spans="2:19" ht="12.75" customHeight="1" x14ac:dyDescent="0.25">
      <c r="B1832" s="137">
        <v>1819</v>
      </c>
      <c r="C1832" s="81">
        <v>6</v>
      </c>
      <c r="D1832" s="83" t="s">
        <v>4898</v>
      </c>
      <c r="E1832" s="128" t="s">
        <v>2500</v>
      </c>
      <c r="F1832" s="86"/>
      <c r="G1832" s="86"/>
      <c r="H1832" s="79">
        <f>IF(ISBLANK(#REF!)=FALSE,1,IF($J1832&lt;=$D$6,-1,0))</f>
        <v>1</v>
      </c>
      <c r="I1832" s="251">
        <v>42128</v>
      </c>
      <c r="J1832" s="251">
        <v>42132</v>
      </c>
      <c r="K1832" s="149"/>
      <c r="L1832" s="180"/>
      <c r="M1832" s="251"/>
      <c r="N1832" s="251"/>
      <c r="O1832" s="149"/>
      <c r="P1832" s="151"/>
      <c r="Q1832" s="145"/>
      <c r="R1832" s="165"/>
      <c r="S1832" s="177"/>
    </row>
    <row r="1833" spans="2:19" ht="12.75" customHeight="1" x14ac:dyDescent="0.25">
      <c r="B1833" s="137">
        <v>1820</v>
      </c>
      <c r="C1833" s="81">
        <v>6</v>
      </c>
      <c r="D1833" s="83" t="s">
        <v>4899</v>
      </c>
      <c r="E1833" s="128" t="s">
        <v>4900</v>
      </c>
      <c r="F1833" s="86"/>
      <c r="G1833" s="86"/>
      <c r="H1833" s="79">
        <f>IF(ISBLANK(#REF!)=FALSE,1,IF($J1833&lt;=$D$6,-1,0))</f>
        <v>1</v>
      </c>
      <c r="I1833" s="251">
        <v>42135</v>
      </c>
      <c r="J1833" s="251">
        <v>42139</v>
      </c>
      <c r="K1833" s="149"/>
      <c r="L1833" s="180"/>
      <c r="M1833" s="251"/>
      <c r="N1833" s="251"/>
      <c r="O1833" s="149"/>
      <c r="P1833" s="151"/>
      <c r="Q1833" s="145"/>
      <c r="R1833" s="165"/>
      <c r="S1833" s="177"/>
    </row>
    <row r="1834" spans="2:19" ht="12.75" customHeight="1" x14ac:dyDescent="0.25">
      <c r="B1834" s="137">
        <v>1821</v>
      </c>
      <c r="C1834" s="81">
        <v>6</v>
      </c>
      <c r="D1834" s="83" t="s">
        <v>4901</v>
      </c>
      <c r="E1834" s="128" t="s">
        <v>3777</v>
      </c>
      <c r="F1834" s="86"/>
      <c r="G1834" s="86"/>
      <c r="H1834" s="79">
        <f>IF(ISBLANK(#REF!)=FALSE,1,IF($J1834&lt;=$D$6,-1,0))</f>
        <v>1</v>
      </c>
      <c r="I1834" s="251">
        <v>42142</v>
      </c>
      <c r="J1834" s="251">
        <v>42146</v>
      </c>
      <c r="K1834" s="149"/>
      <c r="L1834" s="180"/>
      <c r="M1834" s="251"/>
      <c r="N1834" s="251"/>
      <c r="O1834" s="149"/>
      <c r="P1834" s="151"/>
      <c r="Q1834" s="145"/>
      <c r="R1834" s="165"/>
      <c r="S1834" s="177"/>
    </row>
    <row r="1835" spans="2:19" ht="12.75" customHeight="1" x14ac:dyDescent="0.25">
      <c r="B1835" s="137">
        <v>1822</v>
      </c>
      <c r="C1835" s="81">
        <v>6</v>
      </c>
      <c r="D1835" s="83" t="s">
        <v>4902</v>
      </c>
      <c r="E1835" s="128" t="s">
        <v>3775</v>
      </c>
      <c r="F1835" s="86"/>
      <c r="G1835" s="86"/>
      <c r="H1835" s="79">
        <f>IF(ISBLANK(#REF!)=FALSE,1,IF($J1835&lt;=$D$6,-1,0))</f>
        <v>1</v>
      </c>
      <c r="I1835" s="251">
        <v>42149</v>
      </c>
      <c r="J1835" s="251">
        <v>42153</v>
      </c>
      <c r="K1835" s="149"/>
      <c r="L1835" s="180"/>
      <c r="M1835" s="251"/>
      <c r="N1835" s="251"/>
      <c r="O1835" s="149"/>
      <c r="P1835" s="151"/>
      <c r="Q1835" s="145"/>
      <c r="R1835" s="165"/>
      <c r="S1835" s="177"/>
    </row>
    <row r="1836" spans="2:19" ht="12.75" customHeight="1" x14ac:dyDescent="0.25">
      <c r="B1836" s="137">
        <v>1823</v>
      </c>
      <c r="C1836" s="81">
        <v>6</v>
      </c>
      <c r="D1836" s="83" t="s">
        <v>4903</v>
      </c>
      <c r="E1836" s="128" t="s">
        <v>4904</v>
      </c>
      <c r="F1836" s="86"/>
      <c r="G1836" s="86"/>
      <c r="H1836" s="79">
        <f>IF(ISBLANK(#REF!)=FALSE,1,IF($J1836&lt;=$D$6,-1,0))</f>
        <v>1</v>
      </c>
      <c r="I1836" s="251">
        <v>42156</v>
      </c>
      <c r="J1836" s="251">
        <v>42160</v>
      </c>
      <c r="K1836" s="149"/>
      <c r="L1836" s="180"/>
      <c r="M1836" s="251"/>
      <c r="N1836" s="251"/>
      <c r="O1836" s="149"/>
      <c r="P1836" s="151"/>
      <c r="Q1836" s="145"/>
      <c r="R1836" s="165"/>
      <c r="S1836" s="177"/>
    </row>
    <row r="1837" spans="2:19" ht="12.75" customHeight="1" x14ac:dyDescent="0.25">
      <c r="B1837" s="137">
        <v>1824</v>
      </c>
      <c r="C1837" s="81">
        <v>6</v>
      </c>
      <c r="D1837" s="83" t="s">
        <v>4905</v>
      </c>
      <c r="E1837" s="128" t="s">
        <v>4906</v>
      </c>
      <c r="F1837" s="86"/>
      <c r="G1837" s="86"/>
      <c r="H1837" s="79">
        <f>IF(ISBLANK(#REF!)=FALSE,1,IF($J1837&lt;=$D$6,-1,0))</f>
        <v>1</v>
      </c>
      <c r="I1837" s="251">
        <v>42163</v>
      </c>
      <c r="J1837" s="251">
        <v>42167</v>
      </c>
      <c r="K1837" s="149"/>
      <c r="L1837" s="180"/>
      <c r="M1837" s="251"/>
      <c r="N1837" s="251"/>
      <c r="O1837" s="149"/>
      <c r="P1837" s="151"/>
      <c r="Q1837" s="145"/>
      <c r="R1837" s="165"/>
      <c r="S1837" s="177"/>
    </row>
    <row r="1838" spans="2:19" ht="12.75" customHeight="1" x14ac:dyDescent="0.25">
      <c r="B1838" s="137">
        <v>1825</v>
      </c>
      <c r="C1838" s="81">
        <v>5</v>
      </c>
      <c r="D1838" s="83" t="s">
        <v>4907</v>
      </c>
      <c r="E1838" s="128" t="s">
        <v>2612</v>
      </c>
      <c r="F1838" s="86"/>
      <c r="G1838" s="86"/>
      <c r="H1838" s="79">
        <f>IF(ISBLANK(#REF!)=FALSE,1,IF($J1838&lt;=$D$6,-1,0))</f>
        <v>1</v>
      </c>
      <c r="I1838" s="251">
        <v>42149</v>
      </c>
      <c r="J1838" s="251">
        <v>42160</v>
      </c>
      <c r="K1838" s="149">
        <v>0.05</v>
      </c>
      <c r="L1838" s="180">
        <f>NETWORKDAYS(I1838,J1838,0)</f>
        <v>10</v>
      </c>
      <c r="M1838" s="251"/>
      <c r="N1838" s="251"/>
      <c r="O1838" s="149">
        <v>0.05</v>
      </c>
      <c r="P1838" s="151"/>
      <c r="Q1838" s="145"/>
      <c r="R1838" s="165"/>
      <c r="S1838" s="177"/>
    </row>
    <row r="1839" spans="2:19" ht="12.75" customHeight="1" x14ac:dyDescent="0.25">
      <c r="B1839" s="137">
        <v>1826</v>
      </c>
      <c r="C1839" s="81">
        <v>6</v>
      </c>
      <c r="D1839" s="83" t="s">
        <v>4908</v>
      </c>
      <c r="E1839" s="128" t="s">
        <v>3003</v>
      </c>
      <c r="F1839" s="86"/>
      <c r="G1839" s="86"/>
      <c r="H1839" s="79">
        <f>IF(ISBLANK(#REF!)=FALSE,1,IF($J1839&lt;=$D$6,-1,0))</f>
        <v>1</v>
      </c>
      <c r="I1839" s="251">
        <v>42149</v>
      </c>
      <c r="J1839" s="251">
        <v>42153</v>
      </c>
      <c r="K1839" s="149"/>
      <c r="L1839" s="180"/>
      <c r="M1839" s="251"/>
      <c r="N1839" s="251"/>
      <c r="O1839" s="149"/>
      <c r="P1839" s="151"/>
      <c r="Q1839" s="145"/>
      <c r="R1839" s="165"/>
      <c r="S1839" s="177"/>
    </row>
    <row r="1840" spans="2:19" ht="12.75" customHeight="1" x14ac:dyDescent="0.25">
      <c r="B1840" s="137">
        <v>1827</v>
      </c>
      <c r="C1840" s="81">
        <v>6</v>
      </c>
      <c r="D1840" s="83" t="s">
        <v>4909</v>
      </c>
      <c r="E1840" s="128" t="s">
        <v>4910</v>
      </c>
      <c r="F1840" s="86"/>
      <c r="G1840" s="86"/>
      <c r="H1840" s="79">
        <f>IF(ISBLANK(#REF!)=FALSE,1,IF($J1840&lt;=$D$6,-1,0))</f>
        <v>1</v>
      </c>
      <c r="I1840" s="251">
        <v>42156</v>
      </c>
      <c r="J1840" s="251">
        <v>42160</v>
      </c>
      <c r="K1840" s="149"/>
      <c r="L1840" s="180"/>
      <c r="M1840" s="251"/>
      <c r="N1840" s="251"/>
      <c r="O1840" s="149"/>
      <c r="P1840" s="151"/>
      <c r="Q1840" s="145"/>
      <c r="R1840" s="165"/>
      <c r="S1840" s="177"/>
    </row>
    <row r="1841" spans="2:19" ht="12.75" customHeight="1" x14ac:dyDescent="0.25">
      <c r="B1841" s="137">
        <v>1828</v>
      </c>
      <c r="C1841" s="81">
        <v>5</v>
      </c>
      <c r="D1841" s="83" t="s">
        <v>4911</v>
      </c>
      <c r="E1841" s="128" t="s">
        <v>1094</v>
      </c>
      <c r="F1841" s="86"/>
      <c r="G1841" s="86"/>
      <c r="H1841" s="79">
        <f>IF(ISBLANK(#REF!)=FALSE,1,IF($J1841&lt;=$D$6,-1,0))</f>
        <v>1</v>
      </c>
      <c r="I1841" s="251">
        <v>42149</v>
      </c>
      <c r="J1841" s="251">
        <v>42167</v>
      </c>
      <c r="K1841" s="149">
        <v>0.06</v>
      </c>
      <c r="L1841" s="180">
        <f>NETWORKDAYS(I1841,J1841,0)</f>
        <v>15</v>
      </c>
      <c r="M1841" s="251"/>
      <c r="N1841" s="251"/>
      <c r="O1841" s="149">
        <v>0.06</v>
      </c>
      <c r="P1841" s="151"/>
      <c r="Q1841" s="145"/>
      <c r="R1841" s="165"/>
      <c r="S1841" s="177"/>
    </row>
    <row r="1842" spans="2:19" ht="12.75" customHeight="1" x14ac:dyDescent="0.25">
      <c r="B1842" s="137">
        <v>1829</v>
      </c>
      <c r="C1842" s="81">
        <v>6</v>
      </c>
      <c r="D1842" s="83" t="s">
        <v>4912</v>
      </c>
      <c r="E1842" s="128" t="s">
        <v>4913</v>
      </c>
      <c r="F1842" s="86"/>
      <c r="G1842" s="86"/>
      <c r="H1842" s="79">
        <f>IF(ISBLANK(#REF!)=FALSE,1,IF($J1842&lt;=$D$6,-1,0))</f>
        <v>1</v>
      </c>
      <c r="I1842" s="251">
        <v>42149</v>
      </c>
      <c r="J1842" s="251">
        <v>42153</v>
      </c>
      <c r="K1842" s="149"/>
      <c r="L1842" s="180"/>
      <c r="M1842" s="251"/>
      <c r="N1842" s="251"/>
      <c r="O1842" s="149"/>
      <c r="P1842" s="151"/>
      <c r="Q1842" s="145"/>
      <c r="R1842" s="165"/>
      <c r="S1842" s="177"/>
    </row>
    <row r="1843" spans="2:19" ht="12.75" customHeight="1" x14ac:dyDescent="0.25">
      <c r="B1843" s="137">
        <v>1830</v>
      </c>
      <c r="C1843" s="81">
        <v>6</v>
      </c>
      <c r="D1843" s="83" t="s">
        <v>4914</v>
      </c>
      <c r="E1843" s="128" t="s">
        <v>4915</v>
      </c>
      <c r="F1843" s="86"/>
      <c r="G1843" s="86"/>
      <c r="H1843" s="79">
        <f>IF(ISBLANK(#REF!)=FALSE,1,IF($J1843&lt;=$D$6,-1,0))</f>
        <v>1</v>
      </c>
      <c r="I1843" s="251">
        <v>42163</v>
      </c>
      <c r="J1843" s="251">
        <v>42167</v>
      </c>
      <c r="K1843" s="149"/>
      <c r="L1843" s="180"/>
      <c r="M1843" s="251"/>
      <c r="N1843" s="251"/>
      <c r="O1843" s="149"/>
      <c r="P1843" s="151"/>
      <c r="Q1843" s="145"/>
      <c r="R1843" s="165"/>
      <c r="S1843" s="177"/>
    </row>
    <row r="1844" spans="2:19" ht="12.75" customHeight="1" x14ac:dyDescent="0.25">
      <c r="B1844" s="137">
        <v>1831</v>
      </c>
      <c r="C1844" s="81">
        <v>5</v>
      </c>
      <c r="D1844" s="83" t="s">
        <v>4916</v>
      </c>
      <c r="E1844" s="128" t="s">
        <v>2615</v>
      </c>
      <c r="F1844" s="86"/>
      <c r="G1844" s="86"/>
      <c r="H1844" s="79">
        <f>IF(ISBLANK(#REF!)=FALSE,1,IF($J1844&lt;=$D$6,-1,0))</f>
        <v>1</v>
      </c>
      <c r="I1844" s="251">
        <v>42149</v>
      </c>
      <c r="J1844" s="251">
        <v>42160</v>
      </c>
      <c r="K1844" s="149">
        <v>0.03</v>
      </c>
      <c r="L1844" s="180">
        <f>NETWORKDAYS(I1844,J1844,0)</f>
        <v>10</v>
      </c>
      <c r="M1844" s="251"/>
      <c r="N1844" s="251"/>
      <c r="O1844" s="149">
        <v>0.03</v>
      </c>
      <c r="P1844" s="151"/>
      <c r="Q1844" s="145"/>
      <c r="R1844" s="165"/>
      <c r="S1844" s="177"/>
    </row>
    <row r="1845" spans="2:19" ht="12.75" customHeight="1" x14ac:dyDescent="0.25">
      <c r="B1845" s="137">
        <v>1832</v>
      </c>
      <c r="C1845" s="81">
        <v>6</v>
      </c>
      <c r="D1845" s="83" t="s">
        <v>4917</v>
      </c>
      <c r="E1845" s="128" t="s">
        <v>3877</v>
      </c>
      <c r="F1845" s="86"/>
      <c r="G1845" s="86"/>
      <c r="H1845" s="79">
        <f>IF(ISBLANK(#REF!)=FALSE,1,IF($J1845&lt;=$D$6,-1,0))</f>
        <v>1</v>
      </c>
      <c r="I1845" s="251">
        <v>42149</v>
      </c>
      <c r="J1845" s="251">
        <v>42153</v>
      </c>
      <c r="K1845" s="149"/>
      <c r="L1845" s="180"/>
      <c r="M1845" s="251"/>
      <c r="N1845" s="251"/>
      <c r="O1845" s="149"/>
      <c r="P1845" s="151"/>
      <c r="Q1845" s="145"/>
      <c r="R1845" s="165"/>
      <c r="S1845" s="177"/>
    </row>
    <row r="1846" spans="2:19" ht="12.75" customHeight="1" x14ac:dyDescent="0.25">
      <c r="B1846" s="137">
        <v>1833</v>
      </c>
      <c r="C1846" s="81">
        <v>6</v>
      </c>
      <c r="D1846" s="83" t="s">
        <v>4918</v>
      </c>
      <c r="E1846" s="128" t="s">
        <v>3885</v>
      </c>
      <c r="F1846" s="86"/>
      <c r="G1846" s="86"/>
      <c r="H1846" s="79">
        <f>IF(ISBLANK(#REF!)=FALSE,1,IF($J1846&lt;=$D$6,-1,0))</f>
        <v>1</v>
      </c>
      <c r="I1846" s="251">
        <v>42156</v>
      </c>
      <c r="J1846" s="251">
        <v>42160</v>
      </c>
      <c r="K1846" s="149"/>
      <c r="L1846" s="180"/>
      <c r="M1846" s="251"/>
      <c r="N1846" s="251"/>
      <c r="O1846" s="149"/>
      <c r="P1846" s="151"/>
      <c r="Q1846" s="145"/>
      <c r="R1846" s="165"/>
      <c r="S1846" s="177"/>
    </row>
    <row r="1847" spans="2:19" ht="12.75" customHeight="1" x14ac:dyDescent="0.25">
      <c r="B1847" s="137">
        <v>1834</v>
      </c>
      <c r="C1847" s="81">
        <v>5</v>
      </c>
      <c r="D1847" s="83" t="s">
        <v>4919</v>
      </c>
      <c r="E1847" s="128" t="s">
        <v>2617</v>
      </c>
      <c r="F1847" s="86"/>
      <c r="G1847" s="86"/>
      <c r="H1847" s="79">
        <f>IF(ISBLANK(#REF!)=FALSE,1,IF($J1847&lt;=$D$6,-1,0))</f>
        <v>1</v>
      </c>
      <c r="I1847" s="251">
        <v>42128</v>
      </c>
      <c r="J1847" s="251">
        <v>42174</v>
      </c>
      <c r="K1847" s="149">
        <v>0.04</v>
      </c>
      <c r="L1847" s="180">
        <f>NETWORKDAYS(I1847,J1847,0)</f>
        <v>35</v>
      </c>
      <c r="M1847" s="251"/>
      <c r="N1847" s="251"/>
      <c r="O1847" s="149">
        <v>0.04</v>
      </c>
      <c r="P1847" s="151"/>
      <c r="Q1847" s="145"/>
      <c r="R1847" s="165"/>
      <c r="S1847" s="177"/>
    </row>
    <row r="1848" spans="2:19" ht="12.75" customHeight="1" x14ac:dyDescent="0.25">
      <c r="B1848" s="137">
        <v>1835</v>
      </c>
      <c r="C1848" s="81">
        <v>6</v>
      </c>
      <c r="D1848" s="83" t="s">
        <v>4920</v>
      </c>
      <c r="E1848" s="128" t="s">
        <v>4921</v>
      </c>
      <c r="F1848" s="86"/>
      <c r="G1848" s="86"/>
      <c r="H1848" s="79">
        <f>IF(ISBLANK(#REF!)=FALSE,1,IF($J1848&lt;=$D$6,-1,0))</f>
        <v>1</v>
      </c>
      <c r="I1848" s="251">
        <v>42156</v>
      </c>
      <c r="J1848" s="251">
        <v>42160</v>
      </c>
      <c r="K1848" s="149"/>
      <c r="L1848" s="180"/>
      <c r="M1848" s="251"/>
      <c r="N1848" s="251"/>
      <c r="O1848" s="149"/>
      <c r="P1848" s="151"/>
      <c r="Q1848" s="145"/>
      <c r="R1848" s="165"/>
      <c r="S1848" s="177"/>
    </row>
    <row r="1849" spans="2:19" ht="12.75" customHeight="1" x14ac:dyDescent="0.25">
      <c r="B1849" s="137">
        <v>1836</v>
      </c>
      <c r="C1849" s="81">
        <v>6</v>
      </c>
      <c r="D1849" s="83" t="s">
        <v>4922</v>
      </c>
      <c r="E1849" s="128" t="s">
        <v>4923</v>
      </c>
      <c r="F1849" s="86"/>
      <c r="G1849" s="86"/>
      <c r="H1849" s="79">
        <f>IF(ISBLANK(#REF!)=FALSE,1,IF($J1849&lt;=$D$6,-1,0))</f>
        <v>1</v>
      </c>
      <c r="I1849" s="251">
        <v>42163</v>
      </c>
      <c r="J1849" s="251">
        <v>42167</v>
      </c>
      <c r="K1849" s="149"/>
      <c r="L1849" s="180"/>
      <c r="M1849" s="251"/>
      <c r="N1849" s="251"/>
      <c r="O1849" s="149"/>
      <c r="P1849" s="151"/>
      <c r="Q1849" s="145"/>
      <c r="R1849" s="165"/>
      <c r="S1849" s="177"/>
    </row>
    <row r="1850" spans="2:19" ht="12.75" customHeight="1" x14ac:dyDescent="0.25">
      <c r="B1850" s="137">
        <v>1837</v>
      </c>
      <c r="C1850" s="81">
        <v>6</v>
      </c>
      <c r="D1850" s="83" t="s">
        <v>4924</v>
      </c>
      <c r="E1850" s="128" t="s">
        <v>4925</v>
      </c>
      <c r="F1850" s="86"/>
      <c r="G1850" s="86"/>
      <c r="H1850" s="79">
        <f>IF(ISBLANK(#REF!)=FALSE,1,IF($J1850&lt;=$D$6,-1,0))</f>
        <v>1</v>
      </c>
      <c r="I1850" s="251">
        <v>42170</v>
      </c>
      <c r="J1850" s="251">
        <v>42174</v>
      </c>
      <c r="K1850" s="149"/>
      <c r="L1850" s="180"/>
      <c r="M1850" s="251"/>
      <c r="N1850" s="251"/>
      <c r="O1850" s="149"/>
      <c r="P1850" s="151"/>
      <c r="Q1850" s="145"/>
      <c r="R1850" s="165"/>
      <c r="S1850" s="177"/>
    </row>
    <row r="1851" spans="2:19" ht="12.75" customHeight="1" x14ac:dyDescent="0.25">
      <c r="B1851" s="137">
        <v>1838</v>
      </c>
      <c r="C1851" s="81">
        <v>6</v>
      </c>
      <c r="D1851" s="83" t="s">
        <v>4926</v>
      </c>
      <c r="E1851" s="128" t="s">
        <v>4927</v>
      </c>
      <c r="F1851" s="86"/>
      <c r="G1851" s="86"/>
      <c r="H1851" s="79">
        <f>IF(ISBLANK(#REF!)=FALSE,1,IF($J1851&lt;=$D$6,-1,0))</f>
        <v>1</v>
      </c>
      <c r="I1851" s="251">
        <v>42128</v>
      </c>
      <c r="J1851" s="251">
        <v>42132</v>
      </c>
      <c r="K1851" s="149"/>
      <c r="L1851" s="180"/>
      <c r="M1851" s="251"/>
      <c r="N1851" s="251"/>
      <c r="O1851" s="149"/>
      <c r="P1851" s="151"/>
      <c r="Q1851" s="145"/>
      <c r="R1851" s="165"/>
      <c r="S1851" s="177"/>
    </row>
    <row r="1852" spans="2:19" ht="12.75" customHeight="1" x14ac:dyDescent="0.25">
      <c r="B1852" s="137">
        <v>1839</v>
      </c>
      <c r="C1852" s="81">
        <v>6</v>
      </c>
      <c r="D1852" s="83" t="s">
        <v>4928</v>
      </c>
      <c r="E1852" s="128" t="s">
        <v>4929</v>
      </c>
      <c r="F1852" s="86"/>
      <c r="G1852" s="86"/>
      <c r="H1852" s="79">
        <f>IF(ISBLANK(#REF!)=FALSE,1,IF($J1852&lt;=$D$6,-1,0))</f>
        <v>1</v>
      </c>
      <c r="I1852" s="251">
        <v>42135</v>
      </c>
      <c r="J1852" s="251">
        <v>42139</v>
      </c>
      <c r="K1852" s="149"/>
      <c r="L1852" s="180"/>
      <c r="M1852" s="251"/>
      <c r="N1852" s="251"/>
      <c r="O1852" s="149"/>
      <c r="P1852" s="151"/>
      <c r="Q1852" s="145"/>
      <c r="R1852" s="165"/>
      <c r="S1852" s="177"/>
    </row>
    <row r="1853" spans="2:19" ht="12.75" customHeight="1" x14ac:dyDescent="0.25">
      <c r="B1853" s="137">
        <v>1840</v>
      </c>
      <c r="C1853" s="81">
        <v>6</v>
      </c>
      <c r="D1853" s="83" t="s">
        <v>4930</v>
      </c>
      <c r="E1853" s="128" t="s">
        <v>4931</v>
      </c>
      <c r="F1853" s="86"/>
      <c r="G1853" s="86"/>
      <c r="H1853" s="79">
        <f>IF(ISBLANK(#REF!)=FALSE,1,IF($J1853&lt;=$D$6,-1,0))</f>
        <v>1</v>
      </c>
      <c r="I1853" s="251">
        <v>42142</v>
      </c>
      <c r="J1853" s="251">
        <v>42146</v>
      </c>
      <c r="K1853" s="149"/>
      <c r="L1853" s="180"/>
      <c r="M1853" s="251"/>
      <c r="N1853" s="251"/>
      <c r="O1853" s="149"/>
      <c r="P1853" s="151"/>
      <c r="Q1853" s="145"/>
      <c r="R1853" s="165"/>
      <c r="S1853" s="177"/>
    </row>
    <row r="1854" spans="2:19" ht="12.75" customHeight="1" x14ac:dyDescent="0.25">
      <c r="B1854" s="137">
        <v>1841</v>
      </c>
      <c r="C1854" s="81">
        <v>6</v>
      </c>
      <c r="D1854" s="83" t="s">
        <v>4932</v>
      </c>
      <c r="E1854" s="128" t="s">
        <v>4933</v>
      </c>
      <c r="F1854" s="86"/>
      <c r="G1854" s="86"/>
      <c r="H1854" s="79">
        <f>IF(ISBLANK(#REF!)=FALSE,1,IF($J1854&lt;=$D$6,-1,0))</f>
        <v>1</v>
      </c>
      <c r="I1854" s="251">
        <v>42156</v>
      </c>
      <c r="J1854" s="251">
        <v>42160</v>
      </c>
      <c r="K1854" s="149"/>
      <c r="L1854" s="180"/>
      <c r="M1854" s="251"/>
      <c r="N1854" s="251"/>
      <c r="O1854" s="149"/>
      <c r="P1854" s="151"/>
      <c r="Q1854" s="145"/>
      <c r="R1854" s="165"/>
      <c r="S1854" s="177"/>
    </row>
    <row r="1855" spans="2:19" ht="12.75" customHeight="1" x14ac:dyDescent="0.25">
      <c r="B1855" s="137">
        <v>1842</v>
      </c>
      <c r="C1855" s="81">
        <v>6</v>
      </c>
      <c r="D1855" s="83" t="s">
        <v>4934</v>
      </c>
      <c r="E1855" s="128" t="s">
        <v>4935</v>
      </c>
      <c r="F1855" s="86"/>
      <c r="G1855" s="86"/>
      <c r="H1855" s="79">
        <f>IF(ISBLANK(#REF!)=FALSE,1,IF($J1855&lt;=$D$6,-1,0))</f>
        <v>1</v>
      </c>
      <c r="I1855" s="251">
        <v>42170</v>
      </c>
      <c r="J1855" s="251">
        <v>42174</v>
      </c>
      <c r="K1855" s="149"/>
      <c r="L1855" s="180"/>
      <c r="M1855" s="251"/>
      <c r="N1855" s="251"/>
      <c r="O1855" s="149"/>
      <c r="P1855" s="151"/>
      <c r="Q1855" s="145"/>
      <c r="R1855" s="165"/>
      <c r="S1855" s="177"/>
    </row>
    <row r="1856" spans="2:19" ht="12.75" customHeight="1" x14ac:dyDescent="0.25">
      <c r="B1856" s="137">
        <v>1843</v>
      </c>
      <c r="C1856" s="81">
        <v>5</v>
      </c>
      <c r="D1856" s="83" t="s">
        <v>4936</v>
      </c>
      <c r="E1856" s="128" t="s">
        <v>2619</v>
      </c>
      <c r="F1856" s="86"/>
      <c r="G1856" s="86"/>
      <c r="H1856" s="79">
        <f>IF(ISBLANK(#REF!)=FALSE,1,IF($J1856&lt;=$D$6,-1,0))</f>
        <v>1</v>
      </c>
      <c r="I1856" s="251">
        <v>42156</v>
      </c>
      <c r="J1856" s="251">
        <v>42174</v>
      </c>
      <c r="K1856" s="149">
        <v>0.04</v>
      </c>
      <c r="L1856" s="180">
        <f>NETWORKDAYS(I1856,J1856,0)</f>
        <v>15</v>
      </c>
      <c r="M1856" s="251"/>
      <c r="N1856" s="251"/>
      <c r="O1856" s="149">
        <v>0.04</v>
      </c>
      <c r="P1856" s="151"/>
      <c r="Q1856" s="145"/>
      <c r="R1856" s="165"/>
      <c r="S1856" s="177"/>
    </row>
    <row r="1857" spans="2:20" ht="12.75" customHeight="1" x14ac:dyDescent="0.25">
      <c r="B1857" s="137">
        <v>1844</v>
      </c>
      <c r="C1857" s="81">
        <v>6</v>
      </c>
      <c r="D1857" s="83" t="s">
        <v>4937</v>
      </c>
      <c r="E1857" s="128" t="s">
        <v>4938</v>
      </c>
      <c r="F1857" s="86"/>
      <c r="G1857" s="86"/>
      <c r="H1857" s="79">
        <f>IF(ISBLANK(#REF!)=FALSE,1,IF($J1857&lt;=$D$6,-1,0))</f>
        <v>1</v>
      </c>
      <c r="I1857" s="251">
        <v>42156</v>
      </c>
      <c r="J1857" s="251">
        <v>42160</v>
      </c>
      <c r="K1857" s="149"/>
      <c r="L1857" s="180"/>
      <c r="M1857" s="251"/>
      <c r="N1857" s="251"/>
      <c r="O1857" s="149"/>
      <c r="P1857" s="151"/>
      <c r="Q1857" s="145"/>
      <c r="R1857" s="165"/>
      <c r="S1857" s="177"/>
    </row>
    <row r="1858" spans="2:20" ht="12.75" customHeight="1" x14ac:dyDescent="0.25">
      <c r="B1858" s="137">
        <v>1845</v>
      </c>
      <c r="C1858" s="81">
        <v>6</v>
      </c>
      <c r="D1858" s="83" t="s">
        <v>4939</v>
      </c>
      <c r="E1858" s="128" t="s">
        <v>4940</v>
      </c>
      <c r="F1858" s="86"/>
      <c r="G1858" s="86"/>
      <c r="H1858" s="79">
        <f>IF(ISBLANK(#REF!)=FALSE,1,IF($J1858&lt;=$D$6,-1,0))</f>
        <v>1</v>
      </c>
      <c r="I1858" s="251">
        <v>42170</v>
      </c>
      <c r="J1858" s="251">
        <v>42174</v>
      </c>
      <c r="K1858" s="149"/>
      <c r="L1858" s="180"/>
      <c r="M1858" s="251"/>
      <c r="N1858" s="251"/>
      <c r="O1858" s="149"/>
      <c r="P1858" s="151"/>
      <c r="Q1858" s="145"/>
      <c r="R1858" s="165"/>
      <c r="S1858" s="177"/>
    </row>
    <row r="1859" spans="2:20" ht="12.75" customHeight="1" x14ac:dyDescent="0.25">
      <c r="B1859" s="137">
        <v>1846</v>
      </c>
      <c r="C1859" s="81">
        <v>5</v>
      </c>
      <c r="D1859" s="83" t="s">
        <v>4941</v>
      </c>
      <c r="E1859" s="128" t="s">
        <v>2621</v>
      </c>
      <c r="F1859" s="86"/>
      <c r="G1859" s="86"/>
      <c r="H1859" s="79">
        <f>IF(ISBLANK(#REF!)=FALSE,1,IF($J1859&lt;=$D$6,-1,0))</f>
        <v>1</v>
      </c>
      <c r="I1859" s="251">
        <v>42156</v>
      </c>
      <c r="J1859" s="251">
        <v>42174</v>
      </c>
      <c r="K1859" s="149">
        <v>0.04</v>
      </c>
      <c r="L1859" s="180">
        <f>NETWORKDAYS(I1859,J1859,0)</f>
        <v>15</v>
      </c>
      <c r="M1859" s="251"/>
      <c r="N1859" s="251"/>
      <c r="O1859" s="149">
        <v>0.04</v>
      </c>
      <c r="P1859" s="151"/>
      <c r="Q1859" s="145"/>
      <c r="R1859" s="165"/>
      <c r="S1859" s="177"/>
    </row>
    <row r="1860" spans="2:20" ht="12.75" customHeight="1" x14ac:dyDescent="0.25">
      <c r="B1860" s="137">
        <v>1847</v>
      </c>
      <c r="C1860" s="81">
        <v>6</v>
      </c>
      <c r="D1860" s="83" t="s">
        <v>4942</v>
      </c>
      <c r="E1860" s="128" t="s">
        <v>4943</v>
      </c>
      <c r="F1860" s="86"/>
      <c r="G1860" s="86"/>
      <c r="H1860" s="79">
        <f>IF(ISBLANK(#REF!)=FALSE,1,IF($J1860&lt;=$D$6,-1,0))</f>
        <v>1</v>
      </c>
      <c r="I1860" s="251">
        <v>42156</v>
      </c>
      <c r="J1860" s="251">
        <v>42160</v>
      </c>
      <c r="K1860" s="149"/>
      <c r="L1860" s="180"/>
      <c r="M1860" s="251"/>
      <c r="N1860" s="251"/>
      <c r="O1860" s="149"/>
      <c r="P1860" s="151"/>
      <c r="Q1860" s="145"/>
      <c r="R1860" s="165"/>
      <c r="S1860" s="177"/>
    </row>
    <row r="1861" spans="2:20" ht="12.75" customHeight="1" x14ac:dyDescent="0.25">
      <c r="B1861" s="137">
        <v>1848</v>
      </c>
      <c r="C1861" s="81">
        <v>6</v>
      </c>
      <c r="D1861" s="83" t="s">
        <v>4944</v>
      </c>
      <c r="E1861" s="128" t="s">
        <v>4945</v>
      </c>
      <c r="F1861" s="86"/>
      <c r="G1861" s="86"/>
      <c r="H1861" s="79">
        <f>IF(ISBLANK(#REF!)=FALSE,1,IF($J1861&lt;=$D$6,-1,0))</f>
        <v>1</v>
      </c>
      <c r="I1861" s="251">
        <v>42170</v>
      </c>
      <c r="J1861" s="251">
        <v>42174</v>
      </c>
      <c r="K1861" s="149"/>
      <c r="L1861" s="180"/>
      <c r="M1861" s="251"/>
      <c r="N1861" s="251"/>
      <c r="O1861" s="149"/>
      <c r="P1861" s="151"/>
      <c r="Q1861" s="145"/>
      <c r="R1861" s="165"/>
      <c r="S1861" s="177"/>
    </row>
    <row r="1862" spans="2:20" ht="15" customHeight="1" x14ac:dyDescent="0.25">
      <c r="B1862" s="137">
        <v>1849</v>
      </c>
      <c r="C1862" s="81">
        <v>4</v>
      </c>
      <c r="D1862" s="83" t="s">
        <v>4946</v>
      </c>
      <c r="E1862" s="128" t="s">
        <v>1026</v>
      </c>
      <c r="F1862" s="84" t="s">
        <v>789</v>
      </c>
      <c r="G1862" s="84"/>
      <c r="H1862" s="79">
        <f>IF(ISBLANK(#REF!)=FALSE,1,IF($J1862&lt;=$D$6,-1,0))</f>
        <v>1</v>
      </c>
      <c r="I1862" s="251">
        <v>42160</v>
      </c>
      <c r="J1862" s="251">
        <v>42174</v>
      </c>
      <c r="K1862" s="149">
        <v>0.1</v>
      </c>
      <c r="L1862" s="180">
        <f>NETWORKDAYS(I1862,J1862,0)</f>
        <v>11</v>
      </c>
      <c r="M1862" s="251"/>
      <c r="N1862" s="251"/>
      <c r="O1862" s="149">
        <v>0.1</v>
      </c>
      <c r="P1862" s="151"/>
      <c r="Q1862" s="145"/>
      <c r="R1862" s="165"/>
      <c r="S1862" s="177"/>
    </row>
    <row r="1863" spans="2:20" ht="12.75" customHeight="1" x14ac:dyDescent="0.25">
      <c r="B1863" s="137">
        <v>1850</v>
      </c>
      <c r="C1863" s="81">
        <v>3</v>
      </c>
      <c r="D1863" s="83" t="s">
        <v>4947</v>
      </c>
      <c r="E1863" s="128" t="s">
        <v>460</v>
      </c>
      <c r="F1863" s="85"/>
      <c r="G1863" s="85"/>
      <c r="H1863" s="79">
        <f>IF(ISBLANK(#REF!)=FALSE,1,IF($J1863&lt;=$D$6,-1,0))</f>
        <v>1</v>
      </c>
      <c r="I1863" s="251">
        <v>42072</v>
      </c>
      <c r="J1863" s="251">
        <v>42174</v>
      </c>
      <c r="K1863" s="149">
        <f>SUM(K1864)</f>
        <v>0.90000000000000036</v>
      </c>
      <c r="L1863" s="180">
        <v>1</v>
      </c>
      <c r="M1863" s="251"/>
      <c r="N1863" s="251"/>
      <c r="O1863" s="149">
        <f>SUM(O1864)</f>
        <v>0.90000000000000036</v>
      </c>
      <c r="P1863" s="151"/>
      <c r="Q1863" s="145"/>
      <c r="R1863" s="165"/>
      <c r="S1863" s="177"/>
      <c r="T1863" s="174"/>
    </row>
    <row r="1864" spans="2:20" ht="14.25" customHeight="1" x14ac:dyDescent="0.25">
      <c r="B1864" s="137">
        <v>1851</v>
      </c>
      <c r="C1864" s="81">
        <v>4</v>
      </c>
      <c r="D1864" s="83" t="s">
        <v>4948</v>
      </c>
      <c r="E1864" s="128" t="s">
        <v>460</v>
      </c>
      <c r="F1864" s="84" t="s">
        <v>462</v>
      </c>
      <c r="G1864" s="84"/>
      <c r="H1864" s="79">
        <f>IF(ISBLANK(#REF!)=FALSE,1,IF($J1864&lt;=$D$6,-1,0))</f>
        <v>1</v>
      </c>
      <c r="I1864" s="251">
        <v>42072</v>
      </c>
      <c r="J1864" s="251">
        <v>42174</v>
      </c>
      <c r="K1864" s="149">
        <f>SUM(K1865,K1867,K1876,K1885,K1894,K1899,K1903,K1910,K1913,K1916,K1919,K1928,K1931)</f>
        <v>0.90000000000000036</v>
      </c>
      <c r="L1864" s="180">
        <f t="shared" ref="L1864:L1865" si="101">NETWORKDAYS(I1864,J1864,0)</f>
        <v>75</v>
      </c>
      <c r="M1864" s="251"/>
      <c r="N1864" s="251"/>
      <c r="O1864" s="149">
        <f>SUM(O1865,O1867,O1876,O1885,O1894,O1899,O1903,O1910,O1913,O1916,O1919,O1928,O1931)</f>
        <v>0.90000000000000036</v>
      </c>
      <c r="P1864" s="151"/>
      <c r="Q1864" s="145"/>
      <c r="R1864" s="165"/>
      <c r="S1864" s="177"/>
    </row>
    <row r="1865" spans="2:20" ht="12.75" customHeight="1" x14ac:dyDescent="0.25">
      <c r="B1865" s="137">
        <v>1852</v>
      </c>
      <c r="C1865" s="81">
        <v>5</v>
      </c>
      <c r="D1865" s="83" t="s">
        <v>4949</v>
      </c>
      <c r="E1865" s="128" t="s">
        <v>1915</v>
      </c>
      <c r="F1865" s="86"/>
      <c r="G1865" s="86"/>
      <c r="H1865" s="79">
        <f>IF(ISBLANK(#REF!)=FALSE,1,IF($J1865&lt;=$D$6,-1,0))</f>
        <v>1</v>
      </c>
      <c r="I1865" s="251">
        <v>42072</v>
      </c>
      <c r="J1865" s="251">
        <v>42076</v>
      </c>
      <c r="K1865" s="149">
        <v>0.03</v>
      </c>
      <c r="L1865" s="180">
        <f t="shared" si="101"/>
        <v>5</v>
      </c>
      <c r="M1865" s="251"/>
      <c r="N1865" s="251"/>
      <c r="O1865" s="149">
        <v>0.03</v>
      </c>
      <c r="P1865" s="151"/>
      <c r="Q1865" s="145"/>
      <c r="R1865" s="165"/>
      <c r="S1865" s="177"/>
    </row>
    <row r="1866" spans="2:20" ht="12.75" customHeight="1" x14ac:dyDescent="0.25">
      <c r="B1866" s="137">
        <v>1853</v>
      </c>
      <c r="C1866" s="81">
        <v>6</v>
      </c>
      <c r="D1866" s="83" t="s">
        <v>4950</v>
      </c>
      <c r="E1866" s="128" t="s">
        <v>4841</v>
      </c>
      <c r="F1866" s="86"/>
      <c r="G1866" s="86"/>
      <c r="H1866" s="79">
        <f>IF(ISBLANK(#REF!)=FALSE,1,IF($J1866&lt;=$D$6,-1,0))</f>
        <v>1</v>
      </c>
      <c r="I1866" s="251">
        <v>42072</v>
      </c>
      <c r="J1866" s="251">
        <v>42076</v>
      </c>
      <c r="K1866" s="149"/>
      <c r="L1866" s="180"/>
      <c r="M1866" s="251"/>
      <c r="N1866" s="251"/>
      <c r="O1866" s="149"/>
      <c r="P1866" s="151"/>
      <c r="Q1866" s="145"/>
      <c r="R1866" s="165"/>
      <c r="S1866" s="177"/>
    </row>
    <row r="1867" spans="2:20" ht="12.75" customHeight="1" x14ac:dyDescent="0.25">
      <c r="B1867" s="137">
        <v>1854</v>
      </c>
      <c r="C1867" s="81">
        <v>5</v>
      </c>
      <c r="D1867" s="83" t="s">
        <v>4951</v>
      </c>
      <c r="E1867" s="128" t="s">
        <v>2602</v>
      </c>
      <c r="F1867" s="86"/>
      <c r="G1867" s="86"/>
      <c r="H1867" s="79">
        <f>IF(ISBLANK(#REF!)=FALSE,1,IF($J1867&lt;=$D$6,-1,0))</f>
        <v>1</v>
      </c>
      <c r="I1867" s="251">
        <v>42072</v>
      </c>
      <c r="J1867" s="251">
        <v>42125</v>
      </c>
      <c r="K1867" s="149">
        <v>0.06</v>
      </c>
      <c r="L1867" s="180">
        <f>NETWORKDAYS(I1867,J1867,0)</f>
        <v>40</v>
      </c>
      <c r="M1867" s="251"/>
      <c r="N1867" s="251"/>
      <c r="O1867" s="149">
        <v>0.06</v>
      </c>
      <c r="P1867" s="151"/>
      <c r="Q1867" s="145"/>
      <c r="R1867" s="165"/>
      <c r="S1867" s="177"/>
    </row>
    <row r="1868" spans="2:20" ht="12.75" customHeight="1" x14ac:dyDescent="0.25">
      <c r="B1868" s="137">
        <v>1855</v>
      </c>
      <c r="C1868" s="81">
        <v>6</v>
      </c>
      <c r="D1868" s="83" t="s">
        <v>4950</v>
      </c>
      <c r="E1868" s="128" t="s">
        <v>4843</v>
      </c>
      <c r="F1868" s="86"/>
      <c r="G1868" s="86"/>
      <c r="H1868" s="79">
        <f>IF(ISBLANK(#REF!)=FALSE,1,IF($J1868&lt;=$D$6,-1,0))</f>
        <v>1</v>
      </c>
      <c r="I1868" s="251">
        <v>42072</v>
      </c>
      <c r="J1868" s="251">
        <v>42076</v>
      </c>
      <c r="K1868" s="149"/>
      <c r="L1868" s="180"/>
      <c r="M1868" s="251"/>
      <c r="N1868" s="251"/>
      <c r="O1868" s="149"/>
      <c r="P1868" s="151"/>
      <c r="Q1868" s="145"/>
      <c r="R1868" s="165"/>
      <c r="S1868" s="177"/>
    </row>
    <row r="1869" spans="2:20" ht="12.75" customHeight="1" x14ac:dyDescent="0.25">
      <c r="B1869" s="137">
        <v>1856</v>
      </c>
      <c r="C1869" s="81">
        <v>6</v>
      </c>
      <c r="D1869" s="83" t="s">
        <v>4952</v>
      </c>
      <c r="E1869" s="128" t="s">
        <v>4845</v>
      </c>
      <c r="F1869" s="86"/>
      <c r="G1869" s="86"/>
      <c r="H1869" s="79">
        <f>IF(ISBLANK(#REF!)=FALSE,1,IF($J1869&lt;=$D$6,-1,0))</f>
        <v>1</v>
      </c>
      <c r="I1869" s="251">
        <v>42079</v>
      </c>
      <c r="J1869" s="251">
        <v>42083</v>
      </c>
      <c r="K1869" s="149"/>
      <c r="L1869" s="180"/>
      <c r="M1869" s="251"/>
      <c r="N1869" s="251"/>
      <c r="O1869" s="149"/>
      <c r="P1869" s="151"/>
      <c r="Q1869" s="145"/>
      <c r="R1869" s="165"/>
      <c r="S1869" s="177"/>
    </row>
    <row r="1870" spans="2:20" ht="12.75" customHeight="1" x14ac:dyDescent="0.25">
      <c r="B1870" s="137">
        <v>1857</v>
      </c>
      <c r="C1870" s="81">
        <v>6</v>
      </c>
      <c r="D1870" s="83" t="s">
        <v>4953</v>
      </c>
      <c r="E1870" s="128" t="s">
        <v>4847</v>
      </c>
      <c r="F1870" s="86"/>
      <c r="G1870" s="86"/>
      <c r="H1870" s="79">
        <f>IF(ISBLANK(#REF!)=FALSE,1,IF($J1870&lt;=$D$6,-1,0))</f>
        <v>1</v>
      </c>
      <c r="I1870" s="251">
        <v>42086</v>
      </c>
      <c r="J1870" s="251">
        <v>42090</v>
      </c>
      <c r="K1870" s="149"/>
      <c r="L1870" s="180"/>
      <c r="M1870" s="251"/>
      <c r="N1870" s="251"/>
      <c r="O1870" s="149"/>
      <c r="P1870" s="151"/>
      <c r="Q1870" s="145"/>
      <c r="R1870" s="165"/>
      <c r="S1870" s="177"/>
    </row>
    <row r="1871" spans="2:20" ht="12.75" customHeight="1" x14ac:dyDescent="0.25">
      <c r="B1871" s="137">
        <v>1858</v>
      </c>
      <c r="C1871" s="81">
        <v>6</v>
      </c>
      <c r="D1871" s="83" t="s">
        <v>4954</v>
      </c>
      <c r="E1871" s="128" t="s">
        <v>4849</v>
      </c>
      <c r="F1871" s="86"/>
      <c r="G1871" s="86"/>
      <c r="H1871" s="79">
        <f>IF(ISBLANK(#REF!)=FALSE,1,IF($J1871&lt;=$D$6,-1,0))</f>
        <v>1</v>
      </c>
      <c r="I1871" s="251">
        <v>42093</v>
      </c>
      <c r="J1871" s="251">
        <v>42097</v>
      </c>
      <c r="K1871" s="149"/>
      <c r="L1871" s="180"/>
      <c r="M1871" s="251"/>
      <c r="N1871" s="251"/>
      <c r="O1871" s="149"/>
      <c r="P1871" s="151"/>
      <c r="Q1871" s="145"/>
      <c r="R1871" s="165"/>
      <c r="S1871" s="177"/>
    </row>
    <row r="1872" spans="2:20" ht="12.75" customHeight="1" x14ac:dyDescent="0.25">
      <c r="B1872" s="137">
        <v>1859</v>
      </c>
      <c r="C1872" s="81">
        <v>6</v>
      </c>
      <c r="D1872" s="83" t="s">
        <v>4955</v>
      </c>
      <c r="E1872" s="128" t="s">
        <v>4851</v>
      </c>
      <c r="F1872" s="86"/>
      <c r="G1872" s="86"/>
      <c r="H1872" s="79">
        <f>IF(ISBLANK(#REF!)=FALSE,1,IF($J1872&lt;=$D$6,-1,0))</f>
        <v>1</v>
      </c>
      <c r="I1872" s="251">
        <v>42100</v>
      </c>
      <c r="J1872" s="251">
        <v>42104</v>
      </c>
      <c r="K1872" s="149"/>
      <c r="L1872" s="180"/>
      <c r="M1872" s="251"/>
      <c r="N1872" s="251"/>
      <c r="O1872" s="149"/>
      <c r="P1872" s="151"/>
      <c r="Q1872" s="145"/>
      <c r="R1872" s="165"/>
      <c r="S1872" s="177"/>
    </row>
    <row r="1873" spans="2:19" ht="12.75" customHeight="1" x14ac:dyDescent="0.25">
      <c r="B1873" s="137">
        <v>1860</v>
      </c>
      <c r="C1873" s="81">
        <v>6</v>
      </c>
      <c r="D1873" s="83" t="s">
        <v>4956</v>
      </c>
      <c r="E1873" s="128" t="s">
        <v>4853</v>
      </c>
      <c r="F1873" s="86"/>
      <c r="G1873" s="86"/>
      <c r="H1873" s="79">
        <f>IF(ISBLANK(#REF!)=FALSE,1,IF($J1873&lt;=$D$6,-1,0))</f>
        <v>1</v>
      </c>
      <c r="I1873" s="251">
        <v>42107</v>
      </c>
      <c r="J1873" s="251">
        <v>42111</v>
      </c>
      <c r="K1873" s="149"/>
      <c r="L1873" s="180"/>
      <c r="M1873" s="251"/>
      <c r="N1873" s="251"/>
      <c r="O1873" s="149"/>
      <c r="P1873" s="151"/>
      <c r="Q1873" s="145"/>
      <c r="R1873" s="165"/>
      <c r="S1873" s="177"/>
    </row>
    <row r="1874" spans="2:19" ht="12.75" customHeight="1" x14ac:dyDescent="0.25">
      <c r="B1874" s="137">
        <v>1861</v>
      </c>
      <c r="C1874" s="81">
        <v>6</v>
      </c>
      <c r="D1874" s="83" t="s">
        <v>4957</v>
      </c>
      <c r="E1874" s="128" t="s">
        <v>4855</v>
      </c>
      <c r="F1874" s="86"/>
      <c r="G1874" s="86"/>
      <c r="H1874" s="79">
        <f>IF(ISBLANK(#REF!)=FALSE,1,IF($J1874&lt;=$D$6,-1,0))</f>
        <v>1</v>
      </c>
      <c r="I1874" s="251">
        <v>42114</v>
      </c>
      <c r="J1874" s="251">
        <v>42118</v>
      </c>
      <c r="K1874" s="149"/>
      <c r="L1874" s="180"/>
      <c r="M1874" s="251"/>
      <c r="N1874" s="251"/>
      <c r="O1874" s="149"/>
      <c r="P1874" s="151"/>
      <c r="Q1874" s="145"/>
      <c r="R1874" s="165"/>
      <c r="S1874" s="177"/>
    </row>
    <row r="1875" spans="2:19" ht="12.75" customHeight="1" x14ac:dyDescent="0.25">
      <c r="B1875" s="137">
        <v>1862</v>
      </c>
      <c r="C1875" s="81">
        <v>6</v>
      </c>
      <c r="D1875" s="83" t="s">
        <v>4958</v>
      </c>
      <c r="E1875" s="128" t="s">
        <v>4857</v>
      </c>
      <c r="F1875" s="86"/>
      <c r="G1875" s="86"/>
      <c r="H1875" s="79">
        <f>IF(ISBLANK(#REF!)=FALSE,1,IF($J1875&lt;=$D$6,-1,0))</f>
        <v>1</v>
      </c>
      <c r="I1875" s="251">
        <v>42121</v>
      </c>
      <c r="J1875" s="251">
        <v>42125</v>
      </c>
      <c r="K1875" s="149"/>
      <c r="L1875" s="180"/>
      <c r="M1875" s="251"/>
      <c r="N1875" s="251"/>
      <c r="O1875" s="149"/>
      <c r="P1875" s="151"/>
      <c r="Q1875" s="145"/>
      <c r="R1875" s="165"/>
      <c r="S1875" s="177"/>
    </row>
    <row r="1876" spans="2:19" ht="12.75" customHeight="1" x14ac:dyDescent="0.25">
      <c r="B1876" s="137">
        <v>1863</v>
      </c>
      <c r="C1876" s="81">
        <v>5</v>
      </c>
      <c r="D1876" s="83" t="s">
        <v>4959</v>
      </c>
      <c r="E1876" s="128" t="s">
        <v>4687</v>
      </c>
      <c r="F1876" s="86"/>
      <c r="G1876" s="86"/>
      <c r="H1876" s="79">
        <f>IF(ISBLANK(#REF!)=FALSE,1,IF($J1876&lt;=$D$6,-1,0))</f>
        <v>1</v>
      </c>
      <c r="I1876" s="251">
        <v>42072</v>
      </c>
      <c r="J1876" s="251">
        <v>42125</v>
      </c>
      <c r="K1876" s="149">
        <v>0.04</v>
      </c>
      <c r="L1876" s="180">
        <f>NETWORKDAYS(I1876,J1876,0)</f>
        <v>40</v>
      </c>
      <c r="M1876" s="251"/>
      <c r="N1876" s="251"/>
      <c r="O1876" s="149">
        <v>0.04</v>
      </c>
      <c r="P1876" s="151"/>
      <c r="Q1876" s="145"/>
      <c r="R1876" s="165"/>
      <c r="S1876" s="177"/>
    </row>
    <row r="1877" spans="2:19" ht="12.75" customHeight="1" x14ac:dyDescent="0.25">
      <c r="B1877" s="137">
        <v>1864</v>
      </c>
      <c r="C1877" s="81">
        <v>6</v>
      </c>
      <c r="D1877" s="83" t="s">
        <v>4960</v>
      </c>
      <c r="E1877" s="128" t="s">
        <v>4860</v>
      </c>
      <c r="F1877" s="86"/>
      <c r="G1877" s="86"/>
      <c r="H1877" s="79">
        <f>IF(ISBLANK(#REF!)=FALSE,1,IF($J1877&lt;=$D$6,-1,0))</f>
        <v>1</v>
      </c>
      <c r="I1877" s="251">
        <v>42072</v>
      </c>
      <c r="J1877" s="251">
        <v>42076</v>
      </c>
      <c r="K1877" s="149"/>
      <c r="L1877" s="180"/>
      <c r="M1877" s="251"/>
      <c r="N1877" s="251"/>
      <c r="O1877" s="149"/>
      <c r="P1877" s="151"/>
      <c r="Q1877" s="145"/>
      <c r="R1877" s="165"/>
      <c r="S1877" s="177"/>
    </row>
    <row r="1878" spans="2:19" ht="12.75" customHeight="1" x14ac:dyDescent="0.25">
      <c r="B1878" s="137">
        <v>1865</v>
      </c>
      <c r="C1878" s="81">
        <v>6</v>
      </c>
      <c r="D1878" s="83" t="s">
        <v>4961</v>
      </c>
      <c r="E1878" s="128" t="s">
        <v>4862</v>
      </c>
      <c r="F1878" s="86"/>
      <c r="G1878" s="86"/>
      <c r="H1878" s="79">
        <f>IF(ISBLANK(#REF!)=FALSE,1,IF($J1878&lt;=$D$6,-1,0))</f>
        <v>1</v>
      </c>
      <c r="I1878" s="251">
        <v>42079</v>
      </c>
      <c r="J1878" s="251">
        <v>42083</v>
      </c>
      <c r="K1878" s="149"/>
      <c r="L1878" s="180"/>
      <c r="M1878" s="251"/>
      <c r="N1878" s="251"/>
      <c r="O1878" s="149"/>
      <c r="P1878" s="151"/>
      <c r="Q1878" s="145"/>
      <c r="R1878" s="165"/>
      <c r="S1878" s="177"/>
    </row>
    <row r="1879" spans="2:19" ht="12.75" customHeight="1" x14ac:dyDescent="0.25">
      <c r="B1879" s="137">
        <v>1866</v>
      </c>
      <c r="C1879" s="81">
        <v>6</v>
      </c>
      <c r="D1879" s="83" t="s">
        <v>4962</v>
      </c>
      <c r="E1879" s="128" t="s">
        <v>2488</v>
      </c>
      <c r="F1879" s="86"/>
      <c r="G1879" s="86"/>
      <c r="H1879" s="79">
        <f>IF(ISBLANK(#REF!)=FALSE,1,IF($J1879&lt;=$D$6,-1,0))</f>
        <v>1</v>
      </c>
      <c r="I1879" s="251">
        <v>42086</v>
      </c>
      <c r="J1879" s="251">
        <v>42090</v>
      </c>
      <c r="K1879" s="149"/>
      <c r="L1879" s="180"/>
      <c r="M1879" s="251"/>
      <c r="N1879" s="251"/>
      <c r="O1879" s="149"/>
      <c r="P1879" s="151"/>
      <c r="Q1879" s="145"/>
      <c r="R1879" s="165"/>
      <c r="S1879" s="177"/>
    </row>
    <row r="1880" spans="2:19" ht="12.75" customHeight="1" x14ac:dyDescent="0.25">
      <c r="B1880" s="137">
        <v>1867</v>
      </c>
      <c r="C1880" s="81">
        <v>6</v>
      </c>
      <c r="D1880" s="83" t="s">
        <v>4963</v>
      </c>
      <c r="E1880" s="128" t="s">
        <v>2500</v>
      </c>
      <c r="F1880" s="86"/>
      <c r="G1880" s="86"/>
      <c r="H1880" s="79">
        <f>IF(ISBLANK(#REF!)=FALSE,1,IF($J1880&lt;=$D$6,-1,0))</f>
        <v>1</v>
      </c>
      <c r="I1880" s="251">
        <v>42093</v>
      </c>
      <c r="J1880" s="251">
        <v>42097</v>
      </c>
      <c r="K1880" s="149"/>
      <c r="L1880" s="180"/>
      <c r="M1880" s="251"/>
      <c r="N1880" s="251"/>
      <c r="O1880" s="149"/>
      <c r="P1880" s="151"/>
      <c r="Q1880" s="145"/>
      <c r="R1880" s="165"/>
      <c r="S1880" s="177"/>
    </row>
    <row r="1881" spans="2:19" ht="12.75" customHeight="1" x14ac:dyDescent="0.25">
      <c r="B1881" s="137">
        <v>1868</v>
      </c>
      <c r="C1881" s="81">
        <v>6</v>
      </c>
      <c r="D1881" s="83" t="s">
        <v>4964</v>
      </c>
      <c r="E1881" s="128" t="s">
        <v>1098</v>
      </c>
      <c r="F1881" s="86"/>
      <c r="G1881" s="86"/>
      <c r="H1881" s="79">
        <f>IF(ISBLANK(#REF!)=FALSE,1,IF($J1881&lt;=$D$6,-1,0))</f>
        <v>1</v>
      </c>
      <c r="I1881" s="251">
        <v>42100</v>
      </c>
      <c r="J1881" s="251">
        <v>42104</v>
      </c>
      <c r="K1881" s="149"/>
      <c r="L1881" s="180"/>
      <c r="M1881" s="251"/>
      <c r="N1881" s="251"/>
      <c r="O1881" s="149"/>
      <c r="P1881" s="151"/>
      <c r="Q1881" s="145"/>
      <c r="R1881" s="165"/>
      <c r="S1881" s="177"/>
    </row>
    <row r="1882" spans="2:19" ht="12.75" customHeight="1" x14ac:dyDescent="0.25">
      <c r="B1882" s="137">
        <v>1869</v>
      </c>
      <c r="C1882" s="81">
        <v>6</v>
      </c>
      <c r="D1882" s="83" t="s">
        <v>4965</v>
      </c>
      <c r="E1882" s="128" t="s">
        <v>4691</v>
      </c>
      <c r="F1882" s="86"/>
      <c r="G1882" s="86"/>
      <c r="H1882" s="79">
        <f>IF(ISBLANK(#REF!)=FALSE,1,IF($J1882&lt;=$D$6,-1,0))</f>
        <v>1</v>
      </c>
      <c r="I1882" s="251">
        <v>42107</v>
      </c>
      <c r="J1882" s="251">
        <v>42111</v>
      </c>
      <c r="K1882" s="149"/>
      <c r="L1882" s="180"/>
      <c r="M1882" s="251"/>
      <c r="N1882" s="251"/>
      <c r="O1882" s="149"/>
      <c r="P1882" s="151"/>
      <c r="Q1882" s="145"/>
      <c r="R1882" s="165"/>
      <c r="S1882" s="177"/>
    </row>
    <row r="1883" spans="2:19" ht="12.75" customHeight="1" x14ac:dyDescent="0.25">
      <c r="B1883" s="137">
        <v>1870</v>
      </c>
      <c r="C1883" s="81">
        <v>6</v>
      </c>
      <c r="D1883" s="83" t="s">
        <v>4966</v>
      </c>
      <c r="E1883" s="128" t="s">
        <v>2494</v>
      </c>
      <c r="F1883" s="86"/>
      <c r="G1883" s="86"/>
      <c r="H1883" s="79">
        <f>IF(ISBLANK(#REF!)=FALSE,1,IF($J1883&lt;=$D$6,-1,0))</f>
        <v>1</v>
      </c>
      <c r="I1883" s="251">
        <v>42114</v>
      </c>
      <c r="J1883" s="251">
        <v>42118</v>
      </c>
      <c r="K1883" s="149"/>
      <c r="L1883" s="180"/>
      <c r="M1883" s="251"/>
      <c r="N1883" s="251"/>
      <c r="O1883" s="149"/>
      <c r="P1883" s="151"/>
      <c r="Q1883" s="145"/>
      <c r="R1883" s="165"/>
      <c r="S1883" s="177"/>
    </row>
    <row r="1884" spans="2:19" ht="12.75" customHeight="1" x14ac:dyDescent="0.25">
      <c r="B1884" s="137">
        <v>1871</v>
      </c>
      <c r="C1884" s="81">
        <v>6</v>
      </c>
      <c r="D1884" s="83" t="s">
        <v>4967</v>
      </c>
      <c r="E1884" s="128" t="s">
        <v>4869</v>
      </c>
      <c r="F1884" s="86"/>
      <c r="G1884" s="86"/>
      <c r="H1884" s="79">
        <f>IF(ISBLANK(#REF!)=FALSE,1,IF($J1884&lt;=$D$6,-1,0))</f>
        <v>1</v>
      </c>
      <c r="I1884" s="251">
        <v>42121</v>
      </c>
      <c r="J1884" s="251">
        <v>42125</v>
      </c>
      <c r="K1884" s="149"/>
      <c r="L1884" s="180"/>
      <c r="M1884" s="251"/>
      <c r="N1884" s="251"/>
      <c r="O1884" s="149"/>
      <c r="P1884" s="151"/>
      <c r="Q1884" s="145"/>
      <c r="R1884" s="165"/>
      <c r="S1884" s="177"/>
    </row>
    <row r="1885" spans="2:19" ht="12.75" customHeight="1" x14ac:dyDescent="0.25">
      <c r="B1885" s="137">
        <v>1872</v>
      </c>
      <c r="C1885" s="81">
        <v>5</v>
      </c>
      <c r="D1885" s="83" t="s">
        <v>4968</v>
      </c>
      <c r="E1885" s="128" t="s">
        <v>1105</v>
      </c>
      <c r="F1885" s="86"/>
      <c r="G1885" s="86"/>
      <c r="H1885" s="79">
        <f>IF(ISBLANK(#REF!)=FALSE,1,IF($J1885&lt;=$D$6,-1,0))</f>
        <v>1</v>
      </c>
      <c r="I1885" s="251">
        <v>42072</v>
      </c>
      <c r="J1885" s="251">
        <v>42125</v>
      </c>
      <c r="K1885" s="149">
        <v>0.1</v>
      </c>
      <c r="L1885" s="180">
        <f>NETWORKDAYS(I1885,J1885,0)</f>
        <v>40</v>
      </c>
      <c r="M1885" s="251"/>
      <c r="N1885" s="251"/>
      <c r="O1885" s="149">
        <v>0.1</v>
      </c>
      <c r="P1885" s="151"/>
      <c r="Q1885" s="145"/>
      <c r="R1885" s="165"/>
      <c r="S1885" s="177"/>
    </row>
    <row r="1886" spans="2:19" ht="12.75" customHeight="1" x14ac:dyDescent="0.25">
      <c r="B1886" s="137">
        <v>1873</v>
      </c>
      <c r="C1886" s="81">
        <v>6</v>
      </c>
      <c r="D1886" s="83" t="s">
        <v>4969</v>
      </c>
      <c r="E1886" s="128" t="s">
        <v>1087</v>
      </c>
      <c r="F1886" s="86"/>
      <c r="G1886" s="86"/>
      <c r="H1886" s="79">
        <f>IF(ISBLANK(#REF!)=FALSE,1,IF($J1886&lt;=$D$6,-1,0))</f>
        <v>1</v>
      </c>
      <c r="I1886" s="251">
        <v>42072</v>
      </c>
      <c r="J1886" s="251">
        <v>42076</v>
      </c>
      <c r="K1886" s="149"/>
      <c r="L1886" s="180"/>
      <c r="M1886" s="251"/>
      <c r="N1886" s="251"/>
      <c r="O1886" s="149"/>
      <c r="P1886" s="151"/>
      <c r="Q1886" s="145"/>
      <c r="R1886" s="165"/>
      <c r="S1886" s="177"/>
    </row>
    <row r="1887" spans="2:19" ht="12.75" customHeight="1" x14ac:dyDescent="0.25">
      <c r="B1887" s="137">
        <v>1874</v>
      </c>
      <c r="C1887" s="81">
        <v>6</v>
      </c>
      <c r="D1887" s="83" t="s">
        <v>4970</v>
      </c>
      <c r="E1887" s="128" t="s">
        <v>4873</v>
      </c>
      <c r="F1887" s="86"/>
      <c r="G1887" s="86"/>
      <c r="H1887" s="79">
        <f>IF(ISBLANK(#REF!)=FALSE,1,IF($J1887&lt;=$D$6,-1,0))</f>
        <v>1</v>
      </c>
      <c r="I1887" s="251">
        <v>42079</v>
      </c>
      <c r="J1887" s="251">
        <v>42083</v>
      </c>
      <c r="K1887" s="149"/>
      <c r="L1887" s="180"/>
      <c r="M1887" s="251"/>
      <c r="N1887" s="251"/>
      <c r="O1887" s="149"/>
      <c r="P1887" s="151"/>
      <c r="Q1887" s="145"/>
      <c r="R1887" s="165"/>
      <c r="S1887" s="177"/>
    </row>
    <row r="1888" spans="2:19" ht="12.75" customHeight="1" x14ac:dyDescent="0.25">
      <c r="B1888" s="137">
        <v>1875</v>
      </c>
      <c r="C1888" s="81">
        <v>6</v>
      </c>
      <c r="D1888" s="83" t="s">
        <v>4971</v>
      </c>
      <c r="E1888" s="128" t="s">
        <v>4875</v>
      </c>
      <c r="F1888" s="86"/>
      <c r="G1888" s="86"/>
      <c r="H1888" s="79">
        <f>IF(ISBLANK(#REF!)=FALSE,1,IF($J1888&lt;=$D$6,-1,0))</f>
        <v>1</v>
      </c>
      <c r="I1888" s="251">
        <v>42086</v>
      </c>
      <c r="J1888" s="251">
        <v>42090</v>
      </c>
      <c r="K1888" s="149"/>
      <c r="L1888" s="180"/>
      <c r="M1888" s="251"/>
      <c r="N1888" s="251"/>
      <c r="O1888" s="149"/>
      <c r="P1888" s="151"/>
      <c r="Q1888" s="145"/>
      <c r="R1888" s="165"/>
      <c r="S1888" s="177"/>
    </row>
    <row r="1889" spans="1:19" ht="12.75" customHeight="1" x14ac:dyDescent="0.25">
      <c r="B1889" s="137">
        <v>1876</v>
      </c>
      <c r="C1889" s="81">
        <v>6</v>
      </c>
      <c r="D1889" s="83" t="s">
        <v>4972</v>
      </c>
      <c r="E1889" s="128" t="s">
        <v>2496</v>
      </c>
      <c r="F1889" s="86"/>
      <c r="G1889" s="86"/>
      <c r="H1889" s="79">
        <f>IF(ISBLANK(#REF!)=FALSE,1,IF($J1889&lt;=$D$6,-1,0))</f>
        <v>1</v>
      </c>
      <c r="I1889" s="251">
        <v>42093</v>
      </c>
      <c r="J1889" s="251">
        <v>42097</v>
      </c>
      <c r="K1889" s="149"/>
      <c r="L1889" s="180"/>
      <c r="M1889" s="251"/>
      <c r="N1889" s="251"/>
      <c r="O1889" s="149"/>
      <c r="P1889" s="151"/>
      <c r="Q1889" s="145"/>
      <c r="R1889" s="165"/>
      <c r="S1889" s="177"/>
    </row>
    <row r="1890" spans="1:19" ht="12.75" customHeight="1" x14ac:dyDescent="0.25">
      <c r="B1890" s="137">
        <v>1877</v>
      </c>
      <c r="C1890" s="81">
        <v>6</v>
      </c>
      <c r="D1890" s="83" t="s">
        <v>4973</v>
      </c>
      <c r="E1890" s="128" t="s">
        <v>1791</v>
      </c>
      <c r="F1890" s="86"/>
      <c r="G1890" s="86"/>
      <c r="H1890" s="79">
        <f>IF(ISBLANK(#REF!)=FALSE,1,IF($J1890&lt;=$D$6,-1,0))</f>
        <v>1</v>
      </c>
      <c r="I1890" s="251">
        <v>42100</v>
      </c>
      <c r="J1890" s="251">
        <v>42104</v>
      </c>
      <c r="K1890" s="149"/>
      <c r="L1890" s="180"/>
      <c r="M1890" s="251"/>
      <c r="N1890" s="251"/>
      <c r="O1890" s="149"/>
      <c r="P1890" s="151"/>
      <c r="Q1890" s="145"/>
      <c r="R1890" s="165"/>
      <c r="S1890" s="177"/>
    </row>
    <row r="1891" spans="1:19" ht="12.75" customHeight="1" x14ac:dyDescent="0.25">
      <c r="B1891" s="137">
        <v>1878</v>
      </c>
      <c r="C1891" s="81">
        <v>6</v>
      </c>
      <c r="D1891" s="83" t="s">
        <v>4974</v>
      </c>
      <c r="E1891" s="128" t="s">
        <v>4879</v>
      </c>
      <c r="F1891" s="86"/>
      <c r="G1891" s="86"/>
      <c r="H1891" s="79">
        <f>IF(ISBLANK(#REF!)=FALSE,1,IF($J1891&lt;=$D$6,-1,0))</f>
        <v>1</v>
      </c>
      <c r="I1891" s="251">
        <v>42107</v>
      </c>
      <c r="J1891" s="251">
        <v>42111</v>
      </c>
      <c r="K1891" s="149"/>
      <c r="L1891" s="180"/>
      <c r="M1891" s="251"/>
      <c r="N1891" s="251"/>
      <c r="O1891" s="149"/>
      <c r="P1891" s="151"/>
      <c r="Q1891" s="145"/>
      <c r="R1891" s="165"/>
      <c r="S1891" s="177"/>
    </row>
    <row r="1892" spans="1:19" ht="12.75" customHeight="1" x14ac:dyDescent="0.25">
      <c r="B1892" s="137">
        <v>1879</v>
      </c>
      <c r="C1892" s="81">
        <v>6</v>
      </c>
      <c r="D1892" s="83" t="s">
        <v>4975</v>
      </c>
      <c r="E1892" s="128" t="s">
        <v>4881</v>
      </c>
      <c r="F1892" s="86"/>
      <c r="G1892" s="86"/>
      <c r="H1892" s="79">
        <f>IF(ISBLANK(#REF!)=FALSE,1,IF($J1892&lt;=$D$6,-1,0))</f>
        <v>1</v>
      </c>
      <c r="I1892" s="251">
        <v>42114</v>
      </c>
      <c r="J1892" s="251">
        <v>42118</v>
      </c>
      <c r="K1892" s="149"/>
      <c r="L1892" s="180"/>
      <c r="M1892" s="251"/>
      <c r="N1892" s="251"/>
      <c r="O1892" s="149"/>
      <c r="P1892" s="151"/>
      <c r="Q1892" s="145"/>
      <c r="R1892" s="165"/>
      <c r="S1892" s="177"/>
    </row>
    <row r="1893" spans="1:19" ht="12.75" customHeight="1" x14ac:dyDescent="0.25">
      <c r="B1893" s="137">
        <v>1880</v>
      </c>
      <c r="C1893" s="81">
        <v>6</v>
      </c>
      <c r="D1893" s="83" t="s">
        <v>4976</v>
      </c>
      <c r="E1893" s="128" t="s">
        <v>4883</v>
      </c>
      <c r="F1893" s="86"/>
      <c r="G1893" s="86"/>
      <c r="H1893" s="79">
        <f>IF(ISBLANK(#REF!)=FALSE,1,IF($J1893&lt;=$D$6,-1,0))</f>
        <v>1</v>
      </c>
      <c r="I1893" s="251">
        <v>42121</v>
      </c>
      <c r="J1893" s="251">
        <v>42125</v>
      </c>
      <c r="K1893" s="149"/>
      <c r="L1893" s="180"/>
      <c r="M1893" s="251"/>
      <c r="N1893" s="251"/>
      <c r="O1893" s="149"/>
      <c r="P1893" s="151"/>
      <c r="Q1893" s="145"/>
      <c r="R1893" s="165"/>
      <c r="S1893" s="177"/>
    </row>
    <row r="1894" spans="1:19" ht="12.75" customHeight="1" x14ac:dyDescent="0.25">
      <c r="B1894" s="137">
        <v>1881</v>
      </c>
      <c r="C1894" s="81">
        <v>5</v>
      </c>
      <c r="D1894" s="83" t="s">
        <v>4977</v>
      </c>
      <c r="E1894" s="128" t="s">
        <v>2607</v>
      </c>
      <c r="F1894" s="86"/>
      <c r="G1894" s="86"/>
      <c r="H1894" s="79">
        <f>IF(ISBLANK(#REF!)=FALSE,1,IF($J1894&lt;=$D$6,-1,0))</f>
        <v>1</v>
      </c>
      <c r="I1894" s="251">
        <v>42128</v>
      </c>
      <c r="J1894" s="251">
        <v>42146</v>
      </c>
      <c r="K1894" s="149">
        <v>0.06</v>
      </c>
      <c r="L1894" s="180">
        <f>NETWORKDAYS(I1894,J1894,0)</f>
        <v>15</v>
      </c>
      <c r="M1894" s="251"/>
      <c r="N1894" s="251"/>
      <c r="O1894" s="149">
        <v>0.06</v>
      </c>
      <c r="P1894" s="151"/>
      <c r="Q1894" s="145"/>
      <c r="R1894" s="165"/>
      <c r="S1894" s="177"/>
    </row>
    <row r="1895" spans="1:19" ht="12.75" customHeight="1" x14ac:dyDescent="0.25">
      <c r="A1895" s="1" t="s">
        <v>4978</v>
      </c>
      <c r="B1895" s="137">
        <v>1882</v>
      </c>
      <c r="C1895" s="81">
        <v>6</v>
      </c>
      <c r="D1895" s="83" t="s">
        <v>4979</v>
      </c>
      <c r="E1895" s="128" t="s">
        <v>4887</v>
      </c>
      <c r="F1895" s="86"/>
      <c r="G1895" s="86"/>
      <c r="H1895" s="79">
        <f>IF(ISBLANK(#REF!)=FALSE,1,IF($J1895&lt;=$D$6,-1,0))</f>
        <v>1</v>
      </c>
      <c r="I1895" s="251">
        <v>42128</v>
      </c>
      <c r="J1895" s="251">
        <v>42132</v>
      </c>
      <c r="K1895" s="149"/>
      <c r="L1895" s="180"/>
      <c r="M1895" s="251"/>
      <c r="N1895" s="251"/>
      <c r="O1895" s="149"/>
      <c r="P1895" s="151"/>
      <c r="Q1895" s="145"/>
      <c r="R1895" s="165"/>
      <c r="S1895" s="177"/>
    </row>
    <row r="1896" spans="1:19" ht="12.75" customHeight="1" x14ac:dyDescent="0.25">
      <c r="B1896" s="137">
        <v>1883</v>
      </c>
      <c r="C1896" s="81">
        <v>6</v>
      </c>
      <c r="D1896" s="83" t="s">
        <v>4980</v>
      </c>
      <c r="E1896" s="128" t="s">
        <v>2490</v>
      </c>
      <c r="F1896" s="86"/>
      <c r="G1896" s="86"/>
      <c r="H1896" s="79">
        <f>IF(ISBLANK(#REF!)=FALSE,1,IF($J1896&lt;=$D$6,-1,0))</f>
        <v>1</v>
      </c>
      <c r="I1896" s="251">
        <v>42135</v>
      </c>
      <c r="J1896" s="251">
        <v>42139</v>
      </c>
      <c r="K1896" s="149"/>
      <c r="L1896" s="180"/>
      <c r="M1896" s="251"/>
      <c r="N1896" s="251"/>
      <c r="O1896" s="149"/>
      <c r="P1896" s="151"/>
      <c r="Q1896" s="145"/>
      <c r="R1896" s="165"/>
      <c r="S1896" s="177"/>
    </row>
    <row r="1897" spans="1:19" ht="12.75" customHeight="1" x14ac:dyDescent="0.25">
      <c r="B1897" s="137">
        <v>1884</v>
      </c>
      <c r="C1897" s="81">
        <v>6</v>
      </c>
      <c r="D1897" s="83" t="s">
        <v>4981</v>
      </c>
      <c r="E1897" s="128" t="s">
        <v>4890</v>
      </c>
      <c r="F1897" s="86"/>
      <c r="G1897" s="86"/>
      <c r="H1897" s="79">
        <f>IF(ISBLANK(#REF!)=FALSE,1,IF($J1897&lt;=$D$6,-1,0))</f>
        <v>1</v>
      </c>
      <c r="I1897" s="251">
        <v>42142</v>
      </c>
      <c r="J1897" s="251">
        <v>42146</v>
      </c>
      <c r="K1897" s="149"/>
      <c r="L1897" s="180"/>
      <c r="M1897" s="251"/>
      <c r="N1897" s="251"/>
      <c r="O1897" s="149"/>
      <c r="P1897" s="151"/>
      <c r="Q1897" s="145"/>
      <c r="R1897" s="165"/>
      <c r="S1897" s="177"/>
    </row>
    <row r="1898" spans="1:19" ht="12.75" customHeight="1" x14ac:dyDescent="0.25">
      <c r="B1898" s="137">
        <v>1885</v>
      </c>
      <c r="C1898" s="81">
        <v>6</v>
      </c>
      <c r="D1898" s="83" t="s">
        <v>4982</v>
      </c>
      <c r="E1898" s="128" t="s">
        <v>2488</v>
      </c>
      <c r="F1898" s="86"/>
      <c r="G1898" s="86"/>
      <c r="H1898" s="79">
        <f>IF(ISBLANK(#REF!)=FALSE,1,IF($J1898&lt;=$D$6,-1,0))</f>
        <v>1</v>
      </c>
      <c r="I1898" s="251">
        <v>42142</v>
      </c>
      <c r="J1898" s="251">
        <v>42146</v>
      </c>
      <c r="K1898" s="149"/>
      <c r="L1898" s="180"/>
      <c r="M1898" s="251"/>
      <c r="N1898" s="251"/>
      <c r="O1898" s="149"/>
      <c r="P1898" s="151"/>
      <c r="Q1898" s="145"/>
      <c r="R1898" s="165"/>
      <c r="S1898" s="177"/>
    </row>
    <row r="1899" spans="1:19" ht="12.75" customHeight="1" x14ac:dyDescent="0.25">
      <c r="B1899" s="137">
        <v>1886</v>
      </c>
      <c r="C1899" s="81">
        <v>5</v>
      </c>
      <c r="D1899" s="83" t="s">
        <v>4983</v>
      </c>
      <c r="E1899" s="128" t="s">
        <v>4691</v>
      </c>
      <c r="F1899" s="86"/>
      <c r="G1899" s="86"/>
      <c r="H1899" s="79">
        <f>IF(ISBLANK(#REF!)=FALSE,1,IF($J1899&lt;=$D$6,-1,0))</f>
        <v>1</v>
      </c>
      <c r="I1899" s="251">
        <v>42128</v>
      </c>
      <c r="J1899" s="251">
        <v>42146</v>
      </c>
      <c r="K1899" s="149">
        <v>0.15</v>
      </c>
      <c r="L1899" s="180">
        <f>NETWORKDAYS(I1899,J1899,0)</f>
        <v>15</v>
      </c>
      <c r="M1899" s="251"/>
      <c r="N1899" s="251"/>
      <c r="O1899" s="149">
        <v>0.15</v>
      </c>
      <c r="P1899" s="151"/>
      <c r="Q1899" s="145"/>
      <c r="R1899" s="165"/>
      <c r="S1899" s="177"/>
    </row>
    <row r="1900" spans="1:19" ht="12.75" customHeight="1" x14ac:dyDescent="0.25">
      <c r="B1900" s="137">
        <v>1887</v>
      </c>
      <c r="C1900" s="81">
        <v>6</v>
      </c>
      <c r="D1900" s="83" t="s">
        <v>4984</v>
      </c>
      <c r="E1900" s="128" t="s">
        <v>4985</v>
      </c>
      <c r="F1900" s="86"/>
      <c r="G1900" s="86"/>
      <c r="H1900" s="79">
        <f>IF(ISBLANK(#REF!)=FALSE,1,IF($J1900&lt;=$D$6,-1,0))</f>
        <v>1</v>
      </c>
      <c r="I1900" s="251">
        <v>42128</v>
      </c>
      <c r="J1900" s="251">
        <v>42132</v>
      </c>
      <c r="K1900" s="149"/>
      <c r="L1900" s="180"/>
      <c r="M1900" s="251"/>
      <c r="N1900" s="251"/>
      <c r="O1900" s="149"/>
      <c r="P1900" s="151"/>
      <c r="Q1900" s="145"/>
      <c r="R1900" s="165"/>
      <c r="S1900" s="177"/>
    </row>
    <row r="1901" spans="1:19" ht="12.75" customHeight="1" x14ac:dyDescent="0.25">
      <c r="B1901" s="137">
        <v>1888</v>
      </c>
      <c r="C1901" s="81">
        <v>6</v>
      </c>
      <c r="D1901" s="83" t="s">
        <v>4986</v>
      </c>
      <c r="E1901" s="128" t="s">
        <v>4987</v>
      </c>
      <c r="F1901" s="86"/>
      <c r="G1901" s="86"/>
      <c r="H1901" s="79">
        <f>IF(ISBLANK(#REF!)=FALSE,1,IF($J1901&lt;=$D$6,-1,0))</f>
        <v>1</v>
      </c>
      <c r="I1901" s="251">
        <v>42135</v>
      </c>
      <c r="J1901" s="251">
        <v>42139</v>
      </c>
      <c r="K1901" s="149"/>
      <c r="L1901" s="180"/>
      <c r="M1901" s="251"/>
      <c r="N1901" s="251"/>
      <c r="O1901" s="149"/>
      <c r="P1901" s="151"/>
      <c r="Q1901" s="145"/>
      <c r="R1901" s="165"/>
      <c r="S1901" s="177"/>
    </row>
    <row r="1902" spans="1:19" ht="12.75" customHeight="1" x14ac:dyDescent="0.25">
      <c r="B1902" s="137">
        <v>1889</v>
      </c>
      <c r="C1902" s="81">
        <v>6</v>
      </c>
      <c r="D1902" s="83" t="s">
        <v>4988</v>
      </c>
      <c r="E1902" s="128" t="s">
        <v>4989</v>
      </c>
      <c r="F1902" s="86"/>
      <c r="G1902" s="86"/>
      <c r="H1902" s="79">
        <f>IF(ISBLANK(#REF!)=FALSE,1,IF($J1902&lt;=$D$6,-1,0))</f>
        <v>1</v>
      </c>
      <c r="I1902" s="251">
        <v>42142</v>
      </c>
      <c r="J1902" s="251">
        <v>42146</v>
      </c>
      <c r="K1902" s="149"/>
      <c r="L1902" s="180"/>
      <c r="M1902" s="251"/>
      <c r="N1902" s="251"/>
      <c r="O1902" s="149"/>
      <c r="P1902" s="151"/>
      <c r="Q1902" s="145"/>
      <c r="R1902" s="165"/>
      <c r="S1902" s="177"/>
    </row>
    <row r="1903" spans="1:19" ht="12.75" customHeight="1" x14ac:dyDescent="0.25">
      <c r="B1903" s="137">
        <v>1890</v>
      </c>
      <c r="C1903" s="81">
        <v>5</v>
      </c>
      <c r="D1903" s="83" t="s">
        <v>4990</v>
      </c>
      <c r="E1903" s="128" t="s">
        <v>2610</v>
      </c>
      <c r="F1903" s="86"/>
      <c r="G1903" s="86"/>
      <c r="H1903" s="79">
        <f>IF(ISBLANK(#REF!)=FALSE,1,IF($J1903&lt;=$D$6,-1,0))</f>
        <v>1</v>
      </c>
      <c r="I1903" s="251">
        <v>42128</v>
      </c>
      <c r="J1903" s="251">
        <v>42167</v>
      </c>
      <c r="K1903" s="149">
        <v>0.12</v>
      </c>
      <c r="L1903" s="180">
        <f>NETWORKDAYS(I1903,J1903,0)</f>
        <v>30</v>
      </c>
      <c r="M1903" s="251"/>
      <c r="N1903" s="251"/>
      <c r="O1903" s="149">
        <v>0.12</v>
      </c>
      <c r="P1903" s="151"/>
      <c r="Q1903" s="145"/>
      <c r="R1903" s="165"/>
      <c r="S1903" s="177"/>
    </row>
    <row r="1904" spans="1:19" ht="12.75" customHeight="1" x14ac:dyDescent="0.25">
      <c r="B1904" s="137">
        <v>1891</v>
      </c>
      <c r="C1904" s="81">
        <v>6</v>
      </c>
      <c r="D1904" s="83" t="s">
        <v>4991</v>
      </c>
      <c r="E1904" s="128" t="s">
        <v>2500</v>
      </c>
      <c r="F1904" s="86"/>
      <c r="G1904" s="86"/>
      <c r="H1904" s="79">
        <f>IF(ISBLANK(#REF!)=FALSE,1,IF($J1904&lt;=$D$6,-1,0))</f>
        <v>1</v>
      </c>
      <c r="I1904" s="251">
        <v>42128</v>
      </c>
      <c r="J1904" s="251">
        <v>42132</v>
      </c>
      <c r="K1904" s="149"/>
      <c r="L1904" s="180"/>
      <c r="M1904" s="251"/>
      <c r="N1904" s="251"/>
      <c r="O1904" s="149"/>
      <c r="P1904" s="151"/>
      <c r="Q1904" s="145"/>
      <c r="R1904" s="165"/>
      <c r="S1904" s="177"/>
    </row>
    <row r="1905" spans="2:19" ht="12.75" customHeight="1" x14ac:dyDescent="0.25">
      <c r="B1905" s="137">
        <v>1892</v>
      </c>
      <c r="C1905" s="81">
        <v>6</v>
      </c>
      <c r="D1905" s="83" t="s">
        <v>4992</v>
      </c>
      <c r="E1905" s="128" t="s">
        <v>4900</v>
      </c>
      <c r="F1905" s="86"/>
      <c r="G1905" s="86"/>
      <c r="H1905" s="79">
        <f>IF(ISBLANK(#REF!)=FALSE,1,IF($J1905&lt;=$D$6,-1,0))</f>
        <v>1</v>
      </c>
      <c r="I1905" s="251">
        <v>42135</v>
      </c>
      <c r="J1905" s="251">
        <v>42139</v>
      </c>
      <c r="K1905" s="149"/>
      <c r="L1905" s="180"/>
      <c r="M1905" s="251"/>
      <c r="N1905" s="251"/>
      <c r="O1905" s="149"/>
      <c r="P1905" s="151"/>
      <c r="Q1905" s="145"/>
      <c r="R1905" s="165"/>
      <c r="S1905" s="177"/>
    </row>
    <row r="1906" spans="2:19" ht="12.75" customHeight="1" x14ac:dyDescent="0.25">
      <c r="B1906" s="137">
        <v>1893</v>
      </c>
      <c r="C1906" s="81">
        <v>6</v>
      </c>
      <c r="D1906" s="83" t="s">
        <v>4993</v>
      </c>
      <c r="E1906" s="128" t="s">
        <v>3777</v>
      </c>
      <c r="F1906" s="86"/>
      <c r="G1906" s="86"/>
      <c r="H1906" s="79">
        <f>IF(ISBLANK(#REF!)=FALSE,1,IF($J1906&lt;=$D$6,-1,0))</f>
        <v>1</v>
      </c>
      <c r="I1906" s="251">
        <v>42142</v>
      </c>
      <c r="J1906" s="251">
        <v>42146</v>
      </c>
      <c r="K1906" s="149"/>
      <c r="L1906" s="180"/>
      <c r="M1906" s="251"/>
      <c r="N1906" s="251"/>
      <c r="O1906" s="149"/>
      <c r="P1906" s="151"/>
      <c r="Q1906" s="145"/>
      <c r="R1906" s="165"/>
      <c r="S1906" s="177"/>
    </row>
    <row r="1907" spans="2:19" ht="12.75" customHeight="1" x14ac:dyDescent="0.25">
      <c r="B1907" s="137">
        <v>1894</v>
      </c>
      <c r="C1907" s="81">
        <v>6</v>
      </c>
      <c r="D1907" s="83" t="s">
        <v>4994</v>
      </c>
      <c r="E1907" s="128" t="s">
        <v>3775</v>
      </c>
      <c r="F1907" s="86"/>
      <c r="G1907" s="86"/>
      <c r="H1907" s="79">
        <f>IF(ISBLANK(#REF!)=FALSE,1,IF($J1907&lt;=$D$6,-1,0))</f>
        <v>1</v>
      </c>
      <c r="I1907" s="251">
        <v>42149</v>
      </c>
      <c r="J1907" s="251">
        <v>42153</v>
      </c>
      <c r="K1907" s="149"/>
      <c r="L1907" s="180"/>
      <c r="M1907" s="251"/>
      <c r="N1907" s="251"/>
      <c r="O1907" s="149"/>
      <c r="P1907" s="151"/>
      <c r="Q1907" s="145"/>
      <c r="R1907" s="165"/>
      <c r="S1907" s="177"/>
    </row>
    <row r="1908" spans="2:19" ht="12.75" customHeight="1" x14ac:dyDescent="0.25">
      <c r="B1908" s="137">
        <v>1895</v>
      </c>
      <c r="C1908" s="81">
        <v>6</v>
      </c>
      <c r="D1908" s="83" t="s">
        <v>4995</v>
      </c>
      <c r="E1908" s="128" t="s">
        <v>4904</v>
      </c>
      <c r="F1908" s="86"/>
      <c r="G1908" s="86"/>
      <c r="H1908" s="79">
        <f>IF(ISBLANK(#REF!)=FALSE,1,IF($J1908&lt;=$D$6,-1,0))</f>
        <v>1</v>
      </c>
      <c r="I1908" s="251">
        <v>42156</v>
      </c>
      <c r="J1908" s="251">
        <v>42160</v>
      </c>
      <c r="K1908" s="149"/>
      <c r="L1908" s="180"/>
      <c r="M1908" s="251"/>
      <c r="N1908" s="251"/>
      <c r="O1908" s="149"/>
      <c r="P1908" s="151"/>
      <c r="Q1908" s="145"/>
      <c r="R1908" s="165"/>
      <c r="S1908" s="177"/>
    </row>
    <row r="1909" spans="2:19" ht="12.75" customHeight="1" x14ac:dyDescent="0.25">
      <c r="B1909" s="137">
        <v>1896</v>
      </c>
      <c r="C1909" s="81">
        <v>6</v>
      </c>
      <c r="D1909" s="83" t="s">
        <v>4996</v>
      </c>
      <c r="E1909" s="128" t="s">
        <v>4906</v>
      </c>
      <c r="F1909" s="86"/>
      <c r="G1909" s="86"/>
      <c r="H1909" s="79">
        <f>IF(ISBLANK(#REF!)=FALSE,1,IF($J1909&lt;=$D$6,-1,0))</f>
        <v>1</v>
      </c>
      <c r="I1909" s="251">
        <v>42163</v>
      </c>
      <c r="J1909" s="251">
        <v>42167</v>
      </c>
      <c r="K1909" s="149"/>
      <c r="L1909" s="180"/>
      <c r="M1909" s="251"/>
      <c r="N1909" s="251"/>
      <c r="O1909" s="149"/>
      <c r="P1909" s="151"/>
      <c r="Q1909" s="145"/>
      <c r="R1909" s="165"/>
      <c r="S1909" s="177"/>
    </row>
    <row r="1910" spans="2:19" ht="12.75" customHeight="1" x14ac:dyDescent="0.25">
      <c r="B1910" s="137">
        <v>1897</v>
      </c>
      <c r="C1910" s="81">
        <v>5</v>
      </c>
      <c r="D1910" s="83" t="s">
        <v>4997</v>
      </c>
      <c r="E1910" s="128" t="s">
        <v>2612</v>
      </c>
      <c r="F1910" s="86"/>
      <c r="G1910" s="86"/>
      <c r="H1910" s="79">
        <f>IF(ISBLANK(#REF!)=FALSE,1,IF($J1910&lt;=$D$6,-1,0))</f>
        <v>1</v>
      </c>
      <c r="I1910" s="251">
        <v>42149</v>
      </c>
      <c r="J1910" s="251">
        <v>42160</v>
      </c>
      <c r="K1910" s="149">
        <v>0.06</v>
      </c>
      <c r="L1910" s="180">
        <f>NETWORKDAYS(I1910,J1910,0)</f>
        <v>10</v>
      </c>
      <c r="M1910" s="251"/>
      <c r="N1910" s="251"/>
      <c r="O1910" s="149">
        <v>0.06</v>
      </c>
      <c r="P1910" s="151"/>
      <c r="Q1910" s="145"/>
      <c r="R1910" s="165"/>
      <c r="S1910" s="177"/>
    </row>
    <row r="1911" spans="2:19" ht="12.75" customHeight="1" x14ac:dyDescent="0.25">
      <c r="B1911" s="137">
        <v>1898</v>
      </c>
      <c r="C1911" s="81">
        <v>6</v>
      </c>
      <c r="D1911" s="83" t="s">
        <v>4998</v>
      </c>
      <c r="E1911" s="128" t="s">
        <v>4999</v>
      </c>
      <c r="F1911" s="86"/>
      <c r="G1911" s="86"/>
      <c r="H1911" s="79">
        <f>IF(ISBLANK(#REF!)=FALSE,1,IF($J1911&lt;=$D$6,-1,0))</f>
        <v>1</v>
      </c>
      <c r="I1911" s="251">
        <v>42149</v>
      </c>
      <c r="J1911" s="251">
        <v>42153</v>
      </c>
      <c r="K1911" s="149"/>
      <c r="L1911" s="180"/>
      <c r="M1911" s="251"/>
      <c r="N1911" s="251"/>
      <c r="O1911" s="149"/>
      <c r="P1911" s="151"/>
      <c r="Q1911" s="145"/>
      <c r="R1911" s="165"/>
      <c r="S1911" s="177"/>
    </row>
    <row r="1912" spans="2:19" ht="12.75" customHeight="1" x14ac:dyDescent="0.25">
      <c r="B1912" s="137">
        <v>1899</v>
      </c>
      <c r="C1912" s="81">
        <v>6</v>
      </c>
      <c r="D1912" s="83" t="s">
        <v>5000</v>
      </c>
      <c r="E1912" s="128" t="s">
        <v>5001</v>
      </c>
      <c r="F1912" s="86"/>
      <c r="G1912" s="86"/>
      <c r="H1912" s="79">
        <f>IF(ISBLANK(#REF!)=FALSE,1,IF($J1912&lt;=$D$6,-1,0))</f>
        <v>1</v>
      </c>
      <c r="I1912" s="251">
        <v>42156</v>
      </c>
      <c r="J1912" s="251">
        <v>42160</v>
      </c>
      <c r="K1912" s="149"/>
      <c r="L1912" s="180"/>
      <c r="M1912" s="251"/>
      <c r="N1912" s="251"/>
      <c r="O1912" s="149"/>
      <c r="P1912" s="151"/>
      <c r="Q1912" s="145"/>
      <c r="R1912" s="165"/>
      <c r="S1912" s="177"/>
    </row>
    <row r="1913" spans="2:19" ht="12.75" customHeight="1" x14ac:dyDescent="0.25">
      <c r="B1913" s="137">
        <v>1900</v>
      </c>
      <c r="C1913" s="81">
        <v>5</v>
      </c>
      <c r="D1913" s="83" t="s">
        <v>5002</v>
      </c>
      <c r="E1913" s="128" t="s">
        <v>1094</v>
      </c>
      <c r="F1913" s="86"/>
      <c r="G1913" s="86"/>
      <c r="H1913" s="79">
        <f>IF(ISBLANK(#REF!)=FALSE,1,IF($J1913&lt;=$D$6,-1,0))</f>
        <v>1</v>
      </c>
      <c r="I1913" s="251">
        <v>42149</v>
      </c>
      <c r="J1913" s="251">
        <v>42167</v>
      </c>
      <c r="K1913" s="149">
        <v>0.06</v>
      </c>
      <c r="L1913" s="180">
        <f>NETWORKDAYS(I1913,J1913,0)</f>
        <v>15</v>
      </c>
      <c r="M1913" s="251"/>
      <c r="N1913" s="251"/>
      <c r="O1913" s="149">
        <v>0.06</v>
      </c>
      <c r="P1913" s="151"/>
      <c r="Q1913" s="145"/>
      <c r="R1913" s="165"/>
      <c r="S1913" s="177"/>
    </row>
    <row r="1914" spans="2:19" ht="12.75" customHeight="1" x14ac:dyDescent="0.25">
      <c r="B1914" s="137">
        <v>1901</v>
      </c>
      <c r="C1914" s="81">
        <v>6</v>
      </c>
      <c r="D1914" s="83" t="s">
        <v>5003</v>
      </c>
      <c r="E1914" s="128" t="s">
        <v>5004</v>
      </c>
      <c r="F1914" s="86"/>
      <c r="G1914" s="86"/>
      <c r="H1914" s="79">
        <f>IF(ISBLANK(#REF!)=FALSE,1,IF($J1914&lt;=$D$6,-1,0))</f>
        <v>1</v>
      </c>
      <c r="I1914" s="251">
        <v>42149</v>
      </c>
      <c r="J1914" s="251">
        <v>42153</v>
      </c>
      <c r="K1914" s="149"/>
      <c r="L1914" s="180"/>
      <c r="M1914" s="251"/>
      <c r="N1914" s="251"/>
      <c r="O1914" s="149"/>
      <c r="P1914" s="151"/>
      <c r="Q1914" s="145"/>
      <c r="R1914" s="165"/>
      <c r="S1914" s="177"/>
    </row>
    <row r="1915" spans="2:19" ht="12.75" customHeight="1" x14ac:dyDescent="0.25">
      <c r="B1915" s="137">
        <v>1902</v>
      </c>
      <c r="C1915" s="81">
        <v>6</v>
      </c>
      <c r="D1915" s="83" t="s">
        <v>5005</v>
      </c>
      <c r="E1915" s="128" t="s">
        <v>5006</v>
      </c>
      <c r="F1915" s="86"/>
      <c r="G1915" s="86"/>
      <c r="H1915" s="79">
        <f>IF(ISBLANK(#REF!)=FALSE,1,IF($J1915&lt;=$D$6,-1,0))</f>
        <v>1</v>
      </c>
      <c r="I1915" s="251">
        <v>42163</v>
      </c>
      <c r="J1915" s="251">
        <v>42167</v>
      </c>
      <c r="K1915" s="149"/>
      <c r="L1915" s="180"/>
      <c r="M1915" s="251"/>
      <c r="N1915" s="251"/>
      <c r="O1915" s="149"/>
      <c r="P1915" s="151"/>
      <c r="Q1915" s="145"/>
      <c r="R1915" s="165"/>
      <c r="S1915" s="177"/>
    </row>
    <row r="1916" spans="2:19" ht="12.75" customHeight="1" x14ac:dyDescent="0.25">
      <c r="B1916" s="137">
        <v>1903</v>
      </c>
      <c r="C1916" s="81">
        <v>5</v>
      </c>
      <c r="D1916" s="83" t="s">
        <v>5007</v>
      </c>
      <c r="E1916" s="128" t="s">
        <v>2615</v>
      </c>
      <c r="F1916" s="86"/>
      <c r="G1916" s="86"/>
      <c r="H1916" s="79">
        <f>IF(ISBLANK(#REF!)=FALSE,1,IF($J1916&lt;=$D$6,-1,0))</f>
        <v>1</v>
      </c>
      <c r="I1916" s="251">
        <v>42149</v>
      </c>
      <c r="J1916" s="251">
        <v>42160</v>
      </c>
      <c r="K1916" s="149">
        <v>0.04</v>
      </c>
      <c r="L1916" s="180">
        <f>NETWORKDAYS(I1916,J1916,0)</f>
        <v>10</v>
      </c>
      <c r="M1916" s="251"/>
      <c r="N1916" s="251"/>
      <c r="O1916" s="149">
        <v>0.04</v>
      </c>
      <c r="P1916" s="151"/>
      <c r="Q1916" s="145"/>
      <c r="R1916" s="165"/>
      <c r="S1916" s="177"/>
    </row>
    <row r="1917" spans="2:19" ht="12.75" customHeight="1" x14ac:dyDescent="0.25">
      <c r="B1917" s="137">
        <v>1904</v>
      </c>
      <c r="C1917" s="81">
        <v>6</v>
      </c>
      <c r="D1917" s="83" t="s">
        <v>5008</v>
      </c>
      <c r="E1917" s="128" t="s">
        <v>5009</v>
      </c>
      <c r="F1917" s="86"/>
      <c r="G1917" s="86"/>
      <c r="H1917" s="79">
        <f>IF(ISBLANK(#REF!)=FALSE,1,IF($J1917&lt;=$D$6,-1,0))</f>
        <v>1</v>
      </c>
      <c r="I1917" s="251">
        <v>42149</v>
      </c>
      <c r="J1917" s="251">
        <v>42153</v>
      </c>
      <c r="K1917" s="149"/>
      <c r="L1917" s="180"/>
      <c r="M1917" s="251"/>
      <c r="N1917" s="251"/>
      <c r="O1917" s="149"/>
      <c r="P1917" s="151"/>
      <c r="Q1917" s="145"/>
      <c r="R1917" s="165"/>
      <c r="S1917" s="177"/>
    </row>
    <row r="1918" spans="2:19" ht="12.75" customHeight="1" x14ac:dyDescent="0.25">
      <c r="B1918" s="137">
        <v>1905</v>
      </c>
      <c r="C1918" s="81">
        <v>6</v>
      </c>
      <c r="D1918" s="83" t="s">
        <v>5010</v>
      </c>
      <c r="E1918" s="128" t="s">
        <v>5011</v>
      </c>
      <c r="F1918" s="86"/>
      <c r="G1918" s="86"/>
      <c r="H1918" s="79">
        <f>IF(ISBLANK(#REF!)=FALSE,1,IF($J1918&lt;=$D$6,-1,0))</f>
        <v>1</v>
      </c>
      <c r="I1918" s="251">
        <v>42156</v>
      </c>
      <c r="J1918" s="251">
        <v>42160</v>
      </c>
      <c r="K1918" s="149"/>
      <c r="L1918" s="180"/>
      <c r="M1918" s="251"/>
      <c r="N1918" s="251"/>
      <c r="O1918" s="149"/>
      <c r="P1918" s="151"/>
      <c r="Q1918" s="145"/>
      <c r="R1918" s="165"/>
      <c r="S1918" s="177"/>
    </row>
    <row r="1919" spans="2:19" ht="12.75" customHeight="1" x14ac:dyDescent="0.25">
      <c r="B1919" s="137">
        <v>1906</v>
      </c>
      <c r="C1919" s="81">
        <v>5</v>
      </c>
      <c r="D1919" s="83" t="s">
        <v>5012</v>
      </c>
      <c r="E1919" s="128" t="s">
        <v>2617</v>
      </c>
      <c r="F1919" s="86"/>
      <c r="G1919" s="86"/>
      <c r="H1919" s="79">
        <f>IF(ISBLANK(#REF!)=FALSE,1,IF($J1919&lt;=$D$6,-1,0))</f>
        <v>1</v>
      </c>
      <c r="I1919" s="251">
        <v>42128</v>
      </c>
      <c r="J1919" s="251">
        <v>42174</v>
      </c>
      <c r="K1919" s="149">
        <v>0.06</v>
      </c>
      <c r="L1919" s="180">
        <f>NETWORKDAYS(I1919,J1919,0)</f>
        <v>35</v>
      </c>
      <c r="M1919" s="251"/>
      <c r="N1919" s="251"/>
      <c r="O1919" s="149">
        <v>0.06</v>
      </c>
      <c r="P1919" s="151"/>
      <c r="Q1919" s="145"/>
      <c r="R1919" s="165"/>
      <c r="S1919" s="177"/>
    </row>
    <row r="1920" spans="2:19" ht="12.75" customHeight="1" x14ac:dyDescent="0.25">
      <c r="B1920" s="137">
        <v>1907</v>
      </c>
      <c r="C1920" s="81">
        <v>6</v>
      </c>
      <c r="D1920" s="83" t="s">
        <v>5013</v>
      </c>
      <c r="E1920" s="128" t="s">
        <v>4921</v>
      </c>
      <c r="F1920" s="86"/>
      <c r="G1920" s="86"/>
      <c r="H1920" s="79">
        <f>IF(ISBLANK(#REF!)=FALSE,1,IF($J1920&lt;=$D$6,-1,0))</f>
        <v>1</v>
      </c>
      <c r="I1920" s="251">
        <v>42156</v>
      </c>
      <c r="J1920" s="251">
        <v>42160</v>
      </c>
      <c r="K1920" s="149"/>
      <c r="L1920" s="180"/>
      <c r="M1920" s="251"/>
      <c r="N1920" s="251"/>
      <c r="O1920" s="149"/>
      <c r="P1920" s="151"/>
      <c r="Q1920" s="145"/>
      <c r="R1920" s="165"/>
      <c r="S1920" s="177"/>
    </row>
    <row r="1921" spans="2:19" ht="12.75" customHeight="1" x14ac:dyDescent="0.25">
      <c r="B1921" s="137">
        <v>1908</v>
      </c>
      <c r="C1921" s="81">
        <v>6</v>
      </c>
      <c r="D1921" s="83" t="s">
        <v>5014</v>
      </c>
      <c r="E1921" s="128" t="s">
        <v>4923</v>
      </c>
      <c r="F1921" s="86"/>
      <c r="G1921" s="86"/>
      <c r="H1921" s="79">
        <f>IF(ISBLANK(#REF!)=FALSE,1,IF($J1921&lt;=$D$6,-1,0))</f>
        <v>1</v>
      </c>
      <c r="I1921" s="251">
        <v>42163</v>
      </c>
      <c r="J1921" s="251">
        <v>42167</v>
      </c>
      <c r="K1921" s="149"/>
      <c r="L1921" s="180"/>
      <c r="M1921" s="251"/>
      <c r="N1921" s="251"/>
      <c r="O1921" s="149"/>
      <c r="P1921" s="151"/>
      <c r="Q1921" s="145"/>
      <c r="R1921" s="165"/>
      <c r="S1921" s="177"/>
    </row>
    <row r="1922" spans="2:19" ht="12.75" customHeight="1" x14ac:dyDescent="0.25">
      <c r="B1922" s="137">
        <v>1909</v>
      </c>
      <c r="C1922" s="81">
        <v>6</v>
      </c>
      <c r="D1922" s="83" t="s">
        <v>5015</v>
      </c>
      <c r="E1922" s="128" t="s">
        <v>4925</v>
      </c>
      <c r="F1922" s="86"/>
      <c r="G1922" s="86"/>
      <c r="H1922" s="79">
        <f>IF(ISBLANK(#REF!)=FALSE,1,IF($J1922&lt;=$D$6,-1,0))</f>
        <v>1</v>
      </c>
      <c r="I1922" s="251">
        <v>42170</v>
      </c>
      <c r="J1922" s="251">
        <v>42174</v>
      </c>
      <c r="K1922" s="149"/>
      <c r="L1922" s="180"/>
      <c r="M1922" s="251"/>
      <c r="N1922" s="251"/>
      <c r="O1922" s="149"/>
      <c r="P1922" s="151"/>
      <c r="Q1922" s="145"/>
      <c r="R1922" s="165"/>
      <c r="S1922" s="177"/>
    </row>
    <row r="1923" spans="2:19" ht="12.75" customHeight="1" x14ac:dyDescent="0.25">
      <c r="B1923" s="137">
        <v>1910</v>
      </c>
      <c r="C1923" s="81">
        <v>6</v>
      </c>
      <c r="D1923" s="83" t="s">
        <v>5016</v>
      </c>
      <c r="E1923" s="128" t="s">
        <v>4927</v>
      </c>
      <c r="F1923" s="86"/>
      <c r="G1923" s="86"/>
      <c r="H1923" s="79">
        <f>IF(ISBLANK(#REF!)=FALSE,1,IF($J1923&lt;=$D$6,-1,0))</f>
        <v>1</v>
      </c>
      <c r="I1923" s="251">
        <v>42128</v>
      </c>
      <c r="J1923" s="251">
        <v>42132</v>
      </c>
      <c r="K1923" s="149"/>
      <c r="L1923" s="180"/>
      <c r="M1923" s="251"/>
      <c r="N1923" s="251"/>
      <c r="O1923" s="149"/>
      <c r="P1923" s="151"/>
      <c r="Q1923" s="145"/>
      <c r="R1923" s="165"/>
      <c r="S1923" s="177"/>
    </row>
    <row r="1924" spans="2:19" ht="12.75" customHeight="1" x14ac:dyDescent="0.25">
      <c r="B1924" s="137">
        <v>1911</v>
      </c>
      <c r="C1924" s="81">
        <v>6</v>
      </c>
      <c r="D1924" s="83" t="s">
        <v>5017</v>
      </c>
      <c r="E1924" s="128" t="s">
        <v>4929</v>
      </c>
      <c r="F1924" s="86"/>
      <c r="G1924" s="86"/>
      <c r="H1924" s="79">
        <f>IF(ISBLANK(#REF!)=FALSE,1,IF($J1924&lt;=$D$6,-1,0))</f>
        <v>1</v>
      </c>
      <c r="I1924" s="251">
        <v>42135</v>
      </c>
      <c r="J1924" s="251">
        <v>42139</v>
      </c>
      <c r="K1924" s="149"/>
      <c r="L1924" s="180"/>
      <c r="M1924" s="251"/>
      <c r="N1924" s="251"/>
      <c r="O1924" s="149"/>
      <c r="P1924" s="151"/>
      <c r="Q1924" s="145"/>
      <c r="R1924" s="165"/>
      <c r="S1924" s="177"/>
    </row>
    <row r="1925" spans="2:19" ht="12.75" customHeight="1" x14ac:dyDescent="0.25">
      <c r="B1925" s="137">
        <v>1912</v>
      </c>
      <c r="C1925" s="81">
        <v>6</v>
      </c>
      <c r="D1925" s="83" t="s">
        <v>5018</v>
      </c>
      <c r="E1925" s="128" t="s">
        <v>4931</v>
      </c>
      <c r="F1925" s="86"/>
      <c r="G1925" s="86"/>
      <c r="H1925" s="79">
        <f>IF(ISBLANK(#REF!)=FALSE,1,IF($J1925&lt;=$D$6,-1,0))</f>
        <v>1</v>
      </c>
      <c r="I1925" s="251">
        <v>42142</v>
      </c>
      <c r="J1925" s="251">
        <v>42146</v>
      </c>
      <c r="K1925" s="149"/>
      <c r="L1925" s="180"/>
      <c r="M1925" s="251"/>
      <c r="N1925" s="251"/>
      <c r="O1925" s="149"/>
      <c r="P1925" s="151"/>
      <c r="Q1925" s="145"/>
      <c r="R1925" s="165"/>
      <c r="S1925" s="177"/>
    </row>
    <row r="1926" spans="2:19" ht="12.75" customHeight="1" x14ac:dyDescent="0.25">
      <c r="B1926" s="137">
        <v>1913</v>
      </c>
      <c r="C1926" s="81">
        <v>6</v>
      </c>
      <c r="D1926" s="83" t="s">
        <v>5019</v>
      </c>
      <c r="E1926" s="128" t="s">
        <v>4933</v>
      </c>
      <c r="F1926" s="86"/>
      <c r="G1926" s="86"/>
      <c r="H1926" s="79">
        <f>IF(ISBLANK(#REF!)=FALSE,1,IF($J1926&lt;=$D$6,-1,0))</f>
        <v>1</v>
      </c>
      <c r="I1926" s="251">
        <v>42156</v>
      </c>
      <c r="J1926" s="251">
        <v>42160</v>
      </c>
      <c r="K1926" s="149"/>
      <c r="L1926" s="180"/>
      <c r="M1926" s="251"/>
      <c r="N1926" s="251"/>
      <c r="O1926" s="149"/>
      <c r="P1926" s="151"/>
      <c r="Q1926" s="145"/>
      <c r="R1926" s="165"/>
      <c r="S1926" s="177"/>
    </row>
    <row r="1927" spans="2:19" ht="12.75" customHeight="1" x14ac:dyDescent="0.25">
      <c r="B1927" s="137">
        <v>1914</v>
      </c>
      <c r="C1927" s="81">
        <v>6</v>
      </c>
      <c r="D1927" s="83" t="s">
        <v>5020</v>
      </c>
      <c r="E1927" s="128" t="s">
        <v>4935</v>
      </c>
      <c r="F1927" s="86"/>
      <c r="G1927" s="86"/>
      <c r="H1927" s="79">
        <f>IF(ISBLANK(#REF!)=FALSE,1,IF($J1927&lt;=$D$6,-1,0))</f>
        <v>1</v>
      </c>
      <c r="I1927" s="251">
        <v>42170</v>
      </c>
      <c r="J1927" s="251">
        <v>42174</v>
      </c>
      <c r="K1927" s="149"/>
      <c r="L1927" s="180"/>
      <c r="M1927" s="251"/>
      <c r="N1927" s="251"/>
      <c r="O1927" s="149"/>
      <c r="P1927" s="151"/>
      <c r="Q1927" s="145"/>
      <c r="R1927" s="165"/>
      <c r="S1927" s="177"/>
    </row>
    <row r="1928" spans="2:19" ht="12.75" customHeight="1" x14ac:dyDescent="0.25">
      <c r="B1928" s="137">
        <v>1915</v>
      </c>
      <c r="C1928" s="81">
        <v>5</v>
      </c>
      <c r="D1928" s="83" t="s">
        <v>5021</v>
      </c>
      <c r="E1928" s="128" t="s">
        <v>2619</v>
      </c>
      <c r="F1928" s="86"/>
      <c r="G1928" s="86"/>
      <c r="H1928" s="79">
        <f>IF(ISBLANK(#REF!)=FALSE,1,IF($J1928&lt;=$D$6,-1,0))</f>
        <v>1</v>
      </c>
      <c r="I1928" s="251">
        <v>42156</v>
      </c>
      <c r="J1928" s="251">
        <v>42174</v>
      </c>
      <c r="K1928" s="149">
        <v>0.06</v>
      </c>
      <c r="L1928" s="180">
        <f>NETWORKDAYS(I1928,J1928,0)</f>
        <v>15</v>
      </c>
      <c r="M1928" s="251"/>
      <c r="N1928" s="251"/>
      <c r="O1928" s="149">
        <v>0.06</v>
      </c>
      <c r="P1928" s="151"/>
      <c r="Q1928" s="145"/>
      <c r="R1928" s="165"/>
      <c r="S1928" s="177"/>
    </row>
    <row r="1929" spans="2:19" ht="12.75" customHeight="1" x14ac:dyDescent="0.25">
      <c r="B1929" s="137">
        <v>1916</v>
      </c>
      <c r="C1929" s="81">
        <v>6</v>
      </c>
      <c r="D1929" s="83" t="s">
        <v>5022</v>
      </c>
      <c r="E1929" s="128" t="s">
        <v>4938</v>
      </c>
      <c r="F1929" s="86"/>
      <c r="G1929" s="86"/>
      <c r="H1929" s="79">
        <f>IF(ISBLANK(#REF!)=FALSE,1,IF($J1929&lt;=$D$6,-1,0))</f>
        <v>1</v>
      </c>
      <c r="I1929" s="251">
        <v>42156</v>
      </c>
      <c r="J1929" s="251">
        <v>42160</v>
      </c>
      <c r="K1929" s="149"/>
      <c r="L1929" s="180"/>
      <c r="M1929" s="251"/>
      <c r="N1929" s="251"/>
      <c r="O1929" s="149"/>
      <c r="P1929" s="151"/>
      <c r="Q1929" s="145"/>
      <c r="R1929" s="165"/>
      <c r="S1929" s="177"/>
    </row>
    <row r="1930" spans="2:19" ht="12.75" customHeight="1" x14ac:dyDescent="0.25">
      <c r="B1930" s="137">
        <v>1917</v>
      </c>
      <c r="C1930" s="81">
        <v>6</v>
      </c>
      <c r="D1930" s="83" t="s">
        <v>5023</v>
      </c>
      <c r="E1930" s="128" t="s">
        <v>5024</v>
      </c>
      <c r="F1930" s="86"/>
      <c r="G1930" s="86"/>
      <c r="H1930" s="79">
        <f>IF(ISBLANK(#REF!)=FALSE,1,IF($J1930&lt;=$D$6,-1,0))</f>
        <v>1</v>
      </c>
      <c r="I1930" s="251">
        <v>42170</v>
      </c>
      <c r="J1930" s="251">
        <v>42174</v>
      </c>
      <c r="K1930" s="149"/>
      <c r="L1930" s="180"/>
      <c r="M1930" s="251"/>
      <c r="N1930" s="251"/>
      <c r="O1930" s="149"/>
      <c r="P1930" s="151"/>
      <c r="Q1930" s="145"/>
      <c r="R1930" s="165"/>
      <c r="S1930" s="177"/>
    </row>
    <row r="1931" spans="2:19" ht="12.75" customHeight="1" x14ac:dyDescent="0.25">
      <c r="B1931" s="137">
        <v>1918</v>
      </c>
      <c r="C1931" s="81">
        <v>5</v>
      </c>
      <c r="D1931" s="83" t="s">
        <v>5025</v>
      </c>
      <c r="E1931" s="128" t="s">
        <v>2621</v>
      </c>
      <c r="F1931" s="86"/>
      <c r="G1931" s="86"/>
      <c r="H1931" s="79">
        <f>IF(ISBLANK(#REF!)=FALSE,1,IF($J1931&lt;=$D$6,-1,0))</f>
        <v>1</v>
      </c>
      <c r="I1931" s="251">
        <v>42156</v>
      </c>
      <c r="J1931" s="251">
        <v>42174</v>
      </c>
      <c r="K1931" s="149">
        <v>0.06</v>
      </c>
      <c r="L1931" s="180">
        <f>NETWORKDAYS(I1931,J1931,0)</f>
        <v>15</v>
      </c>
      <c r="M1931" s="251"/>
      <c r="N1931" s="251"/>
      <c r="O1931" s="149">
        <v>0.06</v>
      </c>
      <c r="P1931" s="151"/>
      <c r="Q1931" s="145"/>
      <c r="R1931" s="165"/>
      <c r="S1931" s="177"/>
    </row>
    <row r="1932" spans="2:19" ht="12.75" customHeight="1" x14ac:dyDescent="0.25">
      <c r="B1932" s="137">
        <v>1919</v>
      </c>
      <c r="C1932" s="81">
        <v>6</v>
      </c>
      <c r="D1932" s="83" t="s">
        <v>5026</v>
      </c>
      <c r="E1932" s="128" t="s">
        <v>4943</v>
      </c>
      <c r="F1932" s="86"/>
      <c r="G1932" s="86"/>
      <c r="H1932" s="79">
        <f>IF(ISBLANK(#REF!)=FALSE,1,IF($J1932&lt;=$D$6,-1,0))</f>
        <v>1</v>
      </c>
      <c r="I1932" s="251">
        <v>42156</v>
      </c>
      <c r="J1932" s="251">
        <v>42160</v>
      </c>
      <c r="K1932" s="149"/>
      <c r="L1932" s="180"/>
      <c r="M1932" s="251"/>
      <c r="N1932" s="251"/>
      <c r="O1932" s="149"/>
      <c r="P1932" s="151"/>
      <c r="Q1932" s="145"/>
      <c r="R1932" s="165"/>
      <c r="S1932" s="177"/>
    </row>
    <row r="1933" spans="2:19" ht="12.75" customHeight="1" x14ac:dyDescent="0.25">
      <c r="B1933" s="137">
        <v>1920</v>
      </c>
      <c r="C1933" s="81">
        <v>6</v>
      </c>
      <c r="D1933" s="83" t="s">
        <v>5027</v>
      </c>
      <c r="E1933" s="128" t="s">
        <v>4945</v>
      </c>
      <c r="F1933" s="86"/>
      <c r="G1933" s="86"/>
      <c r="H1933" s="79">
        <f>IF(ISBLANK(#REF!)=FALSE,1,IF($J1933&lt;=$D$6,-1,0))</f>
        <v>1</v>
      </c>
      <c r="I1933" s="251">
        <v>42170</v>
      </c>
      <c r="J1933" s="251">
        <v>42174</v>
      </c>
      <c r="K1933" s="149"/>
      <c r="L1933" s="180"/>
      <c r="M1933" s="251"/>
      <c r="N1933" s="251"/>
      <c r="O1933" s="149"/>
      <c r="P1933" s="151"/>
      <c r="Q1933" s="145"/>
      <c r="R1933" s="165"/>
      <c r="S1933" s="177"/>
    </row>
    <row r="1934" spans="2:19" ht="15.75" customHeight="1" collapsed="1" x14ac:dyDescent="0.25">
      <c r="B1934" s="137">
        <v>1921</v>
      </c>
      <c r="C1934" s="89">
        <v>1</v>
      </c>
      <c r="D1934" s="91">
        <v>8</v>
      </c>
      <c r="E1934" s="127" t="s">
        <v>1058</v>
      </c>
      <c r="F1934" s="159"/>
      <c r="G1934" s="93"/>
      <c r="H1934" s="79">
        <f t="shared" ref="H1934:H1997" ca="1" si="102">IF(ISBLANK($N1934)=FALSE,1,IF($J1934&lt;=$D$6,-1,0))</f>
        <v>0</v>
      </c>
      <c r="I1934" s="251">
        <f>MINA(I1935:I1984)</f>
        <v>42044</v>
      </c>
      <c r="J1934" s="251">
        <f>MAX(J1935:J1984)</f>
        <v>42174</v>
      </c>
      <c r="K1934" s="149">
        <f>SUM(K1935,K1955,K1969)</f>
        <v>2.5</v>
      </c>
      <c r="L1934" s="180">
        <f>NETWORKDAYS(I1934,J1934,0)</f>
        <v>95</v>
      </c>
      <c r="M1934" s="251"/>
      <c r="N1934" s="251"/>
      <c r="O1934" s="149">
        <f>SUM(O1935,O1955,O1969)</f>
        <v>2.5</v>
      </c>
      <c r="P1934" s="151">
        <f>NETWORKDAYS(M1934,N1934,0)</f>
        <v>0</v>
      </c>
      <c r="Q1934" s="145">
        <f>N1934-M1934</f>
        <v>0</v>
      </c>
      <c r="R1934" s="165"/>
      <c r="S1934" s="177">
        <v>0</v>
      </c>
    </row>
    <row r="1935" spans="2:19" ht="15.75" customHeight="1" x14ac:dyDescent="0.25">
      <c r="B1935" s="137">
        <v>1922</v>
      </c>
      <c r="C1935" s="81">
        <v>2</v>
      </c>
      <c r="D1935" s="108">
        <v>8.1</v>
      </c>
      <c r="E1935" s="128" t="s">
        <v>2045</v>
      </c>
      <c r="F1935" s="84"/>
      <c r="G1935" s="85"/>
      <c r="H1935" s="79">
        <f t="shared" ca="1" si="102"/>
        <v>-1</v>
      </c>
      <c r="I1935" s="252">
        <f>MINA(I1936:I1954)</f>
        <v>42044</v>
      </c>
      <c r="J1935" s="252">
        <f>MAXA(J1936:J1954)</f>
        <v>42069</v>
      </c>
      <c r="K1935" s="166">
        <f>SUM(K1936,K1938,,K1951,K1953)</f>
        <v>0.5</v>
      </c>
      <c r="L1935" s="180">
        <f t="shared" ref="L1935:L1998" si="103">NETWORKDAYS(I1935,J1935,0)</f>
        <v>20</v>
      </c>
      <c r="M1935" s="251"/>
      <c r="N1935" s="251"/>
      <c r="O1935" s="166">
        <f>SUM(O1936,O1938,,O1951,O1953)</f>
        <v>0.5</v>
      </c>
      <c r="P1935" s="151">
        <f t="shared" ref="P1935:P1998" si="104">NETWORKDAYS(M1935,N1935,0)</f>
        <v>0</v>
      </c>
      <c r="Q1935" s="145">
        <f t="shared" ref="Q1935:Q1998" si="105">N1935-M1935</f>
        <v>0</v>
      </c>
      <c r="R1935" s="165"/>
      <c r="S1935" s="177">
        <v>0</v>
      </c>
    </row>
    <row r="1936" spans="2:19" ht="15.75" customHeight="1" x14ac:dyDescent="0.25">
      <c r="B1936" s="137">
        <v>1923</v>
      </c>
      <c r="C1936" s="81">
        <v>3</v>
      </c>
      <c r="D1936" s="83" t="s">
        <v>2934</v>
      </c>
      <c r="E1936" s="128" t="s">
        <v>2840</v>
      </c>
      <c r="F1936" s="84"/>
      <c r="G1936" s="85"/>
      <c r="H1936" s="79">
        <f t="shared" ca="1" si="102"/>
        <v>-1</v>
      </c>
      <c r="I1936" s="251">
        <f>MINA(I1937)</f>
        <v>42044</v>
      </c>
      <c r="J1936" s="251">
        <f>MAXA(J1937)</f>
        <v>42049</v>
      </c>
      <c r="K1936" s="149">
        <f>SUM(K1937)</f>
        <v>0.05</v>
      </c>
      <c r="L1936" s="180">
        <f t="shared" si="103"/>
        <v>5</v>
      </c>
      <c r="M1936" s="251"/>
      <c r="N1936" s="251"/>
      <c r="O1936" s="149">
        <f>SUM(O1937)</f>
        <v>0.05</v>
      </c>
      <c r="P1936" s="151">
        <f t="shared" si="104"/>
        <v>0</v>
      </c>
      <c r="Q1936" s="145">
        <f t="shared" si="105"/>
        <v>0</v>
      </c>
      <c r="R1936" s="165"/>
      <c r="S1936" s="177">
        <v>0</v>
      </c>
    </row>
    <row r="1937" spans="2:19" ht="15.75" customHeight="1" x14ac:dyDescent="0.25">
      <c r="B1937" s="137">
        <v>1924</v>
      </c>
      <c r="C1937" s="81">
        <v>4</v>
      </c>
      <c r="D1937" s="83" t="s">
        <v>2935</v>
      </c>
      <c r="E1937" s="128" t="s">
        <v>2841</v>
      </c>
      <c r="F1937" s="86"/>
      <c r="G1937" s="86"/>
      <c r="H1937" s="79">
        <f t="shared" ca="1" si="102"/>
        <v>-1</v>
      </c>
      <c r="I1937" s="251">
        <v>42044</v>
      </c>
      <c r="J1937" s="251">
        <v>42049</v>
      </c>
      <c r="K1937" s="149">
        <v>0.05</v>
      </c>
      <c r="L1937" s="180">
        <f t="shared" si="103"/>
        <v>5</v>
      </c>
      <c r="M1937" s="251"/>
      <c r="N1937" s="251"/>
      <c r="O1937" s="149">
        <v>0.05</v>
      </c>
      <c r="P1937" s="151">
        <f t="shared" si="104"/>
        <v>0</v>
      </c>
      <c r="Q1937" s="145">
        <f t="shared" si="105"/>
        <v>0</v>
      </c>
      <c r="R1937" s="165"/>
      <c r="S1937" s="177">
        <v>0</v>
      </c>
    </row>
    <row r="1938" spans="2:19" ht="15.75" customHeight="1" x14ac:dyDescent="0.25">
      <c r="B1938" s="137">
        <v>1925</v>
      </c>
      <c r="C1938" s="81">
        <v>3</v>
      </c>
      <c r="D1938" s="83" t="s">
        <v>2936</v>
      </c>
      <c r="E1938" s="128" t="s">
        <v>2842</v>
      </c>
      <c r="F1938" s="84"/>
      <c r="G1938" s="85"/>
      <c r="H1938" s="79">
        <f t="shared" ca="1" si="102"/>
        <v>-1</v>
      </c>
      <c r="I1938" s="251">
        <f>MINA(I1939:I1950)</f>
        <v>42044</v>
      </c>
      <c r="J1938" s="251">
        <f>MAXA(J1939:J1950)</f>
        <v>42062</v>
      </c>
      <c r="K1938" s="149">
        <f>SUM(K1939,K1943,K1949)</f>
        <v>0.34</v>
      </c>
      <c r="L1938" s="180">
        <f t="shared" si="103"/>
        <v>15</v>
      </c>
      <c r="M1938" s="251"/>
      <c r="N1938" s="251"/>
      <c r="O1938" s="149">
        <f>SUM(O1939,O1943,O1949)</f>
        <v>0.34</v>
      </c>
      <c r="P1938" s="151">
        <f t="shared" si="104"/>
        <v>0</v>
      </c>
      <c r="Q1938" s="145">
        <f t="shared" si="105"/>
        <v>0</v>
      </c>
      <c r="R1938" s="165"/>
      <c r="S1938" s="177">
        <v>0</v>
      </c>
    </row>
    <row r="1939" spans="2:19" ht="15.75" customHeight="1" x14ac:dyDescent="0.25">
      <c r="B1939" s="137">
        <v>1926</v>
      </c>
      <c r="C1939" s="81">
        <v>4</v>
      </c>
      <c r="D1939" s="83" t="s">
        <v>2937</v>
      </c>
      <c r="E1939" s="128" t="s">
        <v>107</v>
      </c>
      <c r="F1939" s="86"/>
      <c r="G1939" s="86"/>
      <c r="H1939" s="79">
        <f t="shared" ca="1" si="102"/>
        <v>-1</v>
      </c>
      <c r="I1939" s="251">
        <f>MINA(I1940:I1942)</f>
        <v>42044</v>
      </c>
      <c r="J1939" s="251">
        <f>MAXA(J1940:J1942)</f>
        <v>42055</v>
      </c>
      <c r="K1939" s="149">
        <f>SUM(K1940:K1942)</f>
        <v>0.09</v>
      </c>
      <c r="L1939" s="180">
        <f t="shared" si="103"/>
        <v>10</v>
      </c>
      <c r="M1939" s="251"/>
      <c r="N1939" s="251"/>
      <c r="O1939" s="149">
        <f>SUM(O1940:O1942)</f>
        <v>0.09</v>
      </c>
      <c r="P1939" s="151">
        <f t="shared" si="104"/>
        <v>0</v>
      </c>
      <c r="Q1939" s="145">
        <f t="shared" si="105"/>
        <v>0</v>
      </c>
      <c r="R1939" s="165"/>
      <c r="S1939" s="177">
        <v>0</v>
      </c>
    </row>
    <row r="1940" spans="2:19" ht="15.75" customHeight="1" x14ac:dyDescent="0.25">
      <c r="B1940" s="137">
        <v>1927</v>
      </c>
      <c r="C1940" s="81">
        <v>5</v>
      </c>
      <c r="D1940" s="83" t="s">
        <v>2938</v>
      </c>
      <c r="E1940" s="128" t="s">
        <v>2843</v>
      </c>
      <c r="F1940" s="86" t="s">
        <v>2844</v>
      </c>
      <c r="G1940" s="86" t="s">
        <v>2845</v>
      </c>
      <c r="H1940" s="79">
        <f t="shared" ca="1" si="102"/>
        <v>-1</v>
      </c>
      <c r="I1940" s="251">
        <v>42044</v>
      </c>
      <c r="J1940" s="251">
        <v>42055</v>
      </c>
      <c r="K1940" s="149">
        <v>0.03</v>
      </c>
      <c r="L1940" s="180">
        <f t="shared" si="103"/>
        <v>10</v>
      </c>
      <c r="M1940" s="251"/>
      <c r="N1940" s="251"/>
      <c r="O1940" s="149">
        <v>0.03</v>
      </c>
      <c r="P1940" s="151">
        <f t="shared" si="104"/>
        <v>0</v>
      </c>
      <c r="Q1940" s="145">
        <f t="shared" si="105"/>
        <v>0</v>
      </c>
      <c r="R1940" s="165"/>
      <c r="S1940" s="177">
        <v>0</v>
      </c>
    </row>
    <row r="1941" spans="2:19" ht="15.75" customHeight="1" x14ac:dyDescent="0.25">
      <c r="B1941" s="137">
        <v>1928</v>
      </c>
      <c r="C1941" s="81">
        <v>5</v>
      </c>
      <c r="D1941" s="83" t="s">
        <v>2939</v>
      </c>
      <c r="E1941" s="128" t="s">
        <v>2846</v>
      </c>
      <c r="F1941" s="86" t="s">
        <v>2844</v>
      </c>
      <c r="G1941" s="86" t="s">
        <v>2847</v>
      </c>
      <c r="H1941" s="79">
        <f t="shared" ca="1" si="102"/>
        <v>-1</v>
      </c>
      <c r="I1941" s="251">
        <v>42044</v>
      </c>
      <c r="J1941" s="251">
        <v>42055</v>
      </c>
      <c r="K1941" s="149">
        <v>0.03</v>
      </c>
      <c r="L1941" s="180">
        <f t="shared" si="103"/>
        <v>10</v>
      </c>
      <c r="M1941" s="251"/>
      <c r="N1941" s="251"/>
      <c r="O1941" s="149">
        <v>0.03</v>
      </c>
      <c r="P1941" s="151">
        <f t="shared" si="104"/>
        <v>0</v>
      </c>
      <c r="Q1941" s="145">
        <f t="shared" si="105"/>
        <v>0</v>
      </c>
      <c r="R1941" s="165"/>
      <c r="S1941" s="177">
        <v>0</v>
      </c>
    </row>
    <row r="1942" spans="2:19" ht="15.75" customHeight="1" x14ac:dyDescent="0.25">
      <c r="B1942" s="137">
        <v>1929</v>
      </c>
      <c r="C1942" s="81">
        <v>5</v>
      </c>
      <c r="D1942" s="83" t="s">
        <v>2940</v>
      </c>
      <c r="E1942" s="128" t="s">
        <v>2848</v>
      </c>
      <c r="F1942" s="86" t="s">
        <v>2844</v>
      </c>
      <c r="G1942" s="86" t="s">
        <v>2849</v>
      </c>
      <c r="H1942" s="79">
        <f t="shared" ca="1" si="102"/>
        <v>-1</v>
      </c>
      <c r="I1942" s="251">
        <v>42044</v>
      </c>
      <c r="J1942" s="251">
        <v>42055</v>
      </c>
      <c r="K1942" s="149">
        <v>0.03</v>
      </c>
      <c r="L1942" s="180">
        <f t="shared" si="103"/>
        <v>10</v>
      </c>
      <c r="M1942" s="251"/>
      <c r="N1942" s="251"/>
      <c r="O1942" s="149">
        <v>0.03</v>
      </c>
      <c r="P1942" s="151">
        <f t="shared" si="104"/>
        <v>0</v>
      </c>
      <c r="Q1942" s="145">
        <f t="shared" si="105"/>
        <v>0</v>
      </c>
      <c r="R1942" s="165"/>
      <c r="S1942" s="177">
        <v>0</v>
      </c>
    </row>
    <row r="1943" spans="2:19" ht="15.75" customHeight="1" x14ac:dyDescent="0.25">
      <c r="B1943" s="137">
        <v>1930</v>
      </c>
      <c r="C1943" s="81">
        <v>4</v>
      </c>
      <c r="D1943" s="83" t="s">
        <v>2941</v>
      </c>
      <c r="E1943" s="128" t="s">
        <v>108</v>
      </c>
      <c r="F1943" s="86"/>
      <c r="G1943" s="86"/>
      <c r="H1943" s="79">
        <f t="shared" ca="1" si="102"/>
        <v>-1</v>
      </c>
      <c r="I1943" s="251">
        <f>MINA(I1944:I1948)</f>
        <v>42051</v>
      </c>
      <c r="J1943" s="251">
        <f>MAXA(J1944:J1948)</f>
        <v>42055</v>
      </c>
      <c r="K1943" s="149">
        <f>SUM(K1944:K1948)</f>
        <v>0.2</v>
      </c>
      <c r="L1943" s="180">
        <f t="shared" si="103"/>
        <v>5</v>
      </c>
      <c r="M1943" s="251"/>
      <c r="N1943" s="251"/>
      <c r="O1943" s="149">
        <f>SUM(O1944:O1948)</f>
        <v>0.2</v>
      </c>
      <c r="P1943" s="151">
        <f t="shared" si="104"/>
        <v>0</v>
      </c>
      <c r="Q1943" s="145">
        <f t="shared" si="105"/>
        <v>0</v>
      </c>
      <c r="R1943" s="165"/>
      <c r="S1943" s="177">
        <v>0</v>
      </c>
    </row>
    <row r="1944" spans="2:19" ht="15.75" customHeight="1" x14ac:dyDescent="0.25">
      <c r="B1944" s="137">
        <v>1931</v>
      </c>
      <c r="C1944" s="81">
        <v>5</v>
      </c>
      <c r="D1944" s="83" t="s">
        <v>2942</v>
      </c>
      <c r="E1944" s="128" t="s">
        <v>2850</v>
      </c>
      <c r="F1944" s="86" t="s">
        <v>2844</v>
      </c>
      <c r="G1944" s="86" t="s">
        <v>2851</v>
      </c>
      <c r="H1944" s="79">
        <f t="shared" ca="1" si="102"/>
        <v>-1</v>
      </c>
      <c r="I1944" s="251">
        <v>42051</v>
      </c>
      <c r="J1944" s="251">
        <v>42055</v>
      </c>
      <c r="K1944" s="149">
        <v>0.04</v>
      </c>
      <c r="L1944" s="180">
        <f t="shared" si="103"/>
        <v>5</v>
      </c>
      <c r="M1944" s="251"/>
      <c r="N1944" s="251"/>
      <c r="O1944" s="149">
        <v>0.04</v>
      </c>
      <c r="P1944" s="151">
        <f t="shared" si="104"/>
        <v>0</v>
      </c>
      <c r="Q1944" s="145">
        <f t="shared" si="105"/>
        <v>0</v>
      </c>
      <c r="R1944" s="165"/>
      <c r="S1944" s="177">
        <v>0</v>
      </c>
    </row>
    <row r="1945" spans="2:19" ht="15.75" customHeight="1" x14ac:dyDescent="0.25">
      <c r="B1945" s="137">
        <v>1932</v>
      </c>
      <c r="C1945" s="81">
        <v>5</v>
      </c>
      <c r="D1945" s="83" t="s">
        <v>2943</v>
      </c>
      <c r="E1945" s="128" t="s">
        <v>2852</v>
      </c>
      <c r="F1945" s="86" t="s">
        <v>2844</v>
      </c>
      <c r="G1945" s="86" t="s">
        <v>2851</v>
      </c>
      <c r="H1945" s="79">
        <f t="shared" ca="1" si="102"/>
        <v>-1</v>
      </c>
      <c r="I1945" s="251">
        <v>42051</v>
      </c>
      <c r="J1945" s="251">
        <v>42055</v>
      </c>
      <c r="K1945" s="149">
        <v>0.04</v>
      </c>
      <c r="L1945" s="180">
        <f t="shared" si="103"/>
        <v>5</v>
      </c>
      <c r="M1945" s="251"/>
      <c r="N1945" s="251"/>
      <c r="O1945" s="149">
        <v>0.04</v>
      </c>
      <c r="P1945" s="151">
        <f t="shared" si="104"/>
        <v>0</v>
      </c>
      <c r="Q1945" s="145">
        <f t="shared" si="105"/>
        <v>0</v>
      </c>
      <c r="R1945" s="165"/>
      <c r="S1945" s="177">
        <v>0</v>
      </c>
    </row>
    <row r="1946" spans="2:19" ht="15.75" customHeight="1" x14ac:dyDescent="0.25">
      <c r="B1946" s="137">
        <v>1933</v>
      </c>
      <c r="C1946" s="81">
        <v>5</v>
      </c>
      <c r="D1946" s="83" t="s">
        <v>431</v>
      </c>
      <c r="E1946" s="128" t="s">
        <v>2846</v>
      </c>
      <c r="F1946" s="86" t="s">
        <v>2844</v>
      </c>
      <c r="G1946" s="86" t="s">
        <v>2851</v>
      </c>
      <c r="H1946" s="79">
        <f t="shared" ca="1" si="102"/>
        <v>-1</v>
      </c>
      <c r="I1946" s="251">
        <v>42051</v>
      </c>
      <c r="J1946" s="251">
        <v>42055</v>
      </c>
      <c r="K1946" s="149">
        <v>0.04</v>
      </c>
      <c r="L1946" s="180">
        <f t="shared" si="103"/>
        <v>5</v>
      </c>
      <c r="M1946" s="251"/>
      <c r="N1946" s="251"/>
      <c r="O1946" s="149">
        <v>0.04</v>
      </c>
      <c r="P1946" s="151">
        <f t="shared" si="104"/>
        <v>0</v>
      </c>
      <c r="Q1946" s="145">
        <f t="shared" si="105"/>
        <v>0</v>
      </c>
      <c r="R1946" s="165"/>
      <c r="S1946" s="177">
        <v>0</v>
      </c>
    </row>
    <row r="1947" spans="2:19" ht="15.75" customHeight="1" x14ac:dyDescent="0.25">
      <c r="B1947" s="137">
        <v>1934</v>
      </c>
      <c r="C1947" s="81">
        <v>5</v>
      </c>
      <c r="D1947" s="83" t="s">
        <v>432</v>
      </c>
      <c r="E1947" s="128" t="s">
        <v>2848</v>
      </c>
      <c r="F1947" s="86" t="s">
        <v>2844</v>
      </c>
      <c r="G1947" s="86" t="s">
        <v>2845</v>
      </c>
      <c r="H1947" s="79">
        <f t="shared" ca="1" si="102"/>
        <v>-1</v>
      </c>
      <c r="I1947" s="251">
        <v>42051</v>
      </c>
      <c r="J1947" s="251">
        <v>42055</v>
      </c>
      <c r="K1947" s="149">
        <v>0.04</v>
      </c>
      <c r="L1947" s="180">
        <f t="shared" si="103"/>
        <v>5</v>
      </c>
      <c r="M1947" s="251"/>
      <c r="N1947" s="251"/>
      <c r="O1947" s="149">
        <v>0.04</v>
      </c>
      <c r="P1947" s="151">
        <f t="shared" si="104"/>
        <v>0</v>
      </c>
      <c r="Q1947" s="145">
        <f t="shared" si="105"/>
        <v>0</v>
      </c>
      <c r="R1947" s="165"/>
      <c r="S1947" s="177">
        <v>0</v>
      </c>
    </row>
    <row r="1948" spans="2:19" ht="15.75" customHeight="1" x14ac:dyDescent="0.25">
      <c r="B1948" s="137">
        <v>1935</v>
      </c>
      <c r="C1948" s="81">
        <v>5</v>
      </c>
      <c r="D1948" s="83" t="s">
        <v>433</v>
      </c>
      <c r="E1948" s="128" t="s">
        <v>2853</v>
      </c>
      <c r="F1948" s="86" t="s">
        <v>2844</v>
      </c>
      <c r="G1948" s="86" t="s">
        <v>2845</v>
      </c>
      <c r="H1948" s="79">
        <f t="shared" ca="1" si="102"/>
        <v>-1</v>
      </c>
      <c r="I1948" s="251">
        <v>42051</v>
      </c>
      <c r="J1948" s="251">
        <v>42055</v>
      </c>
      <c r="K1948" s="149">
        <v>0.04</v>
      </c>
      <c r="L1948" s="180">
        <f t="shared" si="103"/>
        <v>5</v>
      </c>
      <c r="M1948" s="251"/>
      <c r="N1948" s="251"/>
      <c r="O1948" s="149">
        <v>0.04</v>
      </c>
      <c r="P1948" s="151">
        <f t="shared" si="104"/>
        <v>0</v>
      </c>
      <c r="Q1948" s="145">
        <f t="shared" si="105"/>
        <v>0</v>
      </c>
      <c r="R1948" s="165"/>
      <c r="S1948" s="177">
        <v>0</v>
      </c>
    </row>
    <row r="1949" spans="2:19" ht="15.75" customHeight="1" x14ac:dyDescent="0.25">
      <c r="B1949" s="137">
        <v>1936</v>
      </c>
      <c r="C1949" s="81">
        <v>4</v>
      </c>
      <c r="D1949" s="83" t="s">
        <v>2854</v>
      </c>
      <c r="E1949" s="128" t="s">
        <v>109</v>
      </c>
      <c r="F1949" s="86"/>
      <c r="G1949" s="86"/>
      <c r="H1949" s="79">
        <f t="shared" ca="1" si="102"/>
        <v>-1</v>
      </c>
      <c r="I1949" s="251">
        <f>MINA(I1950)</f>
        <v>42058</v>
      </c>
      <c r="J1949" s="251">
        <f>MAXA(J1950)</f>
        <v>42062</v>
      </c>
      <c r="K1949" s="149">
        <f>SUM(K1950)</f>
        <v>0.05</v>
      </c>
      <c r="L1949" s="180">
        <f t="shared" si="103"/>
        <v>5</v>
      </c>
      <c r="M1949" s="251"/>
      <c r="N1949" s="251"/>
      <c r="O1949" s="149">
        <f>SUM(O1950)</f>
        <v>0.05</v>
      </c>
      <c r="P1949" s="151">
        <f t="shared" si="104"/>
        <v>0</v>
      </c>
      <c r="Q1949" s="145">
        <f t="shared" si="105"/>
        <v>0</v>
      </c>
      <c r="R1949" s="165"/>
      <c r="S1949" s="177">
        <v>0</v>
      </c>
    </row>
    <row r="1950" spans="2:19" ht="15.75" customHeight="1" x14ac:dyDescent="0.25">
      <c r="B1950" s="137">
        <v>1937</v>
      </c>
      <c r="C1950" s="81">
        <v>5</v>
      </c>
      <c r="D1950" s="83" t="s">
        <v>2855</v>
      </c>
      <c r="E1950" s="128" t="s">
        <v>2856</v>
      </c>
      <c r="F1950" s="86" t="s">
        <v>1912</v>
      </c>
      <c r="G1950" s="86" t="s">
        <v>2857</v>
      </c>
      <c r="H1950" s="79">
        <f t="shared" ca="1" si="102"/>
        <v>-1</v>
      </c>
      <c r="I1950" s="251">
        <v>42058</v>
      </c>
      <c r="J1950" s="251">
        <v>42062</v>
      </c>
      <c r="K1950" s="149">
        <v>0.05</v>
      </c>
      <c r="L1950" s="180">
        <f t="shared" si="103"/>
        <v>5</v>
      </c>
      <c r="M1950" s="251"/>
      <c r="N1950" s="251"/>
      <c r="O1950" s="149">
        <v>0.05</v>
      </c>
      <c r="P1950" s="151">
        <f t="shared" si="104"/>
        <v>0</v>
      </c>
      <c r="Q1950" s="145">
        <f t="shared" si="105"/>
        <v>0</v>
      </c>
      <c r="R1950" s="165"/>
      <c r="S1950" s="177">
        <v>0</v>
      </c>
    </row>
    <row r="1951" spans="2:19" ht="15.75" customHeight="1" x14ac:dyDescent="0.25">
      <c r="B1951" s="137">
        <v>1938</v>
      </c>
      <c r="C1951" s="81">
        <v>3</v>
      </c>
      <c r="D1951" s="83" t="s">
        <v>2944</v>
      </c>
      <c r="E1951" s="128" t="s">
        <v>1546</v>
      </c>
      <c r="F1951" s="84"/>
      <c r="G1951" s="85"/>
      <c r="H1951" s="79">
        <f t="shared" ca="1" si="102"/>
        <v>-1</v>
      </c>
      <c r="I1951" s="251">
        <f>MINA(I1952)</f>
        <v>42065</v>
      </c>
      <c r="J1951" s="251">
        <f>MAXA(J1952)</f>
        <v>42069</v>
      </c>
      <c r="K1951" s="149">
        <f>SUM(K1952)</f>
        <v>0.06</v>
      </c>
      <c r="L1951" s="180">
        <f t="shared" si="103"/>
        <v>5</v>
      </c>
      <c r="M1951" s="251"/>
      <c r="N1951" s="251"/>
      <c r="O1951" s="149">
        <f>SUM(O1952)</f>
        <v>0.06</v>
      </c>
      <c r="P1951" s="151">
        <f t="shared" si="104"/>
        <v>0</v>
      </c>
      <c r="Q1951" s="145">
        <f t="shared" si="105"/>
        <v>0</v>
      </c>
      <c r="R1951" s="165"/>
      <c r="S1951" s="177">
        <v>0</v>
      </c>
    </row>
    <row r="1952" spans="2:19" ht="25.15" customHeight="1" x14ac:dyDescent="0.25">
      <c r="B1952" s="137">
        <v>1939</v>
      </c>
      <c r="C1952" s="81">
        <v>4</v>
      </c>
      <c r="D1952" s="83" t="s">
        <v>2858</v>
      </c>
      <c r="E1952" s="128" t="s">
        <v>1972</v>
      </c>
      <c r="F1952" s="84" t="s">
        <v>1973</v>
      </c>
      <c r="G1952" s="84" t="s">
        <v>2859</v>
      </c>
      <c r="H1952" s="79">
        <f t="shared" ca="1" si="102"/>
        <v>-1</v>
      </c>
      <c r="I1952" s="251">
        <v>42065</v>
      </c>
      <c r="J1952" s="251">
        <v>42069</v>
      </c>
      <c r="K1952" s="149">
        <v>0.06</v>
      </c>
      <c r="L1952" s="180">
        <f t="shared" si="103"/>
        <v>5</v>
      </c>
      <c r="M1952" s="251"/>
      <c r="N1952" s="251"/>
      <c r="O1952" s="149">
        <v>0.06</v>
      </c>
      <c r="P1952" s="151">
        <f t="shared" si="104"/>
        <v>0</v>
      </c>
      <c r="Q1952" s="145">
        <f t="shared" si="105"/>
        <v>0</v>
      </c>
      <c r="R1952" s="165"/>
      <c r="S1952" s="177">
        <v>0</v>
      </c>
    </row>
    <row r="1953" spans="2:19" ht="15.75" customHeight="1" x14ac:dyDescent="0.25">
      <c r="B1953" s="137">
        <v>1940</v>
      </c>
      <c r="C1953" s="81">
        <v>3</v>
      </c>
      <c r="D1953" s="83" t="s">
        <v>2945</v>
      </c>
      <c r="E1953" s="128" t="s">
        <v>1983</v>
      </c>
      <c r="F1953" s="84"/>
      <c r="G1953" s="85"/>
      <c r="H1953" s="79">
        <f t="shared" ca="1" si="102"/>
        <v>-1</v>
      </c>
      <c r="I1953" s="251">
        <f>MINA(I1954)</f>
        <v>42065</v>
      </c>
      <c r="J1953" s="251">
        <f>MAXA(J1954)</f>
        <v>42069</v>
      </c>
      <c r="K1953" s="149">
        <f>SUM(K1954)</f>
        <v>0.05</v>
      </c>
      <c r="L1953" s="180">
        <f t="shared" si="103"/>
        <v>5</v>
      </c>
      <c r="M1953" s="251"/>
      <c r="N1953" s="251"/>
      <c r="O1953" s="149">
        <f>SUM(O1954)</f>
        <v>0.05</v>
      </c>
      <c r="P1953" s="151">
        <f t="shared" si="104"/>
        <v>0</v>
      </c>
      <c r="Q1953" s="145">
        <f t="shared" si="105"/>
        <v>0</v>
      </c>
      <c r="R1953" s="165"/>
      <c r="S1953" s="177">
        <v>0</v>
      </c>
    </row>
    <row r="1954" spans="2:19" ht="15.75" customHeight="1" x14ac:dyDescent="0.25">
      <c r="B1954" s="137">
        <v>1941</v>
      </c>
      <c r="C1954" s="81">
        <v>4</v>
      </c>
      <c r="D1954" s="83" t="s">
        <v>2860</v>
      </c>
      <c r="E1954" s="128" t="s">
        <v>1985</v>
      </c>
      <c r="F1954" s="86" t="s">
        <v>1741</v>
      </c>
      <c r="G1954" s="86" t="s">
        <v>2861</v>
      </c>
      <c r="H1954" s="79">
        <f t="shared" ca="1" si="102"/>
        <v>-1</v>
      </c>
      <c r="I1954" s="251">
        <v>42065</v>
      </c>
      <c r="J1954" s="251">
        <v>42069</v>
      </c>
      <c r="K1954" s="149">
        <v>0.05</v>
      </c>
      <c r="L1954" s="180">
        <f t="shared" si="103"/>
        <v>5</v>
      </c>
      <c r="M1954" s="251"/>
      <c r="N1954" s="251"/>
      <c r="O1954" s="149">
        <v>0.05</v>
      </c>
      <c r="P1954" s="151">
        <f t="shared" si="104"/>
        <v>0</v>
      </c>
      <c r="Q1954" s="145">
        <f t="shared" si="105"/>
        <v>0</v>
      </c>
      <c r="R1954" s="165"/>
      <c r="S1954" s="177">
        <v>0</v>
      </c>
    </row>
    <row r="1955" spans="2:19" ht="15.75" customHeight="1" x14ac:dyDescent="0.25">
      <c r="B1955" s="137">
        <v>1942</v>
      </c>
      <c r="C1955" s="81">
        <v>2</v>
      </c>
      <c r="D1955" s="108">
        <v>8.1999999999999993</v>
      </c>
      <c r="E1955" s="128" t="s">
        <v>1059</v>
      </c>
      <c r="F1955" s="84"/>
      <c r="G1955" s="85"/>
      <c r="H1955" s="79">
        <f t="shared" ca="1" si="102"/>
        <v>-1</v>
      </c>
      <c r="I1955" s="252">
        <f>MINA(I1956:I1968)</f>
        <v>42072</v>
      </c>
      <c r="J1955" s="252">
        <f>MAXA(J1956:J1968)</f>
        <v>42097</v>
      </c>
      <c r="K1955" s="166">
        <f>SUM(K1956,K1965)</f>
        <v>0.5</v>
      </c>
      <c r="L1955" s="180">
        <f t="shared" si="103"/>
        <v>20</v>
      </c>
      <c r="M1955" s="251"/>
      <c r="N1955" s="251"/>
      <c r="O1955" s="166">
        <f>SUM(O1956,O1965)</f>
        <v>0.5</v>
      </c>
      <c r="P1955" s="151">
        <f t="shared" si="104"/>
        <v>0</v>
      </c>
      <c r="Q1955" s="145">
        <f t="shared" si="105"/>
        <v>0</v>
      </c>
      <c r="R1955" s="165"/>
      <c r="S1955" s="177">
        <v>0</v>
      </c>
    </row>
    <row r="1956" spans="2:19" ht="15.75" customHeight="1" x14ac:dyDescent="0.25">
      <c r="B1956" s="137">
        <v>1943</v>
      </c>
      <c r="C1956" s="81">
        <v>3</v>
      </c>
      <c r="D1956" s="83" t="s">
        <v>2946</v>
      </c>
      <c r="E1956" s="128" t="s">
        <v>1743</v>
      </c>
      <c r="F1956" s="84"/>
      <c r="G1956" s="85"/>
      <c r="H1956" s="79">
        <f t="shared" ca="1" si="102"/>
        <v>-1</v>
      </c>
      <c r="I1956" s="251">
        <f>MINA(I1957:I1968)</f>
        <v>42072</v>
      </c>
      <c r="J1956" s="251">
        <f>MAXA(J1957:J1968)</f>
        <v>42097</v>
      </c>
      <c r="K1956" s="149">
        <f>SUM(K1957,K1961)</f>
        <v>0.36</v>
      </c>
      <c r="L1956" s="180">
        <f t="shared" si="103"/>
        <v>20</v>
      </c>
      <c r="M1956" s="251"/>
      <c r="N1956" s="251"/>
      <c r="O1956" s="149">
        <f>SUM(O1957,O1961)</f>
        <v>0.36</v>
      </c>
      <c r="P1956" s="151">
        <f t="shared" si="104"/>
        <v>0</v>
      </c>
      <c r="Q1956" s="145">
        <f t="shared" si="105"/>
        <v>0</v>
      </c>
      <c r="R1956" s="165"/>
      <c r="S1956" s="177">
        <v>0</v>
      </c>
    </row>
    <row r="1957" spans="2:19" ht="15.75" customHeight="1" x14ac:dyDescent="0.25">
      <c r="B1957" s="137">
        <v>1944</v>
      </c>
      <c r="C1957" s="81">
        <v>4</v>
      </c>
      <c r="D1957" s="83" t="s">
        <v>2862</v>
      </c>
      <c r="E1957" s="128" t="s">
        <v>1060</v>
      </c>
      <c r="F1957" s="84"/>
      <c r="G1957" s="86"/>
      <c r="H1957" s="79">
        <f t="shared" ca="1" si="102"/>
        <v>-1</v>
      </c>
      <c r="I1957" s="251">
        <v>42072</v>
      </c>
      <c r="J1957" s="251">
        <v>42076</v>
      </c>
      <c r="K1957" s="149">
        <f>SUM(K1958:K1960)</f>
        <v>0.18</v>
      </c>
      <c r="L1957" s="180">
        <f t="shared" si="103"/>
        <v>5</v>
      </c>
      <c r="M1957" s="251"/>
      <c r="N1957" s="251"/>
      <c r="O1957" s="149">
        <f>SUM(O1958:O1960)</f>
        <v>0.18</v>
      </c>
      <c r="P1957" s="151">
        <f t="shared" si="104"/>
        <v>0</v>
      </c>
      <c r="Q1957" s="145">
        <f t="shared" si="105"/>
        <v>0</v>
      </c>
      <c r="R1957" s="165"/>
      <c r="S1957" s="177">
        <v>0</v>
      </c>
    </row>
    <row r="1958" spans="2:19" ht="15.75" customHeight="1" x14ac:dyDescent="0.25">
      <c r="B1958" s="137">
        <v>1945</v>
      </c>
      <c r="C1958" s="81">
        <v>5</v>
      </c>
      <c r="D1958" s="83" t="s">
        <v>2863</v>
      </c>
      <c r="E1958" s="128" t="s">
        <v>2864</v>
      </c>
      <c r="F1958" s="84" t="s">
        <v>2865</v>
      </c>
      <c r="G1958" s="84" t="s">
        <v>2866</v>
      </c>
      <c r="H1958" s="79">
        <f t="shared" ca="1" si="102"/>
        <v>-1</v>
      </c>
      <c r="I1958" s="251">
        <v>42072</v>
      </c>
      <c r="J1958" s="251">
        <v>42076</v>
      </c>
      <c r="K1958" s="149">
        <v>0.06</v>
      </c>
      <c r="L1958" s="180">
        <f t="shared" si="103"/>
        <v>5</v>
      </c>
      <c r="M1958" s="251"/>
      <c r="N1958" s="251"/>
      <c r="O1958" s="149">
        <v>0.06</v>
      </c>
      <c r="P1958" s="151">
        <f t="shared" si="104"/>
        <v>0</v>
      </c>
      <c r="Q1958" s="145">
        <f t="shared" si="105"/>
        <v>0</v>
      </c>
      <c r="R1958" s="165"/>
      <c r="S1958" s="177">
        <v>0</v>
      </c>
    </row>
    <row r="1959" spans="2:19" ht="15.75" customHeight="1" x14ac:dyDescent="0.25">
      <c r="B1959" s="137">
        <v>1946</v>
      </c>
      <c r="C1959" s="81">
        <v>5</v>
      </c>
      <c r="D1959" s="83" t="s">
        <v>2867</v>
      </c>
      <c r="E1959" s="128" t="s">
        <v>2868</v>
      </c>
      <c r="F1959" s="84" t="s">
        <v>2865</v>
      </c>
      <c r="G1959" s="84" t="s">
        <v>2866</v>
      </c>
      <c r="H1959" s="79">
        <f t="shared" ca="1" si="102"/>
        <v>-1</v>
      </c>
      <c r="I1959" s="251">
        <v>42072</v>
      </c>
      <c r="J1959" s="251">
        <v>42076</v>
      </c>
      <c r="K1959" s="149">
        <v>0.06</v>
      </c>
      <c r="L1959" s="180">
        <f t="shared" si="103"/>
        <v>5</v>
      </c>
      <c r="M1959" s="251"/>
      <c r="N1959" s="251"/>
      <c r="O1959" s="149">
        <v>0.06</v>
      </c>
      <c r="P1959" s="151">
        <f t="shared" si="104"/>
        <v>0</v>
      </c>
      <c r="Q1959" s="145">
        <f t="shared" si="105"/>
        <v>0</v>
      </c>
      <c r="R1959" s="165"/>
      <c r="S1959" s="177">
        <v>0</v>
      </c>
    </row>
    <row r="1960" spans="2:19" ht="15.75" customHeight="1" x14ac:dyDescent="0.25">
      <c r="B1960" s="137">
        <v>1947</v>
      </c>
      <c r="C1960" s="81">
        <v>5</v>
      </c>
      <c r="D1960" s="83" t="s">
        <v>2869</v>
      </c>
      <c r="E1960" s="128" t="s">
        <v>2870</v>
      </c>
      <c r="F1960" s="84" t="s">
        <v>2865</v>
      </c>
      <c r="G1960" s="84" t="s">
        <v>2866</v>
      </c>
      <c r="H1960" s="79">
        <f t="shared" ca="1" si="102"/>
        <v>-1</v>
      </c>
      <c r="I1960" s="251">
        <v>42072</v>
      </c>
      <c r="J1960" s="251">
        <v>42076</v>
      </c>
      <c r="K1960" s="149">
        <v>0.06</v>
      </c>
      <c r="L1960" s="180">
        <f t="shared" si="103"/>
        <v>5</v>
      </c>
      <c r="M1960" s="251"/>
      <c r="N1960" s="251"/>
      <c r="O1960" s="149">
        <v>0.06</v>
      </c>
      <c r="P1960" s="151">
        <f t="shared" si="104"/>
        <v>0</v>
      </c>
      <c r="Q1960" s="145">
        <f t="shared" si="105"/>
        <v>0</v>
      </c>
      <c r="R1960" s="165"/>
      <c r="S1960" s="177">
        <v>0</v>
      </c>
    </row>
    <row r="1961" spans="2:19" ht="15.75" customHeight="1" x14ac:dyDescent="0.25">
      <c r="B1961" s="137">
        <v>1948</v>
      </c>
      <c r="C1961" s="81">
        <v>4</v>
      </c>
      <c r="D1961" s="83" t="s">
        <v>2871</v>
      </c>
      <c r="E1961" s="128" t="s">
        <v>2002</v>
      </c>
      <c r="F1961" s="84"/>
      <c r="G1961" s="84"/>
      <c r="H1961" s="79">
        <f t="shared" ca="1" si="102"/>
        <v>-1</v>
      </c>
      <c r="I1961" s="251">
        <f>MINA(I1962:I1964)</f>
        <v>42079</v>
      </c>
      <c r="J1961" s="251">
        <f>MAXA(J1962:J1964)</f>
        <v>42083</v>
      </c>
      <c r="K1961" s="149">
        <f>SUM(K1962:K1964)</f>
        <v>0.18</v>
      </c>
      <c r="L1961" s="180">
        <f t="shared" si="103"/>
        <v>5</v>
      </c>
      <c r="M1961" s="251"/>
      <c r="N1961" s="251"/>
      <c r="O1961" s="149">
        <f>SUM(O1962:O1964)</f>
        <v>0.18</v>
      </c>
      <c r="P1961" s="151">
        <f t="shared" si="104"/>
        <v>0</v>
      </c>
      <c r="Q1961" s="145">
        <f t="shared" si="105"/>
        <v>0</v>
      </c>
      <c r="R1961" s="165"/>
      <c r="S1961" s="177">
        <v>0</v>
      </c>
    </row>
    <row r="1962" spans="2:19" ht="15.75" customHeight="1" x14ac:dyDescent="0.25">
      <c r="B1962" s="137">
        <v>1949</v>
      </c>
      <c r="C1962" s="81">
        <v>5</v>
      </c>
      <c r="D1962" s="83" t="s">
        <v>2872</v>
      </c>
      <c r="E1962" s="128" t="s">
        <v>2864</v>
      </c>
      <c r="F1962" s="84" t="s">
        <v>2003</v>
      </c>
      <c r="G1962" s="84" t="s">
        <v>2866</v>
      </c>
      <c r="H1962" s="79">
        <f t="shared" ca="1" si="102"/>
        <v>-1</v>
      </c>
      <c r="I1962" s="251">
        <v>42079</v>
      </c>
      <c r="J1962" s="251">
        <v>42083</v>
      </c>
      <c r="K1962" s="149">
        <v>0.06</v>
      </c>
      <c r="L1962" s="180">
        <f t="shared" si="103"/>
        <v>5</v>
      </c>
      <c r="M1962" s="251"/>
      <c r="N1962" s="251"/>
      <c r="O1962" s="149">
        <v>0.06</v>
      </c>
      <c r="P1962" s="151">
        <f t="shared" si="104"/>
        <v>0</v>
      </c>
      <c r="Q1962" s="145">
        <f t="shared" si="105"/>
        <v>0</v>
      </c>
      <c r="R1962" s="165"/>
      <c r="S1962" s="177">
        <v>0</v>
      </c>
    </row>
    <row r="1963" spans="2:19" ht="15.75" customHeight="1" x14ac:dyDescent="0.25">
      <c r="B1963" s="137">
        <v>1950</v>
      </c>
      <c r="C1963" s="81">
        <v>5</v>
      </c>
      <c r="D1963" s="83" t="s">
        <v>2873</v>
      </c>
      <c r="E1963" s="128" t="s">
        <v>2868</v>
      </c>
      <c r="F1963" s="84" t="s">
        <v>2003</v>
      </c>
      <c r="G1963" s="84" t="s">
        <v>2866</v>
      </c>
      <c r="H1963" s="79">
        <f t="shared" ca="1" si="102"/>
        <v>-1</v>
      </c>
      <c r="I1963" s="251">
        <v>42079</v>
      </c>
      <c r="J1963" s="251">
        <v>42083</v>
      </c>
      <c r="K1963" s="149">
        <v>0.06</v>
      </c>
      <c r="L1963" s="180">
        <f t="shared" si="103"/>
        <v>5</v>
      </c>
      <c r="M1963" s="251"/>
      <c r="N1963" s="251"/>
      <c r="O1963" s="149">
        <v>0.06</v>
      </c>
      <c r="P1963" s="151">
        <f t="shared" si="104"/>
        <v>0</v>
      </c>
      <c r="Q1963" s="145">
        <f t="shared" si="105"/>
        <v>0</v>
      </c>
      <c r="R1963" s="165"/>
      <c r="S1963" s="177">
        <v>0</v>
      </c>
    </row>
    <row r="1964" spans="2:19" ht="15.75" customHeight="1" x14ac:dyDescent="0.25">
      <c r="B1964" s="137">
        <v>1951</v>
      </c>
      <c r="C1964" s="81">
        <v>5</v>
      </c>
      <c r="D1964" s="83" t="s">
        <v>2874</v>
      </c>
      <c r="E1964" s="128" t="s">
        <v>2870</v>
      </c>
      <c r="F1964" s="84" t="s">
        <v>2003</v>
      </c>
      <c r="G1964" s="84" t="s">
        <v>2866</v>
      </c>
      <c r="H1964" s="79">
        <f t="shared" ca="1" si="102"/>
        <v>-1</v>
      </c>
      <c r="I1964" s="251">
        <v>42079</v>
      </c>
      <c r="J1964" s="251">
        <v>42083</v>
      </c>
      <c r="K1964" s="149">
        <v>0.06</v>
      </c>
      <c r="L1964" s="180">
        <f t="shared" si="103"/>
        <v>5</v>
      </c>
      <c r="M1964" s="251"/>
      <c r="N1964" s="251"/>
      <c r="O1964" s="149">
        <v>0.06</v>
      </c>
      <c r="P1964" s="151">
        <f t="shared" si="104"/>
        <v>0</v>
      </c>
      <c r="Q1964" s="145">
        <f t="shared" si="105"/>
        <v>0</v>
      </c>
      <c r="R1964" s="165"/>
      <c r="S1964" s="177">
        <v>0</v>
      </c>
    </row>
    <row r="1965" spans="2:19" ht="15.75" customHeight="1" x14ac:dyDescent="0.25">
      <c r="B1965" s="137">
        <v>1952</v>
      </c>
      <c r="C1965" s="81">
        <v>3</v>
      </c>
      <c r="D1965" s="83" t="s">
        <v>2947</v>
      </c>
      <c r="E1965" s="128" t="s">
        <v>1594</v>
      </c>
      <c r="F1965" s="84"/>
      <c r="G1965" s="85"/>
      <c r="H1965" s="79">
        <f t="shared" ca="1" si="102"/>
        <v>-1</v>
      </c>
      <c r="I1965" s="251">
        <f>MINA(I1966:I1968)</f>
        <v>42086</v>
      </c>
      <c r="J1965" s="251">
        <f>MAXA(J1966:J1968)</f>
        <v>42097</v>
      </c>
      <c r="K1965" s="149">
        <f>SUM(K1966)</f>
        <v>0.14000000000000001</v>
      </c>
      <c r="L1965" s="180">
        <f t="shared" si="103"/>
        <v>10</v>
      </c>
      <c r="M1965" s="251"/>
      <c r="N1965" s="251"/>
      <c r="O1965" s="149">
        <f>SUM(O1966)</f>
        <v>0.14000000000000001</v>
      </c>
      <c r="P1965" s="151">
        <f t="shared" si="104"/>
        <v>0</v>
      </c>
      <c r="Q1965" s="145">
        <f t="shared" si="105"/>
        <v>0</v>
      </c>
      <c r="R1965" s="165"/>
      <c r="S1965" s="177">
        <v>0</v>
      </c>
    </row>
    <row r="1966" spans="2:19" ht="15.75" customHeight="1" x14ac:dyDescent="0.25">
      <c r="B1966" s="137">
        <v>1953</v>
      </c>
      <c r="C1966" s="81">
        <v>4</v>
      </c>
      <c r="D1966" s="83" t="s">
        <v>2875</v>
      </c>
      <c r="E1966" s="128" t="s">
        <v>2015</v>
      </c>
      <c r="F1966" s="84"/>
      <c r="G1966" s="84"/>
      <c r="H1966" s="79">
        <f t="shared" ca="1" si="102"/>
        <v>-1</v>
      </c>
      <c r="I1966" s="251">
        <f>MINA(I1967:I1968)</f>
        <v>42086</v>
      </c>
      <c r="J1966" s="251">
        <f>MAXA(J1967:J1968)</f>
        <v>42097</v>
      </c>
      <c r="K1966" s="149">
        <f>SUM(K1967:K1968)</f>
        <v>0.14000000000000001</v>
      </c>
      <c r="L1966" s="180">
        <f t="shared" si="103"/>
        <v>10</v>
      </c>
      <c r="M1966" s="251"/>
      <c r="N1966" s="251"/>
      <c r="O1966" s="149">
        <f>SUM(O1967:O1968)</f>
        <v>0.14000000000000001</v>
      </c>
      <c r="P1966" s="151">
        <f t="shared" si="104"/>
        <v>0</v>
      </c>
      <c r="Q1966" s="145">
        <f t="shared" si="105"/>
        <v>0</v>
      </c>
      <c r="R1966" s="165"/>
      <c r="S1966" s="177">
        <v>0</v>
      </c>
    </row>
    <row r="1967" spans="2:19" ht="15.75" customHeight="1" x14ac:dyDescent="0.25">
      <c r="B1967" s="137">
        <v>1954</v>
      </c>
      <c r="C1967" s="81">
        <v>5</v>
      </c>
      <c r="D1967" s="83" t="s">
        <v>2876</v>
      </c>
      <c r="E1967" s="128" t="s">
        <v>2877</v>
      </c>
      <c r="F1967" s="84" t="s">
        <v>2878</v>
      </c>
      <c r="G1967" s="84" t="s">
        <v>2879</v>
      </c>
      <c r="H1967" s="79">
        <f t="shared" ca="1" si="102"/>
        <v>-1</v>
      </c>
      <c r="I1967" s="251">
        <v>42086</v>
      </c>
      <c r="J1967" s="251">
        <v>42090</v>
      </c>
      <c r="K1967" s="149">
        <v>7.0000000000000007E-2</v>
      </c>
      <c r="L1967" s="180">
        <f t="shared" si="103"/>
        <v>5</v>
      </c>
      <c r="M1967" s="251"/>
      <c r="N1967" s="251"/>
      <c r="O1967" s="149">
        <v>7.0000000000000007E-2</v>
      </c>
      <c r="P1967" s="151">
        <f t="shared" si="104"/>
        <v>0</v>
      </c>
      <c r="Q1967" s="145">
        <f t="shared" si="105"/>
        <v>0</v>
      </c>
      <c r="R1967" s="165"/>
      <c r="S1967" s="177">
        <v>0</v>
      </c>
    </row>
    <row r="1968" spans="2:19" ht="15.75" customHeight="1" x14ac:dyDescent="0.25">
      <c r="B1968" s="137">
        <v>1955</v>
      </c>
      <c r="C1968" s="81">
        <v>5</v>
      </c>
      <c r="D1968" s="83" t="s">
        <v>2880</v>
      </c>
      <c r="E1968" s="128" t="s">
        <v>2881</v>
      </c>
      <c r="F1968" s="84" t="s">
        <v>2882</v>
      </c>
      <c r="G1968" s="84" t="s">
        <v>2879</v>
      </c>
      <c r="H1968" s="79">
        <f t="shared" ca="1" si="102"/>
        <v>-1</v>
      </c>
      <c r="I1968" s="252">
        <v>42093</v>
      </c>
      <c r="J1968" s="252">
        <v>42097</v>
      </c>
      <c r="K1968" s="166">
        <v>7.0000000000000007E-2</v>
      </c>
      <c r="L1968" s="180">
        <f t="shared" si="103"/>
        <v>5</v>
      </c>
      <c r="M1968" s="251"/>
      <c r="N1968" s="251"/>
      <c r="O1968" s="166">
        <v>7.0000000000000007E-2</v>
      </c>
      <c r="P1968" s="151">
        <f t="shared" si="104"/>
        <v>0</v>
      </c>
      <c r="Q1968" s="145">
        <f t="shared" si="105"/>
        <v>0</v>
      </c>
      <c r="R1968" s="165"/>
      <c r="S1968" s="177">
        <v>0</v>
      </c>
    </row>
    <row r="1969" spans="2:19" ht="15.75" customHeight="1" x14ac:dyDescent="0.25">
      <c r="B1969" s="137">
        <v>1956</v>
      </c>
      <c r="C1969" s="81">
        <v>2</v>
      </c>
      <c r="D1969" s="108">
        <v>8.3000000000000007</v>
      </c>
      <c r="E1969" s="128" t="s">
        <v>2883</v>
      </c>
      <c r="F1969" s="84"/>
      <c r="G1969" s="85"/>
      <c r="H1969" s="79">
        <f t="shared" ca="1" si="102"/>
        <v>0</v>
      </c>
      <c r="I1969" s="252">
        <f>MINA(I1970:I1984)</f>
        <v>42079</v>
      </c>
      <c r="J1969" s="252">
        <f>MAXA(J1970:J1984)</f>
        <v>42174</v>
      </c>
      <c r="K1969" s="166">
        <f>SUM(K1970,K1978)</f>
        <v>1.5</v>
      </c>
      <c r="L1969" s="180">
        <f t="shared" si="103"/>
        <v>70</v>
      </c>
      <c r="M1969" s="251"/>
      <c r="N1969" s="251"/>
      <c r="O1969" s="166">
        <f>SUM(O1970,O1978)</f>
        <v>1.5</v>
      </c>
      <c r="P1969" s="151">
        <f t="shared" si="104"/>
        <v>0</v>
      </c>
      <c r="Q1969" s="145">
        <f t="shared" si="105"/>
        <v>0</v>
      </c>
      <c r="R1969" s="165"/>
      <c r="S1969" s="177">
        <v>0</v>
      </c>
    </row>
    <row r="1970" spans="2:19" ht="15.75" customHeight="1" x14ac:dyDescent="0.25">
      <c r="B1970" s="137">
        <v>1957</v>
      </c>
      <c r="C1970" s="81">
        <v>3</v>
      </c>
      <c r="D1970" s="83" t="s">
        <v>2948</v>
      </c>
      <c r="E1970" s="128" t="s">
        <v>2884</v>
      </c>
      <c r="F1970" s="84"/>
      <c r="G1970" s="85"/>
      <c r="H1970" s="79">
        <f t="shared" ca="1" si="102"/>
        <v>0</v>
      </c>
      <c r="I1970" s="251">
        <f>MINA(I1971:I1977)</f>
        <v>42079</v>
      </c>
      <c r="J1970" s="251">
        <f>MAXA(J1971:J1977)</f>
        <v>42174</v>
      </c>
      <c r="K1970" s="149">
        <f>SUM(K1971)</f>
        <v>0.9</v>
      </c>
      <c r="L1970" s="180">
        <f t="shared" si="103"/>
        <v>70</v>
      </c>
      <c r="M1970" s="251"/>
      <c r="N1970" s="251"/>
      <c r="O1970" s="149">
        <f>SUM(O1971)</f>
        <v>0.9</v>
      </c>
      <c r="P1970" s="151">
        <f t="shared" si="104"/>
        <v>0</v>
      </c>
      <c r="Q1970" s="145">
        <f t="shared" si="105"/>
        <v>0</v>
      </c>
      <c r="R1970" s="165"/>
      <c r="S1970" s="177">
        <v>0</v>
      </c>
    </row>
    <row r="1971" spans="2:19" ht="15.75" customHeight="1" x14ac:dyDescent="0.25">
      <c r="B1971" s="137">
        <v>1958</v>
      </c>
      <c r="C1971" s="81">
        <v>4</v>
      </c>
      <c r="D1971" s="83" t="s">
        <v>2885</v>
      </c>
      <c r="E1971" s="128" t="s">
        <v>2884</v>
      </c>
      <c r="F1971" s="84"/>
      <c r="G1971" s="86"/>
      <c r="H1971" s="79">
        <f t="shared" ca="1" si="102"/>
        <v>0</v>
      </c>
      <c r="I1971" s="251">
        <v>42079</v>
      </c>
      <c r="J1971" s="251">
        <v>42174</v>
      </c>
      <c r="K1971" s="149">
        <f>SUM(K1972:K1977)</f>
        <v>0.9</v>
      </c>
      <c r="L1971" s="180">
        <f t="shared" si="103"/>
        <v>70</v>
      </c>
      <c r="M1971" s="251"/>
      <c r="N1971" s="251"/>
      <c r="O1971" s="149">
        <f>SUM(O1972:O1977)</f>
        <v>0.9</v>
      </c>
      <c r="P1971" s="151">
        <f t="shared" si="104"/>
        <v>0</v>
      </c>
      <c r="Q1971" s="145">
        <f t="shared" si="105"/>
        <v>0</v>
      </c>
      <c r="R1971" s="165"/>
      <c r="S1971" s="177">
        <v>0</v>
      </c>
    </row>
    <row r="1972" spans="2:19" ht="15.75" customHeight="1" x14ac:dyDescent="0.25">
      <c r="B1972" s="137">
        <v>1959</v>
      </c>
      <c r="C1972" s="81">
        <v>5</v>
      </c>
      <c r="D1972" s="83" t="s">
        <v>2886</v>
      </c>
      <c r="E1972" s="128" t="s">
        <v>2887</v>
      </c>
      <c r="F1972" s="86" t="s">
        <v>2888</v>
      </c>
      <c r="G1972" s="86" t="s">
        <v>2889</v>
      </c>
      <c r="H1972" s="79">
        <f t="shared" ca="1" si="102"/>
        <v>-1</v>
      </c>
      <c r="I1972" s="251">
        <v>42079</v>
      </c>
      <c r="J1972" s="251">
        <v>42097</v>
      </c>
      <c r="K1972" s="149">
        <v>0.15</v>
      </c>
      <c r="L1972" s="180">
        <f t="shared" si="103"/>
        <v>15</v>
      </c>
      <c r="M1972" s="251"/>
      <c r="N1972" s="251"/>
      <c r="O1972" s="149">
        <v>0.15</v>
      </c>
      <c r="P1972" s="151">
        <f t="shared" si="104"/>
        <v>0</v>
      </c>
      <c r="Q1972" s="145">
        <f t="shared" si="105"/>
        <v>0</v>
      </c>
      <c r="R1972" s="165"/>
      <c r="S1972" s="177">
        <v>0</v>
      </c>
    </row>
    <row r="1973" spans="2:19" ht="15.75" customHeight="1" x14ac:dyDescent="0.25">
      <c r="B1973" s="137">
        <v>1960</v>
      </c>
      <c r="C1973" s="81">
        <v>5</v>
      </c>
      <c r="D1973" s="83" t="s">
        <v>2890</v>
      </c>
      <c r="E1973" s="128" t="s">
        <v>2891</v>
      </c>
      <c r="F1973" s="86" t="s">
        <v>2888</v>
      </c>
      <c r="G1973" s="86" t="s">
        <v>2889</v>
      </c>
      <c r="H1973" s="79">
        <f t="shared" ca="1" si="102"/>
        <v>0</v>
      </c>
      <c r="I1973" s="251">
        <v>42100</v>
      </c>
      <c r="J1973" s="251">
        <v>42160</v>
      </c>
      <c r="K1973" s="149">
        <v>0.15</v>
      </c>
      <c r="L1973" s="180">
        <f t="shared" si="103"/>
        <v>45</v>
      </c>
      <c r="M1973" s="251"/>
      <c r="N1973" s="251"/>
      <c r="O1973" s="149">
        <v>0.15</v>
      </c>
      <c r="P1973" s="151">
        <f t="shared" si="104"/>
        <v>0</v>
      </c>
      <c r="Q1973" s="145">
        <f t="shared" si="105"/>
        <v>0</v>
      </c>
      <c r="R1973" s="165"/>
      <c r="S1973" s="177">
        <v>0</v>
      </c>
    </row>
    <row r="1974" spans="2:19" ht="15.75" customHeight="1" x14ac:dyDescent="0.25">
      <c r="B1974" s="137">
        <v>1961</v>
      </c>
      <c r="C1974" s="81">
        <v>5</v>
      </c>
      <c r="D1974" s="83" t="s">
        <v>456</v>
      </c>
      <c r="E1974" s="128" t="s">
        <v>2892</v>
      </c>
      <c r="F1974" s="86" t="s">
        <v>2888</v>
      </c>
      <c r="G1974" s="86" t="s">
        <v>2889</v>
      </c>
      <c r="H1974" s="79">
        <f t="shared" ca="1" si="102"/>
        <v>0</v>
      </c>
      <c r="I1974" s="251">
        <v>42100</v>
      </c>
      <c r="J1974" s="251">
        <v>42160</v>
      </c>
      <c r="K1974" s="149">
        <v>0.15</v>
      </c>
      <c r="L1974" s="180">
        <f t="shared" si="103"/>
        <v>45</v>
      </c>
      <c r="M1974" s="251"/>
      <c r="N1974" s="251"/>
      <c r="O1974" s="149">
        <v>0.15</v>
      </c>
      <c r="P1974" s="151">
        <f t="shared" si="104"/>
        <v>0</v>
      </c>
      <c r="Q1974" s="145">
        <f t="shared" si="105"/>
        <v>0</v>
      </c>
      <c r="R1974" s="165"/>
      <c r="S1974" s="177">
        <v>0</v>
      </c>
    </row>
    <row r="1975" spans="2:19" ht="15.75" customHeight="1" x14ac:dyDescent="0.25">
      <c r="B1975" s="137">
        <v>1962</v>
      </c>
      <c r="C1975" s="81">
        <v>5</v>
      </c>
      <c r="D1975" s="83" t="s">
        <v>457</v>
      </c>
      <c r="E1975" s="128" t="s">
        <v>2893</v>
      </c>
      <c r="F1975" s="86" t="s">
        <v>2888</v>
      </c>
      <c r="G1975" s="86" t="s">
        <v>2889</v>
      </c>
      <c r="H1975" s="79">
        <f t="shared" ca="1" si="102"/>
        <v>0</v>
      </c>
      <c r="I1975" s="251">
        <v>42100</v>
      </c>
      <c r="J1975" s="251">
        <v>42160</v>
      </c>
      <c r="K1975" s="149">
        <v>0.15</v>
      </c>
      <c r="L1975" s="180">
        <f t="shared" si="103"/>
        <v>45</v>
      </c>
      <c r="M1975" s="251"/>
      <c r="N1975" s="251"/>
      <c r="O1975" s="149">
        <v>0.15</v>
      </c>
      <c r="P1975" s="151">
        <f t="shared" si="104"/>
        <v>0</v>
      </c>
      <c r="Q1975" s="145">
        <f t="shared" si="105"/>
        <v>0</v>
      </c>
      <c r="R1975" s="165"/>
      <c r="S1975" s="177">
        <v>0</v>
      </c>
    </row>
    <row r="1976" spans="2:19" ht="15.75" customHeight="1" x14ac:dyDescent="0.25">
      <c r="B1976" s="137">
        <v>1963</v>
      </c>
      <c r="C1976" s="81">
        <v>5</v>
      </c>
      <c r="D1976" s="83" t="s">
        <v>458</v>
      </c>
      <c r="E1976" s="128" t="s">
        <v>2894</v>
      </c>
      <c r="F1976" s="86" t="s">
        <v>2888</v>
      </c>
      <c r="G1976" s="86" t="s">
        <v>2889</v>
      </c>
      <c r="H1976" s="79">
        <f t="shared" ca="1" si="102"/>
        <v>0</v>
      </c>
      <c r="I1976" s="251">
        <v>42100</v>
      </c>
      <c r="J1976" s="251">
        <v>42160</v>
      </c>
      <c r="K1976" s="149">
        <v>0.15</v>
      </c>
      <c r="L1976" s="180">
        <f t="shared" si="103"/>
        <v>45</v>
      </c>
      <c r="M1976" s="251"/>
      <c r="N1976" s="251"/>
      <c r="O1976" s="149">
        <v>0.15</v>
      </c>
      <c r="P1976" s="151">
        <f t="shared" si="104"/>
        <v>0</v>
      </c>
      <c r="Q1976" s="145">
        <f t="shared" si="105"/>
        <v>0</v>
      </c>
      <c r="R1976" s="165"/>
      <c r="S1976" s="177">
        <v>0</v>
      </c>
    </row>
    <row r="1977" spans="2:19" ht="15.75" customHeight="1" x14ac:dyDescent="0.25">
      <c r="B1977" s="137">
        <v>1964</v>
      </c>
      <c r="C1977" s="81">
        <v>5</v>
      </c>
      <c r="D1977" s="83" t="s">
        <v>459</v>
      </c>
      <c r="E1977" s="128" t="s">
        <v>2895</v>
      </c>
      <c r="F1977" s="86" t="s">
        <v>2888</v>
      </c>
      <c r="G1977" s="86" t="s">
        <v>2889</v>
      </c>
      <c r="H1977" s="79">
        <f t="shared" ca="1" si="102"/>
        <v>0</v>
      </c>
      <c r="I1977" s="251">
        <v>42100</v>
      </c>
      <c r="J1977" s="251">
        <v>42160</v>
      </c>
      <c r="K1977" s="149">
        <v>0.15</v>
      </c>
      <c r="L1977" s="180">
        <f t="shared" si="103"/>
        <v>45</v>
      </c>
      <c r="M1977" s="251"/>
      <c r="N1977" s="251"/>
      <c r="O1977" s="149">
        <v>0.15</v>
      </c>
      <c r="P1977" s="151">
        <f t="shared" si="104"/>
        <v>0</v>
      </c>
      <c r="Q1977" s="145">
        <f t="shared" si="105"/>
        <v>0</v>
      </c>
      <c r="R1977" s="165"/>
      <c r="S1977" s="177">
        <v>0</v>
      </c>
    </row>
    <row r="1978" spans="2:19" ht="15.75" customHeight="1" x14ac:dyDescent="0.25">
      <c r="B1978" s="137">
        <v>1965</v>
      </c>
      <c r="C1978" s="81">
        <v>3</v>
      </c>
      <c r="D1978" s="83" t="s">
        <v>2949</v>
      </c>
      <c r="E1978" s="128" t="s">
        <v>2896</v>
      </c>
      <c r="F1978" s="84"/>
      <c r="G1978" s="85"/>
      <c r="H1978" s="79">
        <f t="shared" ca="1" si="102"/>
        <v>0</v>
      </c>
      <c r="I1978" s="251">
        <f>MINA(I1979:I1984)</f>
        <v>42114</v>
      </c>
      <c r="J1978" s="251">
        <f>MAXA(J1979:J1984)</f>
        <v>42167</v>
      </c>
      <c r="K1978" s="149">
        <f>SUM(K1979)</f>
        <v>0.6</v>
      </c>
      <c r="L1978" s="180">
        <f t="shared" si="103"/>
        <v>40</v>
      </c>
      <c r="M1978" s="251"/>
      <c r="N1978" s="251"/>
      <c r="O1978" s="149">
        <f>SUM(O1979)</f>
        <v>0.6</v>
      </c>
      <c r="P1978" s="151">
        <f t="shared" si="104"/>
        <v>0</v>
      </c>
      <c r="Q1978" s="145">
        <f t="shared" si="105"/>
        <v>0</v>
      </c>
      <c r="R1978" s="165"/>
      <c r="S1978" s="177">
        <v>0</v>
      </c>
    </row>
    <row r="1979" spans="2:19" ht="15.75" customHeight="1" x14ac:dyDescent="0.25">
      <c r="B1979" s="137">
        <v>1966</v>
      </c>
      <c r="C1979" s="81">
        <v>4</v>
      </c>
      <c r="D1979" s="83" t="s">
        <v>2897</v>
      </c>
      <c r="E1979" s="128" t="s">
        <v>1030</v>
      </c>
      <c r="F1979" s="84"/>
      <c r="G1979" s="84"/>
      <c r="H1979" s="79">
        <f t="shared" ca="1" si="102"/>
        <v>0</v>
      </c>
      <c r="I1979" s="251">
        <f>MINA(I1980:I1984)</f>
        <v>42114</v>
      </c>
      <c r="J1979" s="251">
        <f>MAXA(J1980:J1984)</f>
        <v>42167</v>
      </c>
      <c r="K1979" s="149">
        <f>SUM(K1980:K1984)</f>
        <v>0.6</v>
      </c>
      <c r="L1979" s="180">
        <f t="shared" si="103"/>
        <v>40</v>
      </c>
      <c r="M1979" s="251"/>
      <c r="N1979" s="251"/>
      <c r="O1979" s="149">
        <f>SUM(O1980:O1984)</f>
        <v>0.6</v>
      </c>
      <c r="P1979" s="151">
        <f t="shared" si="104"/>
        <v>0</v>
      </c>
      <c r="Q1979" s="145">
        <f t="shared" si="105"/>
        <v>0</v>
      </c>
      <c r="R1979" s="165"/>
      <c r="S1979" s="177">
        <v>0</v>
      </c>
    </row>
    <row r="1980" spans="2:19" ht="15.75" customHeight="1" x14ac:dyDescent="0.25">
      <c r="B1980" s="137">
        <v>1967</v>
      </c>
      <c r="C1980" s="81">
        <v>5</v>
      </c>
      <c r="D1980" s="83" t="s">
        <v>461</v>
      </c>
      <c r="E1980" s="128" t="s">
        <v>2891</v>
      </c>
      <c r="F1980" s="86" t="s">
        <v>1035</v>
      </c>
      <c r="G1980" s="86" t="s">
        <v>2898</v>
      </c>
      <c r="H1980" s="79">
        <f t="shared" ca="1" si="102"/>
        <v>0</v>
      </c>
      <c r="I1980" s="251">
        <v>42114</v>
      </c>
      <c r="J1980" s="251">
        <v>42167</v>
      </c>
      <c r="K1980" s="149">
        <v>0.12</v>
      </c>
      <c r="L1980" s="180">
        <f t="shared" si="103"/>
        <v>40</v>
      </c>
      <c r="M1980" s="251"/>
      <c r="N1980" s="251"/>
      <c r="O1980" s="149">
        <v>0.12</v>
      </c>
      <c r="P1980" s="151">
        <f t="shared" si="104"/>
        <v>0</v>
      </c>
      <c r="Q1980" s="145">
        <f t="shared" si="105"/>
        <v>0</v>
      </c>
      <c r="R1980" s="165"/>
      <c r="S1980" s="177">
        <v>0</v>
      </c>
    </row>
    <row r="1981" spans="2:19" ht="15.75" customHeight="1" x14ac:dyDescent="0.25">
      <c r="B1981" s="137">
        <v>1968</v>
      </c>
      <c r="C1981" s="81">
        <v>5</v>
      </c>
      <c r="D1981" s="83" t="s">
        <v>463</v>
      </c>
      <c r="E1981" s="128" t="s">
        <v>2864</v>
      </c>
      <c r="F1981" s="86" t="s">
        <v>1035</v>
      </c>
      <c r="G1981" s="86" t="s">
        <v>2898</v>
      </c>
      <c r="H1981" s="79">
        <f t="shared" ca="1" si="102"/>
        <v>0</v>
      </c>
      <c r="I1981" s="251">
        <v>42114</v>
      </c>
      <c r="J1981" s="251">
        <v>42167</v>
      </c>
      <c r="K1981" s="149">
        <v>0.12</v>
      </c>
      <c r="L1981" s="180">
        <f t="shared" si="103"/>
        <v>40</v>
      </c>
      <c r="M1981" s="251"/>
      <c r="N1981" s="251"/>
      <c r="O1981" s="149">
        <v>0.12</v>
      </c>
      <c r="P1981" s="151">
        <f t="shared" si="104"/>
        <v>0</v>
      </c>
      <c r="Q1981" s="145">
        <f t="shared" si="105"/>
        <v>0</v>
      </c>
      <c r="R1981" s="165"/>
      <c r="S1981" s="177">
        <v>0</v>
      </c>
    </row>
    <row r="1982" spans="2:19" ht="15.75" customHeight="1" x14ac:dyDescent="0.25">
      <c r="B1982" s="137">
        <v>1969</v>
      </c>
      <c r="C1982" s="81">
        <v>5</v>
      </c>
      <c r="D1982" s="83" t="s">
        <v>464</v>
      </c>
      <c r="E1982" s="128" t="s">
        <v>2899</v>
      </c>
      <c r="F1982" s="86" t="s">
        <v>2900</v>
      </c>
      <c r="G1982" s="86" t="s">
        <v>2901</v>
      </c>
      <c r="H1982" s="79">
        <f t="shared" ca="1" si="102"/>
        <v>0</v>
      </c>
      <c r="I1982" s="251">
        <v>42114</v>
      </c>
      <c r="J1982" s="251">
        <v>42167</v>
      </c>
      <c r="K1982" s="149">
        <v>0.12</v>
      </c>
      <c r="L1982" s="180">
        <f t="shared" si="103"/>
        <v>40</v>
      </c>
      <c r="M1982" s="251"/>
      <c r="N1982" s="251"/>
      <c r="O1982" s="149">
        <v>0.12</v>
      </c>
      <c r="P1982" s="151">
        <f t="shared" si="104"/>
        <v>0</v>
      </c>
      <c r="Q1982" s="145">
        <f t="shared" si="105"/>
        <v>0</v>
      </c>
      <c r="R1982" s="165"/>
      <c r="S1982" s="177">
        <v>0</v>
      </c>
    </row>
    <row r="1983" spans="2:19" ht="15.75" customHeight="1" x14ac:dyDescent="0.25">
      <c r="B1983" s="137">
        <v>1970</v>
      </c>
      <c r="C1983" s="81">
        <v>5</v>
      </c>
      <c r="D1983" s="83" t="s">
        <v>465</v>
      </c>
      <c r="E1983" s="128" t="s">
        <v>2902</v>
      </c>
      <c r="F1983" s="86" t="s">
        <v>2903</v>
      </c>
      <c r="G1983" s="86" t="s">
        <v>2904</v>
      </c>
      <c r="H1983" s="79">
        <f t="shared" ca="1" si="102"/>
        <v>0</v>
      </c>
      <c r="I1983" s="251">
        <v>42114</v>
      </c>
      <c r="J1983" s="251">
        <v>42167</v>
      </c>
      <c r="K1983" s="149">
        <v>0.12</v>
      </c>
      <c r="L1983" s="180">
        <f t="shared" si="103"/>
        <v>40</v>
      </c>
      <c r="M1983" s="251"/>
      <c r="N1983" s="251"/>
      <c r="O1983" s="149">
        <v>0.12</v>
      </c>
      <c r="P1983" s="151">
        <f t="shared" si="104"/>
        <v>0</v>
      </c>
      <c r="Q1983" s="145">
        <f t="shared" si="105"/>
        <v>0</v>
      </c>
      <c r="R1983" s="165"/>
      <c r="S1983" s="177">
        <v>0</v>
      </c>
    </row>
    <row r="1984" spans="2:19" ht="15.75" customHeight="1" x14ac:dyDescent="0.25">
      <c r="B1984" s="137">
        <v>1971</v>
      </c>
      <c r="C1984" s="81">
        <v>5</v>
      </c>
      <c r="D1984" s="83" t="s">
        <v>466</v>
      </c>
      <c r="E1984" s="128" t="s">
        <v>2905</v>
      </c>
      <c r="F1984" s="86" t="s">
        <v>2906</v>
      </c>
      <c r="G1984" s="86" t="s">
        <v>2904</v>
      </c>
      <c r="H1984" s="79">
        <f t="shared" ca="1" si="102"/>
        <v>0</v>
      </c>
      <c r="I1984" s="251">
        <v>42114</v>
      </c>
      <c r="J1984" s="251">
        <v>42167</v>
      </c>
      <c r="K1984" s="149">
        <v>0.12</v>
      </c>
      <c r="L1984" s="180">
        <f t="shared" si="103"/>
        <v>40</v>
      </c>
      <c r="M1984" s="251"/>
      <c r="N1984" s="251"/>
      <c r="O1984" s="149">
        <v>0.12</v>
      </c>
      <c r="P1984" s="151">
        <f t="shared" si="104"/>
        <v>0</v>
      </c>
      <c r="Q1984" s="145">
        <f t="shared" si="105"/>
        <v>0</v>
      </c>
      <c r="R1984" s="165"/>
      <c r="S1984" s="177">
        <v>0</v>
      </c>
    </row>
    <row r="1985" spans="2:19" ht="15.75" customHeight="1" x14ac:dyDescent="0.25">
      <c r="B1985" s="137">
        <v>1972</v>
      </c>
      <c r="C1985" s="81">
        <v>2</v>
      </c>
      <c r="D1985" s="108">
        <v>8.4</v>
      </c>
      <c r="E1985" s="128" t="s">
        <v>1064</v>
      </c>
      <c r="F1985" s="84"/>
      <c r="G1985" s="85"/>
      <c r="H1985" s="79">
        <f t="shared" ca="1" si="102"/>
        <v>0</v>
      </c>
      <c r="I1985" s="252">
        <f>MINA(I1986:I2000)</f>
        <v>42170</v>
      </c>
      <c r="J1985" s="252">
        <f>MAXA(J1986:J2000)</f>
        <v>42279</v>
      </c>
      <c r="K1985" s="166">
        <f>SUM(K1986,K1997)</f>
        <v>1.5</v>
      </c>
      <c r="L1985" s="180">
        <f t="shared" si="103"/>
        <v>80</v>
      </c>
      <c r="M1985" s="251"/>
      <c r="N1985" s="251"/>
      <c r="O1985" s="166">
        <f>SUM(O1986,O1997)</f>
        <v>1.5</v>
      </c>
      <c r="P1985" s="151">
        <f t="shared" si="104"/>
        <v>0</v>
      </c>
      <c r="Q1985" s="145">
        <f t="shared" si="105"/>
        <v>0</v>
      </c>
      <c r="R1985" s="165"/>
      <c r="S1985" s="177">
        <v>0</v>
      </c>
    </row>
    <row r="1986" spans="2:19" ht="15.75" customHeight="1" x14ac:dyDescent="0.25">
      <c r="B1986" s="137">
        <v>1973</v>
      </c>
      <c r="C1986" s="81">
        <v>3</v>
      </c>
      <c r="D1986" s="83" t="s">
        <v>2950</v>
      </c>
      <c r="E1986" s="128" t="s">
        <v>1065</v>
      </c>
      <c r="F1986" s="84"/>
      <c r="G1986" s="85"/>
      <c r="H1986" s="79">
        <f t="shared" ca="1" si="102"/>
        <v>0</v>
      </c>
      <c r="I1986" s="251">
        <f>MINA(I1987:I1996)</f>
        <v>42170</v>
      </c>
      <c r="J1986" s="251">
        <f>MAXA(J1987:J1996)</f>
        <v>42272</v>
      </c>
      <c r="K1986" s="149">
        <f>SUM(K1987,K1989,K1991,K1993,K1995)</f>
        <v>1</v>
      </c>
      <c r="L1986" s="180">
        <f t="shared" si="103"/>
        <v>75</v>
      </c>
      <c r="M1986" s="251"/>
      <c r="N1986" s="251"/>
      <c r="O1986" s="149">
        <f>SUM(O1987,O1989,O1991,O1993,O1995)</f>
        <v>1</v>
      </c>
      <c r="P1986" s="151">
        <f t="shared" si="104"/>
        <v>0</v>
      </c>
      <c r="Q1986" s="145">
        <f t="shared" si="105"/>
        <v>0</v>
      </c>
      <c r="R1986" s="165"/>
      <c r="S1986" s="177">
        <v>0</v>
      </c>
    </row>
    <row r="1987" spans="2:19" ht="15.75" customHeight="1" x14ac:dyDescent="0.25">
      <c r="B1987" s="137">
        <v>1974</v>
      </c>
      <c r="C1987" s="81">
        <v>4</v>
      </c>
      <c r="D1987" s="83" t="s">
        <v>2907</v>
      </c>
      <c r="E1987" s="128" t="s">
        <v>2908</v>
      </c>
      <c r="F1987" s="84"/>
      <c r="G1987" s="86"/>
      <c r="H1987" s="79">
        <f t="shared" ca="1" si="102"/>
        <v>0</v>
      </c>
      <c r="I1987" s="251">
        <v>42170</v>
      </c>
      <c r="J1987" s="251">
        <v>42258</v>
      </c>
      <c r="K1987" s="149">
        <v>0.1</v>
      </c>
      <c r="L1987" s="180">
        <f t="shared" si="103"/>
        <v>65</v>
      </c>
      <c r="M1987" s="251"/>
      <c r="N1987" s="251"/>
      <c r="O1987" s="149">
        <v>0.1</v>
      </c>
      <c r="P1987" s="151">
        <f t="shared" si="104"/>
        <v>0</v>
      </c>
      <c r="Q1987" s="145">
        <f t="shared" si="105"/>
        <v>0</v>
      </c>
      <c r="R1987" s="165"/>
      <c r="S1987" s="177">
        <v>0</v>
      </c>
    </row>
    <row r="1988" spans="2:19" ht="15.75" customHeight="1" x14ac:dyDescent="0.25">
      <c r="B1988" s="137">
        <v>1975</v>
      </c>
      <c r="C1988" s="81">
        <v>5</v>
      </c>
      <c r="D1988" s="83" t="s">
        <v>2909</v>
      </c>
      <c r="E1988" s="128" t="s">
        <v>2910</v>
      </c>
      <c r="F1988" s="86" t="s">
        <v>2911</v>
      </c>
      <c r="G1988" s="86" t="s">
        <v>2898</v>
      </c>
      <c r="H1988" s="79">
        <f t="shared" ca="1" si="102"/>
        <v>0</v>
      </c>
      <c r="I1988" s="251">
        <v>42170</v>
      </c>
      <c r="J1988" s="251">
        <v>42174</v>
      </c>
      <c r="K1988" s="149">
        <v>0.2</v>
      </c>
      <c r="L1988" s="180">
        <f t="shared" si="103"/>
        <v>5</v>
      </c>
      <c r="M1988" s="251"/>
      <c r="N1988" s="251"/>
      <c r="O1988" s="149">
        <v>0.2</v>
      </c>
      <c r="P1988" s="151">
        <f t="shared" si="104"/>
        <v>0</v>
      </c>
      <c r="Q1988" s="145">
        <f t="shared" si="105"/>
        <v>0</v>
      </c>
      <c r="R1988" s="165"/>
      <c r="S1988" s="177">
        <v>0</v>
      </c>
    </row>
    <row r="1989" spans="2:19" ht="15.75" customHeight="1" x14ac:dyDescent="0.25">
      <c r="B1989" s="137">
        <v>1976</v>
      </c>
      <c r="C1989" s="81">
        <v>4</v>
      </c>
      <c r="D1989" s="83" t="s">
        <v>2912</v>
      </c>
      <c r="E1989" s="128" t="s">
        <v>2913</v>
      </c>
      <c r="F1989" s="84"/>
      <c r="G1989" s="84"/>
      <c r="H1989" s="79">
        <f t="shared" ca="1" si="102"/>
        <v>0</v>
      </c>
      <c r="I1989" s="251">
        <v>42177</v>
      </c>
      <c r="J1989" s="251">
        <v>42195</v>
      </c>
      <c r="K1989" s="149">
        <f>SUM(K1990)</f>
        <v>0.2</v>
      </c>
      <c r="L1989" s="180">
        <f t="shared" si="103"/>
        <v>15</v>
      </c>
      <c r="M1989" s="251"/>
      <c r="N1989" s="251"/>
      <c r="O1989" s="149">
        <f>SUM(O1990)</f>
        <v>0.2</v>
      </c>
      <c r="P1989" s="151">
        <f t="shared" si="104"/>
        <v>0</v>
      </c>
      <c r="Q1989" s="145">
        <f t="shared" si="105"/>
        <v>0</v>
      </c>
      <c r="R1989" s="165"/>
      <c r="S1989" s="177">
        <v>0</v>
      </c>
    </row>
    <row r="1990" spans="2:19" ht="15.75" customHeight="1" x14ac:dyDescent="0.25">
      <c r="B1990" s="137">
        <v>1977</v>
      </c>
      <c r="C1990" s="81">
        <v>5</v>
      </c>
      <c r="D1990" s="83" t="s">
        <v>2914</v>
      </c>
      <c r="E1990" s="128" t="s">
        <v>2915</v>
      </c>
      <c r="F1990" s="86" t="s">
        <v>2916</v>
      </c>
      <c r="G1990" s="86" t="s">
        <v>2898</v>
      </c>
      <c r="H1990" s="79">
        <f t="shared" ca="1" si="102"/>
        <v>0</v>
      </c>
      <c r="I1990" s="251">
        <v>42177</v>
      </c>
      <c r="J1990" s="251">
        <v>42195</v>
      </c>
      <c r="K1990" s="149">
        <v>0.2</v>
      </c>
      <c r="L1990" s="180">
        <f t="shared" si="103"/>
        <v>15</v>
      </c>
      <c r="M1990" s="251"/>
      <c r="N1990" s="251"/>
      <c r="O1990" s="149">
        <v>0.2</v>
      </c>
      <c r="P1990" s="151">
        <f t="shared" si="104"/>
        <v>0</v>
      </c>
      <c r="Q1990" s="145">
        <f t="shared" si="105"/>
        <v>0</v>
      </c>
      <c r="R1990" s="165"/>
      <c r="S1990" s="177">
        <v>0</v>
      </c>
    </row>
    <row r="1991" spans="2:19" ht="15.75" customHeight="1" x14ac:dyDescent="0.25">
      <c r="B1991" s="137">
        <v>1978</v>
      </c>
      <c r="C1991" s="81">
        <v>4</v>
      </c>
      <c r="D1991" s="83" t="s">
        <v>2917</v>
      </c>
      <c r="E1991" s="128" t="s">
        <v>2918</v>
      </c>
      <c r="F1991" s="84"/>
      <c r="G1991" s="84"/>
      <c r="H1991" s="79">
        <f t="shared" ca="1" si="102"/>
        <v>0</v>
      </c>
      <c r="I1991" s="251">
        <v>42198</v>
      </c>
      <c r="J1991" s="251">
        <v>42216</v>
      </c>
      <c r="K1991" s="149">
        <f>SUM(K1992)</f>
        <v>0.2</v>
      </c>
      <c r="L1991" s="180">
        <f t="shared" si="103"/>
        <v>15</v>
      </c>
      <c r="M1991" s="251"/>
      <c r="N1991" s="251"/>
      <c r="O1991" s="149">
        <f>SUM(O1992)</f>
        <v>0.2</v>
      </c>
      <c r="P1991" s="151">
        <f t="shared" si="104"/>
        <v>0</v>
      </c>
      <c r="Q1991" s="145">
        <f t="shared" si="105"/>
        <v>0</v>
      </c>
      <c r="R1991" s="165"/>
      <c r="S1991" s="177">
        <v>0</v>
      </c>
    </row>
    <row r="1992" spans="2:19" ht="15.75" customHeight="1" x14ac:dyDescent="0.25">
      <c r="B1992" s="137">
        <v>1979</v>
      </c>
      <c r="C1992" s="81">
        <v>5</v>
      </c>
      <c r="D1992" s="83" t="s">
        <v>2919</v>
      </c>
      <c r="E1992" s="128" t="s">
        <v>2920</v>
      </c>
      <c r="F1992" s="86" t="s">
        <v>2916</v>
      </c>
      <c r="G1992" s="86" t="s">
        <v>2898</v>
      </c>
      <c r="H1992" s="79">
        <f t="shared" ca="1" si="102"/>
        <v>0</v>
      </c>
      <c r="I1992" s="251">
        <v>42198</v>
      </c>
      <c r="J1992" s="251">
        <v>42216</v>
      </c>
      <c r="K1992" s="149">
        <v>0.2</v>
      </c>
      <c r="L1992" s="180">
        <f t="shared" si="103"/>
        <v>15</v>
      </c>
      <c r="M1992" s="251"/>
      <c r="N1992" s="251"/>
      <c r="O1992" s="149">
        <v>0.2</v>
      </c>
      <c r="P1992" s="151">
        <f t="shared" si="104"/>
        <v>0</v>
      </c>
      <c r="Q1992" s="145">
        <f t="shared" si="105"/>
        <v>0</v>
      </c>
      <c r="R1992" s="165"/>
      <c r="S1992" s="177">
        <v>0</v>
      </c>
    </row>
    <row r="1993" spans="2:19" ht="15.75" customHeight="1" x14ac:dyDescent="0.25">
      <c r="B1993" s="137">
        <v>1980</v>
      </c>
      <c r="C1993" s="81">
        <v>4</v>
      </c>
      <c r="D1993" s="83" t="s">
        <v>2921</v>
      </c>
      <c r="E1993" s="128" t="s">
        <v>2922</v>
      </c>
      <c r="F1993" s="84"/>
      <c r="G1993" s="84"/>
      <c r="H1993" s="79">
        <f t="shared" ca="1" si="102"/>
        <v>0</v>
      </c>
      <c r="I1993" s="251">
        <v>42219</v>
      </c>
      <c r="J1993" s="251">
        <v>42244</v>
      </c>
      <c r="K1993" s="149">
        <f>SUM(K1994)</f>
        <v>0.25</v>
      </c>
      <c r="L1993" s="180">
        <f t="shared" si="103"/>
        <v>20</v>
      </c>
      <c r="M1993" s="251"/>
      <c r="N1993" s="251"/>
      <c r="O1993" s="149">
        <f>SUM(O1994)</f>
        <v>0.25</v>
      </c>
      <c r="P1993" s="151">
        <f t="shared" si="104"/>
        <v>0</v>
      </c>
      <c r="Q1993" s="145">
        <f t="shared" si="105"/>
        <v>0</v>
      </c>
      <c r="R1993" s="165"/>
      <c r="S1993" s="177">
        <v>0</v>
      </c>
    </row>
    <row r="1994" spans="2:19" ht="15.75" customHeight="1" x14ac:dyDescent="0.25">
      <c r="B1994" s="137">
        <v>1981</v>
      </c>
      <c r="C1994" s="81">
        <v>5</v>
      </c>
      <c r="D1994" s="83" t="s">
        <v>2923</v>
      </c>
      <c r="E1994" s="128" t="s">
        <v>2924</v>
      </c>
      <c r="F1994" s="86" t="s">
        <v>2916</v>
      </c>
      <c r="G1994" s="86" t="s">
        <v>2898</v>
      </c>
      <c r="H1994" s="79">
        <f t="shared" ca="1" si="102"/>
        <v>0</v>
      </c>
      <c r="I1994" s="251">
        <v>42219</v>
      </c>
      <c r="J1994" s="251">
        <v>42244</v>
      </c>
      <c r="K1994" s="149">
        <v>0.25</v>
      </c>
      <c r="L1994" s="180">
        <f t="shared" si="103"/>
        <v>20</v>
      </c>
      <c r="M1994" s="251"/>
      <c r="N1994" s="251"/>
      <c r="O1994" s="149">
        <v>0.25</v>
      </c>
      <c r="P1994" s="151">
        <f t="shared" si="104"/>
        <v>0</v>
      </c>
      <c r="Q1994" s="145">
        <f t="shared" si="105"/>
        <v>0</v>
      </c>
      <c r="R1994" s="165"/>
      <c r="S1994" s="177">
        <v>0</v>
      </c>
    </row>
    <row r="1995" spans="2:19" ht="15.75" customHeight="1" x14ac:dyDescent="0.25">
      <c r="B1995" s="137">
        <v>1982</v>
      </c>
      <c r="C1995" s="81">
        <v>4</v>
      </c>
      <c r="D1995" s="83" t="s">
        <v>2925</v>
      </c>
      <c r="E1995" s="128" t="s">
        <v>2926</v>
      </c>
      <c r="F1995" s="84"/>
      <c r="G1995" s="84"/>
      <c r="H1995" s="79">
        <f t="shared" ca="1" si="102"/>
        <v>0</v>
      </c>
      <c r="I1995" s="251">
        <v>42247</v>
      </c>
      <c r="J1995" s="251">
        <v>42272</v>
      </c>
      <c r="K1995" s="149">
        <f>SUM(K1996)</f>
        <v>0.25</v>
      </c>
      <c r="L1995" s="180">
        <f t="shared" si="103"/>
        <v>20</v>
      </c>
      <c r="M1995" s="251"/>
      <c r="N1995" s="251"/>
      <c r="O1995" s="149">
        <f>SUM(O1996)</f>
        <v>0.25</v>
      </c>
      <c r="P1995" s="151">
        <f t="shared" si="104"/>
        <v>0</v>
      </c>
      <c r="Q1995" s="145">
        <f t="shared" si="105"/>
        <v>0</v>
      </c>
      <c r="R1995" s="165"/>
      <c r="S1995" s="177">
        <v>0</v>
      </c>
    </row>
    <row r="1996" spans="2:19" ht="15.75" customHeight="1" x14ac:dyDescent="0.25">
      <c r="B1996" s="137">
        <v>1983</v>
      </c>
      <c r="C1996" s="81">
        <v>5</v>
      </c>
      <c r="D1996" s="83" t="s">
        <v>2927</v>
      </c>
      <c r="E1996" s="128" t="s">
        <v>2928</v>
      </c>
      <c r="F1996" s="86" t="s">
        <v>2916</v>
      </c>
      <c r="G1996" s="86" t="s">
        <v>2898</v>
      </c>
      <c r="H1996" s="79">
        <f t="shared" ca="1" si="102"/>
        <v>0</v>
      </c>
      <c r="I1996" s="251">
        <v>42247</v>
      </c>
      <c r="J1996" s="251">
        <v>42272</v>
      </c>
      <c r="K1996" s="149">
        <v>0.25</v>
      </c>
      <c r="L1996" s="180">
        <f t="shared" si="103"/>
        <v>20</v>
      </c>
      <c r="M1996" s="251"/>
      <c r="N1996" s="251"/>
      <c r="O1996" s="149">
        <v>0.25</v>
      </c>
      <c r="P1996" s="151">
        <f t="shared" si="104"/>
        <v>0</v>
      </c>
      <c r="Q1996" s="145">
        <f t="shared" si="105"/>
        <v>0</v>
      </c>
      <c r="R1996" s="165"/>
      <c r="S1996" s="177">
        <v>0</v>
      </c>
    </row>
    <row r="1997" spans="2:19" ht="15.75" customHeight="1" x14ac:dyDescent="0.25">
      <c r="B1997" s="137">
        <v>1984</v>
      </c>
      <c r="C1997" s="81">
        <v>3</v>
      </c>
      <c r="D1997" s="83" t="s">
        <v>2951</v>
      </c>
      <c r="E1997" s="128" t="s">
        <v>1067</v>
      </c>
      <c r="F1997" s="84"/>
      <c r="G1997" s="85"/>
      <c r="H1997" s="79">
        <f t="shared" ca="1" si="102"/>
        <v>0</v>
      </c>
      <c r="I1997" s="251">
        <f>MINA(I1998:I2000)</f>
        <v>42268</v>
      </c>
      <c r="J1997" s="251">
        <f>MAXA(J1998:J2000)</f>
        <v>42279</v>
      </c>
      <c r="K1997" s="149">
        <f>SUM(K1998)</f>
        <v>0.5</v>
      </c>
      <c r="L1997" s="180">
        <f t="shared" si="103"/>
        <v>10</v>
      </c>
      <c r="M1997" s="251"/>
      <c r="N1997" s="251"/>
      <c r="O1997" s="149">
        <f>SUM(O1998)</f>
        <v>0.5</v>
      </c>
      <c r="P1997" s="151">
        <f t="shared" si="104"/>
        <v>0</v>
      </c>
      <c r="Q1997" s="145">
        <f t="shared" si="105"/>
        <v>0</v>
      </c>
      <c r="R1997" s="165"/>
      <c r="S1997" s="177">
        <v>0</v>
      </c>
    </row>
    <row r="1998" spans="2:19" ht="15.75" customHeight="1" x14ac:dyDescent="0.25">
      <c r="B1998" s="137">
        <v>1985</v>
      </c>
      <c r="C1998" s="81">
        <v>4</v>
      </c>
      <c r="D1998" s="83" t="s">
        <v>2929</v>
      </c>
      <c r="E1998" s="128" t="s">
        <v>2930</v>
      </c>
      <c r="F1998" s="84"/>
      <c r="G1998" s="84"/>
      <c r="H1998" s="79">
        <f t="shared" ref="H1998:H2061" ca="1" si="106">IF(ISBLANK($N1998)=FALSE,1,IF($J1998&lt;=$D$6,-1,0))</f>
        <v>0</v>
      </c>
      <c r="I1998" s="251">
        <v>42268</v>
      </c>
      <c r="J1998" s="251">
        <v>42279</v>
      </c>
      <c r="K1998" s="149">
        <f>SUM(K1999:K2000)</f>
        <v>0.5</v>
      </c>
      <c r="L1998" s="180">
        <f t="shared" si="103"/>
        <v>10</v>
      </c>
      <c r="M1998" s="251"/>
      <c r="N1998" s="251"/>
      <c r="O1998" s="149">
        <f>SUM(O1999:O2000)</f>
        <v>0.5</v>
      </c>
      <c r="P1998" s="151">
        <f t="shared" si="104"/>
        <v>0</v>
      </c>
      <c r="Q1998" s="145">
        <f t="shared" si="105"/>
        <v>0</v>
      </c>
      <c r="R1998" s="165"/>
      <c r="S1998" s="177">
        <v>0</v>
      </c>
    </row>
    <row r="1999" spans="2:19" ht="15.75" customHeight="1" x14ac:dyDescent="0.25">
      <c r="B1999" s="137">
        <v>1986</v>
      </c>
      <c r="C1999" s="81">
        <v>5</v>
      </c>
      <c r="D1999" s="83" t="s">
        <v>2931</v>
      </c>
      <c r="E1999" s="128" t="s">
        <v>1066</v>
      </c>
      <c r="F1999" s="86" t="s">
        <v>2932</v>
      </c>
      <c r="G1999" s="86"/>
      <c r="H1999" s="79">
        <f t="shared" ca="1" si="106"/>
        <v>0</v>
      </c>
      <c r="I1999" s="251">
        <v>42268</v>
      </c>
      <c r="J1999" s="251">
        <v>42279</v>
      </c>
      <c r="K1999" s="149">
        <v>0.25</v>
      </c>
      <c r="L1999" s="180">
        <f t="shared" ref="L1999:L2000" si="107">NETWORKDAYS(I1999,J1999,0)</f>
        <v>10</v>
      </c>
      <c r="M1999" s="251"/>
      <c r="N1999" s="251"/>
      <c r="O1999" s="149">
        <v>0.25</v>
      </c>
      <c r="P1999" s="151">
        <f t="shared" ref="P1999:P2000" si="108">NETWORKDAYS(M1999,N1999,0)</f>
        <v>0</v>
      </c>
      <c r="Q1999" s="145">
        <f t="shared" ref="Q1999:Q2000" si="109">N1999-M1999</f>
        <v>0</v>
      </c>
      <c r="R1999" s="165"/>
      <c r="S1999" s="177">
        <v>0</v>
      </c>
    </row>
    <row r="2000" spans="2:19" ht="15.75" customHeight="1" x14ac:dyDescent="0.25">
      <c r="B2000" s="137">
        <v>1987</v>
      </c>
      <c r="C2000" s="81">
        <v>5</v>
      </c>
      <c r="D2000" s="83" t="s">
        <v>2933</v>
      </c>
      <c r="E2000" s="128" t="s">
        <v>1068</v>
      </c>
      <c r="F2000" s="86" t="s">
        <v>2932</v>
      </c>
      <c r="G2000" s="86"/>
      <c r="H2000" s="79">
        <f t="shared" ca="1" si="106"/>
        <v>0</v>
      </c>
      <c r="I2000" s="251">
        <v>42268</v>
      </c>
      <c r="J2000" s="251">
        <v>42279</v>
      </c>
      <c r="K2000" s="149">
        <v>0.25</v>
      </c>
      <c r="L2000" s="180">
        <f t="shared" si="107"/>
        <v>10</v>
      </c>
      <c r="M2000" s="251"/>
      <c r="N2000" s="251"/>
      <c r="O2000" s="149">
        <v>0.25</v>
      </c>
      <c r="P2000" s="151">
        <f t="shared" si="108"/>
        <v>0</v>
      </c>
      <c r="Q2000" s="145">
        <f t="shared" si="109"/>
        <v>0</v>
      </c>
      <c r="R2000" s="165"/>
      <c r="S2000" s="177">
        <v>0</v>
      </c>
    </row>
    <row r="2001" spans="2:19" s="141" customFormat="1" ht="13.5" customHeight="1" x14ac:dyDescent="0.25">
      <c r="B2001" s="137">
        <v>1988</v>
      </c>
      <c r="C2001" s="81">
        <v>1</v>
      </c>
      <c r="D2001" s="83">
        <v>8</v>
      </c>
      <c r="E2001" s="127" t="s">
        <v>1069</v>
      </c>
      <c r="F2001" s="93"/>
      <c r="G2001" s="93"/>
      <c r="H2001" s="79">
        <f t="shared" ca="1" si="106"/>
        <v>0</v>
      </c>
      <c r="I2001" s="251">
        <f>MINA(I2002:I2639)</f>
        <v>42044</v>
      </c>
      <c r="J2001" s="251">
        <f>MAXA(J2002:J2059)</f>
        <v>42167</v>
      </c>
      <c r="K2001" s="146">
        <v>9</v>
      </c>
      <c r="L2001" s="184">
        <f>NETWORKDAYS(I2001,J2001,0)</f>
        <v>90</v>
      </c>
      <c r="M2001" s="251"/>
      <c r="N2001" s="251"/>
      <c r="O2001" s="146">
        <v>9</v>
      </c>
      <c r="P2001" s="154"/>
      <c r="Q2001" s="154"/>
      <c r="R2001" s="168"/>
      <c r="S2001" s="178"/>
    </row>
    <row r="2002" spans="2:19" ht="12.75" customHeight="1" x14ac:dyDescent="0.25">
      <c r="B2002" s="137">
        <v>1989</v>
      </c>
      <c r="C2002" s="81">
        <v>2</v>
      </c>
      <c r="D2002" s="108">
        <v>9.1</v>
      </c>
      <c r="E2002" s="128" t="s">
        <v>1070</v>
      </c>
      <c r="F2002" s="85"/>
      <c r="G2002" s="85"/>
      <c r="H2002" s="79">
        <f t="shared" ca="1" si="106"/>
        <v>0</v>
      </c>
      <c r="I2002" s="251">
        <f>MINA(I2003:I2414)</f>
        <v>42044</v>
      </c>
      <c r="J2002" s="251">
        <f>MAX(J2003:J2414)</f>
        <v>42167</v>
      </c>
      <c r="K2002" s="150">
        <v>1.5</v>
      </c>
      <c r="L2002" s="184">
        <f t="shared" ref="L2002:L2065" si="110">NETWORKDAYS(I2002,J2002,0)</f>
        <v>90</v>
      </c>
      <c r="M2002" s="251"/>
      <c r="N2002" s="251"/>
      <c r="O2002" s="150">
        <v>1.5</v>
      </c>
      <c r="P2002" s="151"/>
      <c r="Q2002" s="145"/>
      <c r="R2002" s="165"/>
      <c r="S2002" s="177">
        <v>1</v>
      </c>
    </row>
    <row r="2003" spans="2:19" ht="12.75" customHeight="1" x14ac:dyDescent="0.25">
      <c r="B2003" s="137">
        <v>1990</v>
      </c>
      <c r="C2003" s="81">
        <v>3</v>
      </c>
      <c r="D2003" s="83" t="s">
        <v>1151</v>
      </c>
      <c r="E2003" s="83" t="s">
        <v>1071</v>
      </c>
      <c r="F2003" s="83"/>
      <c r="G2003" s="83"/>
      <c r="H2003" s="79">
        <f t="shared" ca="1" si="106"/>
        <v>-1</v>
      </c>
      <c r="I2003" s="251">
        <f>MINA(I2004:I2061)</f>
        <v>42044</v>
      </c>
      <c r="J2003" s="251">
        <f>MAXA(J2004:J2061)</f>
        <v>42062</v>
      </c>
      <c r="K2003" s="150">
        <v>0.3</v>
      </c>
      <c r="L2003" s="184">
        <f t="shared" si="110"/>
        <v>15</v>
      </c>
      <c r="M2003" s="251"/>
      <c r="N2003" s="251"/>
      <c r="O2003" s="150">
        <v>0.3</v>
      </c>
      <c r="P2003" s="151"/>
      <c r="Q2003" s="145"/>
      <c r="R2003" s="165"/>
      <c r="S2003" s="177">
        <v>1</v>
      </c>
    </row>
    <row r="2004" spans="2:19" ht="12.75" customHeight="1" x14ac:dyDescent="0.25">
      <c r="B2004" s="137">
        <v>1991</v>
      </c>
      <c r="C2004" s="81">
        <v>4</v>
      </c>
      <c r="D2004" s="83" t="s">
        <v>1152</v>
      </c>
      <c r="E2004" s="83" t="s">
        <v>1072</v>
      </c>
      <c r="F2004" s="83" t="s">
        <v>1073</v>
      </c>
      <c r="G2004" s="83"/>
      <c r="H2004" s="79">
        <f t="shared" ca="1" si="106"/>
        <v>-1</v>
      </c>
      <c r="I2004" s="251">
        <f>MINA(I2005:I2061)</f>
        <v>42044</v>
      </c>
      <c r="J2004" s="251">
        <f>MAXA(J2005:J2061)</f>
        <v>42062</v>
      </c>
      <c r="K2004" s="150">
        <v>0.3</v>
      </c>
      <c r="L2004" s="184">
        <f t="shared" si="110"/>
        <v>15</v>
      </c>
      <c r="M2004" s="251"/>
      <c r="N2004" s="251"/>
      <c r="O2004" s="150">
        <v>0.3</v>
      </c>
      <c r="P2004" s="151"/>
      <c r="Q2004" s="145"/>
      <c r="R2004" s="165"/>
      <c r="S2004" s="177">
        <v>0</v>
      </c>
    </row>
    <row r="2005" spans="2:19" ht="12.75" customHeight="1" x14ac:dyDescent="0.25">
      <c r="B2005" s="137">
        <v>1992</v>
      </c>
      <c r="C2005" s="81">
        <v>5</v>
      </c>
      <c r="D2005" s="83" t="s">
        <v>1153</v>
      </c>
      <c r="E2005" s="83" t="s">
        <v>1074</v>
      </c>
      <c r="F2005" s="83"/>
      <c r="G2005" s="83"/>
      <c r="H2005" s="79">
        <f t="shared" ca="1" si="106"/>
        <v>-1</v>
      </c>
      <c r="I2005" s="251">
        <f>MINA(I2006:I2013)</f>
        <v>42044</v>
      </c>
      <c r="J2005" s="251">
        <f>MAXA(J2006:J2013)</f>
        <v>42062</v>
      </c>
      <c r="K2005" s="149">
        <v>0.04</v>
      </c>
      <c r="L2005" s="184">
        <f t="shared" si="110"/>
        <v>15</v>
      </c>
      <c r="M2005" s="251"/>
      <c r="N2005" s="251"/>
      <c r="O2005" s="149">
        <v>0.04</v>
      </c>
      <c r="P2005" s="151"/>
      <c r="Q2005" s="145"/>
      <c r="R2005" s="165"/>
      <c r="S2005" s="177">
        <v>0</v>
      </c>
    </row>
    <row r="2006" spans="2:19" ht="12.75" customHeight="1" x14ac:dyDescent="0.25">
      <c r="B2006" s="137">
        <v>1993</v>
      </c>
      <c r="C2006" s="81">
        <v>6</v>
      </c>
      <c r="D2006" s="83" t="s">
        <v>1154</v>
      </c>
      <c r="E2006" s="83" t="s">
        <v>1075</v>
      </c>
      <c r="F2006" s="83"/>
      <c r="G2006" s="83"/>
      <c r="H2006" s="79">
        <f t="shared" ca="1" si="106"/>
        <v>-1</v>
      </c>
      <c r="I2006" s="251">
        <v>42044</v>
      </c>
      <c r="J2006" s="251">
        <v>42048</v>
      </c>
      <c r="K2006" s="150"/>
      <c r="L2006" s="184">
        <f t="shared" si="110"/>
        <v>5</v>
      </c>
      <c r="M2006" s="251"/>
      <c r="N2006" s="251"/>
      <c r="O2006" s="150"/>
      <c r="P2006" s="151"/>
      <c r="Q2006" s="145"/>
      <c r="R2006" s="165"/>
      <c r="S2006" s="177">
        <v>0</v>
      </c>
    </row>
    <row r="2007" spans="2:19" ht="12.75" customHeight="1" x14ac:dyDescent="0.25">
      <c r="B2007" s="137">
        <v>1994</v>
      </c>
      <c r="C2007" s="81">
        <v>6</v>
      </c>
      <c r="D2007" s="83" t="s">
        <v>1155</v>
      </c>
      <c r="E2007" s="83" t="s">
        <v>1076</v>
      </c>
      <c r="F2007" s="83"/>
      <c r="G2007" s="83"/>
      <c r="H2007" s="79">
        <f t="shared" ca="1" si="106"/>
        <v>-1</v>
      </c>
      <c r="I2007" s="251">
        <v>42044</v>
      </c>
      <c r="J2007" s="251">
        <v>42048</v>
      </c>
      <c r="K2007" s="150"/>
      <c r="L2007" s="184">
        <f t="shared" si="110"/>
        <v>5</v>
      </c>
      <c r="M2007" s="251"/>
      <c r="N2007" s="251"/>
      <c r="O2007" s="150"/>
      <c r="P2007" s="151"/>
      <c r="Q2007" s="145"/>
      <c r="R2007" s="165"/>
      <c r="S2007" s="177">
        <v>0</v>
      </c>
    </row>
    <row r="2008" spans="2:19" ht="12.75" customHeight="1" x14ac:dyDescent="0.25">
      <c r="B2008" s="137">
        <v>1995</v>
      </c>
      <c r="C2008" s="81">
        <v>6</v>
      </c>
      <c r="D2008" s="83" t="s">
        <v>1156</v>
      </c>
      <c r="E2008" s="83" t="s">
        <v>1077</v>
      </c>
      <c r="F2008" s="83"/>
      <c r="G2008" s="83"/>
      <c r="H2008" s="79">
        <f t="shared" ca="1" si="106"/>
        <v>-1</v>
      </c>
      <c r="I2008" s="251">
        <v>42044</v>
      </c>
      <c r="J2008" s="251">
        <v>42048</v>
      </c>
      <c r="K2008" s="150"/>
      <c r="L2008" s="184">
        <f t="shared" si="110"/>
        <v>5</v>
      </c>
      <c r="M2008" s="251"/>
      <c r="N2008" s="251"/>
      <c r="O2008" s="150"/>
      <c r="P2008" s="151"/>
      <c r="Q2008" s="145"/>
      <c r="R2008" s="165"/>
      <c r="S2008" s="177">
        <v>0</v>
      </c>
    </row>
    <row r="2009" spans="2:19" ht="12.75" customHeight="1" x14ac:dyDescent="0.25">
      <c r="B2009" s="137">
        <v>1996</v>
      </c>
      <c r="C2009" s="81">
        <v>6</v>
      </c>
      <c r="D2009" s="83" t="s">
        <v>1157</v>
      </c>
      <c r="E2009" s="83" t="s">
        <v>1078</v>
      </c>
      <c r="F2009" s="83"/>
      <c r="G2009" s="83"/>
      <c r="H2009" s="79">
        <f t="shared" ca="1" si="106"/>
        <v>-1</v>
      </c>
      <c r="I2009" s="251">
        <v>42051</v>
      </c>
      <c r="J2009" s="251">
        <v>42055</v>
      </c>
      <c r="K2009" s="150"/>
      <c r="L2009" s="184">
        <f t="shared" si="110"/>
        <v>5</v>
      </c>
      <c r="M2009" s="251"/>
      <c r="N2009" s="251"/>
      <c r="O2009" s="150"/>
      <c r="P2009" s="151"/>
      <c r="Q2009" s="145"/>
      <c r="R2009" s="165"/>
      <c r="S2009" s="177">
        <v>0</v>
      </c>
    </row>
    <row r="2010" spans="2:19" ht="12.75" customHeight="1" x14ac:dyDescent="0.25">
      <c r="B2010" s="137">
        <v>1997</v>
      </c>
      <c r="C2010" s="81">
        <v>6</v>
      </c>
      <c r="D2010" s="83" t="s">
        <v>1158</v>
      </c>
      <c r="E2010" s="83" t="s">
        <v>1079</v>
      </c>
      <c r="F2010" s="83"/>
      <c r="G2010" s="83"/>
      <c r="H2010" s="79">
        <f t="shared" ca="1" si="106"/>
        <v>-1</v>
      </c>
      <c r="I2010" s="251">
        <v>42051</v>
      </c>
      <c r="J2010" s="251">
        <v>42055</v>
      </c>
      <c r="K2010" s="150"/>
      <c r="L2010" s="184">
        <f t="shared" si="110"/>
        <v>5</v>
      </c>
      <c r="M2010" s="251"/>
      <c r="N2010" s="251"/>
      <c r="O2010" s="150"/>
      <c r="P2010" s="151"/>
      <c r="Q2010" s="145"/>
      <c r="R2010" s="165"/>
      <c r="S2010" s="177">
        <v>0</v>
      </c>
    </row>
    <row r="2011" spans="2:19" ht="12.75" customHeight="1" x14ac:dyDescent="0.25">
      <c r="B2011" s="137">
        <v>1998</v>
      </c>
      <c r="C2011" s="81">
        <v>6</v>
      </c>
      <c r="D2011" s="83" t="s">
        <v>1159</v>
      </c>
      <c r="E2011" s="83" t="s">
        <v>1080</v>
      </c>
      <c r="F2011" s="83"/>
      <c r="G2011" s="83"/>
      <c r="H2011" s="79">
        <f t="shared" ca="1" si="106"/>
        <v>-1</v>
      </c>
      <c r="I2011" s="251">
        <v>42058</v>
      </c>
      <c r="J2011" s="251">
        <v>42062</v>
      </c>
      <c r="K2011" s="150"/>
      <c r="L2011" s="184">
        <f t="shared" si="110"/>
        <v>5</v>
      </c>
      <c r="M2011" s="251"/>
      <c r="N2011" s="251"/>
      <c r="O2011" s="150"/>
      <c r="P2011" s="151"/>
      <c r="Q2011" s="145"/>
      <c r="R2011" s="165"/>
      <c r="S2011" s="177">
        <v>0</v>
      </c>
    </row>
    <row r="2012" spans="2:19" ht="12.75" customHeight="1" x14ac:dyDescent="0.25">
      <c r="B2012" s="137">
        <v>1999</v>
      </c>
      <c r="C2012" s="81">
        <v>6</v>
      </c>
      <c r="D2012" s="83" t="s">
        <v>1160</v>
      </c>
      <c r="E2012" s="83" t="s">
        <v>1081</v>
      </c>
      <c r="F2012" s="83"/>
      <c r="G2012" s="83"/>
      <c r="H2012" s="79">
        <f t="shared" ca="1" si="106"/>
        <v>-1</v>
      </c>
      <c r="I2012" s="251">
        <v>42058</v>
      </c>
      <c r="J2012" s="251">
        <v>42062</v>
      </c>
      <c r="K2012" s="150"/>
      <c r="L2012" s="184">
        <f t="shared" si="110"/>
        <v>5</v>
      </c>
      <c r="M2012" s="251"/>
      <c r="N2012" s="251"/>
      <c r="O2012" s="150"/>
      <c r="P2012" s="151"/>
      <c r="Q2012" s="145"/>
      <c r="R2012" s="165"/>
      <c r="S2012" s="177">
        <v>0</v>
      </c>
    </row>
    <row r="2013" spans="2:19" ht="12.75" customHeight="1" x14ac:dyDescent="0.25">
      <c r="B2013" s="137">
        <v>2000</v>
      </c>
      <c r="C2013" s="81">
        <v>6</v>
      </c>
      <c r="D2013" s="83" t="s">
        <v>1161</v>
      </c>
      <c r="E2013" s="83" t="s">
        <v>1082</v>
      </c>
      <c r="F2013" s="83"/>
      <c r="G2013" s="83"/>
      <c r="H2013" s="79">
        <f t="shared" ca="1" si="106"/>
        <v>-1</v>
      </c>
      <c r="I2013" s="251">
        <v>42058</v>
      </c>
      <c r="J2013" s="251">
        <v>42062</v>
      </c>
      <c r="K2013" s="150"/>
      <c r="L2013" s="184">
        <f t="shared" si="110"/>
        <v>5</v>
      </c>
      <c r="M2013" s="251"/>
      <c r="N2013" s="251"/>
      <c r="O2013" s="150"/>
      <c r="P2013" s="151"/>
      <c r="Q2013" s="145"/>
      <c r="R2013" s="165"/>
      <c r="S2013" s="177">
        <v>0</v>
      </c>
    </row>
    <row r="2014" spans="2:19" ht="12.75" customHeight="1" x14ac:dyDescent="0.25">
      <c r="B2014" s="137">
        <v>2001</v>
      </c>
      <c r="C2014" s="81">
        <v>5</v>
      </c>
      <c r="D2014" s="83" t="s">
        <v>1162</v>
      </c>
      <c r="E2014" s="83" t="s">
        <v>1083</v>
      </c>
      <c r="F2014" s="83"/>
      <c r="G2014" s="83"/>
      <c r="H2014" s="79">
        <f t="shared" ca="1" si="106"/>
        <v>-1</v>
      </c>
      <c r="I2014" s="251">
        <f>MINA(I2015:I2024)</f>
        <v>42058</v>
      </c>
      <c r="J2014" s="251">
        <f>MAXA(J2015:J2024)</f>
        <v>42062</v>
      </c>
      <c r="K2014" s="149">
        <v>0.02</v>
      </c>
      <c r="L2014" s="184">
        <f t="shared" si="110"/>
        <v>5</v>
      </c>
      <c r="M2014" s="251"/>
      <c r="N2014" s="251"/>
      <c r="O2014" s="149">
        <v>0.02</v>
      </c>
      <c r="P2014" s="151"/>
      <c r="Q2014" s="145"/>
      <c r="R2014" s="165"/>
      <c r="S2014" s="177">
        <v>0</v>
      </c>
    </row>
    <row r="2015" spans="2:19" ht="12.75" customHeight="1" x14ac:dyDescent="0.25">
      <c r="B2015" s="137">
        <v>2002</v>
      </c>
      <c r="C2015" s="81">
        <v>6</v>
      </c>
      <c r="D2015" s="83" t="s">
        <v>1163</v>
      </c>
      <c r="E2015" s="83" t="s">
        <v>1084</v>
      </c>
      <c r="F2015" s="83"/>
      <c r="G2015" s="83"/>
      <c r="H2015" s="79">
        <f t="shared" ca="1" si="106"/>
        <v>-1</v>
      </c>
      <c r="I2015" s="251">
        <v>42058</v>
      </c>
      <c r="J2015" s="251">
        <v>42062</v>
      </c>
      <c r="K2015" s="150"/>
      <c r="L2015" s="184">
        <f t="shared" si="110"/>
        <v>5</v>
      </c>
      <c r="M2015" s="251"/>
      <c r="N2015" s="251"/>
      <c r="O2015" s="150"/>
      <c r="P2015" s="151"/>
      <c r="Q2015" s="145"/>
      <c r="R2015" s="165"/>
      <c r="S2015" s="177">
        <v>0</v>
      </c>
    </row>
    <row r="2016" spans="2:19" ht="12.75" customHeight="1" x14ac:dyDescent="0.25">
      <c r="B2016" s="137">
        <v>2003</v>
      </c>
      <c r="C2016" s="81">
        <v>6</v>
      </c>
      <c r="D2016" s="83" t="s">
        <v>1164</v>
      </c>
      <c r="E2016" s="83" t="s">
        <v>1085</v>
      </c>
      <c r="F2016" s="83"/>
      <c r="G2016" s="83"/>
      <c r="H2016" s="79">
        <f t="shared" ca="1" si="106"/>
        <v>-1</v>
      </c>
      <c r="I2016" s="251">
        <v>42058</v>
      </c>
      <c r="J2016" s="251">
        <v>42062</v>
      </c>
      <c r="K2016" s="150"/>
      <c r="L2016" s="184">
        <f t="shared" si="110"/>
        <v>5</v>
      </c>
      <c r="M2016" s="251"/>
      <c r="N2016" s="251"/>
      <c r="O2016" s="150"/>
      <c r="P2016" s="151"/>
      <c r="Q2016" s="145"/>
      <c r="R2016" s="165"/>
      <c r="S2016" s="177">
        <v>0</v>
      </c>
    </row>
    <row r="2017" spans="2:19" ht="12.75" customHeight="1" x14ac:dyDescent="0.25">
      <c r="B2017" s="137">
        <v>2004</v>
      </c>
      <c r="C2017" s="81">
        <v>6</v>
      </c>
      <c r="D2017" s="83" t="s">
        <v>1165</v>
      </c>
      <c r="E2017" s="83" t="s">
        <v>1086</v>
      </c>
      <c r="F2017" s="83"/>
      <c r="G2017" s="83"/>
      <c r="H2017" s="79">
        <f t="shared" ca="1" si="106"/>
        <v>-1</v>
      </c>
      <c r="I2017" s="251">
        <v>42058</v>
      </c>
      <c r="J2017" s="251">
        <v>42062</v>
      </c>
      <c r="K2017" s="150"/>
      <c r="L2017" s="184">
        <f t="shared" si="110"/>
        <v>5</v>
      </c>
      <c r="M2017" s="251"/>
      <c r="N2017" s="251"/>
      <c r="O2017" s="150"/>
      <c r="P2017" s="151"/>
      <c r="Q2017" s="145"/>
      <c r="R2017" s="165"/>
      <c r="S2017" s="177">
        <v>1</v>
      </c>
    </row>
    <row r="2018" spans="2:19" ht="12.75" customHeight="1" x14ac:dyDescent="0.25">
      <c r="B2018" s="137">
        <v>2005</v>
      </c>
      <c r="C2018" s="81">
        <v>6</v>
      </c>
      <c r="D2018" s="83" t="s">
        <v>1166</v>
      </c>
      <c r="E2018" s="83" t="s">
        <v>1087</v>
      </c>
      <c r="F2018" s="83"/>
      <c r="G2018" s="83"/>
      <c r="H2018" s="79">
        <f t="shared" ca="1" si="106"/>
        <v>-1</v>
      </c>
      <c r="I2018" s="251">
        <v>42058</v>
      </c>
      <c r="J2018" s="251">
        <v>42062</v>
      </c>
      <c r="K2018" s="150"/>
      <c r="L2018" s="184">
        <f t="shared" si="110"/>
        <v>5</v>
      </c>
      <c r="M2018" s="251"/>
      <c r="N2018" s="251"/>
      <c r="O2018" s="150"/>
      <c r="P2018" s="151"/>
      <c r="Q2018" s="145"/>
      <c r="R2018" s="165"/>
      <c r="S2018" s="177">
        <v>0</v>
      </c>
    </row>
    <row r="2019" spans="2:19" ht="12.75" customHeight="1" x14ac:dyDescent="0.25">
      <c r="B2019" s="137">
        <v>2006</v>
      </c>
      <c r="C2019" s="81">
        <v>6</v>
      </c>
      <c r="D2019" s="83" t="s">
        <v>1167</v>
      </c>
      <c r="E2019" s="83" t="s">
        <v>1078</v>
      </c>
      <c r="F2019" s="83"/>
      <c r="G2019" s="83"/>
      <c r="H2019" s="79">
        <f t="shared" ca="1" si="106"/>
        <v>-1</v>
      </c>
      <c r="I2019" s="251">
        <v>42058</v>
      </c>
      <c r="J2019" s="251">
        <v>42062</v>
      </c>
      <c r="K2019" s="150"/>
      <c r="L2019" s="184">
        <f t="shared" si="110"/>
        <v>5</v>
      </c>
      <c r="M2019" s="251"/>
      <c r="N2019" s="251"/>
      <c r="O2019" s="150"/>
      <c r="P2019" s="151"/>
      <c r="Q2019" s="145"/>
      <c r="R2019" s="165"/>
      <c r="S2019" s="177">
        <v>0</v>
      </c>
    </row>
    <row r="2020" spans="2:19" ht="12.75" customHeight="1" x14ac:dyDescent="0.25">
      <c r="B2020" s="137">
        <v>2007</v>
      </c>
      <c r="C2020" s="81">
        <v>6</v>
      </c>
      <c r="D2020" s="83" t="s">
        <v>1168</v>
      </c>
      <c r="E2020" s="83" t="s">
        <v>1088</v>
      </c>
      <c r="F2020" s="83"/>
      <c r="G2020" s="83"/>
      <c r="H2020" s="79">
        <f t="shared" ca="1" si="106"/>
        <v>-1</v>
      </c>
      <c r="I2020" s="251">
        <v>42058</v>
      </c>
      <c r="J2020" s="251">
        <v>42062</v>
      </c>
      <c r="K2020" s="150"/>
      <c r="L2020" s="184">
        <f t="shared" si="110"/>
        <v>5</v>
      </c>
      <c r="M2020" s="251"/>
      <c r="N2020" s="251"/>
      <c r="O2020" s="150"/>
      <c r="P2020" s="151"/>
      <c r="Q2020" s="145"/>
      <c r="R2020" s="165"/>
      <c r="S2020" s="177">
        <v>0</v>
      </c>
    </row>
    <row r="2021" spans="2:19" ht="12.75" customHeight="1" x14ac:dyDescent="0.25">
      <c r="B2021" s="137">
        <v>2008</v>
      </c>
      <c r="C2021" s="81">
        <v>6</v>
      </c>
      <c r="D2021" s="83" t="s">
        <v>1169</v>
      </c>
      <c r="E2021" s="83" t="s">
        <v>1081</v>
      </c>
      <c r="F2021" s="83"/>
      <c r="G2021" s="83"/>
      <c r="H2021" s="79">
        <f t="shared" ca="1" si="106"/>
        <v>-1</v>
      </c>
      <c r="I2021" s="251">
        <v>42058</v>
      </c>
      <c r="J2021" s="251">
        <v>42062</v>
      </c>
      <c r="K2021" s="150"/>
      <c r="L2021" s="184">
        <f t="shared" si="110"/>
        <v>5</v>
      </c>
      <c r="M2021" s="251"/>
      <c r="N2021" s="251"/>
      <c r="O2021" s="150"/>
      <c r="P2021" s="151"/>
      <c r="Q2021" s="145"/>
      <c r="R2021" s="165"/>
      <c r="S2021" s="177">
        <v>0</v>
      </c>
    </row>
    <row r="2022" spans="2:19" ht="16.5" x14ac:dyDescent="0.25">
      <c r="B2022" s="137">
        <v>2009</v>
      </c>
      <c r="C2022" s="81">
        <v>6</v>
      </c>
      <c r="D2022" s="83" t="s">
        <v>1170</v>
      </c>
      <c r="E2022" s="83" t="s">
        <v>1089</v>
      </c>
      <c r="F2022" s="83"/>
      <c r="G2022" s="83"/>
      <c r="H2022" s="79">
        <f t="shared" ca="1" si="106"/>
        <v>-1</v>
      </c>
      <c r="I2022" s="251">
        <v>42058</v>
      </c>
      <c r="J2022" s="251">
        <v>42062</v>
      </c>
      <c r="K2022" s="150"/>
      <c r="L2022" s="184">
        <f t="shared" si="110"/>
        <v>5</v>
      </c>
      <c r="M2022" s="251"/>
      <c r="N2022" s="251"/>
      <c r="O2022" s="150"/>
      <c r="P2022" s="151"/>
      <c r="Q2022" s="145"/>
      <c r="R2022" s="165"/>
      <c r="S2022" s="177">
        <v>0</v>
      </c>
    </row>
    <row r="2023" spans="2:19" ht="16.5" x14ac:dyDescent="0.25">
      <c r="B2023" s="137">
        <v>2010</v>
      </c>
      <c r="C2023" s="81">
        <v>6</v>
      </c>
      <c r="D2023" s="83" t="s">
        <v>1171</v>
      </c>
      <c r="E2023" s="83" t="s">
        <v>1090</v>
      </c>
      <c r="F2023" s="83"/>
      <c r="G2023" s="83"/>
      <c r="H2023" s="79">
        <f t="shared" ca="1" si="106"/>
        <v>-1</v>
      </c>
      <c r="I2023" s="251">
        <v>42058</v>
      </c>
      <c r="J2023" s="251">
        <v>42062</v>
      </c>
      <c r="K2023" s="150"/>
      <c r="L2023" s="184">
        <f t="shared" si="110"/>
        <v>5</v>
      </c>
      <c r="M2023" s="251"/>
      <c r="N2023" s="251"/>
      <c r="O2023" s="150"/>
      <c r="P2023" s="151"/>
      <c r="Q2023" s="145"/>
      <c r="R2023" s="165"/>
      <c r="S2023" s="177">
        <v>0</v>
      </c>
    </row>
    <row r="2024" spans="2:19" ht="16.5" x14ac:dyDescent="0.25">
      <c r="B2024" s="137">
        <v>2011</v>
      </c>
      <c r="C2024" s="81">
        <v>6</v>
      </c>
      <c r="D2024" s="83" t="s">
        <v>1172</v>
      </c>
      <c r="E2024" s="83" t="s">
        <v>1082</v>
      </c>
      <c r="F2024" s="83"/>
      <c r="G2024" s="83"/>
      <c r="H2024" s="79">
        <f t="shared" ca="1" si="106"/>
        <v>-1</v>
      </c>
      <c r="I2024" s="251">
        <v>42058</v>
      </c>
      <c r="J2024" s="251">
        <v>42062</v>
      </c>
      <c r="K2024" s="150"/>
      <c r="L2024" s="184">
        <f t="shared" si="110"/>
        <v>5</v>
      </c>
      <c r="M2024" s="251"/>
      <c r="N2024" s="251"/>
      <c r="O2024" s="150"/>
      <c r="P2024" s="151"/>
      <c r="Q2024" s="145"/>
      <c r="R2024" s="165"/>
      <c r="S2024" s="177">
        <v>0</v>
      </c>
    </row>
    <row r="2025" spans="2:19" ht="16.5" x14ac:dyDescent="0.25">
      <c r="B2025" s="137">
        <v>2012</v>
      </c>
      <c r="C2025" s="81">
        <v>5</v>
      </c>
      <c r="D2025" s="83" t="s">
        <v>1173</v>
      </c>
      <c r="E2025" s="83" t="s">
        <v>1091</v>
      </c>
      <c r="F2025" s="83"/>
      <c r="G2025" s="83"/>
      <c r="H2025" s="79">
        <f t="shared" ca="1" si="106"/>
        <v>-1</v>
      </c>
      <c r="I2025" s="251">
        <f>MINA(I2026:I2034)</f>
        <v>42044</v>
      </c>
      <c r="J2025" s="251">
        <f>MAXA(J2026:J2034)</f>
        <v>42062</v>
      </c>
      <c r="K2025" s="149">
        <v>0.09</v>
      </c>
      <c r="L2025" s="184">
        <f t="shared" si="110"/>
        <v>15</v>
      </c>
      <c r="M2025" s="251"/>
      <c r="N2025" s="251"/>
      <c r="O2025" s="149">
        <v>0.09</v>
      </c>
      <c r="P2025" s="151"/>
      <c r="Q2025" s="145"/>
      <c r="R2025" s="165"/>
      <c r="S2025" s="177">
        <v>0</v>
      </c>
    </row>
    <row r="2026" spans="2:19" ht="16.5" x14ac:dyDescent="0.25">
      <c r="B2026" s="137">
        <v>2013</v>
      </c>
      <c r="C2026" s="81">
        <v>6</v>
      </c>
      <c r="D2026" s="83" t="s">
        <v>1174</v>
      </c>
      <c r="E2026" s="83" t="s">
        <v>1092</v>
      </c>
      <c r="F2026" s="83"/>
      <c r="G2026" s="83"/>
      <c r="H2026" s="79">
        <f t="shared" ca="1" si="106"/>
        <v>-1</v>
      </c>
      <c r="I2026" s="251">
        <v>42044</v>
      </c>
      <c r="J2026" s="251">
        <v>42048</v>
      </c>
      <c r="K2026" s="150"/>
      <c r="L2026" s="184">
        <f t="shared" si="110"/>
        <v>5</v>
      </c>
      <c r="M2026" s="251"/>
      <c r="N2026" s="251"/>
      <c r="O2026" s="150"/>
      <c r="P2026" s="151"/>
      <c r="Q2026" s="145"/>
      <c r="R2026" s="165"/>
      <c r="S2026" s="177">
        <v>0</v>
      </c>
    </row>
    <row r="2027" spans="2:19" ht="16.5" x14ac:dyDescent="0.25">
      <c r="B2027" s="137">
        <v>2014</v>
      </c>
      <c r="C2027" s="81">
        <v>6</v>
      </c>
      <c r="D2027" s="83" t="s">
        <v>1175</v>
      </c>
      <c r="E2027" s="83" t="s">
        <v>1093</v>
      </c>
      <c r="F2027" s="83"/>
      <c r="G2027" s="83"/>
      <c r="H2027" s="79">
        <f t="shared" ca="1" si="106"/>
        <v>-1</v>
      </c>
      <c r="I2027" s="251">
        <v>42044</v>
      </c>
      <c r="J2027" s="251">
        <v>42048</v>
      </c>
      <c r="K2027" s="150"/>
      <c r="L2027" s="184">
        <f t="shared" si="110"/>
        <v>5</v>
      </c>
      <c r="M2027" s="251"/>
      <c r="N2027" s="251"/>
      <c r="O2027" s="150"/>
      <c r="P2027" s="151"/>
      <c r="Q2027" s="145"/>
      <c r="R2027" s="165"/>
      <c r="S2027" s="177">
        <v>0</v>
      </c>
    </row>
    <row r="2028" spans="2:19" ht="16.5" x14ac:dyDescent="0.25">
      <c r="B2028" s="137">
        <v>2015</v>
      </c>
      <c r="C2028" s="81">
        <v>6</v>
      </c>
      <c r="D2028" s="83" t="s">
        <v>1176</v>
      </c>
      <c r="E2028" s="83" t="s">
        <v>1094</v>
      </c>
      <c r="F2028" s="83"/>
      <c r="G2028" s="83"/>
      <c r="H2028" s="79">
        <f t="shared" ca="1" si="106"/>
        <v>-1</v>
      </c>
      <c r="I2028" s="251">
        <v>42051</v>
      </c>
      <c r="J2028" s="251">
        <v>42055</v>
      </c>
      <c r="K2028" s="150"/>
      <c r="L2028" s="184">
        <f t="shared" si="110"/>
        <v>5</v>
      </c>
      <c r="M2028" s="251"/>
      <c r="N2028" s="251"/>
      <c r="O2028" s="150"/>
      <c r="P2028" s="151"/>
      <c r="Q2028" s="145"/>
      <c r="R2028" s="165"/>
      <c r="S2028" s="177">
        <v>0</v>
      </c>
    </row>
    <row r="2029" spans="2:19" ht="16.5" x14ac:dyDescent="0.25">
      <c r="B2029" s="137">
        <v>2016</v>
      </c>
      <c r="C2029" s="81">
        <v>6</v>
      </c>
      <c r="D2029" s="83" t="s">
        <v>1177</v>
      </c>
      <c r="E2029" s="83" t="s">
        <v>1095</v>
      </c>
      <c r="F2029" s="83"/>
      <c r="G2029" s="83"/>
      <c r="H2029" s="79">
        <f t="shared" ca="1" si="106"/>
        <v>-1</v>
      </c>
      <c r="I2029" s="251">
        <v>42051</v>
      </c>
      <c r="J2029" s="251">
        <v>42055</v>
      </c>
      <c r="K2029" s="150"/>
      <c r="L2029" s="184">
        <f t="shared" si="110"/>
        <v>5</v>
      </c>
      <c r="M2029" s="251"/>
      <c r="N2029" s="251"/>
      <c r="O2029" s="150"/>
      <c r="P2029" s="151"/>
      <c r="Q2029" s="145"/>
      <c r="R2029" s="165"/>
      <c r="S2029" s="177">
        <v>0</v>
      </c>
    </row>
    <row r="2030" spans="2:19" ht="16.5" x14ac:dyDescent="0.25">
      <c r="B2030" s="137">
        <v>2017</v>
      </c>
      <c r="C2030" s="81">
        <v>6</v>
      </c>
      <c r="D2030" s="83" t="s">
        <v>1178</v>
      </c>
      <c r="E2030" s="83" t="s">
        <v>1096</v>
      </c>
      <c r="F2030" s="83"/>
      <c r="G2030" s="83"/>
      <c r="H2030" s="79">
        <f t="shared" ca="1" si="106"/>
        <v>-1</v>
      </c>
      <c r="I2030" s="251">
        <v>42051</v>
      </c>
      <c r="J2030" s="251">
        <v>42055</v>
      </c>
      <c r="K2030" s="150"/>
      <c r="L2030" s="184">
        <f t="shared" si="110"/>
        <v>5</v>
      </c>
      <c r="M2030" s="251"/>
      <c r="N2030" s="251"/>
      <c r="O2030" s="150"/>
      <c r="P2030" s="151"/>
      <c r="Q2030" s="145"/>
      <c r="R2030" s="165"/>
      <c r="S2030" s="177">
        <v>0</v>
      </c>
    </row>
    <row r="2031" spans="2:19" ht="16.5" x14ac:dyDescent="0.25">
      <c r="B2031" s="137">
        <v>2018</v>
      </c>
      <c r="C2031" s="81">
        <v>6</v>
      </c>
      <c r="D2031" s="83" t="s">
        <v>1179</v>
      </c>
      <c r="E2031" s="83" t="s">
        <v>1097</v>
      </c>
      <c r="F2031" s="83"/>
      <c r="G2031" s="83"/>
      <c r="H2031" s="79">
        <f t="shared" ca="1" si="106"/>
        <v>-1</v>
      </c>
      <c r="I2031" s="251">
        <v>42058</v>
      </c>
      <c r="J2031" s="251">
        <v>42062</v>
      </c>
      <c r="K2031" s="150"/>
      <c r="L2031" s="184">
        <f t="shared" si="110"/>
        <v>5</v>
      </c>
      <c r="M2031" s="251"/>
      <c r="N2031" s="251"/>
      <c r="O2031" s="150"/>
      <c r="P2031" s="151"/>
      <c r="Q2031" s="145"/>
      <c r="R2031" s="165"/>
      <c r="S2031" s="177">
        <v>0</v>
      </c>
    </row>
    <row r="2032" spans="2:19" ht="12.75" customHeight="1" x14ac:dyDescent="0.25">
      <c r="B2032" s="137">
        <v>2019</v>
      </c>
      <c r="C2032" s="81">
        <v>6</v>
      </c>
      <c r="D2032" s="83" t="s">
        <v>1180</v>
      </c>
      <c r="E2032" s="83" t="s">
        <v>1098</v>
      </c>
      <c r="F2032" s="83"/>
      <c r="G2032" s="83"/>
      <c r="H2032" s="79">
        <f t="shared" ca="1" si="106"/>
        <v>-1</v>
      </c>
      <c r="I2032" s="251">
        <v>42058</v>
      </c>
      <c r="J2032" s="251">
        <v>42062</v>
      </c>
      <c r="K2032" s="150"/>
      <c r="L2032" s="184">
        <f t="shared" si="110"/>
        <v>5</v>
      </c>
      <c r="M2032" s="251"/>
      <c r="N2032" s="251"/>
      <c r="O2032" s="150"/>
      <c r="P2032" s="151"/>
      <c r="Q2032" s="145"/>
      <c r="R2032" s="165"/>
      <c r="S2032" s="177">
        <v>0</v>
      </c>
    </row>
    <row r="2033" spans="2:19" ht="12.75" customHeight="1" x14ac:dyDescent="0.25">
      <c r="B2033" s="137">
        <v>2020</v>
      </c>
      <c r="C2033" s="81">
        <v>6</v>
      </c>
      <c r="D2033" s="83" t="s">
        <v>1181</v>
      </c>
      <c r="E2033" s="83" t="s">
        <v>1078</v>
      </c>
      <c r="F2033" s="83"/>
      <c r="G2033" s="83"/>
      <c r="H2033" s="79">
        <f t="shared" ca="1" si="106"/>
        <v>-1</v>
      </c>
      <c r="I2033" s="251">
        <v>42058</v>
      </c>
      <c r="J2033" s="251">
        <v>42062</v>
      </c>
      <c r="K2033" s="150"/>
      <c r="L2033" s="184">
        <f t="shared" si="110"/>
        <v>5</v>
      </c>
      <c r="M2033" s="251"/>
      <c r="N2033" s="251"/>
      <c r="O2033" s="150"/>
      <c r="P2033" s="151"/>
      <c r="Q2033" s="145"/>
      <c r="R2033" s="165"/>
      <c r="S2033" s="177">
        <v>0</v>
      </c>
    </row>
    <row r="2034" spans="2:19" ht="12.75" customHeight="1" x14ac:dyDescent="0.25">
      <c r="B2034" s="137">
        <v>2021</v>
      </c>
      <c r="C2034" s="81">
        <v>6</v>
      </c>
      <c r="D2034" s="83" t="s">
        <v>1182</v>
      </c>
      <c r="E2034" s="83" t="s">
        <v>1099</v>
      </c>
      <c r="F2034" s="83"/>
      <c r="G2034" s="83"/>
      <c r="H2034" s="79">
        <f t="shared" ca="1" si="106"/>
        <v>-1</v>
      </c>
      <c r="I2034" s="251">
        <v>42058</v>
      </c>
      <c r="J2034" s="251">
        <v>42062</v>
      </c>
      <c r="K2034" s="150"/>
      <c r="L2034" s="184">
        <f t="shared" si="110"/>
        <v>5</v>
      </c>
      <c r="M2034" s="251"/>
      <c r="N2034" s="251"/>
      <c r="O2034" s="150"/>
      <c r="P2034" s="151"/>
      <c r="Q2034" s="145"/>
      <c r="R2034" s="165"/>
      <c r="S2034" s="177">
        <v>1</v>
      </c>
    </row>
    <row r="2035" spans="2:19" ht="12.75" customHeight="1" x14ac:dyDescent="0.25">
      <c r="B2035" s="137">
        <v>2022</v>
      </c>
      <c r="C2035" s="81">
        <v>5</v>
      </c>
      <c r="D2035" s="83" t="s">
        <v>1183</v>
      </c>
      <c r="E2035" s="83" t="s">
        <v>1100</v>
      </c>
      <c r="F2035" s="83"/>
      <c r="G2035" s="83"/>
      <c r="H2035" s="79">
        <f t="shared" ca="1" si="106"/>
        <v>-1</v>
      </c>
      <c r="I2035" s="251">
        <f>MINA(I2036:I2044)</f>
        <v>42051</v>
      </c>
      <c r="J2035" s="251">
        <f>MAXA(J2036:J2044)</f>
        <v>42062</v>
      </c>
      <c r="K2035" s="149">
        <v>0.05</v>
      </c>
      <c r="L2035" s="184">
        <f t="shared" si="110"/>
        <v>10</v>
      </c>
      <c r="M2035" s="251"/>
      <c r="N2035" s="251"/>
      <c r="O2035" s="149">
        <v>0.05</v>
      </c>
      <c r="P2035" s="151"/>
      <c r="Q2035" s="145"/>
      <c r="R2035" s="165"/>
      <c r="S2035" s="177">
        <v>0</v>
      </c>
    </row>
    <row r="2036" spans="2:19" ht="12.75" customHeight="1" x14ac:dyDescent="0.25">
      <c r="B2036" s="137">
        <v>2023</v>
      </c>
      <c r="C2036" s="81">
        <v>6</v>
      </c>
      <c r="D2036" s="83" t="s">
        <v>1184</v>
      </c>
      <c r="E2036" s="83" t="s">
        <v>1101</v>
      </c>
      <c r="F2036" s="83"/>
      <c r="G2036" s="83"/>
      <c r="H2036" s="79">
        <f t="shared" ca="1" si="106"/>
        <v>-1</v>
      </c>
      <c r="I2036" s="251">
        <v>42051</v>
      </c>
      <c r="J2036" s="251">
        <v>42055</v>
      </c>
      <c r="K2036" s="150"/>
      <c r="L2036" s="184">
        <f t="shared" si="110"/>
        <v>5</v>
      </c>
      <c r="M2036" s="251"/>
      <c r="N2036" s="251"/>
      <c r="O2036" s="150"/>
      <c r="P2036" s="151"/>
      <c r="Q2036" s="145"/>
      <c r="R2036" s="165"/>
      <c r="S2036" s="177">
        <v>1</v>
      </c>
    </row>
    <row r="2037" spans="2:19" ht="24" customHeight="1" x14ac:dyDescent="0.25">
      <c r="B2037" s="137">
        <v>2024</v>
      </c>
      <c r="C2037" s="81">
        <v>6</v>
      </c>
      <c r="D2037" s="83" t="s">
        <v>1185</v>
      </c>
      <c r="E2037" s="83" t="s">
        <v>1102</v>
      </c>
      <c r="F2037" s="83"/>
      <c r="G2037" s="83"/>
      <c r="H2037" s="79">
        <f t="shared" ca="1" si="106"/>
        <v>-1</v>
      </c>
      <c r="I2037" s="251">
        <v>42051</v>
      </c>
      <c r="J2037" s="251">
        <v>42055</v>
      </c>
      <c r="K2037" s="150"/>
      <c r="L2037" s="184">
        <f t="shared" si="110"/>
        <v>5</v>
      </c>
      <c r="M2037" s="251"/>
      <c r="N2037" s="251"/>
      <c r="O2037" s="150"/>
      <c r="P2037" s="151"/>
      <c r="Q2037" s="145"/>
      <c r="R2037" s="165"/>
      <c r="S2037" s="177">
        <v>0</v>
      </c>
    </row>
    <row r="2038" spans="2:19" ht="12.75" customHeight="1" x14ac:dyDescent="0.25">
      <c r="B2038" s="137">
        <v>2025</v>
      </c>
      <c r="C2038" s="81">
        <v>6</v>
      </c>
      <c r="D2038" s="83" t="s">
        <v>1186</v>
      </c>
      <c r="E2038" s="83" t="s">
        <v>1103</v>
      </c>
      <c r="F2038" s="83"/>
      <c r="G2038" s="83"/>
      <c r="H2038" s="79">
        <f t="shared" ca="1" si="106"/>
        <v>-1</v>
      </c>
      <c r="I2038" s="251">
        <v>42051</v>
      </c>
      <c r="J2038" s="251">
        <v>42055</v>
      </c>
      <c r="K2038" s="150"/>
      <c r="L2038" s="184">
        <f t="shared" si="110"/>
        <v>5</v>
      </c>
      <c r="M2038" s="251"/>
      <c r="N2038" s="251"/>
      <c r="O2038" s="150"/>
      <c r="P2038" s="151"/>
      <c r="Q2038" s="145"/>
      <c r="R2038" s="165"/>
      <c r="S2038" s="177">
        <v>1</v>
      </c>
    </row>
    <row r="2039" spans="2:19" ht="12.75" customHeight="1" x14ac:dyDescent="0.25">
      <c r="B2039" s="137">
        <v>2026</v>
      </c>
      <c r="C2039" s="81">
        <v>6</v>
      </c>
      <c r="D2039" s="83" t="s">
        <v>1187</v>
      </c>
      <c r="E2039" s="83" t="s">
        <v>1104</v>
      </c>
      <c r="F2039" s="83"/>
      <c r="G2039" s="83"/>
      <c r="H2039" s="79">
        <f t="shared" ca="1" si="106"/>
        <v>-1</v>
      </c>
      <c r="I2039" s="251">
        <v>42058</v>
      </c>
      <c r="J2039" s="251">
        <v>42062</v>
      </c>
      <c r="K2039" s="150"/>
      <c r="L2039" s="184">
        <f t="shared" si="110"/>
        <v>5</v>
      </c>
      <c r="M2039" s="251"/>
      <c r="N2039" s="251"/>
      <c r="O2039" s="150"/>
      <c r="P2039" s="151"/>
      <c r="Q2039" s="145"/>
      <c r="R2039" s="165"/>
      <c r="S2039" s="177">
        <v>0</v>
      </c>
    </row>
    <row r="2040" spans="2:19" ht="12.75" customHeight="1" x14ac:dyDescent="0.25">
      <c r="B2040" s="137">
        <v>2027</v>
      </c>
      <c r="C2040" s="81">
        <v>6</v>
      </c>
      <c r="D2040" s="83" t="s">
        <v>1188</v>
      </c>
      <c r="E2040" s="83" t="s">
        <v>1105</v>
      </c>
      <c r="F2040" s="83"/>
      <c r="G2040" s="83"/>
      <c r="H2040" s="79">
        <f t="shared" ca="1" si="106"/>
        <v>-1</v>
      </c>
      <c r="I2040" s="251">
        <v>42058</v>
      </c>
      <c r="J2040" s="251">
        <v>42062</v>
      </c>
      <c r="K2040" s="150"/>
      <c r="L2040" s="184">
        <f t="shared" si="110"/>
        <v>5</v>
      </c>
      <c r="M2040" s="251"/>
      <c r="N2040" s="251"/>
      <c r="O2040" s="150"/>
      <c r="P2040" s="151"/>
      <c r="Q2040" s="145"/>
      <c r="R2040" s="165"/>
      <c r="S2040" s="177">
        <v>1</v>
      </c>
    </row>
    <row r="2041" spans="2:19" ht="12.75" customHeight="1" x14ac:dyDescent="0.25">
      <c r="B2041" s="137">
        <v>2028</v>
      </c>
      <c r="C2041" s="81">
        <v>6</v>
      </c>
      <c r="D2041" s="83" t="s">
        <v>1189</v>
      </c>
      <c r="E2041" s="83" t="s">
        <v>1106</v>
      </c>
      <c r="F2041" s="83"/>
      <c r="G2041" s="83"/>
      <c r="H2041" s="79">
        <f t="shared" ca="1" si="106"/>
        <v>-1</v>
      </c>
      <c r="I2041" s="251">
        <v>42058</v>
      </c>
      <c r="J2041" s="251">
        <v>42062</v>
      </c>
      <c r="K2041" s="150"/>
      <c r="L2041" s="184">
        <f t="shared" si="110"/>
        <v>5</v>
      </c>
      <c r="M2041" s="251"/>
      <c r="N2041" s="251"/>
      <c r="O2041" s="150"/>
      <c r="P2041" s="151"/>
      <c r="Q2041" s="145"/>
      <c r="R2041" s="165"/>
      <c r="S2041" s="177">
        <v>1</v>
      </c>
    </row>
    <row r="2042" spans="2:19" ht="12.75" customHeight="1" x14ac:dyDescent="0.25">
      <c r="B2042" s="137">
        <v>2029</v>
      </c>
      <c r="C2042" s="81">
        <v>6</v>
      </c>
      <c r="D2042" s="83" t="s">
        <v>1190</v>
      </c>
      <c r="E2042" s="83" t="s">
        <v>1107</v>
      </c>
      <c r="F2042" s="83"/>
      <c r="G2042" s="83"/>
      <c r="H2042" s="79">
        <f t="shared" ca="1" si="106"/>
        <v>-1</v>
      </c>
      <c r="I2042" s="251">
        <v>42058</v>
      </c>
      <c r="J2042" s="251">
        <v>42062</v>
      </c>
      <c r="K2042" s="150"/>
      <c r="L2042" s="184">
        <f t="shared" si="110"/>
        <v>5</v>
      </c>
      <c r="M2042" s="251"/>
      <c r="N2042" s="251"/>
      <c r="O2042" s="150"/>
      <c r="P2042" s="151"/>
      <c r="Q2042" s="145"/>
      <c r="R2042" s="165"/>
      <c r="S2042" s="177">
        <v>0</v>
      </c>
    </row>
    <row r="2043" spans="2:19" ht="12.75" customHeight="1" x14ac:dyDescent="0.25">
      <c r="B2043" s="137">
        <v>2030</v>
      </c>
      <c r="C2043" s="81">
        <v>6</v>
      </c>
      <c r="D2043" s="83" t="s">
        <v>1191</v>
      </c>
      <c r="E2043" s="83" t="s">
        <v>1108</v>
      </c>
      <c r="F2043" s="83"/>
      <c r="G2043" s="83"/>
      <c r="H2043" s="79">
        <f t="shared" ca="1" si="106"/>
        <v>-1</v>
      </c>
      <c r="I2043" s="251">
        <v>42058</v>
      </c>
      <c r="J2043" s="251">
        <v>42062</v>
      </c>
      <c r="K2043" s="150"/>
      <c r="L2043" s="184">
        <f t="shared" si="110"/>
        <v>5</v>
      </c>
      <c r="M2043" s="251"/>
      <c r="N2043" s="251"/>
      <c r="O2043" s="150"/>
      <c r="P2043" s="151"/>
      <c r="Q2043" s="145"/>
      <c r="R2043" s="165"/>
      <c r="S2043" s="177">
        <v>0</v>
      </c>
    </row>
    <row r="2044" spans="2:19" ht="12.75" customHeight="1" x14ac:dyDescent="0.25">
      <c r="B2044" s="137">
        <v>2031</v>
      </c>
      <c r="C2044" s="81">
        <v>6</v>
      </c>
      <c r="D2044" s="83" t="s">
        <v>1192</v>
      </c>
      <c r="E2044" s="83" t="s">
        <v>1109</v>
      </c>
      <c r="F2044" s="83"/>
      <c r="G2044" s="83"/>
      <c r="H2044" s="79">
        <f t="shared" ca="1" si="106"/>
        <v>-1</v>
      </c>
      <c r="I2044" s="251">
        <v>42058</v>
      </c>
      <c r="J2044" s="251">
        <v>42062</v>
      </c>
      <c r="K2044" s="150"/>
      <c r="L2044" s="184">
        <f t="shared" si="110"/>
        <v>5</v>
      </c>
      <c r="M2044" s="251"/>
      <c r="N2044" s="251"/>
      <c r="O2044" s="150"/>
      <c r="P2044" s="151"/>
      <c r="Q2044" s="145"/>
      <c r="R2044" s="165"/>
      <c r="S2044" s="177">
        <v>0</v>
      </c>
    </row>
    <row r="2045" spans="2:19" ht="12.75" customHeight="1" x14ac:dyDescent="0.25">
      <c r="B2045" s="137">
        <v>2032</v>
      </c>
      <c r="C2045" s="81">
        <v>5</v>
      </c>
      <c r="D2045" s="83" t="s">
        <v>1193</v>
      </c>
      <c r="E2045" s="83" t="s">
        <v>1110</v>
      </c>
      <c r="F2045" s="83"/>
      <c r="G2045" s="83"/>
      <c r="H2045" s="79">
        <f t="shared" ca="1" si="106"/>
        <v>-1</v>
      </c>
      <c r="I2045" s="251">
        <f>MINA(I2046:I2052)</f>
        <v>42058</v>
      </c>
      <c r="J2045" s="251">
        <f>MAXA(J2046:J2052)</f>
        <v>42062</v>
      </c>
      <c r="K2045" s="149">
        <v>0.03</v>
      </c>
      <c r="L2045" s="184">
        <f t="shared" si="110"/>
        <v>5</v>
      </c>
      <c r="M2045" s="251"/>
      <c r="N2045" s="251"/>
      <c r="O2045" s="149">
        <v>0.03</v>
      </c>
      <c r="P2045" s="151"/>
      <c r="Q2045" s="145"/>
      <c r="R2045" s="165"/>
      <c r="S2045" s="177">
        <v>0</v>
      </c>
    </row>
    <row r="2046" spans="2:19" ht="12.75" customHeight="1" x14ac:dyDescent="0.25">
      <c r="B2046" s="137">
        <v>2033</v>
      </c>
      <c r="C2046" s="81">
        <v>6</v>
      </c>
      <c r="D2046" s="83" t="s">
        <v>1194</v>
      </c>
      <c r="E2046" s="83" t="s">
        <v>1111</v>
      </c>
      <c r="F2046" s="83"/>
      <c r="G2046" s="83"/>
      <c r="H2046" s="79">
        <f t="shared" ca="1" si="106"/>
        <v>-1</v>
      </c>
      <c r="I2046" s="251">
        <v>42058</v>
      </c>
      <c r="J2046" s="251">
        <v>42062</v>
      </c>
      <c r="K2046" s="150"/>
      <c r="L2046" s="184">
        <f>NETWORKDAYS(I2046,J2046,0)</f>
        <v>5</v>
      </c>
      <c r="M2046" s="251"/>
      <c r="N2046" s="251"/>
      <c r="O2046" s="150"/>
      <c r="P2046" s="151"/>
      <c r="Q2046" s="145"/>
      <c r="R2046" s="165"/>
      <c r="S2046" s="177">
        <v>0</v>
      </c>
    </row>
    <row r="2047" spans="2:19" ht="12.75" customHeight="1" x14ac:dyDescent="0.25">
      <c r="B2047" s="137">
        <v>2034</v>
      </c>
      <c r="C2047" s="81">
        <v>6</v>
      </c>
      <c r="D2047" s="83" t="s">
        <v>1195</v>
      </c>
      <c r="E2047" s="83" t="s">
        <v>1112</v>
      </c>
      <c r="F2047" s="83"/>
      <c r="G2047" s="83"/>
      <c r="H2047" s="79">
        <f t="shared" ca="1" si="106"/>
        <v>-1</v>
      </c>
      <c r="I2047" s="251">
        <v>42058</v>
      </c>
      <c r="J2047" s="251">
        <v>42062</v>
      </c>
      <c r="K2047" s="150"/>
      <c r="L2047" s="184">
        <f t="shared" si="110"/>
        <v>5</v>
      </c>
      <c r="M2047" s="251"/>
      <c r="N2047" s="251"/>
      <c r="O2047" s="150"/>
      <c r="P2047" s="151"/>
      <c r="Q2047" s="145"/>
      <c r="R2047" s="165"/>
      <c r="S2047" s="177">
        <v>0</v>
      </c>
    </row>
    <row r="2048" spans="2:19" ht="12.75" customHeight="1" x14ac:dyDescent="0.25">
      <c r="B2048" s="137">
        <v>2035</v>
      </c>
      <c r="C2048" s="81">
        <v>6</v>
      </c>
      <c r="D2048" s="83" t="s">
        <v>1196</v>
      </c>
      <c r="E2048" s="83" t="s">
        <v>1094</v>
      </c>
      <c r="F2048" s="83"/>
      <c r="G2048" s="83"/>
      <c r="H2048" s="79">
        <f t="shared" ca="1" si="106"/>
        <v>-1</v>
      </c>
      <c r="I2048" s="251">
        <v>42058</v>
      </c>
      <c r="J2048" s="251">
        <v>42062</v>
      </c>
      <c r="K2048" s="150"/>
      <c r="L2048" s="184">
        <f t="shared" si="110"/>
        <v>5</v>
      </c>
      <c r="M2048" s="251"/>
      <c r="N2048" s="251"/>
      <c r="O2048" s="150"/>
      <c r="P2048" s="151"/>
      <c r="Q2048" s="145"/>
      <c r="R2048" s="165"/>
      <c r="S2048" s="177">
        <v>0</v>
      </c>
    </row>
    <row r="2049" spans="2:19" ht="12.75" customHeight="1" x14ac:dyDescent="0.25">
      <c r="B2049" s="137">
        <v>2036</v>
      </c>
      <c r="C2049" s="81">
        <v>6</v>
      </c>
      <c r="D2049" s="83" t="s">
        <v>1197</v>
      </c>
      <c r="E2049" s="83" t="s">
        <v>1078</v>
      </c>
      <c r="F2049" s="83"/>
      <c r="G2049" s="83"/>
      <c r="H2049" s="79">
        <f t="shared" ca="1" si="106"/>
        <v>-1</v>
      </c>
      <c r="I2049" s="251">
        <v>42058</v>
      </c>
      <c r="J2049" s="251">
        <v>42062</v>
      </c>
      <c r="K2049" s="150"/>
      <c r="L2049" s="184">
        <f t="shared" si="110"/>
        <v>5</v>
      </c>
      <c r="M2049" s="251"/>
      <c r="N2049" s="251"/>
      <c r="O2049" s="150"/>
      <c r="P2049" s="151"/>
      <c r="Q2049" s="145"/>
      <c r="R2049" s="165"/>
      <c r="S2049" s="177">
        <v>0</v>
      </c>
    </row>
    <row r="2050" spans="2:19" ht="12.75" customHeight="1" x14ac:dyDescent="0.25">
      <c r="B2050" s="137">
        <v>2037</v>
      </c>
      <c r="C2050" s="81">
        <v>6</v>
      </c>
      <c r="D2050" s="83" t="s">
        <v>1198</v>
      </c>
      <c r="E2050" s="83" t="s">
        <v>1113</v>
      </c>
      <c r="F2050" s="83"/>
      <c r="G2050" s="83"/>
      <c r="H2050" s="79">
        <f t="shared" ca="1" si="106"/>
        <v>-1</v>
      </c>
      <c r="I2050" s="251">
        <v>42058</v>
      </c>
      <c r="J2050" s="251">
        <v>42062</v>
      </c>
      <c r="K2050" s="150"/>
      <c r="L2050" s="184">
        <f t="shared" si="110"/>
        <v>5</v>
      </c>
      <c r="M2050" s="251"/>
      <c r="N2050" s="251"/>
      <c r="O2050" s="150"/>
      <c r="P2050" s="151"/>
      <c r="Q2050" s="145"/>
      <c r="R2050" s="165"/>
      <c r="S2050" s="177">
        <v>0</v>
      </c>
    </row>
    <row r="2051" spans="2:19" ht="12.75" customHeight="1" x14ac:dyDescent="0.25">
      <c r="B2051" s="137">
        <v>2038</v>
      </c>
      <c r="C2051" s="81">
        <v>6</v>
      </c>
      <c r="D2051" s="83" t="s">
        <v>1199</v>
      </c>
      <c r="E2051" s="83" t="s">
        <v>1108</v>
      </c>
      <c r="F2051" s="83"/>
      <c r="G2051" s="83"/>
      <c r="H2051" s="79">
        <f t="shared" ca="1" si="106"/>
        <v>-1</v>
      </c>
      <c r="I2051" s="251">
        <v>42058</v>
      </c>
      <c r="J2051" s="251">
        <v>42062</v>
      </c>
      <c r="K2051" s="150"/>
      <c r="L2051" s="184">
        <f t="shared" si="110"/>
        <v>5</v>
      </c>
      <c r="M2051" s="251"/>
      <c r="N2051" s="251"/>
      <c r="O2051" s="150"/>
      <c r="P2051" s="151"/>
      <c r="Q2051" s="145"/>
      <c r="R2051" s="165"/>
      <c r="S2051" s="177">
        <v>0</v>
      </c>
    </row>
    <row r="2052" spans="2:19" ht="12.75" customHeight="1" x14ac:dyDescent="0.25">
      <c r="B2052" s="137">
        <v>2039</v>
      </c>
      <c r="C2052" s="81">
        <v>6</v>
      </c>
      <c r="D2052" s="83" t="s">
        <v>1200</v>
      </c>
      <c r="E2052" s="83" t="s">
        <v>1099</v>
      </c>
      <c r="F2052" s="83"/>
      <c r="G2052" s="83"/>
      <c r="H2052" s="79">
        <f t="shared" ca="1" si="106"/>
        <v>-1</v>
      </c>
      <c r="I2052" s="251">
        <v>42058</v>
      </c>
      <c r="J2052" s="251">
        <v>42062</v>
      </c>
      <c r="K2052" s="150"/>
      <c r="L2052" s="184">
        <f t="shared" si="110"/>
        <v>5</v>
      </c>
      <c r="M2052" s="251"/>
      <c r="N2052" s="251"/>
      <c r="O2052" s="150"/>
      <c r="P2052" s="151"/>
      <c r="Q2052" s="145"/>
      <c r="R2052" s="165"/>
      <c r="S2052" s="177">
        <v>0</v>
      </c>
    </row>
    <row r="2053" spans="2:19" ht="12.75" customHeight="1" x14ac:dyDescent="0.25">
      <c r="B2053" s="137">
        <v>2040</v>
      </c>
      <c r="C2053" s="81">
        <v>5</v>
      </c>
      <c r="D2053" s="83" t="s">
        <v>1201</v>
      </c>
      <c r="E2053" s="83" t="s">
        <v>1114</v>
      </c>
      <c r="F2053" s="83"/>
      <c r="G2053" s="83"/>
      <c r="H2053" s="79">
        <f t="shared" ca="1" si="106"/>
        <v>-1</v>
      </c>
      <c r="I2053" s="251">
        <f>MINA(I2054:I2059)</f>
        <v>42058</v>
      </c>
      <c r="J2053" s="251">
        <f>MAXA(J2054:J2059)</f>
        <v>42062</v>
      </c>
      <c r="K2053" s="149">
        <v>0.03</v>
      </c>
      <c r="L2053" s="184">
        <f t="shared" si="110"/>
        <v>5</v>
      </c>
      <c r="M2053" s="251"/>
      <c r="N2053" s="251"/>
      <c r="O2053" s="149">
        <v>0.03</v>
      </c>
      <c r="P2053" s="151"/>
      <c r="Q2053" s="145"/>
      <c r="R2053" s="165"/>
      <c r="S2053" s="177">
        <v>0</v>
      </c>
    </row>
    <row r="2054" spans="2:19" ht="12.75" customHeight="1" x14ac:dyDescent="0.25">
      <c r="B2054" s="137">
        <v>2041</v>
      </c>
      <c r="C2054" s="81">
        <v>6</v>
      </c>
      <c r="D2054" s="83" t="s">
        <v>1202</v>
      </c>
      <c r="E2054" s="83" t="s">
        <v>1115</v>
      </c>
      <c r="F2054" s="83"/>
      <c r="G2054" s="83"/>
      <c r="H2054" s="79">
        <f t="shared" ca="1" si="106"/>
        <v>-1</v>
      </c>
      <c r="I2054" s="251">
        <v>42058</v>
      </c>
      <c r="J2054" s="251">
        <v>42062</v>
      </c>
      <c r="K2054" s="150"/>
      <c r="L2054" s="184">
        <f t="shared" si="110"/>
        <v>5</v>
      </c>
      <c r="M2054" s="251"/>
      <c r="N2054" s="251"/>
      <c r="O2054" s="150"/>
      <c r="P2054" s="151"/>
      <c r="Q2054" s="145"/>
      <c r="R2054" s="165"/>
      <c r="S2054" s="177">
        <v>0</v>
      </c>
    </row>
    <row r="2055" spans="2:19" ht="16.5" x14ac:dyDescent="0.25">
      <c r="B2055" s="137">
        <v>2042</v>
      </c>
      <c r="C2055" s="81">
        <v>6</v>
      </c>
      <c r="D2055" s="83" t="s">
        <v>1203</v>
      </c>
      <c r="E2055" s="83" t="s">
        <v>1116</v>
      </c>
      <c r="F2055" s="83"/>
      <c r="G2055" s="83"/>
      <c r="H2055" s="79">
        <f t="shared" ca="1" si="106"/>
        <v>-1</v>
      </c>
      <c r="I2055" s="251">
        <v>42058</v>
      </c>
      <c r="J2055" s="251">
        <v>42062</v>
      </c>
      <c r="K2055" s="150"/>
      <c r="L2055" s="184">
        <f t="shared" si="110"/>
        <v>5</v>
      </c>
      <c r="M2055" s="251"/>
      <c r="N2055" s="251"/>
      <c r="O2055" s="150"/>
      <c r="P2055" s="151"/>
      <c r="Q2055" s="145"/>
      <c r="R2055" s="165"/>
      <c r="S2055" s="177">
        <v>0</v>
      </c>
    </row>
    <row r="2056" spans="2:19" ht="12.75" customHeight="1" x14ac:dyDescent="0.25">
      <c r="B2056" s="137">
        <v>2043</v>
      </c>
      <c r="C2056" s="81">
        <v>6</v>
      </c>
      <c r="D2056" s="83" t="s">
        <v>1204</v>
      </c>
      <c r="E2056" s="83" t="s">
        <v>1117</v>
      </c>
      <c r="F2056" s="83"/>
      <c r="G2056" s="83"/>
      <c r="H2056" s="79">
        <f t="shared" ca="1" si="106"/>
        <v>-1</v>
      </c>
      <c r="I2056" s="251">
        <v>42058</v>
      </c>
      <c r="J2056" s="251">
        <v>42062</v>
      </c>
      <c r="K2056" s="150"/>
      <c r="L2056" s="184">
        <f t="shared" si="110"/>
        <v>5</v>
      </c>
      <c r="M2056" s="251"/>
      <c r="N2056" s="251"/>
      <c r="O2056" s="150"/>
      <c r="P2056" s="151"/>
      <c r="Q2056" s="145"/>
      <c r="R2056" s="165"/>
      <c r="S2056" s="177">
        <v>0</v>
      </c>
    </row>
    <row r="2057" spans="2:19" ht="12.75" customHeight="1" x14ac:dyDescent="0.25">
      <c r="B2057" s="137">
        <v>2044</v>
      </c>
      <c r="C2057" s="81">
        <v>6</v>
      </c>
      <c r="D2057" s="83" t="s">
        <v>1205</v>
      </c>
      <c r="E2057" s="83" t="s">
        <v>1118</v>
      </c>
      <c r="F2057" s="83"/>
      <c r="G2057" s="83"/>
      <c r="H2057" s="79">
        <f t="shared" ca="1" si="106"/>
        <v>-1</v>
      </c>
      <c r="I2057" s="251">
        <v>42058</v>
      </c>
      <c r="J2057" s="251">
        <v>42062</v>
      </c>
      <c r="K2057" s="150"/>
      <c r="L2057" s="184">
        <f t="shared" si="110"/>
        <v>5</v>
      </c>
      <c r="M2057" s="251"/>
      <c r="N2057" s="251"/>
      <c r="O2057" s="150"/>
      <c r="P2057" s="151"/>
      <c r="Q2057" s="145"/>
      <c r="R2057" s="165"/>
      <c r="S2057" s="177">
        <v>0</v>
      </c>
    </row>
    <row r="2058" spans="2:19" ht="12.75" customHeight="1" x14ac:dyDescent="0.25">
      <c r="B2058" s="137">
        <v>2045</v>
      </c>
      <c r="C2058" s="81">
        <v>6</v>
      </c>
      <c r="D2058" s="83" t="s">
        <v>1206</v>
      </c>
      <c r="E2058" s="83" t="s">
        <v>1119</v>
      </c>
      <c r="F2058" s="83"/>
      <c r="G2058" s="83"/>
      <c r="H2058" s="79">
        <f t="shared" ca="1" si="106"/>
        <v>-1</v>
      </c>
      <c r="I2058" s="251">
        <v>42058</v>
      </c>
      <c r="J2058" s="251">
        <v>42062</v>
      </c>
      <c r="K2058" s="150"/>
      <c r="L2058" s="184">
        <f t="shared" si="110"/>
        <v>5</v>
      </c>
      <c r="M2058" s="251"/>
      <c r="N2058" s="251"/>
      <c r="O2058" s="150"/>
      <c r="P2058" s="151"/>
      <c r="Q2058" s="145"/>
      <c r="R2058" s="165"/>
      <c r="S2058" s="177">
        <v>0</v>
      </c>
    </row>
    <row r="2059" spans="2:19" ht="12.75" customHeight="1" x14ac:dyDescent="0.25">
      <c r="B2059" s="137">
        <v>2046</v>
      </c>
      <c r="C2059" s="81">
        <v>6</v>
      </c>
      <c r="D2059" s="83" t="s">
        <v>1207</v>
      </c>
      <c r="E2059" s="83" t="s">
        <v>1120</v>
      </c>
      <c r="F2059" s="83"/>
      <c r="G2059" s="83"/>
      <c r="H2059" s="79">
        <f t="shared" ca="1" si="106"/>
        <v>-1</v>
      </c>
      <c r="I2059" s="251">
        <v>42058</v>
      </c>
      <c r="J2059" s="251">
        <v>42062</v>
      </c>
      <c r="K2059" s="150"/>
      <c r="L2059" s="184">
        <f t="shared" si="110"/>
        <v>5</v>
      </c>
      <c r="M2059" s="251"/>
      <c r="N2059" s="251"/>
      <c r="O2059" s="150"/>
      <c r="P2059" s="151"/>
      <c r="Q2059" s="145"/>
      <c r="R2059" s="165"/>
      <c r="S2059" s="177">
        <v>0</v>
      </c>
    </row>
    <row r="2060" spans="2:19" ht="12.75" customHeight="1" x14ac:dyDescent="0.25">
      <c r="B2060" s="137">
        <v>2047</v>
      </c>
      <c r="C2060" s="81">
        <v>5</v>
      </c>
      <c r="D2060" s="83" t="s">
        <v>1208</v>
      </c>
      <c r="E2060" s="83" t="s">
        <v>1121</v>
      </c>
      <c r="F2060" s="83"/>
      <c r="G2060" s="83"/>
      <c r="H2060" s="79">
        <f t="shared" ca="1" si="106"/>
        <v>-1</v>
      </c>
      <c r="I2060" s="251">
        <v>42058</v>
      </c>
      <c r="J2060" s="251">
        <v>42062</v>
      </c>
      <c r="K2060" s="149">
        <v>0.01</v>
      </c>
      <c r="L2060" s="184">
        <f t="shared" si="110"/>
        <v>5</v>
      </c>
      <c r="M2060" s="251"/>
      <c r="N2060" s="251"/>
      <c r="O2060" s="149">
        <v>0.01</v>
      </c>
      <c r="P2060" s="151"/>
      <c r="Q2060" s="145"/>
      <c r="R2060" s="165"/>
      <c r="S2060" s="177">
        <v>0</v>
      </c>
    </row>
    <row r="2061" spans="2:19" ht="12.75" customHeight="1" x14ac:dyDescent="0.25">
      <c r="B2061" s="137">
        <v>2048</v>
      </c>
      <c r="C2061" s="81">
        <v>5</v>
      </c>
      <c r="D2061" s="83" t="s">
        <v>1209</v>
      </c>
      <c r="E2061" s="83" t="s">
        <v>1122</v>
      </c>
      <c r="F2061" s="83"/>
      <c r="G2061" s="83"/>
      <c r="H2061" s="79">
        <f t="shared" ca="1" si="106"/>
        <v>-1</v>
      </c>
      <c r="I2061" s="251">
        <v>42058</v>
      </c>
      <c r="J2061" s="251">
        <v>42062</v>
      </c>
      <c r="K2061" s="149">
        <v>0.03</v>
      </c>
      <c r="L2061" s="184">
        <f t="shared" si="110"/>
        <v>5</v>
      </c>
      <c r="M2061" s="251"/>
      <c r="N2061" s="251"/>
      <c r="O2061" s="149">
        <v>0.03</v>
      </c>
      <c r="P2061" s="151"/>
      <c r="Q2061" s="145"/>
      <c r="R2061" s="165"/>
      <c r="S2061" s="177">
        <v>0</v>
      </c>
    </row>
    <row r="2062" spans="2:19" ht="12.75" customHeight="1" x14ac:dyDescent="0.25">
      <c r="B2062" s="137">
        <v>2049</v>
      </c>
      <c r="C2062" s="81">
        <v>3</v>
      </c>
      <c r="D2062" s="83" t="s">
        <v>1210</v>
      </c>
      <c r="E2062" s="83" t="s">
        <v>1123</v>
      </c>
      <c r="F2062" s="83"/>
      <c r="G2062" s="83"/>
      <c r="H2062" s="79">
        <f t="shared" ref="H2062:H2126" ca="1" si="111">IF(ISBLANK($N2062)=FALSE,1,IF($J2062&lt;=$D$6,-1,0))</f>
        <v>-1</v>
      </c>
      <c r="I2062" s="251">
        <f>MINA(I2063:I2135)</f>
        <v>42058</v>
      </c>
      <c r="J2062" s="251">
        <f>MAXA(J2063:J2135)</f>
        <v>42083</v>
      </c>
      <c r="K2062" s="150">
        <v>0.5</v>
      </c>
      <c r="L2062" s="184">
        <f t="shared" si="110"/>
        <v>20</v>
      </c>
      <c r="M2062" s="251"/>
      <c r="N2062" s="251"/>
      <c r="O2062" s="150">
        <v>0.5</v>
      </c>
      <c r="P2062" s="151"/>
      <c r="Q2062" s="145"/>
      <c r="R2062" s="165"/>
      <c r="S2062" s="177">
        <v>0</v>
      </c>
    </row>
    <row r="2063" spans="2:19" ht="12.75" customHeight="1" x14ac:dyDescent="0.25">
      <c r="B2063" s="137">
        <v>2050</v>
      </c>
      <c r="C2063" s="81">
        <v>4</v>
      </c>
      <c r="D2063" s="83" t="s">
        <v>1211</v>
      </c>
      <c r="E2063" s="83" t="s">
        <v>107</v>
      </c>
      <c r="F2063" s="83" t="s">
        <v>1073</v>
      </c>
      <c r="G2063" s="83"/>
      <c r="H2063" s="79">
        <f t="shared" ca="1" si="111"/>
        <v>-1</v>
      </c>
      <c r="I2063" s="251">
        <f>MINA(I2064:I2070)</f>
        <v>42058</v>
      </c>
      <c r="J2063" s="251">
        <f>MAXA(J2064:J2070)</f>
        <v>42062</v>
      </c>
      <c r="K2063" s="150">
        <v>0.1</v>
      </c>
      <c r="L2063" s="184">
        <f t="shared" si="110"/>
        <v>5</v>
      </c>
      <c r="M2063" s="251"/>
      <c r="N2063" s="251"/>
      <c r="O2063" s="150">
        <v>0.1</v>
      </c>
      <c r="P2063" s="151"/>
      <c r="Q2063" s="145"/>
      <c r="R2063" s="165"/>
      <c r="S2063" s="177">
        <v>0</v>
      </c>
    </row>
    <row r="2064" spans="2:19" ht="12.75" customHeight="1" x14ac:dyDescent="0.25">
      <c r="B2064" s="137">
        <v>2051</v>
      </c>
      <c r="C2064" s="81">
        <v>5</v>
      </c>
      <c r="D2064" s="83" t="s">
        <v>1212</v>
      </c>
      <c r="E2064" s="83" t="s">
        <v>1074</v>
      </c>
      <c r="F2064" s="83"/>
      <c r="G2064" s="83"/>
      <c r="H2064" s="79">
        <f t="shared" ca="1" si="111"/>
        <v>-1</v>
      </c>
      <c r="I2064" s="251">
        <v>42058</v>
      </c>
      <c r="J2064" s="251">
        <v>42062</v>
      </c>
      <c r="K2064" s="149">
        <v>0.02</v>
      </c>
      <c r="L2064" s="184">
        <f>NETWORKDAYS(I2064,J2064,0)</f>
        <v>5</v>
      </c>
      <c r="M2064" s="251"/>
      <c r="N2064" s="251"/>
      <c r="O2064" s="149">
        <v>0.02</v>
      </c>
      <c r="P2064" s="151"/>
      <c r="Q2064" s="145"/>
      <c r="R2064" s="165"/>
      <c r="S2064" s="177">
        <v>0</v>
      </c>
    </row>
    <row r="2065" spans="2:19" ht="12.75" customHeight="1" x14ac:dyDescent="0.25">
      <c r="B2065" s="137">
        <v>2052</v>
      </c>
      <c r="C2065" s="81">
        <v>5</v>
      </c>
      <c r="D2065" s="83" t="s">
        <v>1213</v>
      </c>
      <c r="E2065" s="83" t="s">
        <v>1083</v>
      </c>
      <c r="F2065" s="83"/>
      <c r="G2065" s="83"/>
      <c r="H2065" s="79">
        <f t="shared" ca="1" si="111"/>
        <v>-1</v>
      </c>
      <c r="I2065" s="251">
        <v>42058</v>
      </c>
      <c r="J2065" s="251">
        <v>42062</v>
      </c>
      <c r="K2065" s="149">
        <v>0.01</v>
      </c>
      <c r="L2065" s="184">
        <f t="shared" si="110"/>
        <v>5</v>
      </c>
      <c r="M2065" s="251"/>
      <c r="N2065" s="251"/>
      <c r="O2065" s="149">
        <v>0.01</v>
      </c>
      <c r="P2065" s="151"/>
      <c r="Q2065" s="145"/>
      <c r="R2065" s="165"/>
      <c r="S2065" s="177">
        <v>0</v>
      </c>
    </row>
    <row r="2066" spans="2:19" ht="12.75" customHeight="1" x14ac:dyDescent="0.25">
      <c r="B2066" s="137">
        <v>2053</v>
      </c>
      <c r="C2066" s="81">
        <v>5</v>
      </c>
      <c r="D2066" s="83" t="s">
        <v>1214</v>
      </c>
      <c r="E2066" s="83" t="s">
        <v>1124</v>
      </c>
      <c r="F2066" s="83"/>
      <c r="G2066" s="83"/>
      <c r="H2066" s="79">
        <f t="shared" ca="1" si="111"/>
        <v>-1</v>
      </c>
      <c r="I2066" s="251">
        <v>42058</v>
      </c>
      <c r="J2066" s="251">
        <v>42062</v>
      </c>
      <c r="K2066" s="149">
        <v>0.03</v>
      </c>
      <c r="L2066" s="184">
        <f t="shared" ref="L2066:L2081" si="112">NETWORKDAYS(I2066,J2066,0)</f>
        <v>5</v>
      </c>
      <c r="M2066" s="251"/>
      <c r="N2066" s="251"/>
      <c r="O2066" s="149">
        <v>0.03</v>
      </c>
      <c r="P2066" s="151"/>
      <c r="Q2066" s="145"/>
      <c r="R2066" s="165"/>
      <c r="S2066" s="177">
        <v>0</v>
      </c>
    </row>
    <row r="2067" spans="2:19" ht="12.75" customHeight="1" x14ac:dyDescent="0.25">
      <c r="B2067" s="137">
        <v>2054</v>
      </c>
      <c r="C2067" s="81">
        <v>5</v>
      </c>
      <c r="D2067" s="83" t="s">
        <v>1215</v>
      </c>
      <c r="E2067" s="83" t="s">
        <v>1100</v>
      </c>
      <c r="F2067" s="83"/>
      <c r="G2067" s="83"/>
      <c r="H2067" s="79">
        <f t="shared" ca="1" si="111"/>
        <v>-1</v>
      </c>
      <c r="I2067" s="251">
        <v>42058</v>
      </c>
      <c r="J2067" s="251">
        <v>42062</v>
      </c>
      <c r="K2067" s="149">
        <v>0.01</v>
      </c>
      <c r="L2067" s="184">
        <f t="shared" si="112"/>
        <v>5</v>
      </c>
      <c r="M2067" s="251"/>
      <c r="N2067" s="251"/>
      <c r="O2067" s="149">
        <v>0.01</v>
      </c>
      <c r="P2067" s="151"/>
      <c r="Q2067" s="145"/>
      <c r="R2067" s="165"/>
      <c r="S2067" s="177">
        <v>0</v>
      </c>
    </row>
    <row r="2068" spans="2:19" ht="12.75" customHeight="1" x14ac:dyDescent="0.25">
      <c r="B2068" s="137">
        <v>2055</v>
      </c>
      <c r="C2068" s="81">
        <v>5</v>
      </c>
      <c r="D2068" s="83" t="s">
        <v>1216</v>
      </c>
      <c r="E2068" s="83" t="s">
        <v>1110</v>
      </c>
      <c r="F2068" s="83"/>
      <c r="G2068" s="83"/>
      <c r="H2068" s="79">
        <f t="shared" ca="1" si="111"/>
        <v>-1</v>
      </c>
      <c r="I2068" s="251">
        <v>42058</v>
      </c>
      <c r="J2068" s="251">
        <v>42062</v>
      </c>
      <c r="K2068" s="149">
        <v>0.01</v>
      </c>
      <c r="L2068" s="184">
        <f t="shared" si="112"/>
        <v>5</v>
      </c>
      <c r="M2068" s="251"/>
      <c r="N2068" s="251"/>
      <c r="O2068" s="149">
        <v>0.01</v>
      </c>
      <c r="P2068" s="151"/>
      <c r="Q2068" s="145"/>
      <c r="R2068" s="165"/>
      <c r="S2068" s="177">
        <v>0</v>
      </c>
    </row>
    <row r="2069" spans="2:19" ht="12.75" customHeight="1" x14ac:dyDescent="0.25">
      <c r="B2069" s="137">
        <v>2056</v>
      </c>
      <c r="C2069" s="81">
        <v>5</v>
      </c>
      <c r="D2069" s="83" t="s">
        <v>1217</v>
      </c>
      <c r="E2069" s="83" t="s">
        <v>1114</v>
      </c>
      <c r="F2069" s="83"/>
      <c r="G2069" s="83"/>
      <c r="H2069" s="79">
        <f t="shared" ca="1" si="111"/>
        <v>-1</v>
      </c>
      <c r="I2069" s="251">
        <v>42058</v>
      </c>
      <c r="J2069" s="251">
        <v>42062</v>
      </c>
      <c r="K2069" s="149">
        <v>0.01</v>
      </c>
      <c r="L2069" s="184">
        <f t="shared" si="112"/>
        <v>5</v>
      </c>
      <c r="M2069" s="251"/>
      <c r="N2069" s="251"/>
      <c r="O2069" s="149">
        <v>0.01</v>
      </c>
      <c r="P2069" s="151"/>
      <c r="Q2069" s="145"/>
      <c r="R2069" s="165"/>
      <c r="S2069" s="177">
        <v>1</v>
      </c>
    </row>
    <row r="2070" spans="2:19" ht="22.5" customHeight="1" x14ac:dyDescent="0.25">
      <c r="B2070" s="137">
        <v>2057</v>
      </c>
      <c r="C2070" s="81">
        <v>5</v>
      </c>
      <c r="D2070" s="83" t="s">
        <v>1218</v>
      </c>
      <c r="E2070" s="83" t="s">
        <v>1121</v>
      </c>
      <c r="F2070" s="83"/>
      <c r="G2070" s="83"/>
      <c r="H2070" s="79">
        <f t="shared" ca="1" si="111"/>
        <v>-1</v>
      </c>
      <c r="I2070" s="251">
        <v>42058</v>
      </c>
      <c r="J2070" s="251">
        <v>42062</v>
      </c>
      <c r="K2070" s="149">
        <v>0.01</v>
      </c>
      <c r="L2070" s="184">
        <f t="shared" si="112"/>
        <v>5</v>
      </c>
      <c r="M2070" s="251"/>
      <c r="N2070" s="251"/>
      <c r="O2070" s="149">
        <v>0.01</v>
      </c>
      <c r="P2070" s="151"/>
      <c r="Q2070" s="145"/>
      <c r="R2070" s="165"/>
      <c r="S2070" s="177">
        <v>0</v>
      </c>
    </row>
    <row r="2071" spans="2:19" ht="12.75" customHeight="1" x14ac:dyDescent="0.25">
      <c r="B2071" s="137">
        <v>2058</v>
      </c>
      <c r="C2071" s="81">
        <v>4</v>
      </c>
      <c r="D2071" s="83" t="s">
        <v>1219</v>
      </c>
      <c r="E2071" s="83" t="s">
        <v>108</v>
      </c>
      <c r="F2071" s="83" t="s">
        <v>1073</v>
      </c>
      <c r="G2071" s="83"/>
      <c r="H2071" s="79">
        <f t="shared" ca="1" si="111"/>
        <v>-1</v>
      </c>
      <c r="I2071" s="251">
        <f>MINA(I2072:I2127)</f>
        <v>42058</v>
      </c>
      <c r="J2071" s="251">
        <f>MAXA(J2072:J2127)</f>
        <v>42083</v>
      </c>
      <c r="K2071" s="150">
        <v>0.3</v>
      </c>
      <c r="L2071" s="184">
        <f t="shared" si="112"/>
        <v>20</v>
      </c>
      <c r="M2071" s="251"/>
      <c r="N2071" s="251"/>
      <c r="O2071" s="150">
        <v>0.3</v>
      </c>
      <c r="P2071" s="151"/>
      <c r="Q2071" s="145"/>
      <c r="R2071" s="165"/>
      <c r="S2071" s="177">
        <v>0</v>
      </c>
    </row>
    <row r="2072" spans="2:19" ht="12.75" customHeight="1" x14ac:dyDescent="0.25">
      <c r="B2072" s="137">
        <v>2059</v>
      </c>
      <c r="C2072" s="81">
        <v>5</v>
      </c>
      <c r="D2072" s="83" t="s">
        <v>1220</v>
      </c>
      <c r="E2072" s="83" t="s">
        <v>1074</v>
      </c>
      <c r="F2072" s="83"/>
      <c r="G2072" s="83"/>
      <c r="H2072" s="79">
        <f t="shared" ca="1" si="111"/>
        <v>-1</v>
      </c>
      <c r="I2072" s="251">
        <f>MINA(I2073:I2080)</f>
        <v>42058</v>
      </c>
      <c r="J2072" s="251">
        <f>MAXA(J2073:J2080)</f>
        <v>42069</v>
      </c>
      <c r="K2072" s="149">
        <v>0.05</v>
      </c>
      <c r="L2072" s="184">
        <f t="shared" si="112"/>
        <v>10</v>
      </c>
      <c r="M2072" s="251"/>
      <c r="N2072" s="251"/>
      <c r="O2072" s="149">
        <v>0.05</v>
      </c>
      <c r="P2072" s="151"/>
      <c r="Q2072" s="145"/>
      <c r="R2072" s="165"/>
      <c r="S2072" s="177">
        <v>0</v>
      </c>
    </row>
    <row r="2073" spans="2:19" ht="12.75" customHeight="1" x14ac:dyDescent="0.25">
      <c r="B2073" s="137">
        <v>2060</v>
      </c>
      <c r="C2073" s="81">
        <v>6</v>
      </c>
      <c r="D2073" s="83" t="s">
        <v>1221</v>
      </c>
      <c r="E2073" s="83" t="s">
        <v>1075</v>
      </c>
      <c r="F2073" s="83"/>
      <c r="G2073" s="83"/>
      <c r="H2073" s="79">
        <f t="shared" ca="1" si="111"/>
        <v>-1</v>
      </c>
      <c r="I2073" s="251">
        <v>42058</v>
      </c>
      <c r="J2073" s="251">
        <v>42062</v>
      </c>
      <c r="K2073" s="150"/>
      <c r="L2073" s="184">
        <f t="shared" si="112"/>
        <v>5</v>
      </c>
      <c r="M2073" s="251"/>
      <c r="N2073" s="251"/>
      <c r="O2073" s="150"/>
      <c r="P2073" s="151"/>
      <c r="Q2073" s="145"/>
      <c r="R2073" s="165"/>
      <c r="S2073" s="177">
        <v>0</v>
      </c>
    </row>
    <row r="2074" spans="2:19" ht="12.75" customHeight="1" x14ac:dyDescent="0.25">
      <c r="B2074" s="137">
        <v>2061</v>
      </c>
      <c r="C2074" s="81">
        <v>6</v>
      </c>
      <c r="D2074" s="83" t="s">
        <v>1222</v>
      </c>
      <c r="E2074" s="83" t="s">
        <v>1076</v>
      </c>
      <c r="F2074" s="83"/>
      <c r="G2074" s="83"/>
      <c r="H2074" s="79">
        <f t="shared" ca="1" si="111"/>
        <v>-1</v>
      </c>
      <c r="I2074" s="251">
        <v>42058</v>
      </c>
      <c r="J2074" s="251">
        <v>42062</v>
      </c>
      <c r="K2074" s="150"/>
      <c r="L2074" s="184">
        <f t="shared" si="112"/>
        <v>5</v>
      </c>
      <c r="M2074" s="251"/>
      <c r="N2074" s="251"/>
      <c r="O2074" s="150"/>
      <c r="P2074" s="151"/>
      <c r="Q2074" s="145"/>
      <c r="R2074" s="165"/>
      <c r="S2074" s="177">
        <v>0</v>
      </c>
    </row>
    <row r="2075" spans="2:19" ht="12.75" customHeight="1" x14ac:dyDescent="0.25">
      <c r="B2075" s="137">
        <v>2062</v>
      </c>
      <c r="C2075" s="81">
        <v>6</v>
      </c>
      <c r="D2075" s="83" t="s">
        <v>1223</v>
      </c>
      <c r="E2075" s="83" t="s">
        <v>1077</v>
      </c>
      <c r="F2075" s="83"/>
      <c r="G2075" s="83"/>
      <c r="H2075" s="79">
        <f t="shared" ca="1" si="111"/>
        <v>-1</v>
      </c>
      <c r="I2075" s="251">
        <v>42058</v>
      </c>
      <c r="J2075" s="251">
        <v>42062</v>
      </c>
      <c r="K2075" s="150"/>
      <c r="L2075" s="184">
        <f t="shared" si="112"/>
        <v>5</v>
      </c>
      <c r="M2075" s="251"/>
      <c r="N2075" s="251"/>
      <c r="O2075" s="150"/>
      <c r="P2075" s="151"/>
      <c r="Q2075" s="145"/>
      <c r="R2075" s="165"/>
      <c r="S2075" s="177">
        <v>0</v>
      </c>
    </row>
    <row r="2076" spans="2:19" ht="12.75" customHeight="1" x14ac:dyDescent="0.25">
      <c r="B2076" s="137">
        <v>2063</v>
      </c>
      <c r="C2076" s="81">
        <v>6</v>
      </c>
      <c r="D2076" s="83" t="s">
        <v>1224</v>
      </c>
      <c r="E2076" s="83" t="s">
        <v>1078</v>
      </c>
      <c r="F2076" s="83"/>
      <c r="G2076" s="83"/>
      <c r="H2076" s="79">
        <f t="shared" ca="1" si="111"/>
        <v>-1</v>
      </c>
      <c r="I2076" s="251">
        <v>42058</v>
      </c>
      <c r="J2076" s="251">
        <v>42062</v>
      </c>
      <c r="K2076" s="150"/>
      <c r="L2076" s="184">
        <f t="shared" si="112"/>
        <v>5</v>
      </c>
      <c r="M2076" s="251"/>
      <c r="N2076" s="251"/>
      <c r="O2076" s="150"/>
      <c r="P2076" s="151"/>
      <c r="Q2076" s="145"/>
      <c r="R2076" s="165"/>
      <c r="S2076" s="177">
        <v>0</v>
      </c>
    </row>
    <row r="2077" spans="2:19" ht="12.75" customHeight="1" x14ac:dyDescent="0.25">
      <c r="B2077" s="137">
        <v>2064</v>
      </c>
      <c r="C2077" s="81">
        <v>6</v>
      </c>
      <c r="D2077" s="83" t="s">
        <v>1225</v>
      </c>
      <c r="E2077" s="83" t="s">
        <v>1079</v>
      </c>
      <c r="F2077" s="83"/>
      <c r="G2077" s="83"/>
      <c r="H2077" s="79">
        <f t="shared" ca="1" si="111"/>
        <v>-1</v>
      </c>
      <c r="I2077" s="251">
        <v>42065</v>
      </c>
      <c r="J2077" s="251">
        <v>42069</v>
      </c>
      <c r="K2077" s="150"/>
      <c r="L2077" s="184">
        <f t="shared" si="112"/>
        <v>5</v>
      </c>
      <c r="M2077" s="251"/>
      <c r="N2077" s="251"/>
      <c r="O2077" s="150"/>
      <c r="P2077" s="151"/>
      <c r="Q2077" s="145"/>
      <c r="R2077" s="165"/>
      <c r="S2077" s="177">
        <v>0</v>
      </c>
    </row>
    <row r="2078" spans="2:19" ht="12.75" customHeight="1" x14ac:dyDescent="0.25">
      <c r="B2078" s="137">
        <v>2065</v>
      </c>
      <c r="C2078" s="81">
        <v>6</v>
      </c>
      <c r="D2078" s="83" t="s">
        <v>1226</v>
      </c>
      <c r="E2078" s="83" t="s">
        <v>1080</v>
      </c>
      <c r="F2078" s="83"/>
      <c r="G2078" s="83"/>
      <c r="H2078" s="79">
        <f t="shared" ca="1" si="111"/>
        <v>-1</v>
      </c>
      <c r="I2078" s="251">
        <v>42058</v>
      </c>
      <c r="J2078" s="251">
        <v>42062</v>
      </c>
      <c r="K2078" s="150"/>
      <c r="L2078" s="184">
        <f t="shared" si="112"/>
        <v>5</v>
      </c>
      <c r="M2078" s="251"/>
      <c r="N2078" s="251"/>
      <c r="O2078" s="150"/>
      <c r="P2078" s="151"/>
      <c r="Q2078" s="145"/>
      <c r="R2078" s="165"/>
      <c r="S2078" s="177">
        <v>0</v>
      </c>
    </row>
    <row r="2079" spans="2:19" ht="12.75" customHeight="1" x14ac:dyDescent="0.25">
      <c r="B2079" s="137">
        <v>2066</v>
      </c>
      <c r="C2079" s="81">
        <v>6</v>
      </c>
      <c r="D2079" s="83" t="s">
        <v>1227</v>
      </c>
      <c r="E2079" s="83" t="s">
        <v>1081</v>
      </c>
      <c r="F2079" s="83"/>
      <c r="G2079" s="83"/>
      <c r="H2079" s="79">
        <f t="shared" ca="1" si="111"/>
        <v>-1</v>
      </c>
      <c r="I2079" s="251">
        <v>42058</v>
      </c>
      <c r="J2079" s="251">
        <v>42062</v>
      </c>
      <c r="K2079" s="150"/>
      <c r="L2079" s="184">
        <f t="shared" si="112"/>
        <v>5</v>
      </c>
      <c r="M2079" s="251"/>
      <c r="N2079" s="251"/>
      <c r="O2079" s="150"/>
      <c r="P2079" s="151"/>
      <c r="Q2079" s="145"/>
      <c r="R2079" s="165"/>
      <c r="S2079" s="177">
        <v>0</v>
      </c>
    </row>
    <row r="2080" spans="2:19" ht="12.75" customHeight="1" x14ac:dyDescent="0.25">
      <c r="B2080" s="137">
        <v>2067</v>
      </c>
      <c r="C2080" s="81">
        <v>6</v>
      </c>
      <c r="D2080" s="83" t="s">
        <v>1228</v>
      </c>
      <c r="E2080" s="83" t="s">
        <v>1082</v>
      </c>
      <c r="F2080" s="83"/>
      <c r="G2080" s="83"/>
      <c r="H2080" s="79">
        <f t="shared" ca="1" si="111"/>
        <v>-1</v>
      </c>
      <c r="I2080" s="251">
        <v>42058</v>
      </c>
      <c r="J2080" s="251">
        <v>42062</v>
      </c>
      <c r="K2080" s="150"/>
      <c r="L2080" s="184">
        <f t="shared" si="112"/>
        <v>5</v>
      </c>
      <c r="M2080" s="251"/>
      <c r="N2080" s="251"/>
      <c r="O2080" s="150"/>
      <c r="P2080" s="151"/>
      <c r="Q2080" s="145"/>
      <c r="R2080" s="165"/>
      <c r="S2080" s="177">
        <v>0</v>
      </c>
    </row>
    <row r="2081" spans="2:19" ht="12.75" customHeight="1" x14ac:dyDescent="0.25">
      <c r="B2081" s="137">
        <v>2068</v>
      </c>
      <c r="C2081" s="81">
        <v>5</v>
      </c>
      <c r="D2081" s="83" t="s">
        <v>1229</v>
      </c>
      <c r="E2081" s="83" t="s">
        <v>1083</v>
      </c>
      <c r="F2081" s="83"/>
      <c r="G2081" s="83"/>
      <c r="H2081" s="79">
        <f t="shared" ca="1" si="111"/>
        <v>-1</v>
      </c>
      <c r="I2081" s="251">
        <f>MINA(I2082:I2091)</f>
        <v>42065</v>
      </c>
      <c r="J2081" s="251">
        <f>MAXA(J2082:J2091)</f>
        <v>42069</v>
      </c>
      <c r="K2081" s="149">
        <v>0.02</v>
      </c>
      <c r="L2081" s="184">
        <f t="shared" si="112"/>
        <v>5</v>
      </c>
      <c r="M2081" s="251"/>
      <c r="N2081" s="251"/>
      <c r="O2081" s="149">
        <v>0.02</v>
      </c>
      <c r="P2081" s="151"/>
      <c r="Q2081" s="145"/>
      <c r="R2081" s="165"/>
      <c r="S2081" s="177">
        <v>0</v>
      </c>
    </row>
    <row r="2082" spans="2:19" ht="12.75" customHeight="1" x14ac:dyDescent="0.25">
      <c r="B2082" s="137">
        <v>2069</v>
      </c>
      <c r="C2082" s="81">
        <v>6</v>
      </c>
      <c r="D2082" s="83" t="s">
        <v>1230</v>
      </c>
      <c r="E2082" s="83" t="s">
        <v>1084</v>
      </c>
      <c r="F2082" s="83"/>
      <c r="G2082" s="83"/>
      <c r="H2082" s="79">
        <f t="shared" ca="1" si="111"/>
        <v>-1</v>
      </c>
      <c r="I2082" s="251">
        <v>42065</v>
      </c>
      <c r="J2082" s="251">
        <v>42069</v>
      </c>
      <c r="K2082" s="150"/>
      <c r="L2082" s="184">
        <f>NETWORKDAYS(I2082,J2082,0)</f>
        <v>5</v>
      </c>
      <c r="M2082" s="251"/>
      <c r="N2082" s="251"/>
      <c r="O2082" s="150"/>
      <c r="P2082" s="151"/>
      <c r="Q2082" s="145"/>
      <c r="R2082" s="165"/>
      <c r="S2082" s="177">
        <v>0</v>
      </c>
    </row>
    <row r="2083" spans="2:19" ht="12.75" customHeight="1" x14ac:dyDescent="0.25">
      <c r="B2083" s="137">
        <v>2070</v>
      </c>
      <c r="C2083" s="81">
        <v>6</v>
      </c>
      <c r="D2083" s="83" t="s">
        <v>1231</v>
      </c>
      <c r="E2083" s="83" t="s">
        <v>1085</v>
      </c>
      <c r="F2083" s="83"/>
      <c r="G2083" s="83"/>
      <c r="H2083" s="79">
        <f t="shared" ca="1" si="111"/>
        <v>-1</v>
      </c>
      <c r="I2083" s="251">
        <v>42065</v>
      </c>
      <c r="J2083" s="251">
        <v>42069</v>
      </c>
      <c r="K2083" s="150"/>
      <c r="L2083" s="184">
        <f t="shared" ref="L2083:L2098" si="113">NETWORKDAYS(I2083,J2083,0)</f>
        <v>5</v>
      </c>
      <c r="M2083" s="251"/>
      <c r="N2083" s="251"/>
      <c r="O2083" s="150"/>
      <c r="P2083" s="151"/>
      <c r="Q2083" s="145"/>
      <c r="R2083" s="165"/>
      <c r="S2083" s="177">
        <v>0</v>
      </c>
    </row>
    <row r="2084" spans="2:19" ht="12.75" customHeight="1" x14ac:dyDescent="0.25">
      <c r="B2084" s="137">
        <v>2071</v>
      </c>
      <c r="C2084" s="81">
        <v>6</v>
      </c>
      <c r="D2084" s="83" t="s">
        <v>1232</v>
      </c>
      <c r="E2084" s="83" t="s">
        <v>1086</v>
      </c>
      <c r="F2084" s="83"/>
      <c r="G2084" s="83"/>
      <c r="H2084" s="79">
        <f t="shared" ca="1" si="111"/>
        <v>-1</v>
      </c>
      <c r="I2084" s="251">
        <v>42065</v>
      </c>
      <c r="J2084" s="251">
        <v>42069</v>
      </c>
      <c r="K2084" s="150"/>
      <c r="L2084" s="184">
        <f t="shared" si="113"/>
        <v>5</v>
      </c>
      <c r="M2084" s="251"/>
      <c r="N2084" s="251"/>
      <c r="O2084" s="150"/>
      <c r="P2084" s="151"/>
      <c r="Q2084" s="145"/>
      <c r="R2084" s="165"/>
      <c r="S2084" s="177">
        <v>0</v>
      </c>
    </row>
    <row r="2085" spans="2:19" ht="12.75" customHeight="1" x14ac:dyDescent="0.25">
      <c r="B2085" s="137">
        <v>2072</v>
      </c>
      <c r="C2085" s="81">
        <v>6</v>
      </c>
      <c r="D2085" s="83" t="s">
        <v>1233</v>
      </c>
      <c r="E2085" s="83" t="s">
        <v>1087</v>
      </c>
      <c r="F2085" s="83"/>
      <c r="G2085" s="83"/>
      <c r="H2085" s="79">
        <f t="shared" ca="1" si="111"/>
        <v>-1</v>
      </c>
      <c r="I2085" s="251">
        <v>42065</v>
      </c>
      <c r="J2085" s="251">
        <v>42069</v>
      </c>
      <c r="K2085" s="150"/>
      <c r="L2085" s="184">
        <f t="shared" si="113"/>
        <v>5</v>
      </c>
      <c r="M2085" s="251"/>
      <c r="N2085" s="251"/>
      <c r="O2085" s="150"/>
      <c r="P2085" s="151"/>
      <c r="Q2085" s="145"/>
      <c r="R2085" s="165"/>
      <c r="S2085" s="177">
        <v>0</v>
      </c>
    </row>
    <row r="2086" spans="2:19" ht="12.75" customHeight="1" x14ac:dyDescent="0.25">
      <c r="B2086" s="137">
        <v>2073</v>
      </c>
      <c r="C2086" s="81">
        <v>6</v>
      </c>
      <c r="D2086" s="83" t="s">
        <v>1234</v>
      </c>
      <c r="E2086" s="83" t="s">
        <v>1078</v>
      </c>
      <c r="F2086" s="83"/>
      <c r="G2086" s="83"/>
      <c r="H2086" s="79">
        <f t="shared" ca="1" si="111"/>
        <v>-1</v>
      </c>
      <c r="I2086" s="251">
        <v>42065</v>
      </c>
      <c r="J2086" s="251">
        <v>42069</v>
      </c>
      <c r="K2086" s="150"/>
      <c r="L2086" s="184">
        <f t="shared" si="113"/>
        <v>5</v>
      </c>
      <c r="M2086" s="251"/>
      <c r="N2086" s="251"/>
      <c r="O2086" s="150"/>
      <c r="P2086" s="151"/>
      <c r="Q2086" s="145"/>
      <c r="R2086" s="165"/>
      <c r="S2086" s="177">
        <v>0</v>
      </c>
    </row>
    <row r="2087" spans="2:19" ht="12.75" customHeight="1" x14ac:dyDescent="0.25">
      <c r="B2087" s="137">
        <v>2074</v>
      </c>
      <c r="C2087" s="81">
        <v>6</v>
      </c>
      <c r="D2087" s="83" t="s">
        <v>1235</v>
      </c>
      <c r="E2087" s="83" t="s">
        <v>1088</v>
      </c>
      <c r="F2087" s="83"/>
      <c r="G2087" s="83"/>
      <c r="H2087" s="79">
        <f t="shared" ca="1" si="111"/>
        <v>-1</v>
      </c>
      <c r="I2087" s="251">
        <v>42065</v>
      </c>
      <c r="J2087" s="251">
        <v>42069</v>
      </c>
      <c r="K2087" s="150"/>
      <c r="L2087" s="184">
        <f t="shared" si="113"/>
        <v>5</v>
      </c>
      <c r="M2087" s="251"/>
      <c r="N2087" s="251"/>
      <c r="O2087" s="150"/>
      <c r="P2087" s="151"/>
      <c r="Q2087" s="145"/>
      <c r="R2087" s="165"/>
      <c r="S2087" s="177">
        <v>0</v>
      </c>
    </row>
    <row r="2088" spans="2:19" ht="12.75" customHeight="1" x14ac:dyDescent="0.25">
      <c r="B2088" s="137">
        <v>2075</v>
      </c>
      <c r="C2088" s="81">
        <v>6</v>
      </c>
      <c r="D2088" s="83" t="s">
        <v>1236</v>
      </c>
      <c r="E2088" s="83" t="s">
        <v>1081</v>
      </c>
      <c r="F2088" s="83"/>
      <c r="G2088" s="83"/>
      <c r="H2088" s="79">
        <f t="shared" ca="1" si="111"/>
        <v>-1</v>
      </c>
      <c r="I2088" s="251">
        <v>42065</v>
      </c>
      <c r="J2088" s="251">
        <v>42069</v>
      </c>
      <c r="K2088" s="150"/>
      <c r="L2088" s="184">
        <f t="shared" si="113"/>
        <v>5</v>
      </c>
      <c r="M2088" s="251"/>
      <c r="N2088" s="251"/>
      <c r="O2088" s="150"/>
      <c r="P2088" s="151"/>
      <c r="Q2088" s="145"/>
      <c r="R2088" s="165"/>
      <c r="S2088" s="177">
        <v>0</v>
      </c>
    </row>
    <row r="2089" spans="2:19" ht="12.75" customHeight="1" x14ac:dyDescent="0.25">
      <c r="B2089" s="137">
        <v>2076</v>
      </c>
      <c r="C2089" s="81">
        <v>6</v>
      </c>
      <c r="D2089" s="83" t="s">
        <v>1237</v>
      </c>
      <c r="E2089" s="83" t="s">
        <v>1089</v>
      </c>
      <c r="F2089" s="83"/>
      <c r="G2089" s="83"/>
      <c r="H2089" s="79">
        <f t="shared" ca="1" si="111"/>
        <v>-1</v>
      </c>
      <c r="I2089" s="251">
        <v>42065</v>
      </c>
      <c r="J2089" s="251">
        <v>42069</v>
      </c>
      <c r="K2089" s="150"/>
      <c r="L2089" s="184">
        <f t="shared" si="113"/>
        <v>5</v>
      </c>
      <c r="M2089" s="251"/>
      <c r="N2089" s="251"/>
      <c r="O2089" s="150"/>
      <c r="P2089" s="151"/>
      <c r="Q2089" s="145"/>
      <c r="R2089" s="165"/>
      <c r="S2089" s="177">
        <v>0</v>
      </c>
    </row>
    <row r="2090" spans="2:19" ht="12.75" customHeight="1" x14ac:dyDescent="0.25">
      <c r="B2090" s="137">
        <v>2077</v>
      </c>
      <c r="C2090" s="81">
        <v>6</v>
      </c>
      <c r="D2090" s="83" t="s">
        <v>1238</v>
      </c>
      <c r="E2090" s="83" t="s">
        <v>1090</v>
      </c>
      <c r="F2090" s="83"/>
      <c r="G2090" s="83"/>
      <c r="H2090" s="79">
        <f t="shared" ca="1" si="111"/>
        <v>-1</v>
      </c>
      <c r="I2090" s="251">
        <v>42065</v>
      </c>
      <c r="J2090" s="251">
        <v>42069</v>
      </c>
      <c r="K2090" s="150"/>
      <c r="L2090" s="184">
        <f t="shared" si="113"/>
        <v>5</v>
      </c>
      <c r="M2090" s="251"/>
      <c r="N2090" s="251"/>
      <c r="O2090" s="150"/>
      <c r="P2090" s="151"/>
      <c r="Q2090" s="145"/>
      <c r="R2090" s="165"/>
      <c r="S2090" s="177">
        <v>0</v>
      </c>
    </row>
    <row r="2091" spans="2:19" ht="12.75" customHeight="1" x14ac:dyDescent="0.25">
      <c r="B2091" s="137">
        <v>2078</v>
      </c>
      <c r="C2091" s="81">
        <v>6</v>
      </c>
      <c r="D2091" s="83" t="s">
        <v>1239</v>
      </c>
      <c r="E2091" s="83" t="s">
        <v>1082</v>
      </c>
      <c r="F2091" s="83"/>
      <c r="G2091" s="83"/>
      <c r="H2091" s="79">
        <f t="shared" ca="1" si="111"/>
        <v>-1</v>
      </c>
      <c r="I2091" s="251">
        <v>42065</v>
      </c>
      <c r="J2091" s="251">
        <v>42069</v>
      </c>
      <c r="K2091" s="150"/>
      <c r="L2091" s="184">
        <f t="shared" si="113"/>
        <v>5</v>
      </c>
      <c r="M2091" s="251"/>
      <c r="N2091" s="251"/>
      <c r="O2091" s="150"/>
      <c r="P2091" s="151"/>
      <c r="Q2091" s="145"/>
      <c r="R2091" s="165"/>
      <c r="S2091" s="177">
        <v>0</v>
      </c>
    </row>
    <row r="2092" spans="2:19" ht="12.75" customHeight="1" x14ac:dyDescent="0.25">
      <c r="B2092" s="137">
        <v>2079</v>
      </c>
      <c r="C2092" s="81">
        <v>5</v>
      </c>
      <c r="D2092" s="83" t="s">
        <v>1240</v>
      </c>
      <c r="E2092" s="83" t="s">
        <v>1091</v>
      </c>
      <c r="F2092" s="83"/>
      <c r="G2092" s="83"/>
      <c r="H2092" s="79">
        <f t="shared" ca="1" si="111"/>
        <v>-1</v>
      </c>
      <c r="I2092" s="251">
        <f>MINA(I2093:I2101)</f>
        <v>42058</v>
      </c>
      <c r="J2092" s="251">
        <f>MAXA(J2093:J2101)</f>
        <v>42069</v>
      </c>
      <c r="K2092" s="149">
        <v>0.1</v>
      </c>
      <c r="L2092" s="184">
        <f t="shared" si="113"/>
        <v>10</v>
      </c>
      <c r="M2092" s="251"/>
      <c r="N2092" s="251"/>
      <c r="O2092" s="149">
        <v>0.1</v>
      </c>
      <c r="P2092" s="151"/>
      <c r="Q2092" s="145"/>
      <c r="R2092" s="165"/>
      <c r="S2092" s="177">
        <v>0</v>
      </c>
    </row>
    <row r="2093" spans="2:19" ht="12.75" customHeight="1" x14ac:dyDescent="0.25">
      <c r="B2093" s="137">
        <v>2080</v>
      </c>
      <c r="C2093" s="81">
        <v>6</v>
      </c>
      <c r="D2093" s="83" t="s">
        <v>1241</v>
      </c>
      <c r="E2093" s="83" t="s">
        <v>1092</v>
      </c>
      <c r="F2093" s="83"/>
      <c r="G2093" s="83"/>
      <c r="H2093" s="79">
        <f t="shared" ca="1" si="111"/>
        <v>-1</v>
      </c>
      <c r="I2093" s="251">
        <v>42058</v>
      </c>
      <c r="J2093" s="251">
        <v>42062</v>
      </c>
      <c r="K2093" s="150"/>
      <c r="L2093" s="184">
        <f t="shared" si="113"/>
        <v>5</v>
      </c>
      <c r="M2093" s="251"/>
      <c r="N2093" s="251"/>
      <c r="O2093" s="150"/>
      <c r="P2093" s="151"/>
      <c r="Q2093" s="145"/>
      <c r="R2093" s="165"/>
      <c r="S2093" s="177">
        <v>0</v>
      </c>
    </row>
    <row r="2094" spans="2:19" ht="12.75" customHeight="1" x14ac:dyDescent="0.25">
      <c r="B2094" s="137">
        <v>2081</v>
      </c>
      <c r="C2094" s="81">
        <v>6</v>
      </c>
      <c r="D2094" s="83" t="s">
        <v>1242</v>
      </c>
      <c r="E2094" s="83" t="s">
        <v>1093</v>
      </c>
      <c r="F2094" s="83"/>
      <c r="G2094" s="83"/>
      <c r="H2094" s="79">
        <f t="shared" ca="1" si="111"/>
        <v>-1</v>
      </c>
      <c r="I2094" s="251">
        <v>42058</v>
      </c>
      <c r="J2094" s="251">
        <v>42062</v>
      </c>
      <c r="K2094" s="150"/>
      <c r="L2094" s="184">
        <f t="shared" si="113"/>
        <v>5</v>
      </c>
      <c r="M2094" s="251"/>
      <c r="N2094" s="251"/>
      <c r="O2094" s="150"/>
      <c r="P2094" s="151"/>
      <c r="Q2094" s="145"/>
      <c r="R2094" s="165"/>
      <c r="S2094" s="177">
        <v>0</v>
      </c>
    </row>
    <row r="2095" spans="2:19" ht="12.75" customHeight="1" x14ac:dyDescent="0.25">
      <c r="B2095" s="137">
        <v>2082</v>
      </c>
      <c r="C2095" s="81">
        <v>6</v>
      </c>
      <c r="D2095" s="83" t="s">
        <v>1243</v>
      </c>
      <c r="E2095" s="83" t="s">
        <v>1094</v>
      </c>
      <c r="F2095" s="83"/>
      <c r="G2095" s="83"/>
      <c r="H2095" s="79">
        <f t="shared" ca="1" si="111"/>
        <v>-1</v>
      </c>
      <c r="I2095" s="251">
        <v>42058</v>
      </c>
      <c r="J2095" s="251">
        <v>42062</v>
      </c>
      <c r="K2095" s="150"/>
      <c r="L2095" s="184">
        <f t="shared" si="113"/>
        <v>5</v>
      </c>
      <c r="M2095" s="251"/>
      <c r="N2095" s="251"/>
      <c r="O2095" s="150"/>
      <c r="P2095" s="151"/>
      <c r="Q2095" s="145"/>
      <c r="R2095" s="165"/>
      <c r="S2095" s="177">
        <v>0</v>
      </c>
    </row>
    <row r="2096" spans="2:19" ht="16.5" x14ac:dyDescent="0.25">
      <c r="B2096" s="137">
        <v>2083</v>
      </c>
      <c r="C2096" s="81">
        <v>6</v>
      </c>
      <c r="D2096" s="83" t="s">
        <v>1244</v>
      </c>
      <c r="E2096" s="83" t="s">
        <v>1095</v>
      </c>
      <c r="F2096" s="83"/>
      <c r="G2096" s="83"/>
      <c r="H2096" s="79">
        <f t="shared" ca="1" si="111"/>
        <v>-1</v>
      </c>
      <c r="I2096" s="251">
        <v>42058</v>
      </c>
      <c r="J2096" s="251">
        <v>42062</v>
      </c>
      <c r="K2096" s="150"/>
      <c r="L2096" s="184">
        <f t="shared" si="113"/>
        <v>5</v>
      </c>
      <c r="M2096" s="251"/>
      <c r="N2096" s="251"/>
      <c r="O2096" s="150"/>
      <c r="P2096" s="151"/>
      <c r="Q2096" s="145"/>
      <c r="R2096" s="165"/>
      <c r="S2096" s="177">
        <v>1</v>
      </c>
    </row>
    <row r="2097" spans="2:19" ht="12.75" customHeight="1" x14ac:dyDescent="0.25">
      <c r="B2097" s="137">
        <v>2084</v>
      </c>
      <c r="C2097" s="81">
        <v>6</v>
      </c>
      <c r="D2097" s="83" t="s">
        <v>1245</v>
      </c>
      <c r="E2097" s="83" t="s">
        <v>1096</v>
      </c>
      <c r="F2097" s="83"/>
      <c r="G2097" s="83"/>
      <c r="H2097" s="79">
        <f t="shared" ca="1" si="111"/>
        <v>-1</v>
      </c>
      <c r="I2097" s="251">
        <v>42058</v>
      </c>
      <c r="J2097" s="251">
        <v>42062</v>
      </c>
      <c r="K2097" s="150"/>
      <c r="L2097" s="184">
        <f t="shared" si="113"/>
        <v>5</v>
      </c>
      <c r="M2097" s="251"/>
      <c r="N2097" s="251"/>
      <c r="O2097" s="150"/>
      <c r="P2097" s="151"/>
      <c r="Q2097" s="145"/>
      <c r="R2097" s="165"/>
      <c r="S2097" s="177">
        <v>1</v>
      </c>
    </row>
    <row r="2098" spans="2:19" ht="12.75" customHeight="1" x14ac:dyDescent="0.25">
      <c r="B2098" s="137">
        <v>2085</v>
      </c>
      <c r="C2098" s="81">
        <v>6</v>
      </c>
      <c r="D2098" s="83" t="s">
        <v>1246</v>
      </c>
      <c r="E2098" s="83" t="s">
        <v>1097</v>
      </c>
      <c r="F2098" s="83"/>
      <c r="G2098" s="83"/>
      <c r="H2098" s="79">
        <f t="shared" ca="1" si="111"/>
        <v>-1</v>
      </c>
      <c r="I2098" s="251">
        <v>42065</v>
      </c>
      <c r="J2098" s="251">
        <v>42069</v>
      </c>
      <c r="K2098" s="150"/>
      <c r="L2098" s="184">
        <f t="shared" si="113"/>
        <v>5</v>
      </c>
      <c r="M2098" s="251"/>
      <c r="N2098" s="251"/>
      <c r="O2098" s="150"/>
      <c r="P2098" s="151"/>
      <c r="Q2098" s="145"/>
      <c r="R2098" s="165"/>
      <c r="S2098" s="177">
        <v>0</v>
      </c>
    </row>
    <row r="2099" spans="2:19" ht="15" customHeight="1" x14ac:dyDescent="0.25">
      <c r="B2099" s="137">
        <v>2086</v>
      </c>
      <c r="C2099" s="81">
        <v>6</v>
      </c>
      <c r="D2099" s="83" t="s">
        <v>1247</v>
      </c>
      <c r="E2099" s="83" t="s">
        <v>1098</v>
      </c>
      <c r="F2099" s="83"/>
      <c r="G2099" s="83"/>
      <c r="H2099" s="79">
        <f t="shared" ca="1" si="111"/>
        <v>-1</v>
      </c>
      <c r="I2099" s="251">
        <v>42065</v>
      </c>
      <c r="J2099" s="251">
        <v>42069</v>
      </c>
      <c r="K2099" s="150"/>
      <c r="L2099" s="184">
        <f>NETWORKDAYS(I2099,J2099,0)</f>
        <v>5</v>
      </c>
      <c r="M2099" s="251"/>
      <c r="N2099" s="251"/>
      <c r="O2099" s="150"/>
      <c r="P2099" s="151"/>
      <c r="Q2099" s="145"/>
      <c r="R2099" s="165"/>
      <c r="S2099" s="177">
        <v>0</v>
      </c>
    </row>
    <row r="2100" spans="2:19" ht="12.75" customHeight="1" x14ac:dyDescent="0.25">
      <c r="B2100" s="137">
        <v>2087</v>
      </c>
      <c r="C2100" s="81">
        <v>6</v>
      </c>
      <c r="D2100" s="83" t="s">
        <v>1248</v>
      </c>
      <c r="E2100" s="83" t="s">
        <v>1078</v>
      </c>
      <c r="F2100" s="83"/>
      <c r="G2100" s="83"/>
      <c r="H2100" s="79">
        <f t="shared" ca="1" si="111"/>
        <v>-1</v>
      </c>
      <c r="I2100" s="251">
        <v>42065</v>
      </c>
      <c r="J2100" s="251">
        <v>42069</v>
      </c>
      <c r="K2100" s="150"/>
      <c r="L2100" s="184">
        <f t="shared" ref="L2100:L2116" si="114">NETWORKDAYS(I2100,J2100,0)</f>
        <v>5</v>
      </c>
      <c r="M2100" s="251"/>
      <c r="N2100" s="251"/>
      <c r="O2100" s="150"/>
      <c r="P2100" s="151"/>
      <c r="Q2100" s="145"/>
      <c r="R2100" s="165"/>
      <c r="S2100" s="177">
        <v>0</v>
      </c>
    </row>
    <row r="2101" spans="2:19" ht="15" customHeight="1" x14ac:dyDescent="0.25">
      <c r="B2101" s="137">
        <v>2088</v>
      </c>
      <c r="C2101" s="81">
        <v>6</v>
      </c>
      <c r="D2101" s="83" t="s">
        <v>1249</v>
      </c>
      <c r="E2101" s="83" t="s">
        <v>1099</v>
      </c>
      <c r="F2101" s="83"/>
      <c r="G2101" s="83"/>
      <c r="H2101" s="79">
        <f t="shared" ca="1" si="111"/>
        <v>-1</v>
      </c>
      <c r="I2101" s="251">
        <v>42065</v>
      </c>
      <c r="J2101" s="251">
        <v>42069</v>
      </c>
      <c r="K2101" s="150"/>
      <c r="L2101" s="184">
        <f t="shared" si="114"/>
        <v>5</v>
      </c>
      <c r="M2101" s="251"/>
      <c r="N2101" s="251"/>
      <c r="O2101" s="150"/>
      <c r="P2101" s="151"/>
      <c r="Q2101" s="145"/>
      <c r="R2101" s="165"/>
      <c r="S2101" s="177">
        <v>0</v>
      </c>
    </row>
    <row r="2102" spans="2:19" ht="15" customHeight="1" x14ac:dyDescent="0.25">
      <c r="B2102" s="137">
        <v>2089</v>
      </c>
      <c r="C2102" s="81">
        <v>5</v>
      </c>
      <c r="D2102" s="83" t="s">
        <v>1250</v>
      </c>
      <c r="E2102" s="83" t="s">
        <v>1100</v>
      </c>
      <c r="F2102" s="83"/>
      <c r="G2102" s="83"/>
      <c r="H2102" s="79">
        <f t="shared" ca="1" si="111"/>
        <v>-1</v>
      </c>
      <c r="I2102" s="251">
        <f>MINA(I2103:I2111)</f>
        <v>42072</v>
      </c>
      <c r="J2102" s="251">
        <f>MAXA(J2103:J2111)</f>
        <v>42076</v>
      </c>
      <c r="K2102" s="149">
        <v>0.05</v>
      </c>
      <c r="L2102" s="184">
        <f t="shared" si="114"/>
        <v>5</v>
      </c>
      <c r="M2102" s="251"/>
      <c r="N2102" s="251"/>
      <c r="O2102" s="149">
        <v>0.05</v>
      </c>
      <c r="P2102" s="151"/>
      <c r="Q2102" s="145"/>
      <c r="R2102" s="165"/>
      <c r="S2102" s="177">
        <v>0</v>
      </c>
    </row>
    <row r="2103" spans="2:19" ht="15" customHeight="1" x14ac:dyDescent="0.25">
      <c r="B2103" s="137">
        <v>2090</v>
      </c>
      <c r="C2103" s="81">
        <v>6</v>
      </c>
      <c r="D2103" s="83" t="s">
        <v>1251</v>
      </c>
      <c r="E2103" s="83" t="s">
        <v>1101</v>
      </c>
      <c r="F2103" s="83"/>
      <c r="G2103" s="83"/>
      <c r="H2103" s="79">
        <f t="shared" ca="1" si="111"/>
        <v>-1</v>
      </c>
      <c r="I2103" s="251">
        <v>42072</v>
      </c>
      <c r="J2103" s="251">
        <v>42076</v>
      </c>
      <c r="K2103" s="150"/>
      <c r="L2103" s="184">
        <f t="shared" si="114"/>
        <v>5</v>
      </c>
      <c r="M2103" s="251"/>
      <c r="N2103" s="251"/>
      <c r="O2103" s="150"/>
      <c r="P2103" s="151"/>
      <c r="Q2103" s="145"/>
      <c r="R2103" s="165"/>
      <c r="S2103" s="177">
        <v>0</v>
      </c>
    </row>
    <row r="2104" spans="2:19" ht="15" customHeight="1" x14ac:dyDescent="0.25">
      <c r="B2104" s="137">
        <v>2091</v>
      </c>
      <c r="C2104" s="81">
        <v>6</v>
      </c>
      <c r="D2104" s="83" t="s">
        <v>1252</v>
      </c>
      <c r="E2104" s="83" t="s">
        <v>1102</v>
      </c>
      <c r="F2104" s="83"/>
      <c r="G2104" s="83"/>
      <c r="H2104" s="79">
        <f t="shared" ca="1" si="111"/>
        <v>-1</v>
      </c>
      <c r="I2104" s="251">
        <v>42072</v>
      </c>
      <c r="J2104" s="251">
        <v>42076</v>
      </c>
      <c r="K2104" s="150"/>
      <c r="L2104" s="184">
        <f t="shared" si="114"/>
        <v>5</v>
      </c>
      <c r="M2104" s="251"/>
      <c r="N2104" s="251"/>
      <c r="O2104" s="150"/>
      <c r="P2104" s="151"/>
      <c r="Q2104" s="145"/>
      <c r="R2104" s="165"/>
      <c r="S2104" s="177">
        <v>0</v>
      </c>
    </row>
    <row r="2105" spans="2:19" ht="15" customHeight="1" x14ac:dyDescent="0.25">
      <c r="B2105" s="137">
        <v>2092</v>
      </c>
      <c r="C2105" s="81">
        <v>6</v>
      </c>
      <c r="D2105" s="83" t="s">
        <v>1253</v>
      </c>
      <c r="E2105" s="83" t="s">
        <v>1103</v>
      </c>
      <c r="F2105" s="83"/>
      <c r="G2105" s="83"/>
      <c r="H2105" s="79">
        <f t="shared" ca="1" si="111"/>
        <v>-1</v>
      </c>
      <c r="I2105" s="251">
        <v>42072</v>
      </c>
      <c r="J2105" s="251">
        <v>42076</v>
      </c>
      <c r="K2105" s="150"/>
      <c r="L2105" s="184">
        <f t="shared" si="114"/>
        <v>5</v>
      </c>
      <c r="M2105" s="251"/>
      <c r="N2105" s="251"/>
      <c r="O2105" s="150"/>
      <c r="P2105" s="151"/>
      <c r="Q2105" s="145"/>
      <c r="R2105" s="165"/>
      <c r="S2105" s="177">
        <v>0</v>
      </c>
    </row>
    <row r="2106" spans="2:19" ht="15" customHeight="1" x14ac:dyDescent="0.25">
      <c r="B2106" s="137">
        <v>2093</v>
      </c>
      <c r="C2106" s="81">
        <v>6</v>
      </c>
      <c r="D2106" s="83" t="s">
        <v>1254</v>
      </c>
      <c r="E2106" s="83" t="s">
        <v>1104</v>
      </c>
      <c r="F2106" s="83"/>
      <c r="G2106" s="83"/>
      <c r="H2106" s="79">
        <f t="shared" ca="1" si="111"/>
        <v>-1</v>
      </c>
      <c r="I2106" s="251">
        <v>42072</v>
      </c>
      <c r="J2106" s="251">
        <v>42076</v>
      </c>
      <c r="K2106" s="150"/>
      <c r="L2106" s="184">
        <f t="shared" si="114"/>
        <v>5</v>
      </c>
      <c r="M2106" s="251"/>
      <c r="N2106" s="251"/>
      <c r="O2106" s="150"/>
      <c r="P2106" s="151"/>
      <c r="Q2106" s="145"/>
      <c r="R2106" s="165"/>
      <c r="S2106" s="177">
        <v>0</v>
      </c>
    </row>
    <row r="2107" spans="2:19" ht="15" customHeight="1" x14ac:dyDescent="0.25">
      <c r="B2107" s="137">
        <v>2094</v>
      </c>
      <c r="C2107" s="81">
        <v>6</v>
      </c>
      <c r="D2107" s="83" t="s">
        <v>1255</v>
      </c>
      <c r="E2107" s="83" t="s">
        <v>1105</v>
      </c>
      <c r="F2107" s="83"/>
      <c r="G2107" s="83"/>
      <c r="H2107" s="79">
        <f t="shared" ca="1" si="111"/>
        <v>-1</v>
      </c>
      <c r="I2107" s="251">
        <v>42072</v>
      </c>
      <c r="J2107" s="251">
        <v>42076</v>
      </c>
      <c r="K2107" s="150"/>
      <c r="L2107" s="184">
        <f t="shared" si="114"/>
        <v>5</v>
      </c>
      <c r="M2107" s="251"/>
      <c r="N2107" s="251"/>
      <c r="O2107" s="150"/>
      <c r="P2107" s="151"/>
      <c r="Q2107" s="145"/>
      <c r="R2107" s="165"/>
      <c r="S2107" s="177">
        <v>0</v>
      </c>
    </row>
    <row r="2108" spans="2:19" ht="15" customHeight="1" x14ac:dyDescent="0.25">
      <c r="B2108" s="137">
        <v>2095</v>
      </c>
      <c r="C2108" s="81">
        <v>6</v>
      </c>
      <c r="D2108" s="83" t="s">
        <v>1256</v>
      </c>
      <c r="E2108" s="83" t="s">
        <v>1106</v>
      </c>
      <c r="F2108" s="83"/>
      <c r="G2108" s="83"/>
      <c r="H2108" s="79">
        <f t="shared" ca="1" si="111"/>
        <v>-1</v>
      </c>
      <c r="I2108" s="251">
        <v>42072</v>
      </c>
      <c r="J2108" s="251">
        <v>42076</v>
      </c>
      <c r="K2108" s="150"/>
      <c r="L2108" s="184">
        <f t="shared" si="114"/>
        <v>5</v>
      </c>
      <c r="M2108" s="251"/>
      <c r="N2108" s="251"/>
      <c r="O2108" s="150"/>
      <c r="P2108" s="151"/>
      <c r="Q2108" s="145"/>
      <c r="R2108" s="165"/>
      <c r="S2108" s="177">
        <v>0</v>
      </c>
    </row>
    <row r="2109" spans="2:19" ht="15" customHeight="1" x14ac:dyDescent="0.25">
      <c r="B2109" s="137">
        <v>2096</v>
      </c>
      <c r="C2109" s="81">
        <v>6</v>
      </c>
      <c r="D2109" s="83" t="s">
        <v>1257</v>
      </c>
      <c r="E2109" s="83" t="s">
        <v>1107</v>
      </c>
      <c r="F2109" s="83"/>
      <c r="G2109" s="83"/>
      <c r="H2109" s="79">
        <f t="shared" ca="1" si="111"/>
        <v>-1</v>
      </c>
      <c r="I2109" s="251">
        <v>42072</v>
      </c>
      <c r="J2109" s="251">
        <v>42076</v>
      </c>
      <c r="K2109" s="150"/>
      <c r="L2109" s="184">
        <f t="shared" si="114"/>
        <v>5</v>
      </c>
      <c r="M2109" s="251"/>
      <c r="N2109" s="251"/>
      <c r="O2109" s="150"/>
      <c r="P2109" s="151"/>
      <c r="Q2109" s="145"/>
      <c r="R2109" s="165"/>
      <c r="S2109" s="177">
        <v>0</v>
      </c>
    </row>
    <row r="2110" spans="2:19" ht="15" customHeight="1" x14ac:dyDescent="0.25">
      <c r="B2110" s="137">
        <v>2097</v>
      </c>
      <c r="C2110" s="81">
        <v>6</v>
      </c>
      <c r="D2110" s="83" t="s">
        <v>1258</v>
      </c>
      <c r="E2110" s="83" t="s">
        <v>1108</v>
      </c>
      <c r="F2110" s="83"/>
      <c r="G2110" s="83"/>
      <c r="H2110" s="79">
        <f t="shared" ca="1" si="111"/>
        <v>-1</v>
      </c>
      <c r="I2110" s="251">
        <v>42072</v>
      </c>
      <c r="J2110" s="251">
        <v>42076</v>
      </c>
      <c r="K2110" s="150"/>
      <c r="L2110" s="184">
        <f t="shared" si="114"/>
        <v>5</v>
      </c>
      <c r="M2110" s="251"/>
      <c r="N2110" s="251"/>
      <c r="O2110" s="150"/>
      <c r="P2110" s="151"/>
      <c r="Q2110" s="145"/>
      <c r="R2110" s="165"/>
      <c r="S2110" s="177">
        <v>0</v>
      </c>
    </row>
    <row r="2111" spans="2:19" ht="15" customHeight="1" x14ac:dyDescent="0.25">
      <c r="B2111" s="137">
        <v>2098</v>
      </c>
      <c r="C2111" s="81">
        <v>6</v>
      </c>
      <c r="D2111" s="83" t="s">
        <v>1259</v>
      </c>
      <c r="E2111" s="83" t="s">
        <v>1109</v>
      </c>
      <c r="F2111" s="83"/>
      <c r="G2111" s="83"/>
      <c r="H2111" s="79">
        <f t="shared" ca="1" si="111"/>
        <v>-1</v>
      </c>
      <c r="I2111" s="251">
        <v>42072</v>
      </c>
      <c r="J2111" s="251">
        <v>42076</v>
      </c>
      <c r="K2111" s="150"/>
      <c r="L2111" s="184">
        <f t="shared" si="114"/>
        <v>5</v>
      </c>
      <c r="M2111" s="251"/>
      <c r="N2111" s="251"/>
      <c r="O2111" s="150"/>
      <c r="P2111" s="151"/>
      <c r="Q2111" s="145"/>
      <c r="R2111" s="165"/>
      <c r="S2111" s="177">
        <v>0</v>
      </c>
    </row>
    <row r="2112" spans="2:19" ht="15" customHeight="1" x14ac:dyDescent="0.25">
      <c r="B2112" s="137">
        <v>2099</v>
      </c>
      <c r="C2112" s="81">
        <v>5</v>
      </c>
      <c r="D2112" s="83" t="s">
        <v>1260</v>
      </c>
      <c r="E2112" s="83" t="s">
        <v>1110</v>
      </c>
      <c r="F2112" s="83"/>
      <c r="G2112" s="83"/>
      <c r="H2112" s="79">
        <f t="shared" ca="1" si="111"/>
        <v>-1</v>
      </c>
      <c r="I2112" s="251">
        <f>MINA(I2113:I2119)</f>
        <v>42072</v>
      </c>
      <c r="J2112" s="251">
        <f>MAXA(J2113:J2119)</f>
        <v>42083</v>
      </c>
      <c r="K2112" s="149">
        <v>0.03</v>
      </c>
      <c r="L2112" s="184">
        <f t="shared" si="114"/>
        <v>10</v>
      </c>
      <c r="M2112" s="251"/>
      <c r="N2112" s="251"/>
      <c r="O2112" s="149">
        <v>0.03</v>
      </c>
      <c r="P2112" s="151"/>
      <c r="Q2112" s="145"/>
      <c r="R2112" s="165"/>
      <c r="S2112" s="177">
        <v>0</v>
      </c>
    </row>
    <row r="2113" spans="2:19" ht="15" customHeight="1" x14ac:dyDescent="0.25">
      <c r="B2113" s="137">
        <v>2100</v>
      </c>
      <c r="C2113" s="81">
        <v>6</v>
      </c>
      <c r="D2113" s="83" t="s">
        <v>1261</v>
      </c>
      <c r="E2113" s="83" t="s">
        <v>1111</v>
      </c>
      <c r="F2113" s="83"/>
      <c r="G2113" s="83"/>
      <c r="H2113" s="79">
        <f t="shared" ca="1" si="111"/>
        <v>-1</v>
      </c>
      <c r="I2113" s="251">
        <v>42072</v>
      </c>
      <c r="J2113" s="251">
        <v>42076</v>
      </c>
      <c r="K2113" s="150"/>
      <c r="L2113" s="184">
        <f t="shared" si="114"/>
        <v>5</v>
      </c>
      <c r="M2113" s="251"/>
      <c r="N2113" s="251"/>
      <c r="O2113" s="150"/>
      <c r="P2113" s="151"/>
      <c r="Q2113" s="145"/>
      <c r="R2113" s="165"/>
      <c r="S2113" s="177">
        <v>0</v>
      </c>
    </row>
    <row r="2114" spans="2:19" ht="15" customHeight="1" x14ac:dyDescent="0.25">
      <c r="B2114" s="137">
        <v>2101</v>
      </c>
      <c r="C2114" s="81">
        <v>6</v>
      </c>
      <c r="D2114" s="83" t="s">
        <v>1262</v>
      </c>
      <c r="E2114" s="83" t="s">
        <v>1112</v>
      </c>
      <c r="F2114" s="83"/>
      <c r="G2114" s="83"/>
      <c r="H2114" s="79">
        <f t="shared" ca="1" si="111"/>
        <v>-1</v>
      </c>
      <c r="I2114" s="251">
        <v>42072</v>
      </c>
      <c r="J2114" s="251">
        <v>42076</v>
      </c>
      <c r="K2114" s="150"/>
      <c r="L2114" s="184">
        <f t="shared" si="114"/>
        <v>5</v>
      </c>
      <c r="M2114" s="251"/>
      <c r="N2114" s="251"/>
      <c r="O2114" s="150"/>
      <c r="P2114" s="151"/>
      <c r="Q2114" s="145"/>
      <c r="R2114" s="165"/>
      <c r="S2114" s="177">
        <v>0</v>
      </c>
    </row>
    <row r="2115" spans="2:19" ht="12.75" customHeight="1" x14ac:dyDescent="0.25">
      <c r="B2115" s="137">
        <v>2102</v>
      </c>
      <c r="C2115" s="81">
        <v>6</v>
      </c>
      <c r="D2115" s="83" t="s">
        <v>1263</v>
      </c>
      <c r="E2115" s="83" t="s">
        <v>1094</v>
      </c>
      <c r="F2115" s="83"/>
      <c r="G2115" s="83"/>
      <c r="H2115" s="79">
        <f t="shared" ca="1" si="111"/>
        <v>-1</v>
      </c>
      <c r="I2115" s="251">
        <v>42072</v>
      </c>
      <c r="J2115" s="251">
        <v>42076</v>
      </c>
      <c r="K2115" s="150"/>
      <c r="L2115" s="184">
        <f t="shared" si="114"/>
        <v>5</v>
      </c>
      <c r="M2115" s="251"/>
      <c r="N2115" s="251"/>
      <c r="O2115" s="150"/>
      <c r="P2115" s="151"/>
      <c r="Q2115" s="145"/>
      <c r="R2115" s="165"/>
      <c r="S2115" s="177">
        <v>1</v>
      </c>
    </row>
    <row r="2116" spans="2:19" ht="12.75" customHeight="1" x14ac:dyDescent="0.25">
      <c r="B2116" s="137">
        <v>2103</v>
      </c>
      <c r="C2116" s="81">
        <v>6</v>
      </c>
      <c r="D2116" s="83" t="s">
        <v>1264</v>
      </c>
      <c r="E2116" s="83" t="s">
        <v>1078</v>
      </c>
      <c r="F2116" s="83"/>
      <c r="G2116" s="83"/>
      <c r="H2116" s="79">
        <f t="shared" ca="1" si="111"/>
        <v>-1</v>
      </c>
      <c r="I2116" s="251">
        <v>42079</v>
      </c>
      <c r="J2116" s="251">
        <v>42083</v>
      </c>
      <c r="K2116" s="150"/>
      <c r="L2116" s="184">
        <f t="shared" si="114"/>
        <v>5</v>
      </c>
      <c r="M2116" s="251"/>
      <c r="N2116" s="251"/>
      <c r="O2116" s="150"/>
      <c r="P2116" s="151"/>
      <c r="Q2116" s="145"/>
      <c r="R2116" s="165"/>
      <c r="S2116" s="177">
        <v>1</v>
      </c>
    </row>
    <row r="2117" spans="2:19" ht="12.75" customHeight="1" x14ac:dyDescent="0.25">
      <c r="B2117" s="137">
        <v>2104</v>
      </c>
      <c r="C2117" s="81">
        <v>6</v>
      </c>
      <c r="D2117" s="83" t="s">
        <v>1265</v>
      </c>
      <c r="E2117" s="83" t="s">
        <v>1113</v>
      </c>
      <c r="F2117" s="83"/>
      <c r="G2117" s="83"/>
      <c r="H2117" s="79">
        <f t="shared" ca="1" si="111"/>
        <v>-1</v>
      </c>
      <c r="I2117" s="251">
        <v>42079</v>
      </c>
      <c r="J2117" s="251">
        <v>42083</v>
      </c>
      <c r="K2117" s="150"/>
      <c r="L2117" s="184">
        <f>NETWORKDAYS(I2117,J2117,0)</f>
        <v>5</v>
      </c>
      <c r="M2117" s="251"/>
      <c r="N2117" s="251"/>
      <c r="O2117" s="150"/>
      <c r="P2117" s="151"/>
      <c r="Q2117" s="145"/>
      <c r="R2117" s="165"/>
      <c r="S2117" s="177">
        <v>0</v>
      </c>
    </row>
    <row r="2118" spans="2:19" ht="12.75" customHeight="1" x14ac:dyDescent="0.25">
      <c r="B2118" s="137">
        <v>2105</v>
      </c>
      <c r="C2118" s="81">
        <v>6</v>
      </c>
      <c r="D2118" s="83" t="s">
        <v>1266</v>
      </c>
      <c r="E2118" s="83" t="s">
        <v>1108</v>
      </c>
      <c r="F2118" s="83"/>
      <c r="G2118" s="83"/>
      <c r="H2118" s="79">
        <f t="shared" ca="1" si="111"/>
        <v>-1</v>
      </c>
      <c r="I2118" s="251">
        <v>42079</v>
      </c>
      <c r="J2118" s="251">
        <v>42083</v>
      </c>
      <c r="K2118" s="150"/>
      <c r="L2118" s="184">
        <f t="shared" ref="L2118:L2131" si="115">NETWORKDAYS(I2118,J2118,0)</f>
        <v>5</v>
      </c>
      <c r="M2118" s="251"/>
      <c r="N2118" s="251"/>
      <c r="O2118" s="150"/>
      <c r="P2118" s="151"/>
      <c r="Q2118" s="145"/>
      <c r="R2118" s="165"/>
      <c r="S2118" s="177">
        <v>0</v>
      </c>
    </row>
    <row r="2119" spans="2:19" ht="12.75" customHeight="1" x14ac:dyDescent="0.25">
      <c r="B2119" s="137">
        <v>2106</v>
      </c>
      <c r="C2119" s="81">
        <v>6</v>
      </c>
      <c r="D2119" s="83" t="s">
        <v>1267</v>
      </c>
      <c r="E2119" s="83" t="s">
        <v>1099</v>
      </c>
      <c r="F2119" s="83"/>
      <c r="G2119" s="83"/>
      <c r="H2119" s="79">
        <f t="shared" ca="1" si="111"/>
        <v>-1</v>
      </c>
      <c r="I2119" s="251">
        <v>42079</v>
      </c>
      <c r="J2119" s="251">
        <v>42083</v>
      </c>
      <c r="K2119" s="150"/>
      <c r="L2119" s="184">
        <f t="shared" si="115"/>
        <v>5</v>
      </c>
      <c r="M2119" s="251"/>
      <c r="N2119" s="251"/>
      <c r="O2119" s="150"/>
      <c r="P2119" s="151"/>
      <c r="Q2119" s="145"/>
      <c r="R2119" s="165"/>
      <c r="S2119" s="177">
        <v>0</v>
      </c>
    </row>
    <row r="2120" spans="2:19" ht="12.75" customHeight="1" x14ac:dyDescent="0.25">
      <c r="B2120" s="137">
        <v>2107</v>
      </c>
      <c r="C2120" s="81">
        <v>5</v>
      </c>
      <c r="D2120" s="83" t="s">
        <v>1268</v>
      </c>
      <c r="E2120" s="83" t="s">
        <v>1114</v>
      </c>
      <c r="F2120" s="83"/>
      <c r="G2120" s="83"/>
      <c r="H2120" s="79">
        <f t="shared" ca="1" si="111"/>
        <v>-1</v>
      </c>
      <c r="I2120" s="251">
        <f>MINA(I2121:I2127)</f>
        <v>42065</v>
      </c>
      <c r="J2120" s="251">
        <f>MAXA(J2121:J2127)</f>
        <v>42076</v>
      </c>
      <c r="K2120" s="149">
        <v>0.04</v>
      </c>
      <c r="L2120" s="184">
        <f t="shared" si="115"/>
        <v>10</v>
      </c>
      <c r="M2120" s="251"/>
      <c r="N2120" s="251"/>
      <c r="O2120" s="149">
        <v>0.04</v>
      </c>
      <c r="P2120" s="151"/>
      <c r="Q2120" s="145"/>
      <c r="R2120" s="165"/>
      <c r="S2120" s="177">
        <v>0</v>
      </c>
    </row>
    <row r="2121" spans="2:19" ht="12.75" customHeight="1" x14ac:dyDescent="0.25">
      <c r="B2121" s="137">
        <v>2108</v>
      </c>
      <c r="C2121" s="81">
        <v>6</v>
      </c>
      <c r="D2121" s="83" t="s">
        <v>1269</v>
      </c>
      <c r="E2121" s="83" t="s">
        <v>1115</v>
      </c>
      <c r="F2121" s="83"/>
      <c r="G2121" s="83"/>
      <c r="H2121" s="79">
        <f t="shared" ca="1" si="111"/>
        <v>-1</v>
      </c>
      <c r="I2121" s="251">
        <v>42065</v>
      </c>
      <c r="J2121" s="251">
        <v>42069</v>
      </c>
      <c r="K2121" s="150"/>
      <c r="L2121" s="184">
        <f t="shared" si="115"/>
        <v>5</v>
      </c>
      <c r="M2121" s="251"/>
      <c r="N2121" s="251"/>
      <c r="O2121" s="150"/>
      <c r="P2121" s="151"/>
      <c r="Q2121" s="145"/>
      <c r="R2121" s="165"/>
      <c r="S2121" s="177">
        <v>0</v>
      </c>
    </row>
    <row r="2122" spans="2:19" ht="12.75" customHeight="1" x14ac:dyDescent="0.25">
      <c r="B2122" s="137">
        <v>2109</v>
      </c>
      <c r="C2122" s="81">
        <v>6</v>
      </c>
      <c r="D2122" s="83" t="s">
        <v>1270</v>
      </c>
      <c r="E2122" s="83" t="s">
        <v>1116</v>
      </c>
      <c r="F2122" s="83"/>
      <c r="G2122" s="83"/>
      <c r="H2122" s="79">
        <f t="shared" ca="1" si="111"/>
        <v>-1</v>
      </c>
      <c r="I2122" s="251">
        <v>42065</v>
      </c>
      <c r="J2122" s="251">
        <v>42069</v>
      </c>
      <c r="K2122" s="150"/>
      <c r="L2122" s="184">
        <f t="shared" si="115"/>
        <v>5</v>
      </c>
      <c r="M2122" s="251"/>
      <c r="N2122" s="251"/>
      <c r="O2122" s="150"/>
      <c r="P2122" s="151"/>
      <c r="Q2122" s="145"/>
      <c r="R2122" s="165"/>
      <c r="S2122" s="177">
        <v>0</v>
      </c>
    </row>
    <row r="2123" spans="2:19" ht="12.75" customHeight="1" x14ac:dyDescent="0.25">
      <c r="B2123" s="137">
        <v>2110</v>
      </c>
      <c r="C2123" s="81">
        <v>6</v>
      </c>
      <c r="D2123" s="83" t="s">
        <v>1271</v>
      </c>
      <c r="E2123" s="83" t="s">
        <v>1117</v>
      </c>
      <c r="F2123" s="83"/>
      <c r="G2123" s="83"/>
      <c r="H2123" s="79">
        <f t="shared" ca="1" si="111"/>
        <v>-1</v>
      </c>
      <c r="I2123" s="251">
        <v>42065</v>
      </c>
      <c r="J2123" s="251">
        <v>42069</v>
      </c>
      <c r="K2123" s="150"/>
      <c r="L2123" s="184">
        <f t="shared" si="115"/>
        <v>5</v>
      </c>
      <c r="M2123" s="251"/>
      <c r="N2123" s="251"/>
      <c r="O2123" s="150"/>
      <c r="P2123" s="151"/>
      <c r="Q2123" s="145"/>
      <c r="R2123" s="165"/>
      <c r="S2123" s="177">
        <v>0</v>
      </c>
    </row>
    <row r="2124" spans="2:19" ht="12.75" customHeight="1" x14ac:dyDescent="0.25">
      <c r="B2124" s="137">
        <v>2111</v>
      </c>
      <c r="C2124" s="81">
        <v>6</v>
      </c>
      <c r="D2124" s="83" t="s">
        <v>1272</v>
      </c>
      <c r="E2124" s="83" t="s">
        <v>1118</v>
      </c>
      <c r="F2124" s="83"/>
      <c r="G2124" s="83"/>
      <c r="H2124" s="79">
        <f t="shared" ca="1" si="111"/>
        <v>-1</v>
      </c>
      <c r="I2124" s="251">
        <v>42065</v>
      </c>
      <c r="J2124" s="251">
        <v>42069</v>
      </c>
      <c r="K2124" s="150"/>
      <c r="L2124" s="184">
        <f t="shared" si="115"/>
        <v>5</v>
      </c>
      <c r="M2124" s="251"/>
      <c r="N2124" s="251"/>
      <c r="O2124" s="150"/>
      <c r="P2124" s="151"/>
      <c r="Q2124" s="145"/>
      <c r="R2124" s="165"/>
      <c r="S2124" s="177">
        <v>0</v>
      </c>
    </row>
    <row r="2125" spans="2:19" ht="12.75" customHeight="1" x14ac:dyDescent="0.25">
      <c r="B2125" s="137">
        <v>2112</v>
      </c>
      <c r="C2125" s="81">
        <v>6</v>
      </c>
      <c r="D2125" s="83" t="s">
        <v>1273</v>
      </c>
      <c r="E2125" s="83" t="s">
        <v>1119</v>
      </c>
      <c r="F2125" s="83"/>
      <c r="G2125" s="83"/>
      <c r="H2125" s="79">
        <f t="shared" ca="1" si="111"/>
        <v>-1</v>
      </c>
      <c r="I2125" s="251">
        <v>42072</v>
      </c>
      <c r="J2125" s="251">
        <v>42076</v>
      </c>
      <c r="K2125" s="150"/>
      <c r="L2125" s="184">
        <f t="shared" si="115"/>
        <v>5</v>
      </c>
      <c r="M2125" s="251"/>
      <c r="N2125" s="251"/>
      <c r="O2125" s="150"/>
      <c r="P2125" s="151"/>
      <c r="Q2125" s="145"/>
      <c r="R2125" s="165"/>
      <c r="S2125" s="177">
        <v>0</v>
      </c>
    </row>
    <row r="2126" spans="2:19" ht="12.75" customHeight="1" x14ac:dyDescent="0.25">
      <c r="B2126" s="137">
        <v>2113</v>
      </c>
      <c r="C2126" s="81">
        <v>6</v>
      </c>
      <c r="D2126" s="83" t="s">
        <v>1274</v>
      </c>
      <c r="E2126" s="83" t="s">
        <v>1120</v>
      </c>
      <c r="F2126" s="83"/>
      <c r="G2126" s="83"/>
      <c r="H2126" s="79">
        <f t="shared" ca="1" si="111"/>
        <v>-1</v>
      </c>
      <c r="I2126" s="251">
        <v>42072</v>
      </c>
      <c r="J2126" s="251">
        <v>42076</v>
      </c>
      <c r="K2126" s="150"/>
      <c r="L2126" s="184">
        <f t="shared" si="115"/>
        <v>5</v>
      </c>
      <c r="M2126" s="251"/>
      <c r="N2126" s="251"/>
      <c r="O2126" s="150"/>
      <c r="P2126" s="151"/>
      <c r="Q2126" s="145"/>
      <c r="R2126" s="165"/>
      <c r="S2126" s="177">
        <v>0</v>
      </c>
    </row>
    <row r="2127" spans="2:19" ht="12.75" customHeight="1" x14ac:dyDescent="0.25">
      <c r="B2127" s="137">
        <v>2114</v>
      </c>
      <c r="C2127" s="81">
        <v>5</v>
      </c>
      <c r="D2127" s="83" t="s">
        <v>1275</v>
      </c>
      <c r="E2127" s="83" t="s">
        <v>1121</v>
      </c>
      <c r="F2127" s="83"/>
      <c r="G2127" s="83"/>
      <c r="H2127" s="79">
        <f t="shared" ref="H2127:H2190" ca="1" si="116">IF(ISBLANK($N2127)=FALSE,1,IF($J2127&lt;=$D$6,-1,0))</f>
        <v>-1</v>
      </c>
      <c r="I2127" s="251">
        <v>42072</v>
      </c>
      <c r="J2127" s="251">
        <v>42076</v>
      </c>
      <c r="K2127" s="149">
        <v>0.01</v>
      </c>
      <c r="L2127" s="184">
        <f t="shared" si="115"/>
        <v>5</v>
      </c>
      <c r="M2127" s="251"/>
      <c r="N2127" s="251"/>
      <c r="O2127" s="149">
        <v>0.01</v>
      </c>
      <c r="P2127" s="151"/>
      <c r="Q2127" s="145"/>
      <c r="R2127" s="165"/>
      <c r="S2127" s="177">
        <v>0</v>
      </c>
    </row>
    <row r="2128" spans="2:19" ht="12.75" customHeight="1" x14ac:dyDescent="0.25">
      <c r="B2128" s="137">
        <v>2115</v>
      </c>
      <c r="C2128" s="81">
        <v>4</v>
      </c>
      <c r="D2128" s="83" t="s">
        <v>1276</v>
      </c>
      <c r="E2128" s="83" t="s">
        <v>109</v>
      </c>
      <c r="F2128" s="83" t="s">
        <v>1073</v>
      </c>
      <c r="G2128" s="83"/>
      <c r="H2128" s="79">
        <f t="shared" ca="1" si="116"/>
        <v>-1</v>
      </c>
      <c r="I2128" s="251">
        <f>MINA(I2129:I2135)</f>
        <v>42072</v>
      </c>
      <c r="J2128" s="251">
        <f>MAXA(J2129:J2135)</f>
        <v>42076</v>
      </c>
      <c r="K2128" s="150">
        <v>0.1</v>
      </c>
      <c r="L2128" s="184">
        <f t="shared" si="115"/>
        <v>5</v>
      </c>
      <c r="M2128" s="251"/>
      <c r="N2128" s="251"/>
      <c r="O2128" s="150">
        <v>0.1</v>
      </c>
      <c r="P2128" s="151"/>
      <c r="Q2128" s="145"/>
      <c r="R2128" s="165"/>
      <c r="S2128" s="177">
        <v>0</v>
      </c>
    </row>
    <row r="2129" spans="2:19" ht="12.75" customHeight="1" x14ac:dyDescent="0.25">
      <c r="B2129" s="137">
        <v>2116</v>
      </c>
      <c r="C2129" s="81">
        <v>5</v>
      </c>
      <c r="D2129" s="83" t="s">
        <v>1277</v>
      </c>
      <c r="E2129" s="83" t="s">
        <v>1074</v>
      </c>
      <c r="F2129" s="83"/>
      <c r="G2129" s="83"/>
      <c r="H2129" s="79">
        <f t="shared" ca="1" si="116"/>
        <v>-1</v>
      </c>
      <c r="I2129" s="251">
        <v>42072</v>
      </c>
      <c r="J2129" s="251">
        <v>42076</v>
      </c>
      <c r="K2129" s="149">
        <v>0.02</v>
      </c>
      <c r="L2129" s="184">
        <f t="shared" si="115"/>
        <v>5</v>
      </c>
      <c r="M2129" s="251"/>
      <c r="N2129" s="251"/>
      <c r="O2129" s="149">
        <v>0.02</v>
      </c>
      <c r="P2129" s="151"/>
      <c r="Q2129" s="145"/>
      <c r="R2129" s="165"/>
      <c r="S2129" s="177">
        <v>0</v>
      </c>
    </row>
    <row r="2130" spans="2:19" ht="12.75" customHeight="1" x14ac:dyDescent="0.25">
      <c r="B2130" s="137">
        <v>2117</v>
      </c>
      <c r="C2130" s="81">
        <v>5</v>
      </c>
      <c r="D2130" s="83" t="s">
        <v>1278</v>
      </c>
      <c r="E2130" s="83" t="s">
        <v>1083</v>
      </c>
      <c r="F2130" s="83"/>
      <c r="G2130" s="83"/>
      <c r="H2130" s="79">
        <f t="shared" ca="1" si="116"/>
        <v>-1</v>
      </c>
      <c r="I2130" s="251">
        <v>42072</v>
      </c>
      <c r="J2130" s="251">
        <v>42076</v>
      </c>
      <c r="K2130" s="149">
        <v>0.01</v>
      </c>
      <c r="L2130" s="184">
        <f t="shared" si="115"/>
        <v>5</v>
      </c>
      <c r="M2130" s="251"/>
      <c r="N2130" s="251"/>
      <c r="O2130" s="149">
        <v>0.01</v>
      </c>
      <c r="P2130" s="151"/>
      <c r="Q2130" s="145"/>
      <c r="R2130" s="165"/>
      <c r="S2130" s="177">
        <v>1</v>
      </c>
    </row>
    <row r="2131" spans="2:19" ht="12.75" customHeight="1" x14ac:dyDescent="0.25">
      <c r="B2131" s="137">
        <v>2118</v>
      </c>
      <c r="C2131" s="81">
        <v>5</v>
      </c>
      <c r="D2131" s="83" t="s">
        <v>1279</v>
      </c>
      <c r="E2131" s="83" t="s">
        <v>1124</v>
      </c>
      <c r="F2131" s="83"/>
      <c r="G2131" s="83"/>
      <c r="H2131" s="79">
        <f t="shared" ca="1" si="116"/>
        <v>-1</v>
      </c>
      <c r="I2131" s="251">
        <v>42072</v>
      </c>
      <c r="J2131" s="251">
        <v>42076</v>
      </c>
      <c r="K2131" s="149">
        <v>0.03</v>
      </c>
      <c r="L2131" s="184">
        <f t="shared" si="115"/>
        <v>5</v>
      </c>
      <c r="M2131" s="251"/>
      <c r="N2131" s="251"/>
      <c r="O2131" s="149">
        <v>0.03</v>
      </c>
      <c r="P2131" s="151"/>
      <c r="Q2131" s="145"/>
      <c r="R2131" s="165"/>
      <c r="S2131" s="177">
        <v>0</v>
      </c>
    </row>
    <row r="2132" spans="2:19" ht="12.75" customHeight="1" x14ac:dyDescent="0.25">
      <c r="B2132" s="137">
        <v>2119</v>
      </c>
      <c r="C2132" s="81">
        <v>5</v>
      </c>
      <c r="D2132" s="83" t="s">
        <v>1280</v>
      </c>
      <c r="E2132" s="83" t="s">
        <v>1100</v>
      </c>
      <c r="F2132" s="83"/>
      <c r="G2132" s="83"/>
      <c r="H2132" s="79">
        <f t="shared" ca="1" si="116"/>
        <v>-1</v>
      </c>
      <c r="I2132" s="251">
        <v>42072</v>
      </c>
      <c r="J2132" s="251">
        <v>42076</v>
      </c>
      <c r="K2132" s="149">
        <v>0.01</v>
      </c>
      <c r="L2132" s="184">
        <f>NETWORKDAYS(I2132,J2132,0)</f>
        <v>5</v>
      </c>
      <c r="M2132" s="251"/>
      <c r="N2132" s="251"/>
      <c r="O2132" s="149">
        <v>0.01</v>
      </c>
      <c r="P2132" s="151"/>
      <c r="Q2132" s="145"/>
      <c r="R2132" s="165"/>
      <c r="S2132" s="177">
        <v>0</v>
      </c>
    </row>
    <row r="2133" spans="2:19" ht="12.75" customHeight="1" x14ac:dyDescent="0.25">
      <c r="B2133" s="137">
        <v>2120</v>
      </c>
      <c r="C2133" s="81">
        <v>5</v>
      </c>
      <c r="D2133" s="83" t="s">
        <v>1281</v>
      </c>
      <c r="E2133" s="83" t="s">
        <v>1110</v>
      </c>
      <c r="F2133" s="83"/>
      <c r="G2133" s="83"/>
      <c r="H2133" s="79">
        <f t="shared" ca="1" si="116"/>
        <v>-1</v>
      </c>
      <c r="I2133" s="251">
        <v>42072</v>
      </c>
      <c r="J2133" s="251">
        <v>42076</v>
      </c>
      <c r="K2133" s="149">
        <v>0.01</v>
      </c>
      <c r="L2133" s="184">
        <f t="shared" ref="L2133:L2146" si="117">NETWORKDAYS(I2133,J2133,0)</f>
        <v>5</v>
      </c>
      <c r="M2133" s="251"/>
      <c r="N2133" s="251"/>
      <c r="O2133" s="149">
        <v>0.01</v>
      </c>
      <c r="P2133" s="151"/>
      <c r="Q2133" s="145"/>
      <c r="R2133" s="165"/>
      <c r="S2133" s="177">
        <v>0</v>
      </c>
    </row>
    <row r="2134" spans="2:19" ht="12.75" customHeight="1" x14ac:dyDescent="0.25">
      <c r="B2134" s="137">
        <v>2121</v>
      </c>
      <c r="C2134" s="81">
        <v>5</v>
      </c>
      <c r="D2134" s="83" t="s">
        <v>1282</v>
      </c>
      <c r="E2134" s="83" t="s">
        <v>1114</v>
      </c>
      <c r="F2134" s="83"/>
      <c r="G2134" s="83"/>
      <c r="H2134" s="79">
        <f t="shared" ca="1" si="116"/>
        <v>-1</v>
      </c>
      <c r="I2134" s="251">
        <v>42072</v>
      </c>
      <c r="J2134" s="251">
        <v>42076</v>
      </c>
      <c r="K2134" s="149">
        <v>0.01</v>
      </c>
      <c r="L2134" s="184">
        <f t="shared" si="117"/>
        <v>5</v>
      </c>
      <c r="M2134" s="251"/>
      <c r="N2134" s="251"/>
      <c r="O2134" s="149">
        <v>0.01</v>
      </c>
      <c r="P2134" s="151"/>
      <c r="Q2134" s="145"/>
      <c r="R2134" s="165"/>
      <c r="S2134" s="177">
        <v>0</v>
      </c>
    </row>
    <row r="2135" spans="2:19" ht="16.5" x14ac:dyDescent="0.25">
      <c r="B2135" s="137">
        <v>2122</v>
      </c>
      <c r="C2135" s="81">
        <v>5</v>
      </c>
      <c r="D2135" s="83" t="s">
        <v>1283</v>
      </c>
      <c r="E2135" s="83" t="s">
        <v>1121</v>
      </c>
      <c r="F2135" s="83"/>
      <c r="G2135" s="83"/>
      <c r="H2135" s="79">
        <f t="shared" ca="1" si="116"/>
        <v>-1</v>
      </c>
      <c r="I2135" s="251">
        <v>42072</v>
      </c>
      <c r="J2135" s="251">
        <v>42076</v>
      </c>
      <c r="K2135" s="149">
        <v>0.01</v>
      </c>
      <c r="L2135" s="184">
        <f t="shared" si="117"/>
        <v>5</v>
      </c>
      <c r="M2135" s="251"/>
      <c r="N2135" s="251"/>
      <c r="O2135" s="149">
        <v>0.01</v>
      </c>
      <c r="P2135" s="151"/>
      <c r="Q2135" s="145"/>
      <c r="R2135" s="165"/>
      <c r="S2135" s="177">
        <v>0</v>
      </c>
    </row>
    <row r="2136" spans="2:19" ht="16.5" x14ac:dyDescent="0.25">
      <c r="B2136" s="137">
        <v>2123</v>
      </c>
      <c r="C2136" s="81">
        <v>3</v>
      </c>
      <c r="D2136" s="83" t="s">
        <v>1284</v>
      </c>
      <c r="E2136" s="83" t="s">
        <v>1125</v>
      </c>
      <c r="F2136" s="83"/>
      <c r="G2136" s="83"/>
      <c r="H2136" s="79">
        <f t="shared" ca="1" si="116"/>
        <v>-1</v>
      </c>
      <c r="I2136" s="251">
        <f>MINA(I2137:I2144)</f>
        <v>42072</v>
      </c>
      <c r="J2136" s="251">
        <f>MAXA(J2137:J2144)</f>
        <v>42083</v>
      </c>
      <c r="K2136" s="150">
        <v>0.3</v>
      </c>
      <c r="L2136" s="184">
        <f t="shared" si="117"/>
        <v>10</v>
      </c>
      <c r="M2136" s="251"/>
      <c r="N2136" s="251"/>
      <c r="O2136" s="150">
        <v>0.3</v>
      </c>
      <c r="P2136" s="151"/>
      <c r="Q2136" s="145"/>
      <c r="R2136" s="165"/>
      <c r="S2136" s="177">
        <v>0</v>
      </c>
    </row>
    <row r="2137" spans="2:19" ht="16.5" x14ac:dyDescent="0.25">
      <c r="B2137" s="137">
        <v>2124</v>
      </c>
      <c r="C2137" s="81">
        <v>4</v>
      </c>
      <c r="D2137" s="83" t="s">
        <v>1285</v>
      </c>
      <c r="E2137" s="83" t="s">
        <v>110</v>
      </c>
      <c r="F2137" s="83" t="s">
        <v>1126</v>
      </c>
      <c r="G2137" s="83"/>
      <c r="H2137" s="79">
        <f t="shared" ca="1" si="116"/>
        <v>-1</v>
      </c>
      <c r="I2137" s="251">
        <f>MINA(I2138:I2144)</f>
        <v>42072</v>
      </c>
      <c r="J2137" s="251">
        <f>MAXA(J2138:J2144)</f>
        <v>42083</v>
      </c>
      <c r="K2137" s="150">
        <v>0.3</v>
      </c>
      <c r="L2137" s="184">
        <f t="shared" si="117"/>
        <v>10</v>
      </c>
      <c r="M2137" s="251"/>
      <c r="N2137" s="251"/>
      <c r="O2137" s="150">
        <v>0.3</v>
      </c>
      <c r="P2137" s="151"/>
      <c r="Q2137" s="145"/>
      <c r="R2137" s="165"/>
      <c r="S2137" s="177">
        <v>0</v>
      </c>
    </row>
    <row r="2138" spans="2:19" ht="16.5" x14ac:dyDescent="0.25">
      <c r="B2138" s="137">
        <v>2125</v>
      </c>
      <c r="C2138" s="81">
        <v>5</v>
      </c>
      <c r="D2138" s="83" t="s">
        <v>1286</v>
      </c>
      <c r="E2138" s="83" t="s">
        <v>1074</v>
      </c>
      <c r="F2138" s="83"/>
      <c r="G2138" s="83"/>
      <c r="H2138" s="79">
        <f t="shared" ca="1" si="116"/>
        <v>-1</v>
      </c>
      <c r="I2138" s="251">
        <v>42079</v>
      </c>
      <c r="J2138" s="251">
        <v>42083</v>
      </c>
      <c r="K2138" s="149">
        <v>0.05</v>
      </c>
      <c r="L2138" s="184">
        <f t="shared" si="117"/>
        <v>5</v>
      </c>
      <c r="M2138" s="251"/>
      <c r="N2138" s="251"/>
      <c r="O2138" s="149">
        <v>0.05</v>
      </c>
      <c r="P2138" s="151"/>
      <c r="Q2138" s="145"/>
      <c r="R2138" s="165"/>
      <c r="S2138" s="177">
        <v>0</v>
      </c>
    </row>
    <row r="2139" spans="2:19" ht="16.5" x14ac:dyDescent="0.25">
      <c r="B2139" s="137">
        <v>2126</v>
      </c>
      <c r="C2139" s="81">
        <v>5</v>
      </c>
      <c r="D2139" s="83" t="s">
        <v>1287</v>
      </c>
      <c r="E2139" s="83" t="s">
        <v>1083</v>
      </c>
      <c r="F2139" s="83"/>
      <c r="G2139" s="83"/>
      <c r="H2139" s="79">
        <f t="shared" ca="1" si="116"/>
        <v>-1</v>
      </c>
      <c r="I2139" s="251">
        <v>42079</v>
      </c>
      <c r="J2139" s="251">
        <v>42083</v>
      </c>
      <c r="K2139" s="149">
        <v>0.02</v>
      </c>
      <c r="L2139" s="184">
        <f t="shared" si="117"/>
        <v>5</v>
      </c>
      <c r="M2139" s="251"/>
      <c r="N2139" s="251"/>
      <c r="O2139" s="149">
        <v>0.02</v>
      </c>
      <c r="P2139" s="151"/>
      <c r="Q2139" s="145"/>
      <c r="R2139" s="165"/>
      <c r="S2139" s="177">
        <v>0</v>
      </c>
    </row>
    <row r="2140" spans="2:19" ht="16.5" x14ac:dyDescent="0.25">
      <c r="B2140" s="137">
        <v>2127</v>
      </c>
      <c r="C2140" s="81">
        <v>5</v>
      </c>
      <c r="D2140" s="83" t="s">
        <v>1288</v>
      </c>
      <c r="E2140" s="83" t="s">
        <v>1124</v>
      </c>
      <c r="F2140" s="83"/>
      <c r="G2140" s="83"/>
      <c r="H2140" s="79">
        <f t="shared" ca="1" si="116"/>
        <v>-1</v>
      </c>
      <c r="I2140" s="251">
        <v>42079</v>
      </c>
      <c r="J2140" s="251">
        <v>42083</v>
      </c>
      <c r="K2140" s="149">
        <v>0.1</v>
      </c>
      <c r="L2140" s="184">
        <f t="shared" si="117"/>
        <v>5</v>
      </c>
      <c r="M2140" s="251"/>
      <c r="N2140" s="251"/>
      <c r="O2140" s="149">
        <v>0.1</v>
      </c>
      <c r="P2140" s="151"/>
      <c r="Q2140" s="145"/>
      <c r="R2140" s="165"/>
      <c r="S2140" s="177">
        <v>0</v>
      </c>
    </row>
    <row r="2141" spans="2:19" ht="16.5" x14ac:dyDescent="0.25">
      <c r="B2141" s="137">
        <v>2128</v>
      </c>
      <c r="C2141" s="81">
        <v>5</v>
      </c>
      <c r="D2141" s="83" t="s">
        <v>1289</v>
      </c>
      <c r="E2141" s="83" t="s">
        <v>1100</v>
      </c>
      <c r="F2141" s="83"/>
      <c r="G2141" s="83"/>
      <c r="H2141" s="79">
        <f t="shared" ca="1" si="116"/>
        <v>-1</v>
      </c>
      <c r="I2141" s="251">
        <v>42079</v>
      </c>
      <c r="J2141" s="251">
        <v>42083</v>
      </c>
      <c r="K2141" s="149">
        <v>0.05</v>
      </c>
      <c r="L2141" s="184">
        <f t="shared" si="117"/>
        <v>5</v>
      </c>
      <c r="M2141" s="251"/>
      <c r="N2141" s="251"/>
      <c r="O2141" s="149">
        <v>0.05</v>
      </c>
      <c r="P2141" s="151"/>
      <c r="Q2141" s="145"/>
      <c r="R2141" s="165"/>
      <c r="S2141" s="177">
        <v>0</v>
      </c>
    </row>
    <row r="2142" spans="2:19" ht="16.5" x14ac:dyDescent="0.25">
      <c r="B2142" s="137">
        <v>2129</v>
      </c>
      <c r="C2142" s="81">
        <v>5</v>
      </c>
      <c r="D2142" s="83" t="s">
        <v>1290</v>
      </c>
      <c r="E2142" s="83" t="s">
        <v>1110</v>
      </c>
      <c r="F2142" s="83"/>
      <c r="G2142" s="83"/>
      <c r="H2142" s="79">
        <f t="shared" ca="1" si="116"/>
        <v>-1</v>
      </c>
      <c r="I2142" s="251">
        <v>42079</v>
      </c>
      <c r="J2142" s="251">
        <v>42083</v>
      </c>
      <c r="K2142" s="149">
        <v>0.03</v>
      </c>
      <c r="L2142" s="184">
        <f t="shared" si="117"/>
        <v>5</v>
      </c>
      <c r="M2142" s="251"/>
      <c r="N2142" s="251"/>
      <c r="O2142" s="149">
        <v>0.03</v>
      </c>
      <c r="P2142" s="151"/>
      <c r="Q2142" s="145"/>
      <c r="R2142" s="165"/>
      <c r="S2142" s="177">
        <v>0</v>
      </c>
    </row>
    <row r="2143" spans="2:19" ht="16.5" x14ac:dyDescent="0.25">
      <c r="B2143" s="137">
        <v>2130</v>
      </c>
      <c r="C2143" s="81">
        <v>5</v>
      </c>
      <c r="D2143" s="83" t="s">
        <v>1291</v>
      </c>
      <c r="E2143" s="83" t="s">
        <v>1114</v>
      </c>
      <c r="F2143" s="83"/>
      <c r="G2143" s="83"/>
      <c r="H2143" s="79">
        <f t="shared" ca="1" si="116"/>
        <v>-1</v>
      </c>
      <c r="I2143" s="251">
        <v>42079</v>
      </c>
      <c r="J2143" s="251">
        <v>42083</v>
      </c>
      <c r="K2143" s="149">
        <v>0.04</v>
      </c>
      <c r="L2143" s="184">
        <f t="shared" si="117"/>
        <v>5</v>
      </c>
      <c r="M2143" s="251"/>
      <c r="N2143" s="251"/>
      <c r="O2143" s="149">
        <v>0.04</v>
      </c>
      <c r="P2143" s="151"/>
      <c r="Q2143" s="145"/>
      <c r="R2143" s="165"/>
      <c r="S2143" s="177">
        <v>0</v>
      </c>
    </row>
    <row r="2144" spans="2:19" ht="16.5" x14ac:dyDescent="0.25">
      <c r="B2144" s="137">
        <v>2131</v>
      </c>
      <c r="C2144" s="81">
        <v>5</v>
      </c>
      <c r="D2144" s="83" t="s">
        <v>1292</v>
      </c>
      <c r="E2144" s="83" t="s">
        <v>1121</v>
      </c>
      <c r="F2144" s="83"/>
      <c r="G2144" s="83"/>
      <c r="H2144" s="79">
        <f t="shared" ca="1" si="116"/>
        <v>-1</v>
      </c>
      <c r="I2144" s="251">
        <f>MINA(I2145:I2151)</f>
        <v>42072</v>
      </c>
      <c r="J2144" s="251">
        <f>MAXA(J2145:J2151)</f>
        <v>42083</v>
      </c>
      <c r="K2144" s="149">
        <v>0.01</v>
      </c>
      <c r="L2144" s="184">
        <f t="shared" si="117"/>
        <v>10</v>
      </c>
      <c r="M2144" s="251"/>
      <c r="N2144" s="251"/>
      <c r="O2144" s="149">
        <v>0.01</v>
      </c>
      <c r="P2144" s="151"/>
      <c r="Q2144" s="145"/>
      <c r="R2144" s="165"/>
      <c r="S2144" s="177">
        <v>0</v>
      </c>
    </row>
    <row r="2145" spans="2:19" ht="12.75" customHeight="1" x14ac:dyDescent="0.25">
      <c r="B2145" s="137">
        <v>2132</v>
      </c>
      <c r="C2145" s="81">
        <v>3</v>
      </c>
      <c r="D2145" s="83" t="s">
        <v>1293</v>
      </c>
      <c r="E2145" s="83" t="s">
        <v>1127</v>
      </c>
      <c r="F2145" s="83"/>
      <c r="G2145" s="83"/>
      <c r="H2145" s="79">
        <f t="shared" ca="1" si="116"/>
        <v>-1</v>
      </c>
      <c r="I2145" s="251">
        <f>MINA(I2146:I2153)</f>
        <v>42072</v>
      </c>
      <c r="J2145" s="251">
        <f>MAXA(J2146:J2153)</f>
        <v>42083</v>
      </c>
      <c r="K2145" s="150">
        <v>0.2</v>
      </c>
      <c r="L2145" s="184">
        <f t="shared" si="117"/>
        <v>10</v>
      </c>
      <c r="M2145" s="251"/>
      <c r="N2145" s="251"/>
      <c r="O2145" s="150">
        <v>0.2</v>
      </c>
      <c r="P2145" s="151"/>
      <c r="Q2145" s="145"/>
      <c r="R2145" s="165"/>
      <c r="S2145" s="177">
        <v>0</v>
      </c>
    </row>
    <row r="2146" spans="2:19" ht="24" x14ac:dyDescent="0.25">
      <c r="B2146" s="137">
        <v>2133</v>
      </c>
      <c r="C2146" s="81">
        <v>4</v>
      </c>
      <c r="D2146" s="83" t="s">
        <v>1294</v>
      </c>
      <c r="E2146" s="83" t="s">
        <v>1128</v>
      </c>
      <c r="F2146" s="155" t="s">
        <v>1129</v>
      </c>
      <c r="G2146" s="83"/>
      <c r="H2146" s="79">
        <f t="shared" ca="1" si="116"/>
        <v>-1</v>
      </c>
      <c r="I2146" s="251">
        <f>MINA(I2147:I2153)</f>
        <v>42072</v>
      </c>
      <c r="J2146" s="251">
        <f>MAXA(J2147:J2153)</f>
        <v>42083</v>
      </c>
      <c r="K2146" s="150">
        <v>0.2</v>
      </c>
      <c r="L2146" s="184">
        <f t="shared" si="117"/>
        <v>10</v>
      </c>
      <c r="M2146" s="251"/>
      <c r="N2146" s="251"/>
      <c r="O2146" s="150">
        <v>0.2</v>
      </c>
      <c r="P2146" s="151"/>
      <c r="Q2146" s="145"/>
      <c r="R2146" s="165"/>
      <c r="S2146" s="177">
        <v>0</v>
      </c>
    </row>
    <row r="2147" spans="2:19" ht="12.75" customHeight="1" x14ac:dyDescent="0.25">
      <c r="B2147" s="137">
        <v>2134</v>
      </c>
      <c r="C2147" s="81">
        <v>5</v>
      </c>
      <c r="D2147" s="83" t="s">
        <v>1295</v>
      </c>
      <c r="E2147" s="83" t="s">
        <v>1074</v>
      </c>
      <c r="F2147" s="83"/>
      <c r="G2147" s="83"/>
      <c r="H2147" s="79">
        <f t="shared" ca="1" si="116"/>
        <v>-1</v>
      </c>
      <c r="I2147" s="251">
        <v>42072</v>
      </c>
      <c r="J2147" s="251">
        <v>42076</v>
      </c>
      <c r="K2147" s="149">
        <v>0.04</v>
      </c>
      <c r="L2147" s="184">
        <f>NETWORKDAYS(I2147,J2147,0)</f>
        <v>5</v>
      </c>
      <c r="M2147" s="251"/>
      <c r="N2147" s="251"/>
      <c r="O2147" s="149">
        <v>0.04</v>
      </c>
      <c r="P2147" s="151"/>
      <c r="Q2147" s="145"/>
      <c r="R2147" s="165"/>
      <c r="S2147" s="177">
        <v>1</v>
      </c>
    </row>
    <row r="2148" spans="2:19" ht="12.75" customHeight="1" x14ac:dyDescent="0.25">
      <c r="B2148" s="137">
        <v>2135</v>
      </c>
      <c r="C2148" s="81">
        <v>5</v>
      </c>
      <c r="D2148" s="83" t="s">
        <v>1296</v>
      </c>
      <c r="E2148" s="83" t="s">
        <v>1083</v>
      </c>
      <c r="F2148" s="83"/>
      <c r="G2148" s="83"/>
      <c r="H2148" s="79">
        <f t="shared" ca="1" si="116"/>
        <v>-1</v>
      </c>
      <c r="I2148" s="251">
        <v>42072</v>
      </c>
      <c r="J2148" s="251">
        <v>42076</v>
      </c>
      <c r="K2148" s="149">
        <v>0.02</v>
      </c>
      <c r="L2148" s="184">
        <f t="shared" ref="L2148:L2163" si="118">NETWORKDAYS(I2148,J2148,0)</f>
        <v>5</v>
      </c>
      <c r="M2148" s="251"/>
      <c r="N2148" s="251"/>
      <c r="O2148" s="149">
        <v>0.02</v>
      </c>
      <c r="P2148" s="151"/>
      <c r="Q2148" s="145"/>
      <c r="R2148" s="165"/>
      <c r="S2148" s="177">
        <v>0</v>
      </c>
    </row>
    <row r="2149" spans="2:19" ht="12.75" customHeight="1" x14ac:dyDescent="0.25">
      <c r="B2149" s="137">
        <v>2136</v>
      </c>
      <c r="C2149" s="81">
        <v>5</v>
      </c>
      <c r="D2149" s="83" t="s">
        <v>1297</v>
      </c>
      <c r="E2149" s="83" t="s">
        <v>1124</v>
      </c>
      <c r="F2149" s="83"/>
      <c r="G2149" s="83"/>
      <c r="H2149" s="79">
        <f t="shared" ca="1" si="116"/>
        <v>-1</v>
      </c>
      <c r="I2149" s="251">
        <v>42079</v>
      </c>
      <c r="J2149" s="251">
        <v>42083</v>
      </c>
      <c r="K2149" s="149">
        <v>0.06</v>
      </c>
      <c r="L2149" s="184">
        <f t="shared" si="118"/>
        <v>5</v>
      </c>
      <c r="M2149" s="251"/>
      <c r="N2149" s="251"/>
      <c r="O2149" s="149">
        <v>0.06</v>
      </c>
      <c r="P2149" s="151"/>
      <c r="Q2149" s="145"/>
      <c r="R2149" s="165"/>
      <c r="S2149" s="177">
        <v>1</v>
      </c>
    </row>
    <row r="2150" spans="2:19" ht="24" customHeight="1" x14ac:dyDescent="0.25">
      <c r="B2150" s="137">
        <v>2137</v>
      </c>
      <c r="C2150" s="81">
        <v>5</v>
      </c>
      <c r="D2150" s="83" t="s">
        <v>1298</v>
      </c>
      <c r="E2150" s="83" t="s">
        <v>1100</v>
      </c>
      <c r="F2150" s="83"/>
      <c r="G2150" s="83"/>
      <c r="H2150" s="79">
        <f t="shared" ca="1" si="116"/>
        <v>-1</v>
      </c>
      <c r="I2150" s="251">
        <v>42079</v>
      </c>
      <c r="J2150" s="251">
        <v>42083</v>
      </c>
      <c r="K2150" s="149">
        <v>0.02</v>
      </c>
      <c r="L2150" s="184">
        <f t="shared" si="118"/>
        <v>5</v>
      </c>
      <c r="M2150" s="251"/>
      <c r="N2150" s="251"/>
      <c r="O2150" s="149">
        <v>0.02</v>
      </c>
      <c r="P2150" s="151"/>
      <c r="Q2150" s="145"/>
      <c r="R2150" s="165"/>
      <c r="S2150" s="177">
        <v>0</v>
      </c>
    </row>
    <row r="2151" spans="2:19" ht="12.75" customHeight="1" x14ac:dyDescent="0.25">
      <c r="B2151" s="137">
        <v>2138</v>
      </c>
      <c r="C2151" s="81">
        <v>5</v>
      </c>
      <c r="D2151" s="83" t="s">
        <v>1299</v>
      </c>
      <c r="E2151" s="83" t="s">
        <v>1110</v>
      </c>
      <c r="F2151" s="83"/>
      <c r="G2151" s="83"/>
      <c r="H2151" s="79">
        <f t="shared" ca="1" si="116"/>
        <v>-1</v>
      </c>
      <c r="I2151" s="251">
        <v>42079</v>
      </c>
      <c r="J2151" s="251">
        <v>42083</v>
      </c>
      <c r="K2151" s="149">
        <v>0.02</v>
      </c>
      <c r="L2151" s="184">
        <f t="shared" si="118"/>
        <v>5</v>
      </c>
      <c r="M2151" s="251"/>
      <c r="N2151" s="251"/>
      <c r="O2151" s="149">
        <v>0.02</v>
      </c>
      <c r="P2151" s="151"/>
      <c r="Q2151" s="145"/>
      <c r="R2151" s="165"/>
      <c r="S2151" s="177">
        <v>1</v>
      </c>
    </row>
    <row r="2152" spans="2:19" ht="12.75" customHeight="1" x14ac:dyDescent="0.25">
      <c r="B2152" s="137">
        <v>2139</v>
      </c>
      <c r="C2152" s="81">
        <v>5</v>
      </c>
      <c r="D2152" s="83" t="s">
        <v>1300</v>
      </c>
      <c r="E2152" s="83" t="s">
        <v>1114</v>
      </c>
      <c r="F2152" s="83"/>
      <c r="G2152" s="83"/>
      <c r="H2152" s="79">
        <f t="shared" ca="1" si="116"/>
        <v>-1</v>
      </c>
      <c r="I2152" s="251">
        <v>42079</v>
      </c>
      <c r="J2152" s="251">
        <v>42083</v>
      </c>
      <c r="K2152" s="149">
        <v>0.02</v>
      </c>
      <c r="L2152" s="184">
        <f t="shared" si="118"/>
        <v>5</v>
      </c>
      <c r="M2152" s="251"/>
      <c r="N2152" s="251"/>
      <c r="O2152" s="149">
        <v>0.02</v>
      </c>
      <c r="P2152" s="151"/>
      <c r="Q2152" s="145"/>
      <c r="R2152" s="165"/>
      <c r="S2152" s="177">
        <v>0</v>
      </c>
    </row>
    <row r="2153" spans="2:19" ht="12.75" customHeight="1" x14ac:dyDescent="0.25">
      <c r="B2153" s="137">
        <v>2140</v>
      </c>
      <c r="C2153" s="81">
        <v>5</v>
      </c>
      <c r="D2153" s="83" t="s">
        <v>1301</v>
      </c>
      <c r="E2153" s="83" t="s">
        <v>1121</v>
      </c>
      <c r="F2153" s="83"/>
      <c r="G2153" s="83"/>
      <c r="H2153" s="79">
        <f t="shared" ca="1" si="116"/>
        <v>-1</v>
      </c>
      <c r="I2153" s="251">
        <v>42079</v>
      </c>
      <c r="J2153" s="251">
        <v>42083</v>
      </c>
      <c r="K2153" s="149">
        <v>0.02</v>
      </c>
      <c r="L2153" s="184">
        <f t="shared" si="118"/>
        <v>5</v>
      </c>
      <c r="M2153" s="251"/>
      <c r="N2153" s="251"/>
      <c r="O2153" s="149">
        <v>0.02</v>
      </c>
      <c r="P2153" s="151"/>
      <c r="Q2153" s="145"/>
      <c r="R2153" s="165"/>
      <c r="S2153" s="177">
        <v>1</v>
      </c>
    </row>
    <row r="2154" spans="2:19" ht="12.75" customHeight="1" x14ac:dyDescent="0.25">
      <c r="B2154" s="137">
        <v>2141</v>
      </c>
      <c r="C2154" s="81">
        <v>3</v>
      </c>
      <c r="D2154" s="83" t="s">
        <v>1302</v>
      </c>
      <c r="E2154" s="83" t="s">
        <v>1130</v>
      </c>
      <c r="F2154" s="83"/>
      <c r="G2154" s="83"/>
      <c r="H2154" s="79">
        <f t="shared" ca="1" si="116"/>
        <v>0</v>
      </c>
      <c r="I2154" s="251">
        <f>MINA(I2155:I2162)</f>
        <v>42072</v>
      </c>
      <c r="J2154" s="251">
        <f>MAXA(J2155:J2162)</f>
        <v>42167</v>
      </c>
      <c r="K2154" s="150">
        <v>0.2</v>
      </c>
      <c r="L2154" s="184">
        <f t="shared" si="118"/>
        <v>70</v>
      </c>
      <c r="M2154" s="251"/>
      <c r="N2154" s="251"/>
      <c r="O2154" s="150">
        <v>0.2</v>
      </c>
      <c r="P2154" s="151"/>
      <c r="Q2154" s="145"/>
      <c r="R2154" s="165"/>
      <c r="S2154" s="177">
        <v>0</v>
      </c>
    </row>
    <row r="2155" spans="2:19" ht="12.75" customHeight="1" x14ac:dyDescent="0.25">
      <c r="B2155" s="137">
        <v>2142</v>
      </c>
      <c r="C2155" s="81">
        <v>4</v>
      </c>
      <c r="D2155" s="83" t="s">
        <v>1303</v>
      </c>
      <c r="E2155" s="83" t="s">
        <v>1131</v>
      </c>
      <c r="F2155" s="83" t="s">
        <v>1132</v>
      </c>
      <c r="G2155" s="83"/>
      <c r="H2155" s="79">
        <f t="shared" ca="1" si="116"/>
        <v>0</v>
      </c>
      <c r="I2155" s="251">
        <f>MINA(I2156:I2162)</f>
        <v>42072</v>
      </c>
      <c r="J2155" s="251">
        <f>MAXA(J2156:J2165)</f>
        <v>42167</v>
      </c>
      <c r="K2155" s="150">
        <v>0.2</v>
      </c>
      <c r="L2155" s="184">
        <f t="shared" si="118"/>
        <v>70</v>
      </c>
      <c r="M2155" s="251"/>
      <c r="N2155" s="251"/>
      <c r="O2155" s="150">
        <v>0.2</v>
      </c>
      <c r="P2155" s="151"/>
      <c r="Q2155" s="145"/>
      <c r="R2155" s="165"/>
      <c r="S2155" s="177">
        <v>0</v>
      </c>
    </row>
    <row r="2156" spans="2:19" ht="12.75" customHeight="1" x14ac:dyDescent="0.25">
      <c r="B2156" s="137">
        <v>2143</v>
      </c>
      <c r="C2156" s="81">
        <v>5</v>
      </c>
      <c r="D2156" s="83" t="s">
        <v>1304</v>
      </c>
      <c r="E2156" s="83" t="s">
        <v>1074</v>
      </c>
      <c r="F2156" s="83"/>
      <c r="G2156" s="83"/>
      <c r="H2156" s="79">
        <f t="shared" ca="1" si="116"/>
        <v>-1</v>
      </c>
      <c r="I2156" s="251">
        <v>42072</v>
      </c>
      <c r="J2156" s="251">
        <v>42076</v>
      </c>
      <c r="K2156" s="149">
        <v>0.04</v>
      </c>
      <c r="L2156" s="184">
        <f t="shared" si="118"/>
        <v>5</v>
      </c>
      <c r="M2156" s="251"/>
      <c r="N2156" s="251"/>
      <c r="O2156" s="149">
        <v>0.04</v>
      </c>
      <c r="P2156" s="151"/>
      <c r="Q2156" s="145"/>
      <c r="R2156" s="165"/>
      <c r="S2156" s="177">
        <v>0</v>
      </c>
    </row>
    <row r="2157" spans="2:19" ht="12.75" customHeight="1" x14ac:dyDescent="0.25">
      <c r="B2157" s="137">
        <v>2144</v>
      </c>
      <c r="C2157" s="81">
        <v>5</v>
      </c>
      <c r="D2157" s="83" t="s">
        <v>1305</v>
      </c>
      <c r="E2157" s="83" t="s">
        <v>1083</v>
      </c>
      <c r="F2157" s="83"/>
      <c r="G2157" s="83"/>
      <c r="H2157" s="79">
        <f t="shared" ca="1" si="116"/>
        <v>-1</v>
      </c>
      <c r="I2157" s="251">
        <v>42072</v>
      </c>
      <c r="J2157" s="251">
        <v>42076</v>
      </c>
      <c r="K2157" s="149">
        <v>0.02</v>
      </c>
      <c r="L2157" s="184">
        <f t="shared" si="118"/>
        <v>5</v>
      </c>
      <c r="M2157" s="251"/>
      <c r="N2157" s="251"/>
      <c r="O2157" s="149">
        <v>0.02</v>
      </c>
      <c r="P2157" s="151"/>
      <c r="Q2157" s="145"/>
      <c r="R2157" s="165"/>
      <c r="S2157" s="177">
        <v>0</v>
      </c>
    </row>
    <row r="2158" spans="2:19" ht="12.75" customHeight="1" x14ac:dyDescent="0.25">
      <c r="B2158" s="137">
        <v>2145</v>
      </c>
      <c r="C2158" s="81">
        <v>5</v>
      </c>
      <c r="D2158" s="83" t="s">
        <v>1306</v>
      </c>
      <c r="E2158" s="83" t="s">
        <v>1124</v>
      </c>
      <c r="F2158" s="83"/>
      <c r="G2158" s="83"/>
      <c r="H2158" s="79">
        <f t="shared" ca="1" si="116"/>
        <v>-1</v>
      </c>
      <c r="I2158" s="251">
        <v>42079</v>
      </c>
      <c r="J2158" s="251">
        <v>42083</v>
      </c>
      <c r="K2158" s="149">
        <v>0.06</v>
      </c>
      <c r="L2158" s="184">
        <f t="shared" si="118"/>
        <v>5</v>
      </c>
      <c r="M2158" s="251"/>
      <c r="N2158" s="251"/>
      <c r="O2158" s="149">
        <v>0.06</v>
      </c>
      <c r="P2158" s="151"/>
      <c r="Q2158" s="145"/>
      <c r="R2158" s="165"/>
      <c r="S2158" s="177">
        <v>0</v>
      </c>
    </row>
    <row r="2159" spans="2:19" ht="12.75" customHeight="1" x14ac:dyDescent="0.25">
      <c r="B2159" s="137">
        <v>2146</v>
      </c>
      <c r="C2159" s="81">
        <v>5</v>
      </c>
      <c r="D2159" s="83" t="s">
        <v>1307</v>
      </c>
      <c r="E2159" s="83" t="s">
        <v>1100</v>
      </c>
      <c r="F2159" s="83"/>
      <c r="G2159" s="83"/>
      <c r="H2159" s="79">
        <f t="shared" ca="1" si="116"/>
        <v>-1</v>
      </c>
      <c r="I2159" s="251">
        <v>42079</v>
      </c>
      <c r="J2159" s="251">
        <v>42083</v>
      </c>
      <c r="K2159" s="149">
        <v>0.02</v>
      </c>
      <c r="L2159" s="184">
        <f t="shared" si="118"/>
        <v>5</v>
      </c>
      <c r="M2159" s="251"/>
      <c r="N2159" s="251"/>
      <c r="O2159" s="149">
        <v>0.02</v>
      </c>
      <c r="P2159" s="151"/>
      <c r="Q2159" s="145"/>
      <c r="R2159" s="165"/>
      <c r="S2159" s="177">
        <v>0</v>
      </c>
    </row>
    <row r="2160" spans="2:19" ht="12.75" customHeight="1" x14ac:dyDescent="0.25">
      <c r="B2160" s="137">
        <v>2147</v>
      </c>
      <c r="C2160" s="81">
        <v>5</v>
      </c>
      <c r="D2160" s="83" t="s">
        <v>1308</v>
      </c>
      <c r="E2160" s="83" t="s">
        <v>1110</v>
      </c>
      <c r="F2160" s="83"/>
      <c r="G2160" s="83"/>
      <c r="H2160" s="79">
        <f t="shared" ca="1" si="116"/>
        <v>-1</v>
      </c>
      <c r="I2160" s="251">
        <v>42079</v>
      </c>
      <c r="J2160" s="251">
        <v>42083</v>
      </c>
      <c r="K2160" s="149">
        <v>0.02</v>
      </c>
      <c r="L2160" s="184">
        <f t="shared" si="118"/>
        <v>5</v>
      </c>
      <c r="M2160" s="251"/>
      <c r="N2160" s="251"/>
      <c r="O2160" s="149">
        <v>0.02</v>
      </c>
      <c r="P2160" s="151"/>
      <c r="Q2160" s="145"/>
      <c r="R2160" s="165"/>
      <c r="S2160" s="177">
        <v>0</v>
      </c>
    </row>
    <row r="2161" spans="2:19" ht="12.75" customHeight="1" x14ac:dyDescent="0.25">
      <c r="B2161" s="137">
        <v>2148</v>
      </c>
      <c r="C2161" s="81">
        <v>5</v>
      </c>
      <c r="D2161" s="83" t="s">
        <v>1309</v>
      </c>
      <c r="E2161" s="83" t="s">
        <v>1114</v>
      </c>
      <c r="F2161" s="83"/>
      <c r="G2161" s="83"/>
      <c r="H2161" s="79">
        <f t="shared" ca="1" si="116"/>
        <v>-1</v>
      </c>
      <c r="I2161" s="251">
        <v>42079</v>
      </c>
      <c r="J2161" s="251">
        <v>42083</v>
      </c>
      <c r="K2161" s="149">
        <v>0.02</v>
      </c>
      <c r="L2161" s="184">
        <f t="shared" si="118"/>
        <v>5</v>
      </c>
      <c r="M2161" s="251"/>
      <c r="N2161" s="251"/>
      <c r="O2161" s="149">
        <v>0.02</v>
      </c>
      <c r="P2161" s="151"/>
      <c r="Q2161" s="145"/>
      <c r="R2161" s="165"/>
      <c r="S2161" s="177">
        <v>0</v>
      </c>
    </row>
    <row r="2162" spans="2:19" ht="12.75" customHeight="1" x14ac:dyDescent="0.25">
      <c r="B2162" s="137">
        <v>2149</v>
      </c>
      <c r="C2162" s="81">
        <v>5</v>
      </c>
      <c r="D2162" s="83" t="s">
        <v>1310</v>
      </c>
      <c r="E2162" s="83" t="s">
        <v>1121</v>
      </c>
      <c r="F2162" s="83"/>
      <c r="G2162" s="83"/>
      <c r="H2162" s="79">
        <f t="shared" ca="1" si="116"/>
        <v>-1</v>
      </c>
      <c r="I2162" s="251">
        <v>42079</v>
      </c>
      <c r="J2162" s="251">
        <v>42083</v>
      </c>
      <c r="K2162" s="149">
        <v>0.02</v>
      </c>
      <c r="L2162" s="184">
        <f t="shared" si="118"/>
        <v>5</v>
      </c>
      <c r="M2162" s="251"/>
      <c r="N2162" s="251"/>
      <c r="O2162" s="149">
        <v>0.02</v>
      </c>
      <c r="P2162" s="151"/>
      <c r="Q2162" s="145"/>
      <c r="R2162" s="165"/>
      <c r="S2162" s="177">
        <v>0</v>
      </c>
    </row>
    <row r="2163" spans="2:19" ht="12.75" customHeight="1" x14ac:dyDescent="0.25">
      <c r="B2163" s="137">
        <v>2150</v>
      </c>
      <c r="C2163" s="81">
        <v>2</v>
      </c>
      <c r="D2163" s="83">
        <v>9.1999999999999993</v>
      </c>
      <c r="E2163" s="83" t="s">
        <v>1133</v>
      </c>
      <c r="F2163" s="83"/>
      <c r="G2163" s="83"/>
      <c r="H2163" s="79">
        <f t="shared" ca="1" si="116"/>
        <v>0</v>
      </c>
      <c r="I2163" s="251">
        <f>MINA(I2164:I2442)</f>
        <v>42044</v>
      </c>
      <c r="J2163" s="251">
        <f>MAXA(J2164:J2442)</f>
        <v>42167</v>
      </c>
      <c r="K2163" s="150">
        <v>1.5</v>
      </c>
      <c r="L2163" s="184">
        <f t="shared" si="118"/>
        <v>90</v>
      </c>
      <c r="M2163" s="251"/>
      <c r="N2163" s="251"/>
      <c r="O2163" s="150">
        <v>1.5</v>
      </c>
      <c r="P2163" s="151"/>
      <c r="Q2163" s="145"/>
      <c r="R2163" s="165"/>
      <c r="S2163" s="177">
        <v>0</v>
      </c>
    </row>
    <row r="2164" spans="2:19" ht="12.75" customHeight="1" x14ac:dyDescent="0.25">
      <c r="B2164" s="137">
        <v>2151</v>
      </c>
      <c r="C2164" s="81">
        <v>3</v>
      </c>
      <c r="D2164" s="83" t="s">
        <v>1311</v>
      </c>
      <c r="E2164" s="83" t="s">
        <v>1134</v>
      </c>
      <c r="F2164" s="83"/>
      <c r="G2164" s="83"/>
      <c r="H2164" s="79">
        <f t="shared" ca="1" si="116"/>
        <v>0</v>
      </c>
      <c r="I2164" s="251">
        <f>MINA(I2165:I2180)</f>
        <v>42072</v>
      </c>
      <c r="J2164" s="251">
        <f>MAXA(J2165:J2180)</f>
        <v>42167</v>
      </c>
      <c r="K2164" s="150">
        <v>0.7</v>
      </c>
      <c r="L2164" s="184">
        <f>NETWORKDAYS(I2164,J2164,0)</f>
        <v>70</v>
      </c>
      <c r="M2164" s="251"/>
      <c r="N2164" s="251"/>
      <c r="O2164" s="150">
        <v>0.7</v>
      </c>
      <c r="P2164" s="151"/>
      <c r="Q2164" s="145"/>
      <c r="R2164" s="165"/>
      <c r="S2164" s="177">
        <v>0</v>
      </c>
    </row>
    <row r="2165" spans="2:19" ht="12.75" customHeight="1" x14ac:dyDescent="0.25">
      <c r="B2165" s="137">
        <v>2152</v>
      </c>
      <c r="C2165" s="81">
        <v>4</v>
      </c>
      <c r="D2165" s="83" t="s">
        <v>1312</v>
      </c>
      <c r="E2165" s="83" t="s">
        <v>1135</v>
      </c>
      <c r="F2165" s="83" t="s">
        <v>1061</v>
      </c>
      <c r="G2165" s="83"/>
      <c r="H2165" s="79">
        <f t="shared" ca="1" si="116"/>
        <v>0</v>
      </c>
      <c r="I2165" s="251">
        <f>MINA(I2166:I2172)</f>
        <v>42072</v>
      </c>
      <c r="J2165" s="251">
        <f>MAXA(J2166:J2175)</f>
        <v>42167</v>
      </c>
      <c r="K2165" s="150">
        <v>0.4</v>
      </c>
      <c r="L2165" s="184">
        <f t="shared" ref="L2165:L2178" si="119">NETWORKDAYS(I2165,J2165,0)</f>
        <v>70</v>
      </c>
      <c r="M2165" s="251"/>
      <c r="N2165" s="251"/>
      <c r="O2165" s="150">
        <v>0.4</v>
      </c>
      <c r="P2165" s="151"/>
      <c r="Q2165" s="145"/>
      <c r="R2165" s="165"/>
      <c r="S2165" s="177">
        <v>0</v>
      </c>
    </row>
    <row r="2166" spans="2:19" ht="12.75" customHeight="1" x14ac:dyDescent="0.25">
      <c r="B2166" s="137">
        <v>2153</v>
      </c>
      <c r="C2166" s="81">
        <v>5</v>
      </c>
      <c r="D2166" s="83" t="s">
        <v>1313</v>
      </c>
      <c r="E2166" s="83" t="s">
        <v>1074</v>
      </c>
      <c r="F2166" s="83"/>
      <c r="G2166" s="83"/>
      <c r="H2166" s="79">
        <f t="shared" ca="1" si="116"/>
        <v>-1</v>
      </c>
      <c r="I2166" s="251">
        <v>42072</v>
      </c>
      <c r="J2166" s="251">
        <v>42076</v>
      </c>
      <c r="K2166" s="149">
        <v>0.8</v>
      </c>
      <c r="L2166" s="184">
        <f t="shared" si="119"/>
        <v>5</v>
      </c>
      <c r="M2166" s="251"/>
      <c r="N2166" s="251"/>
      <c r="O2166" s="149">
        <v>0.8</v>
      </c>
      <c r="P2166" s="151"/>
      <c r="Q2166" s="145"/>
      <c r="R2166" s="165"/>
      <c r="S2166" s="177">
        <v>0</v>
      </c>
    </row>
    <row r="2167" spans="2:19" ht="16.5" x14ac:dyDescent="0.25">
      <c r="B2167" s="137">
        <v>2154</v>
      </c>
      <c r="C2167" s="81">
        <v>5</v>
      </c>
      <c r="D2167" s="83" t="s">
        <v>1314</v>
      </c>
      <c r="E2167" s="83" t="s">
        <v>1083</v>
      </c>
      <c r="F2167" s="83"/>
      <c r="G2167" s="83"/>
      <c r="H2167" s="79">
        <f t="shared" ca="1" si="116"/>
        <v>-1</v>
      </c>
      <c r="I2167" s="251">
        <v>42072</v>
      </c>
      <c r="J2167" s="251">
        <v>42076</v>
      </c>
      <c r="K2167" s="149">
        <v>0.2</v>
      </c>
      <c r="L2167" s="184">
        <f t="shared" si="119"/>
        <v>5</v>
      </c>
      <c r="M2167" s="251"/>
      <c r="N2167" s="251"/>
      <c r="O2167" s="149">
        <v>0.2</v>
      </c>
      <c r="P2167" s="151"/>
      <c r="Q2167" s="145"/>
      <c r="R2167" s="165"/>
      <c r="S2167" s="177">
        <v>0</v>
      </c>
    </row>
    <row r="2168" spans="2:19" ht="12.75" customHeight="1" x14ac:dyDescent="0.25">
      <c r="B2168" s="137">
        <v>2155</v>
      </c>
      <c r="C2168" s="81">
        <v>5</v>
      </c>
      <c r="D2168" s="83" t="s">
        <v>1315</v>
      </c>
      <c r="E2168" s="83" t="s">
        <v>1124</v>
      </c>
      <c r="F2168" s="83"/>
      <c r="G2168" s="83"/>
      <c r="H2168" s="79">
        <f t="shared" ca="1" si="116"/>
        <v>-1</v>
      </c>
      <c r="I2168" s="251">
        <v>42079</v>
      </c>
      <c r="J2168" s="251">
        <v>42083</v>
      </c>
      <c r="K2168" s="149">
        <v>2</v>
      </c>
      <c r="L2168" s="184">
        <f t="shared" si="119"/>
        <v>5</v>
      </c>
      <c r="M2168" s="251"/>
      <c r="N2168" s="251"/>
      <c r="O2168" s="149">
        <v>2</v>
      </c>
      <c r="P2168" s="151"/>
      <c r="Q2168" s="145"/>
      <c r="R2168" s="165"/>
      <c r="S2168" s="177">
        <v>0</v>
      </c>
    </row>
    <row r="2169" spans="2:19" ht="12.75" customHeight="1" x14ac:dyDescent="0.25">
      <c r="B2169" s="137">
        <v>2156</v>
      </c>
      <c r="C2169" s="81">
        <v>5</v>
      </c>
      <c r="D2169" s="83" t="s">
        <v>1316</v>
      </c>
      <c r="E2169" s="83" t="s">
        <v>1100</v>
      </c>
      <c r="F2169" s="83"/>
      <c r="G2169" s="83"/>
      <c r="H2169" s="79">
        <f t="shared" ca="1" si="116"/>
        <v>-1</v>
      </c>
      <c r="I2169" s="251">
        <v>42079</v>
      </c>
      <c r="J2169" s="251">
        <v>42083</v>
      </c>
      <c r="K2169" s="149">
        <v>0.57999999999999996</v>
      </c>
      <c r="L2169" s="184">
        <f t="shared" si="119"/>
        <v>5</v>
      </c>
      <c r="M2169" s="251"/>
      <c r="N2169" s="251"/>
      <c r="O2169" s="149">
        <v>0.57999999999999996</v>
      </c>
      <c r="P2169" s="151"/>
      <c r="Q2169" s="145"/>
      <c r="R2169" s="165"/>
      <c r="S2169" s="177">
        <v>0</v>
      </c>
    </row>
    <row r="2170" spans="2:19" ht="12.75" customHeight="1" x14ac:dyDescent="0.25">
      <c r="B2170" s="137">
        <v>2157</v>
      </c>
      <c r="C2170" s="81">
        <v>5</v>
      </c>
      <c r="D2170" s="83" t="s">
        <v>1317</v>
      </c>
      <c r="E2170" s="83" t="s">
        <v>1110</v>
      </c>
      <c r="F2170" s="83"/>
      <c r="G2170" s="83"/>
      <c r="H2170" s="79">
        <f t="shared" ca="1" si="116"/>
        <v>-1</v>
      </c>
      <c r="I2170" s="251">
        <v>42079</v>
      </c>
      <c r="J2170" s="251">
        <v>42083</v>
      </c>
      <c r="K2170" s="149">
        <v>0.01</v>
      </c>
      <c r="L2170" s="184">
        <f t="shared" si="119"/>
        <v>5</v>
      </c>
      <c r="M2170" s="251"/>
      <c r="N2170" s="251"/>
      <c r="O2170" s="149">
        <v>0.01</v>
      </c>
      <c r="P2170" s="151"/>
      <c r="Q2170" s="145"/>
      <c r="R2170" s="165"/>
      <c r="S2170" s="177">
        <v>0</v>
      </c>
    </row>
    <row r="2171" spans="2:19" ht="12.75" customHeight="1" x14ac:dyDescent="0.25">
      <c r="B2171" s="137">
        <v>2158</v>
      </c>
      <c r="C2171" s="81">
        <v>5</v>
      </c>
      <c r="D2171" s="83" t="s">
        <v>1318</v>
      </c>
      <c r="E2171" s="83" t="s">
        <v>1114</v>
      </c>
      <c r="F2171" s="83"/>
      <c r="G2171" s="83"/>
      <c r="H2171" s="79">
        <f t="shared" ca="1" si="116"/>
        <v>-1</v>
      </c>
      <c r="I2171" s="251">
        <v>42079</v>
      </c>
      <c r="J2171" s="251">
        <v>42083</v>
      </c>
      <c r="K2171" s="149">
        <v>0.4</v>
      </c>
      <c r="L2171" s="184">
        <f t="shared" si="119"/>
        <v>5</v>
      </c>
      <c r="M2171" s="251"/>
      <c r="N2171" s="251"/>
      <c r="O2171" s="149">
        <v>0.4</v>
      </c>
      <c r="P2171" s="151"/>
      <c r="Q2171" s="145"/>
      <c r="R2171" s="165"/>
      <c r="S2171" s="177">
        <v>0</v>
      </c>
    </row>
    <row r="2172" spans="2:19" ht="12.75" customHeight="1" x14ac:dyDescent="0.25">
      <c r="B2172" s="137">
        <v>2159</v>
      </c>
      <c r="C2172" s="81">
        <v>5</v>
      </c>
      <c r="D2172" s="83" t="s">
        <v>1319</v>
      </c>
      <c r="E2172" s="83" t="s">
        <v>1121</v>
      </c>
      <c r="F2172" s="83"/>
      <c r="G2172" s="83"/>
      <c r="H2172" s="79">
        <f t="shared" ca="1" si="116"/>
        <v>-1</v>
      </c>
      <c r="I2172" s="251">
        <v>42079</v>
      </c>
      <c r="J2172" s="251">
        <v>42083</v>
      </c>
      <c r="K2172" s="149">
        <v>0.01</v>
      </c>
      <c r="L2172" s="184">
        <f t="shared" si="119"/>
        <v>5</v>
      </c>
      <c r="M2172" s="251"/>
      <c r="N2172" s="251"/>
      <c r="O2172" s="149">
        <v>0.01</v>
      </c>
      <c r="P2172" s="151"/>
      <c r="Q2172" s="145"/>
      <c r="R2172" s="165"/>
      <c r="S2172" s="177">
        <v>0</v>
      </c>
    </row>
    <row r="2173" spans="2:19" ht="12.75" customHeight="1" x14ac:dyDescent="0.25">
      <c r="B2173" s="137">
        <v>2160</v>
      </c>
      <c r="C2173" s="81">
        <v>4</v>
      </c>
      <c r="D2173" s="83" t="s">
        <v>1320</v>
      </c>
      <c r="E2173" s="83" t="s">
        <v>1136</v>
      </c>
      <c r="F2173" s="155" t="s">
        <v>1137</v>
      </c>
      <c r="G2173" s="83"/>
      <c r="H2173" s="79">
        <f t="shared" ca="1" si="116"/>
        <v>0</v>
      </c>
      <c r="I2173" s="251">
        <f>MINA(I2174:I2180)</f>
        <v>42072</v>
      </c>
      <c r="J2173" s="251">
        <f t="shared" ref="J2173:J2179" si="120">MAXA(J2174:J2184)</f>
        <v>42167</v>
      </c>
      <c r="K2173" s="150">
        <v>0.3</v>
      </c>
      <c r="L2173" s="184">
        <f t="shared" si="119"/>
        <v>70</v>
      </c>
      <c r="M2173" s="251"/>
      <c r="N2173" s="251"/>
      <c r="O2173" s="150">
        <v>0.3</v>
      </c>
      <c r="P2173" s="151"/>
      <c r="Q2173" s="145"/>
      <c r="R2173" s="165"/>
      <c r="S2173" s="177">
        <v>0</v>
      </c>
    </row>
    <row r="2174" spans="2:19" ht="12.75" customHeight="1" x14ac:dyDescent="0.25">
      <c r="B2174" s="137">
        <v>2161</v>
      </c>
      <c r="C2174" s="81">
        <v>5</v>
      </c>
      <c r="D2174" s="83" t="s">
        <v>1321</v>
      </c>
      <c r="E2174" s="83" t="s">
        <v>1074</v>
      </c>
      <c r="F2174" s="83"/>
      <c r="G2174" s="83"/>
      <c r="H2174" s="79">
        <f t="shared" ca="1" si="116"/>
        <v>0</v>
      </c>
      <c r="I2174" s="251">
        <v>42072</v>
      </c>
      <c r="J2174" s="251">
        <f t="shared" si="120"/>
        <v>42167</v>
      </c>
      <c r="K2174" s="149">
        <v>0.65</v>
      </c>
      <c r="L2174" s="184">
        <f t="shared" si="119"/>
        <v>70</v>
      </c>
      <c r="M2174" s="251"/>
      <c r="N2174" s="251"/>
      <c r="O2174" s="149">
        <v>0.65</v>
      </c>
      <c r="P2174" s="151"/>
      <c r="Q2174" s="145"/>
      <c r="R2174" s="165"/>
      <c r="S2174" s="177">
        <v>0</v>
      </c>
    </row>
    <row r="2175" spans="2:19" ht="12.75" customHeight="1" x14ac:dyDescent="0.25">
      <c r="B2175" s="137">
        <v>2162</v>
      </c>
      <c r="C2175" s="81">
        <v>5</v>
      </c>
      <c r="D2175" s="83" t="s">
        <v>1322</v>
      </c>
      <c r="E2175" s="83" t="s">
        <v>1083</v>
      </c>
      <c r="F2175" s="83"/>
      <c r="G2175" s="83"/>
      <c r="H2175" s="79">
        <f t="shared" ca="1" si="116"/>
        <v>0</v>
      </c>
      <c r="I2175" s="251">
        <v>42072</v>
      </c>
      <c r="J2175" s="251">
        <f t="shared" si="120"/>
        <v>42167</v>
      </c>
      <c r="K2175" s="149">
        <v>0.18</v>
      </c>
      <c r="L2175" s="184">
        <f t="shared" si="119"/>
        <v>70</v>
      </c>
      <c r="M2175" s="251"/>
      <c r="N2175" s="251"/>
      <c r="O2175" s="149">
        <v>0.18</v>
      </c>
      <c r="P2175" s="151"/>
      <c r="Q2175" s="145"/>
      <c r="R2175" s="165"/>
      <c r="S2175" s="177">
        <v>0</v>
      </c>
    </row>
    <row r="2176" spans="2:19" ht="12.75" customHeight="1" x14ac:dyDescent="0.25">
      <c r="B2176" s="137">
        <v>2163</v>
      </c>
      <c r="C2176" s="81">
        <v>5</v>
      </c>
      <c r="D2176" s="83" t="s">
        <v>1323</v>
      </c>
      <c r="E2176" s="83" t="s">
        <v>1124</v>
      </c>
      <c r="F2176" s="83"/>
      <c r="G2176" s="83"/>
      <c r="H2176" s="79">
        <f t="shared" ca="1" si="116"/>
        <v>0</v>
      </c>
      <c r="I2176" s="251">
        <v>42079</v>
      </c>
      <c r="J2176" s="251">
        <f t="shared" si="120"/>
        <v>42167</v>
      </c>
      <c r="K2176" s="149">
        <v>1.25</v>
      </c>
      <c r="L2176" s="184">
        <f t="shared" si="119"/>
        <v>65</v>
      </c>
      <c r="M2176" s="251"/>
      <c r="N2176" s="251"/>
      <c r="O2176" s="149">
        <v>1.25</v>
      </c>
      <c r="P2176" s="151"/>
      <c r="Q2176" s="145"/>
      <c r="R2176" s="165"/>
      <c r="S2176" s="177">
        <v>0</v>
      </c>
    </row>
    <row r="2177" spans="2:19" ht="12.75" customHeight="1" x14ac:dyDescent="0.25">
      <c r="B2177" s="137">
        <v>2164</v>
      </c>
      <c r="C2177" s="81">
        <v>5</v>
      </c>
      <c r="D2177" s="83" t="s">
        <v>1324</v>
      </c>
      <c r="E2177" s="83" t="s">
        <v>1100</v>
      </c>
      <c r="F2177" s="83"/>
      <c r="G2177" s="83"/>
      <c r="H2177" s="79">
        <f t="shared" ca="1" si="116"/>
        <v>0</v>
      </c>
      <c r="I2177" s="251">
        <v>42079</v>
      </c>
      <c r="J2177" s="251">
        <f t="shared" si="120"/>
        <v>42167</v>
      </c>
      <c r="K2177" s="149">
        <v>0.35</v>
      </c>
      <c r="L2177" s="184">
        <f t="shared" si="119"/>
        <v>65</v>
      </c>
      <c r="M2177" s="251"/>
      <c r="N2177" s="251"/>
      <c r="O2177" s="149">
        <v>0.35</v>
      </c>
      <c r="P2177" s="151"/>
      <c r="Q2177" s="145"/>
      <c r="R2177" s="165"/>
      <c r="S2177" s="177">
        <v>0</v>
      </c>
    </row>
    <row r="2178" spans="2:19" ht="12.75" customHeight="1" x14ac:dyDescent="0.25">
      <c r="B2178" s="137">
        <v>2165</v>
      </c>
      <c r="C2178" s="81">
        <v>5</v>
      </c>
      <c r="D2178" s="83" t="s">
        <v>1325</v>
      </c>
      <c r="E2178" s="83" t="s">
        <v>1110</v>
      </c>
      <c r="F2178" s="83"/>
      <c r="G2178" s="83"/>
      <c r="H2178" s="79">
        <f t="shared" ca="1" si="116"/>
        <v>0</v>
      </c>
      <c r="I2178" s="251">
        <v>42079</v>
      </c>
      <c r="J2178" s="251">
        <f t="shared" si="120"/>
        <v>42167</v>
      </c>
      <c r="K2178" s="149">
        <v>0.01</v>
      </c>
      <c r="L2178" s="184">
        <f t="shared" si="119"/>
        <v>65</v>
      </c>
      <c r="M2178" s="251"/>
      <c r="N2178" s="251"/>
      <c r="O2178" s="149">
        <v>0.01</v>
      </c>
      <c r="P2178" s="151"/>
      <c r="Q2178" s="145"/>
      <c r="R2178" s="165"/>
      <c r="S2178" s="177">
        <v>0</v>
      </c>
    </row>
    <row r="2179" spans="2:19" ht="12.75" customHeight="1" x14ac:dyDescent="0.25">
      <c r="B2179" s="137">
        <v>2166</v>
      </c>
      <c r="C2179" s="81">
        <v>5</v>
      </c>
      <c r="D2179" s="83" t="s">
        <v>1326</v>
      </c>
      <c r="E2179" s="83" t="s">
        <v>1114</v>
      </c>
      <c r="F2179" s="83"/>
      <c r="G2179" s="83"/>
      <c r="H2179" s="79">
        <f t="shared" ca="1" si="116"/>
        <v>0</v>
      </c>
      <c r="I2179" s="251">
        <v>42079</v>
      </c>
      <c r="J2179" s="251">
        <f t="shared" si="120"/>
        <v>42167</v>
      </c>
      <c r="K2179" s="149">
        <v>0.3</v>
      </c>
      <c r="L2179" s="184">
        <f>NETWORKDAYS(I2179,J2179,0)</f>
        <v>65</v>
      </c>
      <c r="M2179" s="251"/>
      <c r="N2179" s="251"/>
      <c r="O2179" s="149">
        <v>0.3</v>
      </c>
      <c r="P2179" s="151"/>
      <c r="Q2179" s="145"/>
      <c r="R2179" s="165"/>
      <c r="S2179" s="177">
        <v>0</v>
      </c>
    </row>
    <row r="2180" spans="2:19" ht="12.75" customHeight="1" x14ac:dyDescent="0.25">
      <c r="B2180" s="137">
        <v>2167</v>
      </c>
      <c r="C2180" s="81">
        <v>5</v>
      </c>
      <c r="D2180" s="83" t="s">
        <v>1326</v>
      </c>
      <c r="E2180" s="83" t="s">
        <v>1121</v>
      </c>
      <c r="F2180" s="83"/>
      <c r="G2180" s="83"/>
      <c r="H2180" s="79">
        <f t="shared" ca="1" si="116"/>
        <v>0</v>
      </c>
      <c r="I2180" s="251">
        <v>42079</v>
      </c>
      <c r="J2180" s="251">
        <f>MAXA(J2182:J2191)</f>
        <v>42167</v>
      </c>
      <c r="K2180" s="149">
        <v>0.01</v>
      </c>
      <c r="L2180" s="184">
        <f t="shared" ref="L2180:L2195" si="121">NETWORKDAYS(I2180,J2180,0)</f>
        <v>65</v>
      </c>
      <c r="M2180" s="251"/>
      <c r="N2180" s="251"/>
      <c r="O2180" s="149">
        <v>0.01</v>
      </c>
      <c r="P2180" s="151"/>
      <c r="Q2180" s="145"/>
      <c r="R2180" s="165"/>
      <c r="S2180" s="177">
        <v>0</v>
      </c>
    </row>
    <row r="2181" spans="2:19" ht="12.75" customHeight="1" x14ac:dyDescent="0.25">
      <c r="B2181" s="137">
        <v>2168</v>
      </c>
      <c r="C2181" s="81">
        <v>5</v>
      </c>
      <c r="D2181" s="83" t="s">
        <v>1326</v>
      </c>
      <c r="E2181" s="83" t="s">
        <v>1122</v>
      </c>
      <c r="F2181" s="83"/>
      <c r="G2181" s="83"/>
      <c r="H2181" s="79">
        <f t="shared" ca="1" si="116"/>
        <v>0</v>
      </c>
      <c r="I2181" s="251">
        <v>42079</v>
      </c>
      <c r="J2181" s="251">
        <f>MAXA(J2183:J2192)</f>
        <v>42167</v>
      </c>
      <c r="K2181" s="149">
        <v>0.25</v>
      </c>
      <c r="L2181" s="184">
        <f t="shared" si="121"/>
        <v>65</v>
      </c>
      <c r="M2181" s="251"/>
      <c r="N2181" s="251"/>
      <c r="O2181" s="149">
        <v>0.25</v>
      </c>
      <c r="P2181" s="151"/>
      <c r="Q2181" s="145"/>
      <c r="R2181" s="165"/>
      <c r="S2181" s="177">
        <v>0</v>
      </c>
    </row>
    <row r="2182" spans="2:19" ht="12.75" customHeight="1" x14ac:dyDescent="0.25">
      <c r="B2182" s="137">
        <v>2169</v>
      </c>
      <c r="C2182" s="81">
        <v>3</v>
      </c>
      <c r="D2182" s="83" t="s">
        <v>1327</v>
      </c>
      <c r="E2182" s="83" t="s">
        <v>1138</v>
      </c>
      <c r="F2182" s="83"/>
      <c r="G2182" s="83"/>
      <c r="H2182" s="79">
        <f t="shared" ca="1" si="116"/>
        <v>0</v>
      </c>
      <c r="I2182" s="251">
        <f>MINA(I2183:I2422)</f>
        <v>42044</v>
      </c>
      <c r="J2182" s="251">
        <f>MAXA(J2183:J2422)</f>
        <v>42167</v>
      </c>
      <c r="K2182" s="150">
        <v>0.8</v>
      </c>
      <c r="L2182" s="184">
        <f t="shared" si="121"/>
        <v>90</v>
      </c>
      <c r="M2182" s="251"/>
      <c r="N2182" s="251"/>
      <c r="O2182" s="150">
        <v>0.8</v>
      </c>
      <c r="P2182" s="151"/>
      <c r="Q2182" s="145"/>
      <c r="R2182" s="165"/>
      <c r="S2182" s="177">
        <v>1</v>
      </c>
    </row>
    <row r="2183" spans="2:19" ht="22.5" customHeight="1" x14ac:dyDescent="0.25">
      <c r="B2183" s="137">
        <v>2170</v>
      </c>
      <c r="C2183" s="81">
        <v>4</v>
      </c>
      <c r="D2183" s="83" t="s">
        <v>1328</v>
      </c>
      <c r="E2183" s="83" t="s">
        <v>1139</v>
      </c>
      <c r="F2183" s="83"/>
      <c r="G2183" s="83"/>
      <c r="H2183" s="79">
        <f t="shared" ca="1" si="116"/>
        <v>0</v>
      </c>
      <c r="I2183" s="251">
        <f>MINA(I2184:I2422)</f>
        <v>42044</v>
      </c>
      <c r="J2183" s="251">
        <f>MAXA(J2184:J2422)</f>
        <v>42167</v>
      </c>
      <c r="K2183" s="150">
        <v>0.5</v>
      </c>
      <c r="L2183" s="184">
        <f t="shared" si="121"/>
        <v>90</v>
      </c>
      <c r="M2183" s="251"/>
      <c r="N2183" s="251"/>
      <c r="O2183" s="150">
        <v>0.5</v>
      </c>
      <c r="P2183" s="151"/>
      <c r="Q2183" s="145"/>
      <c r="R2183" s="165"/>
      <c r="S2183" s="177">
        <v>0</v>
      </c>
    </row>
    <row r="2184" spans="2:19" ht="12.75" customHeight="1" x14ac:dyDescent="0.25">
      <c r="B2184" s="137">
        <v>2171</v>
      </c>
      <c r="C2184" s="81">
        <v>5</v>
      </c>
      <c r="D2184" s="83" t="s">
        <v>1329</v>
      </c>
      <c r="E2184" s="83" t="s">
        <v>1074</v>
      </c>
      <c r="F2184" s="83"/>
      <c r="G2184" s="83"/>
      <c r="H2184" s="79">
        <f t="shared" ca="1" si="116"/>
        <v>-1</v>
      </c>
      <c r="I2184" s="251">
        <f>MINA(I2185:I2192)</f>
        <v>42065</v>
      </c>
      <c r="J2184" s="251">
        <f>MAXA(J2185:J2192)</f>
        <v>42083</v>
      </c>
      <c r="K2184" s="149">
        <v>0.1</v>
      </c>
      <c r="L2184" s="184">
        <f t="shared" si="121"/>
        <v>15</v>
      </c>
      <c r="M2184" s="251"/>
      <c r="N2184" s="251"/>
      <c r="O2184" s="149">
        <v>0.1</v>
      </c>
      <c r="P2184" s="151"/>
      <c r="Q2184" s="145"/>
      <c r="R2184" s="165"/>
      <c r="S2184" s="177">
        <v>0</v>
      </c>
    </row>
    <row r="2185" spans="2:19" ht="12.75" customHeight="1" x14ac:dyDescent="0.25">
      <c r="B2185" s="137">
        <v>2172</v>
      </c>
      <c r="C2185" s="81">
        <v>6</v>
      </c>
      <c r="D2185" s="83" t="s">
        <v>1330</v>
      </c>
      <c r="E2185" s="83" t="s">
        <v>1075</v>
      </c>
      <c r="F2185" s="83"/>
      <c r="G2185" s="83"/>
      <c r="H2185" s="79">
        <f t="shared" ca="1" si="116"/>
        <v>-1</v>
      </c>
      <c r="I2185" s="251">
        <v>42065</v>
      </c>
      <c r="J2185" s="251">
        <v>42069</v>
      </c>
      <c r="K2185" s="150"/>
      <c r="L2185" s="184">
        <f t="shared" si="121"/>
        <v>5</v>
      </c>
      <c r="M2185" s="251"/>
      <c r="N2185" s="251"/>
      <c r="O2185" s="150"/>
      <c r="P2185" s="151"/>
      <c r="Q2185" s="145"/>
      <c r="R2185" s="165"/>
      <c r="S2185" s="177">
        <v>0</v>
      </c>
    </row>
    <row r="2186" spans="2:19" ht="12.75" customHeight="1" x14ac:dyDescent="0.25">
      <c r="B2186" s="137">
        <v>2173</v>
      </c>
      <c r="C2186" s="81">
        <v>6</v>
      </c>
      <c r="D2186" s="83" t="s">
        <v>1331</v>
      </c>
      <c r="E2186" s="83" t="s">
        <v>1076</v>
      </c>
      <c r="F2186" s="83"/>
      <c r="G2186" s="83"/>
      <c r="H2186" s="79">
        <f t="shared" ca="1" si="116"/>
        <v>-1</v>
      </c>
      <c r="I2186" s="251">
        <v>42072</v>
      </c>
      <c r="J2186" s="251">
        <v>42076</v>
      </c>
      <c r="K2186" s="150"/>
      <c r="L2186" s="184">
        <f t="shared" si="121"/>
        <v>5</v>
      </c>
      <c r="M2186" s="251"/>
      <c r="N2186" s="251"/>
      <c r="O2186" s="150"/>
      <c r="P2186" s="151"/>
      <c r="Q2186" s="145"/>
      <c r="R2186" s="165"/>
      <c r="S2186" s="177">
        <v>0</v>
      </c>
    </row>
    <row r="2187" spans="2:19" ht="12.75" customHeight="1" x14ac:dyDescent="0.25">
      <c r="B2187" s="137">
        <v>2174</v>
      </c>
      <c r="C2187" s="81">
        <v>6</v>
      </c>
      <c r="D2187" s="83" t="s">
        <v>1332</v>
      </c>
      <c r="E2187" s="83" t="s">
        <v>1077</v>
      </c>
      <c r="F2187" s="83"/>
      <c r="G2187" s="83"/>
      <c r="H2187" s="79">
        <f t="shared" ca="1" si="116"/>
        <v>-1</v>
      </c>
      <c r="I2187" s="251">
        <v>42072</v>
      </c>
      <c r="J2187" s="251">
        <v>42076</v>
      </c>
      <c r="K2187" s="150"/>
      <c r="L2187" s="184">
        <f t="shared" si="121"/>
        <v>5</v>
      </c>
      <c r="M2187" s="251"/>
      <c r="N2187" s="251"/>
      <c r="O2187" s="150"/>
      <c r="P2187" s="151"/>
      <c r="Q2187" s="145"/>
      <c r="R2187" s="165"/>
      <c r="S2187" s="177">
        <v>0</v>
      </c>
    </row>
    <row r="2188" spans="2:19" ht="12.75" customHeight="1" x14ac:dyDescent="0.25">
      <c r="B2188" s="137">
        <v>2175</v>
      </c>
      <c r="C2188" s="81">
        <v>6</v>
      </c>
      <c r="D2188" s="83" t="s">
        <v>1333</v>
      </c>
      <c r="E2188" s="83" t="s">
        <v>1078</v>
      </c>
      <c r="F2188" s="83"/>
      <c r="G2188" s="83"/>
      <c r="H2188" s="79">
        <f t="shared" ca="1" si="116"/>
        <v>-1</v>
      </c>
      <c r="I2188" s="251">
        <v>42072</v>
      </c>
      <c r="J2188" s="251">
        <v>42076</v>
      </c>
      <c r="K2188" s="150"/>
      <c r="L2188" s="184">
        <f t="shared" si="121"/>
        <v>5</v>
      </c>
      <c r="M2188" s="251"/>
      <c r="N2188" s="251"/>
      <c r="O2188" s="150"/>
      <c r="P2188" s="151"/>
      <c r="Q2188" s="145"/>
      <c r="R2188" s="165"/>
      <c r="S2188" s="177">
        <v>0</v>
      </c>
    </row>
    <row r="2189" spans="2:19" ht="12.75" customHeight="1" x14ac:dyDescent="0.25">
      <c r="B2189" s="137">
        <v>2176</v>
      </c>
      <c r="C2189" s="81">
        <v>6</v>
      </c>
      <c r="D2189" s="83" t="s">
        <v>1334</v>
      </c>
      <c r="E2189" s="83" t="s">
        <v>1079</v>
      </c>
      <c r="F2189" s="83"/>
      <c r="G2189" s="83"/>
      <c r="H2189" s="79">
        <f t="shared" ca="1" si="116"/>
        <v>-1</v>
      </c>
      <c r="I2189" s="251">
        <v>42079</v>
      </c>
      <c r="J2189" s="251">
        <v>42083</v>
      </c>
      <c r="K2189" s="150"/>
      <c r="L2189" s="184">
        <f t="shared" si="121"/>
        <v>5</v>
      </c>
      <c r="M2189" s="251"/>
      <c r="N2189" s="251"/>
      <c r="O2189" s="150"/>
      <c r="P2189" s="151"/>
      <c r="Q2189" s="145"/>
      <c r="R2189" s="165"/>
      <c r="S2189" s="177">
        <v>0</v>
      </c>
    </row>
    <row r="2190" spans="2:19" ht="12.75" customHeight="1" x14ac:dyDescent="0.25">
      <c r="B2190" s="137">
        <v>2177</v>
      </c>
      <c r="C2190" s="81">
        <v>6</v>
      </c>
      <c r="D2190" s="83" t="s">
        <v>1335</v>
      </c>
      <c r="E2190" s="83" t="s">
        <v>1080</v>
      </c>
      <c r="F2190" s="83"/>
      <c r="G2190" s="83"/>
      <c r="H2190" s="79">
        <f t="shared" ca="1" si="116"/>
        <v>-1</v>
      </c>
      <c r="I2190" s="251">
        <v>42072</v>
      </c>
      <c r="J2190" s="251">
        <v>42076</v>
      </c>
      <c r="K2190" s="150"/>
      <c r="L2190" s="184">
        <f t="shared" si="121"/>
        <v>5</v>
      </c>
      <c r="M2190" s="251"/>
      <c r="N2190" s="251"/>
      <c r="O2190" s="150"/>
      <c r="P2190" s="151"/>
      <c r="Q2190" s="145"/>
      <c r="R2190" s="165"/>
      <c r="S2190" s="177">
        <v>0</v>
      </c>
    </row>
    <row r="2191" spans="2:19" ht="12.75" customHeight="1" x14ac:dyDescent="0.25">
      <c r="B2191" s="137">
        <v>2178</v>
      </c>
      <c r="C2191" s="81">
        <v>6</v>
      </c>
      <c r="D2191" s="83" t="s">
        <v>1336</v>
      </c>
      <c r="E2191" s="83" t="s">
        <v>1081</v>
      </c>
      <c r="F2191" s="83"/>
      <c r="G2191" s="83"/>
      <c r="H2191" s="79">
        <f t="shared" ref="H2191:H2254" ca="1" si="122">IF(ISBLANK($N2191)=FALSE,1,IF($J2191&lt;=$D$6,-1,0))</f>
        <v>-1</v>
      </c>
      <c r="I2191" s="251">
        <v>42072</v>
      </c>
      <c r="J2191" s="251">
        <v>42076</v>
      </c>
      <c r="K2191" s="150"/>
      <c r="L2191" s="184">
        <f t="shared" si="121"/>
        <v>5</v>
      </c>
      <c r="M2191" s="251"/>
      <c r="N2191" s="251"/>
      <c r="O2191" s="150"/>
      <c r="P2191" s="151"/>
      <c r="Q2191" s="145"/>
      <c r="R2191" s="165"/>
      <c r="S2191" s="177">
        <v>0</v>
      </c>
    </row>
    <row r="2192" spans="2:19" ht="12.75" customHeight="1" x14ac:dyDescent="0.25">
      <c r="B2192" s="137">
        <v>2179</v>
      </c>
      <c r="C2192" s="81">
        <v>6</v>
      </c>
      <c r="D2192" s="83" t="s">
        <v>1337</v>
      </c>
      <c r="E2192" s="83" t="s">
        <v>1082</v>
      </c>
      <c r="F2192" s="83"/>
      <c r="G2192" s="83"/>
      <c r="H2192" s="79">
        <f t="shared" ca="1" si="122"/>
        <v>-1</v>
      </c>
      <c r="I2192" s="251">
        <v>42072</v>
      </c>
      <c r="J2192" s="251">
        <v>42076</v>
      </c>
      <c r="K2192" s="150"/>
      <c r="L2192" s="184">
        <f t="shared" si="121"/>
        <v>5</v>
      </c>
      <c r="M2192" s="251"/>
      <c r="N2192" s="251"/>
      <c r="O2192" s="150"/>
      <c r="P2192" s="151"/>
      <c r="Q2192" s="145"/>
      <c r="R2192" s="165"/>
      <c r="S2192" s="177">
        <v>0</v>
      </c>
    </row>
    <row r="2193" spans="2:19" ht="12.75" customHeight="1" x14ac:dyDescent="0.25">
      <c r="B2193" s="137">
        <v>2180</v>
      </c>
      <c r="C2193" s="81">
        <v>5</v>
      </c>
      <c r="D2193" s="83" t="s">
        <v>1338</v>
      </c>
      <c r="E2193" s="83" t="s">
        <v>1083</v>
      </c>
      <c r="F2193" s="83"/>
      <c r="G2193" s="83"/>
      <c r="H2193" s="79">
        <f t="shared" ca="1" si="122"/>
        <v>-1</v>
      </c>
      <c r="I2193" s="251">
        <f>MINA(I2194:I2203)</f>
        <v>42072</v>
      </c>
      <c r="J2193" s="251">
        <f>MAXA(J2194:J2203)</f>
        <v>42083</v>
      </c>
      <c r="K2193" s="149">
        <v>0.03</v>
      </c>
      <c r="L2193" s="184">
        <f t="shared" si="121"/>
        <v>10</v>
      </c>
      <c r="M2193" s="251"/>
      <c r="N2193" s="251"/>
      <c r="O2193" s="149">
        <v>0.03</v>
      </c>
      <c r="P2193" s="151"/>
      <c r="Q2193" s="145"/>
      <c r="R2193" s="165"/>
      <c r="S2193" s="177">
        <v>0</v>
      </c>
    </row>
    <row r="2194" spans="2:19" ht="12.75" customHeight="1" x14ac:dyDescent="0.25">
      <c r="B2194" s="137">
        <v>2181</v>
      </c>
      <c r="C2194" s="81">
        <v>6</v>
      </c>
      <c r="D2194" s="83" t="s">
        <v>1339</v>
      </c>
      <c r="E2194" s="83" t="s">
        <v>1084</v>
      </c>
      <c r="F2194" s="83"/>
      <c r="G2194" s="83"/>
      <c r="H2194" s="79">
        <f t="shared" ca="1" si="122"/>
        <v>-1</v>
      </c>
      <c r="I2194" s="251">
        <v>42072</v>
      </c>
      <c r="J2194" s="251">
        <v>42076</v>
      </c>
      <c r="K2194" s="150"/>
      <c r="L2194" s="184">
        <f t="shared" si="121"/>
        <v>5</v>
      </c>
      <c r="M2194" s="251"/>
      <c r="N2194" s="251"/>
      <c r="O2194" s="150"/>
      <c r="P2194" s="151"/>
      <c r="Q2194" s="145"/>
      <c r="R2194" s="165"/>
      <c r="S2194" s="177">
        <v>0</v>
      </c>
    </row>
    <row r="2195" spans="2:19" ht="12.75" customHeight="1" x14ac:dyDescent="0.25">
      <c r="B2195" s="137">
        <v>2182</v>
      </c>
      <c r="C2195" s="81">
        <v>6</v>
      </c>
      <c r="D2195" s="83" t="s">
        <v>1340</v>
      </c>
      <c r="E2195" s="83" t="s">
        <v>1085</v>
      </c>
      <c r="F2195" s="83"/>
      <c r="G2195" s="83"/>
      <c r="H2195" s="79">
        <f t="shared" ca="1" si="122"/>
        <v>-1</v>
      </c>
      <c r="I2195" s="251">
        <v>42072</v>
      </c>
      <c r="J2195" s="251">
        <v>42076</v>
      </c>
      <c r="K2195" s="150"/>
      <c r="L2195" s="184">
        <f t="shared" si="121"/>
        <v>5</v>
      </c>
      <c r="M2195" s="251"/>
      <c r="N2195" s="251"/>
      <c r="O2195" s="150"/>
      <c r="P2195" s="151"/>
      <c r="Q2195" s="145"/>
      <c r="R2195" s="165"/>
      <c r="S2195" s="177">
        <v>0</v>
      </c>
    </row>
    <row r="2196" spans="2:19" ht="22.5" customHeight="1" x14ac:dyDescent="0.25">
      <c r="B2196" s="137">
        <v>2183</v>
      </c>
      <c r="C2196" s="81">
        <v>6</v>
      </c>
      <c r="D2196" s="83" t="s">
        <v>1341</v>
      </c>
      <c r="E2196" s="83" t="s">
        <v>1086</v>
      </c>
      <c r="F2196" s="83"/>
      <c r="G2196" s="83"/>
      <c r="H2196" s="79">
        <f t="shared" ca="1" si="122"/>
        <v>-1</v>
      </c>
      <c r="I2196" s="251">
        <v>42072</v>
      </c>
      <c r="J2196" s="251">
        <v>42076</v>
      </c>
      <c r="K2196" s="150"/>
      <c r="L2196" s="184">
        <f>NETWORKDAYS(I2196,J2196,0)</f>
        <v>5</v>
      </c>
      <c r="M2196" s="251"/>
      <c r="N2196" s="251"/>
      <c r="O2196" s="150"/>
      <c r="P2196" s="151"/>
      <c r="Q2196" s="145"/>
      <c r="R2196" s="165"/>
      <c r="S2196" s="177">
        <v>0</v>
      </c>
    </row>
    <row r="2197" spans="2:19" ht="12.75" customHeight="1" x14ac:dyDescent="0.25">
      <c r="B2197" s="137">
        <v>2184</v>
      </c>
      <c r="C2197" s="81">
        <v>6</v>
      </c>
      <c r="D2197" s="83" t="s">
        <v>1342</v>
      </c>
      <c r="E2197" s="83" t="s">
        <v>1087</v>
      </c>
      <c r="F2197" s="83"/>
      <c r="G2197" s="83"/>
      <c r="H2197" s="79">
        <f t="shared" ca="1" si="122"/>
        <v>-1</v>
      </c>
      <c r="I2197" s="251">
        <v>42072</v>
      </c>
      <c r="J2197" s="251">
        <v>42076</v>
      </c>
      <c r="K2197" s="150"/>
      <c r="L2197" s="184">
        <f t="shared" ref="L2197:L2211" si="123">NETWORKDAYS(I2197,J2197,0)</f>
        <v>5</v>
      </c>
      <c r="M2197" s="251"/>
      <c r="N2197" s="251"/>
      <c r="O2197" s="150"/>
      <c r="P2197" s="151"/>
      <c r="Q2197" s="145"/>
      <c r="R2197" s="165"/>
      <c r="S2197" s="177">
        <v>0</v>
      </c>
    </row>
    <row r="2198" spans="2:19" ht="12.75" customHeight="1" x14ac:dyDescent="0.25">
      <c r="B2198" s="137">
        <v>2185</v>
      </c>
      <c r="C2198" s="81">
        <v>6</v>
      </c>
      <c r="D2198" s="83" t="s">
        <v>1343</v>
      </c>
      <c r="E2198" s="83" t="s">
        <v>1078</v>
      </c>
      <c r="F2198" s="83"/>
      <c r="G2198" s="83"/>
      <c r="H2198" s="79">
        <f t="shared" ca="1" si="122"/>
        <v>-1</v>
      </c>
      <c r="I2198" s="251">
        <v>42072</v>
      </c>
      <c r="J2198" s="251">
        <v>42076</v>
      </c>
      <c r="K2198" s="150"/>
      <c r="L2198" s="184">
        <f t="shared" si="123"/>
        <v>5</v>
      </c>
      <c r="M2198" s="251"/>
      <c r="N2198" s="251"/>
      <c r="O2198" s="150"/>
      <c r="P2198" s="151"/>
      <c r="Q2198" s="145"/>
      <c r="R2198" s="165"/>
      <c r="S2198" s="177">
        <v>0</v>
      </c>
    </row>
    <row r="2199" spans="2:19" ht="12.75" customHeight="1" x14ac:dyDescent="0.25">
      <c r="B2199" s="137">
        <v>2186</v>
      </c>
      <c r="C2199" s="81">
        <v>6</v>
      </c>
      <c r="D2199" s="83" t="s">
        <v>1344</v>
      </c>
      <c r="E2199" s="83" t="s">
        <v>1088</v>
      </c>
      <c r="F2199" s="83"/>
      <c r="G2199" s="83"/>
      <c r="H2199" s="79">
        <f t="shared" ca="1" si="122"/>
        <v>-1</v>
      </c>
      <c r="I2199" s="251">
        <v>42072</v>
      </c>
      <c r="J2199" s="251">
        <v>42076</v>
      </c>
      <c r="K2199" s="150"/>
      <c r="L2199" s="184">
        <f t="shared" si="123"/>
        <v>5</v>
      </c>
      <c r="M2199" s="251"/>
      <c r="N2199" s="251"/>
      <c r="O2199" s="150"/>
      <c r="P2199" s="151"/>
      <c r="Q2199" s="145"/>
      <c r="R2199" s="165"/>
      <c r="S2199" s="177">
        <v>0</v>
      </c>
    </row>
    <row r="2200" spans="2:19" ht="12.75" customHeight="1" x14ac:dyDescent="0.25">
      <c r="B2200" s="137">
        <v>2187</v>
      </c>
      <c r="C2200" s="81">
        <v>6</v>
      </c>
      <c r="D2200" s="83" t="s">
        <v>1345</v>
      </c>
      <c r="E2200" s="83" t="s">
        <v>1081</v>
      </c>
      <c r="F2200" s="83"/>
      <c r="G2200" s="83"/>
      <c r="H2200" s="79">
        <f t="shared" ca="1" si="122"/>
        <v>-1</v>
      </c>
      <c r="I2200" s="251">
        <v>42072</v>
      </c>
      <c r="J2200" s="251">
        <v>42076</v>
      </c>
      <c r="K2200" s="150"/>
      <c r="L2200" s="184">
        <f t="shared" si="123"/>
        <v>5</v>
      </c>
      <c r="M2200" s="251"/>
      <c r="N2200" s="251"/>
      <c r="O2200" s="150"/>
      <c r="P2200" s="151"/>
      <c r="Q2200" s="145"/>
      <c r="R2200" s="165"/>
      <c r="S2200" s="177">
        <v>0</v>
      </c>
    </row>
    <row r="2201" spans="2:19" ht="12.75" customHeight="1" x14ac:dyDescent="0.25">
      <c r="B2201" s="137">
        <v>2188</v>
      </c>
      <c r="C2201" s="81">
        <v>6</v>
      </c>
      <c r="D2201" s="83" t="s">
        <v>1346</v>
      </c>
      <c r="E2201" s="83" t="s">
        <v>1089</v>
      </c>
      <c r="F2201" s="83"/>
      <c r="G2201" s="83"/>
      <c r="H2201" s="79">
        <f t="shared" ca="1" si="122"/>
        <v>-1</v>
      </c>
      <c r="I2201" s="251">
        <v>42079</v>
      </c>
      <c r="J2201" s="251">
        <v>42083</v>
      </c>
      <c r="K2201" s="150"/>
      <c r="L2201" s="184">
        <f t="shared" si="123"/>
        <v>5</v>
      </c>
      <c r="M2201" s="251"/>
      <c r="N2201" s="251"/>
      <c r="O2201" s="150"/>
      <c r="P2201" s="151"/>
      <c r="Q2201" s="145"/>
      <c r="R2201" s="165"/>
      <c r="S2201" s="177">
        <v>0</v>
      </c>
    </row>
    <row r="2202" spans="2:19" ht="12.75" customHeight="1" x14ac:dyDescent="0.25">
      <c r="B2202" s="137">
        <v>2189</v>
      </c>
      <c r="C2202" s="81">
        <v>6</v>
      </c>
      <c r="D2202" s="83" t="s">
        <v>1347</v>
      </c>
      <c r="E2202" s="83" t="s">
        <v>1090</v>
      </c>
      <c r="F2202" s="83"/>
      <c r="G2202" s="83"/>
      <c r="H2202" s="79">
        <f t="shared" ca="1" si="122"/>
        <v>-1</v>
      </c>
      <c r="I2202" s="251">
        <v>42079</v>
      </c>
      <c r="J2202" s="251">
        <v>42083</v>
      </c>
      <c r="K2202" s="150"/>
      <c r="L2202" s="184">
        <f t="shared" si="123"/>
        <v>5</v>
      </c>
      <c r="M2202" s="251"/>
      <c r="N2202" s="251"/>
      <c r="O2202" s="150"/>
      <c r="P2202" s="151"/>
      <c r="Q2202" s="145"/>
      <c r="R2202" s="165"/>
      <c r="S2202" s="177">
        <v>0</v>
      </c>
    </row>
    <row r="2203" spans="2:19" ht="12.75" customHeight="1" x14ac:dyDescent="0.25">
      <c r="B2203" s="137">
        <v>2190</v>
      </c>
      <c r="C2203" s="81">
        <v>6</v>
      </c>
      <c r="D2203" s="83" t="s">
        <v>1348</v>
      </c>
      <c r="E2203" s="83" t="s">
        <v>1082</v>
      </c>
      <c r="F2203" s="83"/>
      <c r="G2203" s="83"/>
      <c r="H2203" s="79">
        <f t="shared" ca="1" si="122"/>
        <v>-1</v>
      </c>
      <c r="I2203" s="251">
        <v>42072</v>
      </c>
      <c r="J2203" s="251">
        <v>42076</v>
      </c>
      <c r="K2203" s="150"/>
      <c r="L2203" s="184">
        <f t="shared" si="123"/>
        <v>5</v>
      </c>
      <c r="M2203" s="251"/>
      <c r="N2203" s="251"/>
      <c r="O2203" s="150"/>
      <c r="P2203" s="151"/>
      <c r="Q2203" s="145"/>
      <c r="R2203" s="165"/>
      <c r="S2203" s="177">
        <v>0</v>
      </c>
    </row>
    <row r="2204" spans="2:19" ht="12.75" customHeight="1" x14ac:dyDescent="0.25">
      <c r="B2204" s="137">
        <v>2191</v>
      </c>
      <c r="C2204" s="81">
        <v>5</v>
      </c>
      <c r="D2204" s="83" t="s">
        <v>1349</v>
      </c>
      <c r="E2204" s="83" t="s">
        <v>1091</v>
      </c>
      <c r="F2204" s="83"/>
      <c r="G2204" s="83"/>
      <c r="H2204" s="79">
        <f t="shared" ca="1" si="122"/>
        <v>0</v>
      </c>
      <c r="I2204" s="251">
        <f>MINA(I2388:I2396)</f>
        <v>42044</v>
      </c>
      <c r="J2204" s="251">
        <f>MAXA(J2388:J2396)</f>
        <v>42167</v>
      </c>
      <c r="K2204" s="149">
        <v>0.25</v>
      </c>
      <c r="L2204" s="184">
        <f t="shared" si="123"/>
        <v>90</v>
      </c>
      <c r="M2204" s="251"/>
      <c r="N2204" s="251"/>
      <c r="O2204" s="149">
        <v>0.25</v>
      </c>
      <c r="P2204" s="151"/>
      <c r="Q2204" s="145"/>
      <c r="R2204" s="165"/>
      <c r="S2204" s="177">
        <v>0</v>
      </c>
    </row>
    <row r="2205" spans="2:19" ht="12.75" customHeight="1" x14ac:dyDescent="0.25">
      <c r="B2205" s="137">
        <v>2192</v>
      </c>
      <c r="C2205" s="81">
        <v>6</v>
      </c>
      <c r="D2205" s="83" t="s">
        <v>1350</v>
      </c>
      <c r="E2205" s="83" t="s">
        <v>1092</v>
      </c>
      <c r="F2205" s="83"/>
      <c r="G2205" s="83"/>
      <c r="H2205" s="79">
        <f t="shared" ca="1" si="122"/>
        <v>-1</v>
      </c>
      <c r="I2205" s="251">
        <v>42065</v>
      </c>
      <c r="J2205" s="251">
        <v>42069</v>
      </c>
      <c r="K2205" s="150"/>
      <c r="L2205" s="184">
        <f t="shared" si="123"/>
        <v>5</v>
      </c>
      <c r="M2205" s="251"/>
      <c r="N2205" s="251"/>
      <c r="O2205" s="150"/>
      <c r="P2205" s="151"/>
      <c r="Q2205" s="145"/>
      <c r="R2205" s="165"/>
      <c r="S2205" s="177">
        <v>0</v>
      </c>
    </row>
    <row r="2206" spans="2:19" ht="12.75" customHeight="1" x14ac:dyDescent="0.25">
      <c r="B2206" s="137">
        <v>2193</v>
      </c>
      <c r="C2206" s="81">
        <v>6</v>
      </c>
      <c r="D2206" s="83" t="s">
        <v>1351</v>
      </c>
      <c r="E2206" s="83" t="s">
        <v>1093</v>
      </c>
      <c r="F2206" s="83"/>
      <c r="G2206" s="83"/>
      <c r="H2206" s="79">
        <f t="shared" ca="1" si="122"/>
        <v>-1</v>
      </c>
      <c r="I2206" s="251">
        <v>42065</v>
      </c>
      <c r="J2206" s="251">
        <v>42069</v>
      </c>
      <c r="K2206" s="150"/>
      <c r="L2206" s="184">
        <f t="shared" si="123"/>
        <v>5</v>
      </c>
      <c r="M2206" s="251"/>
      <c r="N2206" s="251"/>
      <c r="O2206" s="150"/>
      <c r="P2206" s="151"/>
      <c r="Q2206" s="145"/>
      <c r="R2206" s="165"/>
      <c r="S2206" s="177">
        <v>0</v>
      </c>
    </row>
    <row r="2207" spans="2:19" ht="12.75" customHeight="1" x14ac:dyDescent="0.25">
      <c r="B2207" s="137">
        <v>2194</v>
      </c>
      <c r="C2207" s="81">
        <v>6</v>
      </c>
      <c r="D2207" s="83" t="s">
        <v>1352</v>
      </c>
      <c r="E2207" s="83" t="s">
        <v>1094</v>
      </c>
      <c r="F2207" s="83"/>
      <c r="G2207" s="83"/>
      <c r="H2207" s="79">
        <f t="shared" ca="1" si="122"/>
        <v>-1</v>
      </c>
      <c r="I2207" s="251">
        <v>42065</v>
      </c>
      <c r="J2207" s="251">
        <v>42069</v>
      </c>
      <c r="K2207" s="150"/>
      <c r="L2207" s="184">
        <f t="shared" si="123"/>
        <v>5</v>
      </c>
      <c r="M2207" s="251"/>
      <c r="N2207" s="251"/>
      <c r="O2207" s="150"/>
      <c r="P2207" s="151"/>
      <c r="Q2207" s="145"/>
      <c r="R2207" s="165"/>
      <c r="S2207" s="177">
        <v>0</v>
      </c>
    </row>
    <row r="2208" spans="2:19" ht="12.75" customHeight="1" x14ac:dyDescent="0.25">
      <c r="B2208" s="137">
        <v>2195</v>
      </c>
      <c r="C2208" s="81">
        <v>6</v>
      </c>
      <c r="D2208" s="83" t="s">
        <v>1353</v>
      </c>
      <c r="E2208" s="83" t="s">
        <v>1095</v>
      </c>
      <c r="F2208" s="83"/>
      <c r="G2208" s="83"/>
      <c r="H2208" s="79">
        <f t="shared" ca="1" si="122"/>
        <v>-1</v>
      </c>
      <c r="I2208" s="251">
        <v>42065</v>
      </c>
      <c r="J2208" s="251">
        <v>42069</v>
      </c>
      <c r="K2208" s="150"/>
      <c r="L2208" s="184">
        <f t="shared" si="123"/>
        <v>5</v>
      </c>
      <c r="M2208" s="251"/>
      <c r="N2208" s="251"/>
      <c r="O2208" s="150"/>
      <c r="P2208" s="151"/>
      <c r="Q2208" s="145"/>
      <c r="R2208" s="165"/>
      <c r="S2208" s="177">
        <v>0</v>
      </c>
    </row>
    <row r="2209" spans="2:19" ht="16.5" x14ac:dyDescent="0.25">
      <c r="B2209" s="137">
        <v>2196</v>
      </c>
      <c r="C2209" s="81">
        <v>6</v>
      </c>
      <c r="D2209" s="83" t="s">
        <v>1354</v>
      </c>
      <c r="E2209" s="83" t="s">
        <v>1096</v>
      </c>
      <c r="F2209" s="83"/>
      <c r="G2209" s="83"/>
      <c r="H2209" s="79">
        <f t="shared" ca="1" si="122"/>
        <v>-1</v>
      </c>
      <c r="I2209" s="251">
        <v>42065</v>
      </c>
      <c r="J2209" s="251">
        <v>42069</v>
      </c>
      <c r="K2209" s="150"/>
      <c r="L2209" s="184">
        <f t="shared" si="123"/>
        <v>5</v>
      </c>
      <c r="M2209" s="251"/>
      <c r="N2209" s="251"/>
      <c r="O2209" s="150"/>
      <c r="P2209" s="151"/>
      <c r="Q2209" s="145"/>
      <c r="R2209" s="165"/>
      <c r="S2209" s="177">
        <v>1</v>
      </c>
    </row>
    <row r="2210" spans="2:19" ht="12.75" customHeight="1" x14ac:dyDescent="0.25">
      <c r="B2210" s="137">
        <v>2197</v>
      </c>
      <c r="C2210" s="81">
        <v>6</v>
      </c>
      <c r="D2210" s="83" t="s">
        <v>1355</v>
      </c>
      <c r="E2210" s="83" t="s">
        <v>1097</v>
      </c>
      <c r="F2210" s="83"/>
      <c r="G2210" s="83"/>
      <c r="H2210" s="79">
        <f t="shared" ca="1" si="122"/>
        <v>-1</v>
      </c>
      <c r="I2210" s="251">
        <v>42072</v>
      </c>
      <c r="J2210" s="251">
        <v>42076</v>
      </c>
      <c r="K2210" s="150"/>
      <c r="L2210" s="184">
        <f t="shared" si="123"/>
        <v>5</v>
      </c>
      <c r="M2210" s="251"/>
      <c r="N2210" s="251"/>
      <c r="O2210" s="150"/>
      <c r="P2210" s="151"/>
      <c r="Q2210" s="145"/>
      <c r="R2210" s="165"/>
      <c r="S2210" s="177">
        <v>1</v>
      </c>
    </row>
    <row r="2211" spans="2:19" ht="12.75" customHeight="1" x14ac:dyDescent="0.25">
      <c r="B2211" s="137">
        <v>2198</v>
      </c>
      <c r="C2211" s="81">
        <v>6</v>
      </c>
      <c r="D2211" s="83" t="s">
        <v>1356</v>
      </c>
      <c r="E2211" s="83" t="s">
        <v>1098</v>
      </c>
      <c r="F2211" s="83"/>
      <c r="G2211" s="83"/>
      <c r="H2211" s="79">
        <f t="shared" ca="1" si="122"/>
        <v>-1</v>
      </c>
      <c r="I2211" s="251">
        <v>42072</v>
      </c>
      <c r="J2211" s="251">
        <v>42076</v>
      </c>
      <c r="K2211" s="150"/>
      <c r="L2211" s="184">
        <f t="shared" si="123"/>
        <v>5</v>
      </c>
      <c r="M2211" s="251"/>
      <c r="N2211" s="251"/>
      <c r="O2211" s="150"/>
      <c r="P2211" s="151"/>
      <c r="Q2211" s="145"/>
      <c r="R2211" s="165"/>
      <c r="S2211" s="177">
        <v>0</v>
      </c>
    </row>
    <row r="2212" spans="2:19" ht="15" customHeight="1" x14ac:dyDescent="0.25">
      <c r="B2212" s="137">
        <v>2199</v>
      </c>
      <c r="C2212" s="81">
        <v>6</v>
      </c>
      <c r="D2212" s="83" t="s">
        <v>1357</v>
      </c>
      <c r="E2212" s="83" t="s">
        <v>1078</v>
      </c>
      <c r="F2212" s="83"/>
      <c r="G2212" s="83"/>
      <c r="H2212" s="79">
        <f t="shared" ca="1" si="122"/>
        <v>-1</v>
      </c>
      <c r="I2212" s="251">
        <v>42065</v>
      </c>
      <c r="J2212" s="251">
        <v>42069</v>
      </c>
      <c r="K2212" s="150"/>
      <c r="L2212" s="184">
        <f>NETWORKDAYS(I2212,J2212,0)</f>
        <v>5</v>
      </c>
      <c r="M2212" s="251"/>
      <c r="N2212" s="251"/>
      <c r="O2212" s="150"/>
      <c r="P2212" s="151"/>
      <c r="Q2212" s="145"/>
      <c r="R2212" s="165"/>
      <c r="S2212" s="177">
        <v>0</v>
      </c>
    </row>
    <row r="2213" spans="2:19" ht="12.75" customHeight="1" x14ac:dyDescent="0.25">
      <c r="B2213" s="137">
        <v>2200</v>
      </c>
      <c r="C2213" s="81">
        <v>6</v>
      </c>
      <c r="D2213" s="83" t="s">
        <v>1358</v>
      </c>
      <c r="E2213" s="83" t="s">
        <v>1099</v>
      </c>
      <c r="F2213" s="83"/>
      <c r="G2213" s="83"/>
      <c r="H2213" s="79">
        <f t="shared" ca="1" si="122"/>
        <v>-1</v>
      </c>
      <c r="I2213" s="251">
        <v>42065</v>
      </c>
      <c r="J2213" s="251">
        <v>42069</v>
      </c>
      <c r="K2213" s="150"/>
      <c r="L2213" s="184">
        <f t="shared" ref="L2213:L2223" si="124">NETWORKDAYS(I2213,J2213,0)</f>
        <v>5</v>
      </c>
      <c r="M2213" s="251"/>
      <c r="N2213" s="251"/>
      <c r="O2213" s="150"/>
      <c r="P2213" s="151"/>
      <c r="Q2213" s="145"/>
      <c r="R2213" s="165"/>
      <c r="S2213" s="177">
        <v>0</v>
      </c>
    </row>
    <row r="2214" spans="2:19" ht="15" customHeight="1" x14ac:dyDescent="0.25">
      <c r="B2214" s="137">
        <v>2201</v>
      </c>
      <c r="C2214" s="81">
        <v>5</v>
      </c>
      <c r="D2214" s="83" t="s">
        <v>1359</v>
      </c>
      <c r="E2214" s="83" t="s">
        <v>1100</v>
      </c>
      <c r="F2214" s="83"/>
      <c r="G2214" s="83"/>
      <c r="H2214" s="79">
        <f t="shared" ca="1" si="122"/>
        <v>-1</v>
      </c>
      <c r="I2214" s="251">
        <f>MINA(I2215:I2223)</f>
        <v>42072</v>
      </c>
      <c r="J2214" s="251">
        <f>MAXA(J2215:J2223)</f>
        <v>42083</v>
      </c>
      <c r="K2214" s="149">
        <v>0.04</v>
      </c>
      <c r="L2214" s="184">
        <f t="shared" si="124"/>
        <v>10</v>
      </c>
      <c r="M2214" s="251"/>
      <c r="N2214" s="251"/>
      <c r="O2214" s="149">
        <v>0.04</v>
      </c>
      <c r="P2214" s="151"/>
      <c r="Q2214" s="145"/>
      <c r="R2214" s="165"/>
      <c r="S2214" s="177">
        <v>0</v>
      </c>
    </row>
    <row r="2215" spans="2:19" ht="15" customHeight="1" x14ac:dyDescent="0.25">
      <c r="B2215" s="137">
        <v>2202</v>
      </c>
      <c r="C2215" s="81">
        <v>6</v>
      </c>
      <c r="D2215" s="83" t="s">
        <v>1360</v>
      </c>
      <c r="E2215" s="83" t="s">
        <v>1101</v>
      </c>
      <c r="F2215" s="83"/>
      <c r="G2215" s="83"/>
      <c r="H2215" s="79">
        <f t="shared" ca="1" si="122"/>
        <v>-1</v>
      </c>
      <c r="I2215" s="251">
        <v>42072</v>
      </c>
      <c r="J2215" s="251">
        <v>42076</v>
      </c>
      <c r="K2215" s="150"/>
      <c r="L2215" s="184">
        <f t="shared" si="124"/>
        <v>5</v>
      </c>
      <c r="M2215" s="251"/>
      <c r="N2215" s="251"/>
      <c r="O2215" s="150"/>
      <c r="P2215" s="151"/>
      <c r="Q2215" s="145"/>
      <c r="R2215" s="165"/>
      <c r="S2215" s="177">
        <v>0</v>
      </c>
    </row>
    <row r="2216" spans="2:19" ht="15" customHeight="1" x14ac:dyDescent="0.25">
      <c r="B2216" s="137">
        <v>2203</v>
      </c>
      <c r="C2216" s="81">
        <v>6</v>
      </c>
      <c r="D2216" s="83" t="s">
        <v>1361</v>
      </c>
      <c r="E2216" s="83" t="s">
        <v>1102</v>
      </c>
      <c r="F2216" s="83"/>
      <c r="G2216" s="83"/>
      <c r="H2216" s="79">
        <f t="shared" ca="1" si="122"/>
        <v>-1</v>
      </c>
      <c r="I2216" s="251">
        <v>42072</v>
      </c>
      <c r="J2216" s="251">
        <v>42076</v>
      </c>
      <c r="K2216" s="150"/>
      <c r="L2216" s="184">
        <f t="shared" si="124"/>
        <v>5</v>
      </c>
      <c r="M2216" s="251"/>
      <c r="N2216" s="251"/>
      <c r="O2216" s="150"/>
      <c r="P2216" s="151"/>
      <c r="Q2216" s="145"/>
      <c r="R2216" s="165"/>
      <c r="S2216" s="177">
        <v>0</v>
      </c>
    </row>
    <row r="2217" spans="2:19" ht="15" customHeight="1" x14ac:dyDescent="0.25">
      <c r="B2217" s="137">
        <v>2204</v>
      </c>
      <c r="C2217" s="81">
        <v>6</v>
      </c>
      <c r="D2217" s="83" t="s">
        <v>1362</v>
      </c>
      <c r="E2217" s="83" t="s">
        <v>1103</v>
      </c>
      <c r="F2217" s="83"/>
      <c r="G2217" s="83"/>
      <c r="H2217" s="79">
        <f t="shared" ca="1" si="122"/>
        <v>-1</v>
      </c>
      <c r="I2217" s="251">
        <v>42072</v>
      </c>
      <c r="J2217" s="251">
        <v>42076</v>
      </c>
      <c r="K2217" s="150"/>
      <c r="L2217" s="184">
        <f t="shared" si="124"/>
        <v>5</v>
      </c>
      <c r="M2217" s="251"/>
      <c r="N2217" s="251"/>
      <c r="O2217" s="150"/>
      <c r="P2217" s="151"/>
      <c r="Q2217" s="145"/>
      <c r="R2217" s="165"/>
      <c r="S2217" s="177">
        <v>0</v>
      </c>
    </row>
    <row r="2218" spans="2:19" ht="15" customHeight="1" x14ac:dyDescent="0.25">
      <c r="B2218" s="137">
        <v>2205</v>
      </c>
      <c r="C2218" s="81">
        <v>6</v>
      </c>
      <c r="D2218" s="83" t="s">
        <v>1363</v>
      </c>
      <c r="E2218" s="83" t="s">
        <v>1104</v>
      </c>
      <c r="F2218" s="83"/>
      <c r="G2218" s="83"/>
      <c r="H2218" s="79">
        <f t="shared" ca="1" si="122"/>
        <v>-1</v>
      </c>
      <c r="I2218" s="251">
        <v>42072</v>
      </c>
      <c r="J2218" s="251">
        <v>42076</v>
      </c>
      <c r="K2218" s="150"/>
      <c r="L2218" s="184">
        <f t="shared" si="124"/>
        <v>5</v>
      </c>
      <c r="M2218" s="251"/>
      <c r="N2218" s="251"/>
      <c r="O2218" s="150"/>
      <c r="P2218" s="151"/>
      <c r="Q2218" s="145"/>
      <c r="R2218" s="165"/>
      <c r="S2218" s="177">
        <v>0</v>
      </c>
    </row>
    <row r="2219" spans="2:19" ht="15" customHeight="1" x14ac:dyDescent="0.25">
      <c r="B2219" s="137">
        <v>2206</v>
      </c>
      <c r="C2219" s="81">
        <v>6</v>
      </c>
      <c r="D2219" s="83" t="s">
        <v>1364</v>
      </c>
      <c r="E2219" s="83" t="s">
        <v>1105</v>
      </c>
      <c r="F2219" s="83"/>
      <c r="G2219" s="83"/>
      <c r="H2219" s="79">
        <f t="shared" ca="1" si="122"/>
        <v>-1</v>
      </c>
      <c r="I2219" s="251">
        <v>42079</v>
      </c>
      <c r="J2219" s="251">
        <v>42083</v>
      </c>
      <c r="K2219" s="150"/>
      <c r="L2219" s="184">
        <f t="shared" si="124"/>
        <v>5</v>
      </c>
      <c r="M2219" s="251"/>
      <c r="N2219" s="251"/>
      <c r="O2219" s="150"/>
      <c r="P2219" s="151"/>
      <c r="Q2219" s="145"/>
      <c r="R2219" s="165"/>
      <c r="S2219" s="177">
        <v>0</v>
      </c>
    </row>
    <row r="2220" spans="2:19" ht="15" customHeight="1" x14ac:dyDescent="0.25">
      <c r="B2220" s="137">
        <v>2207</v>
      </c>
      <c r="C2220" s="81">
        <v>6</v>
      </c>
      <c r="D2220" s="83" t="s">
        <v>1365</v>
      </c>
      <c r="E2220" s="83" t="s">
        <v>1106</v>
      </c>
      <c r="F2220" s="83"/>
      <c r="G2220" s="83"/>
      <c r="H2220" s="79">
        <f t="shared" ca="1" si="122"/>
        <v>-1</v>
      </c>
      <c r="I2220" s="251">
        <v>42079</v>
      </c>
      <c r="J2220" s="251">
        <v>42083</v>
      </c>
      <c r="K2220" s="150"/>
      <c r="L2220" s="184">
        <f t="shared" si="124"/>
        <v>5</v>
      </c>
      <c r="M2220" s="251"/>
      <c r="N2220" s="251"/>
      <c r="O2220" s="150"/>
      <c r="P2220" s="151"/>
      <c r="Q2220" s="145"/>
      <c r="R2220" s="165"/>
      <c r="S2220" s="177">
        <v>0</v>
      </c>
    </row>
    <row r="2221" spans="2:19" ht="15" customHeight="1" x14ac:dyDescent="0.25">
      <c r="B2221" s="137">
        <v>2208</v>
      </c>
      <c r="C2221" s="81">
        <v>6</v>
      </c>
      <c r="D2221" s="83" t="s">
        <v>1366</v>
      </c>
      <c r="E2221" s="83" t="s">
        <v>1107</v>
      </c>
      <c r="F2221" s="83"/>
      <c r="G2221" s="83"/>
      <c r="H2221" s="79">
        <f t="shared" ca="1" si="122"/>
        <v>-1</v>
      </c>
      <c r="I2221" s="251">
        <v>42079</v>
      </c>
      <c r="J2221" s="251">
        <v>42083</v>
      </c>
      <c r="K2221" s="150"/>
      <c r="L2221" s="184">
        <f t="shared" si="124"/>
        <v>5</v>
      </c>
      <c r="M2221" s="251"/>
      <c r="N2221" s="251"/>
      <c r="O2221" s="150"/>
      <c r="P2221" s="151"/>
      <c r="Q2221" s="145"/>
      <c r="R2221" s="165"/>
      <c r="S2221" s="177">
        <v>0</v>
      </c>
    </row>
    <row r="2222" spans="2:19" ht="15" customHeight="1" x14ac:dyDescent="0.25">
      <c r="B2222" s="137">
        <v>2209</v>
      </c>
      <c r="C2222" s="81">
        <v>6</v>
      </c>
      <c r="D2222" s="83" t="s">
        <v>1367</v>
      </c>
      <c r="E2222" s="83" t="s">
        <v>1108</v>
      </c>
      <c r="F2222" s="83"/>
      <c r="G2222" s="83"/>
      <c r="H2222" s="79">
        <f t="shared" ca="1" si="122"/>
        <v>-1</v>
      </c>
      <c r="I2222" s="251">
        <v>42079</v>
      </c>
      <c r="J2222" s="251">
        <v>42083</v>
      </c>
      <c r="K2222" s="150"/>
      <c r="L2222" s="184">
        <f t="shared" si="124"/>
        <v>5</v>
      </c>
      <c r="M2222" s="251"/>
      <c r="N2222" s="251"/>
      <c r="O2222" s="150"/>
      <c r="P2222" s="151"/>
      <c r="Q2222" s="145"/>
      <c r="R2222" s="165"/>
      <c r="S2222" s="177">
        <v>0</v>
      </c>
    </row>
    <row r="2223" spans="2:19" ht="15" customHeight="1" x14ac:dyDescent="0.25">
      <c r="B2223" s="137">
        <v>2210</v>
      </c>
      <c r="C2223" s="81">
        <v>6</v>
      </c>
      <c r="D2223" s="83" t="s">
        <v>1368</v>
      </c>
      <c r="E2223" s="83" t="s">
        <v>1109</v>
      </c>
      <c r="F2223" s="83"/>
      <c r="G2223" s="83"/>
      <c r="H2223" s="79">
        <f t="shared" ca="1" si="122"/>
        <v>-1</v>
      </c>
      <c r="I2223" s="251">
        <v>42079</v>
      </c>
      <c r="J2223" s="251">
        <v>42083</v>
      </c>
      <c r="K2223" s="150"/>
      <c r="L2223" s="184">
        <f t="shared" si="124"/>
        <v>5</v>
      </c>
      <c r="M2223" s="251"/>
      <c r="N2223" s="251"/>
      <c r="O2223" s="150"/>
      <c r="P2223" s="151"/>
      <c r="Q2223" s="145"/>
      <c r="R2223" s="165"/>
      <c r="S2223" s="177">
        <v>0</v>
      </c>
    </row>
    <row r="2224" spans="2:19" ht="15" customHeight="1" x14ac:dyDescent="0.25">
      <c r="B2224" s="137">
        <v>2211</v>
      </c>
      <c r="C2224" s="81">
        <v>5</v>
      </c>
      <c r="D2224" s="83" t="s">
        <v>1369</v>
      </c>
      <c r="E2224" s="83" t="s">
        <v>1110</v>
      </c>
      <c r="F2224" s="83"/>
      <c r="G2224" s="83"/>
      <c r="H2224" s="79">
        <f t="shared" ca="1" si="122"/>
        <v>-1</v>
      </c>
      <c r="I2224" s="251">
        <f>MINA(I2225:I2231)</f>
        <v>42072</v>
      </c>
      <c r="J2224" s="251">
        <f>MAXA(J2225:J2231)</f>
        <v>42083</v>
      </c>
      <c r="K2224" s="149">
        <v>0.01</v>
      </c>
      <c r="L2224" s="184">
        <f>NETWORKDAYS(I2224,J2224,0)</f>
        <v>10</v>
      </c>
      <c r="M2224" s="251"/>
      <c r="N2224" s="251"/>
      <c r="O2224" s="149">
        <v>0.01</v>
      </c>
      <c r="P2224" s="151"/>
      <c r="Q2224" s="145"/>
      <c r="R2224" s="165"/>
      <c r="S2224" s="177">
        <v>0</v>
      </c>
    </row>
    <row r="2225" spans="2:19" ht="15" customHeight="1" x14ac:dyDescent="0.25">
      <c r="B2225" s="137">
        <v>2212</v>
      </c>
      <c r="C2225" s="81">
        <v>6</v>
      </c>
      <c r="D2225" s="83" t="s">
        <v>1370</v>
      </c>
      <c r="E2225" s="83" t="s">
        <v>1111</v>
      </c>
      <c r="F2225" s="83"/>
      <c r="G2225" s="83"/>
      <c r="H2225" s="79">
        <f t="shared" ca="1" si="122"/>
        <v>-1</v>
      </c>
      <c r="I2225" s="251">
        <v>42072</v>
      </c>
      <c r="J2225" s="251">
        <v>42076</v>
      </c>
      <c r="K2225" s="150"/>
      <c r="L2225" s="184">
        <f t="shared" ref="L2225:L2238" si="125">NETWORKDAYS(I2225,J2225,0)</f>
        <v>5</v>
      </c>
      <c r="M2225" s="251"/>
      <c r="N2225" s="251"/>
      <c r="O2225" s="150"/>
      <c r="P2225" s="151"/>
      <c r="Q2225" s="145"/>
      <c r="R2225" s="165"/>
      <c r="S2225" s="177">
        <v>0</v>
      </c>
    </row>
    <row r="2226" spans="2:19" ht="15" customHeight="1" x14ac:dyDescent="0.25">
      <c r="B2226" s="137">
        <v>2213</v>
      </c>
      <c r="C2226" s="81">
        <v>6</v>
      </c>
      <c r="D2226" s="83" t="s">
        <v>1371</v>
      </c>
      <c r="E2226" s="83" t="s">
        <v>1112</v>
      </c>
      <c r="F2226" s="83"/>
      <c r="G2226" s="83"/>
      <c r="H2226" s="79">
        <f t="shared" ca="1" si="122"/>
        <v>-1</v>
      </c>
      <c r="I2226" s="251">
        <v>42072</v>
      </c>
      <c r="J2226" s="251">
        <v>42076</v>
      </c>
      <c r="K2226" s="150"/>
      <c r="L2226" s="184">
        <f t="shared" si="125"/>
        <v>5</v>
      </c>
      <c r="M2226" s="251"/>
      <c r="N2226" s="251"/>
      <c r="O2226" s="150"/>
      <c r="P2226" s="151"/>
      <c r="Q2226" s="145"/>
      <c r="R2226" s="165"/>
      <c r="S2226" s="177">
        <v>0</v>
      </c>
    </row>
    <row r="2227" spans="2:19" ht="15" customHeight="1" x14ac:dyDescent="0.25">
      <c r="B2227" s="137">
        <v>2214</v>
      </c>
      <c r="C2227" s="81">
        <v>6</v>
      </c>
      <c r="D2227" s="83" t="s">
        <v>1372</v>
      </c>
      <c r="E2227" s="83" t="s">
        <v>1094</v>
      </c>
      <c r="F2227" s="83"/>
      <c r="G2227" s="83"/>
      <c r="H2227" s="79">
        <f t="shared" ca="1" si="122"/>
        <v>-1</v>
      </c>
      <c r="I2227" s="251">
        <v>42079</v>
      </c>
      <c r="J2227" s="251">
        <v>42083</v>
      </c>
      <c r="K2227" s="150"/>
      <c r="L2227" s="184">
        <f t="shared" si="125"/>
        <v>5</v>
      </c>
      <c r="M2227" s="251"/>
      <c r="N2227" s="251"/>
      <c r="O2227" s="150"/>
      <c r="P2227" s="151"/>
      <c r="Q2227" s="145"/>
      <c r="R2227" s="165"/>
      <c r="S2227" s="177">
        <v>0</v>
      </c>
    </row>
    <row r="2228" spans="2:19" ht="12.75" customHeight="1" x14ac:dyDescent="0.25">
      <c r="B2228" s="137">
        <v>2215</v>
      </c>
      <c r="C2228" s="81">
        <v>6</v>
      </c>
      <c r="D2228" s="83" t="s">
        <v>1373</v>
      </c>
      <c r="E2228" s="83" t="s">
        <v>1078</v>
      </c>
      <c r="F2228" s="83"/>
      <c r="G2228" s="83"/>
      <c r="H2228" s="79">
        <f t="shared" ca="1" si="122"/>
        <v>-1</v>
      </c>
      <c r="I2228" s="251">
        <v>42079</v>
      </c>
      <c r="J2228" s="251">
        <v>42083</v>
      </c>
      <c r="K2228" s="150"/>
      <c r="L2228" s="184">
        <f t="shared" si="125"/>
        <v>5</v>
      </c>
      <c r="M2228" s="251"/>
      <c r="N2228" s="251"/>
      <c r="O2228" s="150"/>
      <c r="P2228" s="151"/>
      <c r="Q2228" s="145"/>
      <c r="R2228" s="165"/>
      <c r="S2228" s="177">
        <v>1</v>
      </c>
    </row>
    <row r="2229" spans="2:19" ht="12.75" customHeight="1" x14ac:dyDescent="0.25">
      <c r="B2229" s="137">
        <v>2216</v>
      </c>
      <c r="C2229" s="81">
        <v>6</v>
      </c>
      <c r="D2229" s="83" t="s">
        <v>1374</v>
      </c>
      <c r="E2229" s="83" t="s">
        <v>1113</v>
      </c>
      <c r="F2229" s="83"/>
      <c r="G2229" s="83"/>
      <c r="H2229" s="79">
        <f t="shared" ca="1" si="122"/>
        <v>-1</v>
      </c>
      <c r="I2229" s="251">
        <v>42079</v>
      </c>
      <c r="J2229" s="251">
        <v>42083</v>
      </c>
      <c r="K2229" s="150"/>
      <c r="L2229" s="184">
        <f t="shared" si="125"/>
        <v>5</v>
      </c>
      <c r="M2229" s="251"/>
      <c r="N2229" s="251"/>
      <c r="O2229" s="150"/>
      <c r="P2229" s="151"/>
      <c r="Q2229" s="145"/>
      <c r="R2229" s="165"/>
      <c r="S2229" s="177">
        <v>1</v>
      </c>
    </row>
    <row r="2230" spans="2:19" ht="12.75" customHeight="1" x14ac:dyDescent="0.25">
      <c r="B2230" s="137">
        <v>2217</v>
      </c>
      <c r="C2230" s="81">
        <v>6</v>
      </c>
      <c r="D2230" s="83" t="s">
        <v>1375</v>
      </c>
      <c r="E2230" s="83" t="s">
        <v>1108</v>
      </c>
      <c r="F2230" s="83"/>
      <c r="G2230" s="83"/>
      <c r="H2230" s="79">
        <f t="shared" ca="1" si="122"/>
        <v>-1</v>
      </c>
      <c r="I2230" s="251">
        <v>42079</v>
      </c>
      <c r="J2230" s="251">
        <v>42083</v>
      </c>
      <c r="K2230" s="150"/>
      <c r="L2230" s="184">
        <f t="shared" si="125"/>
        <v>5</v>
      </c>
      <c r="M2230" s="251"/>
      <c r="N2230" s="251"/>
      <c r="O2230" s="150"/>
      <c r="P2230" s="151"/>
      <c r="Q2230" s="145"/>
      <c r="R2230" s="165"/>
      <c r="S2230" s="177">
        <v>0</v>
      </c>
    </row>
    <row r="2231" spans="2:19" ht="12.75" customHeight="1" x14ac:dyDescent="0.25">
      <c r="B2231" s="137">
        <v>2218</v>
      </c>
      <c r="C2231" s="81">
        <v>6</v>
      </c>
      <c r="D2231" s="83" t="s">
        <v>1376</v>
      </c>
      <c r="E2231" s="83" t="s">
        <v>1099</v>
      </c>
      <c r="F2231" s="83"/>
      <c r="G2231" s="83"/>
      <c r="H2231" s="79">
        <f t="shared" ca="1" si="122"/>
        <v>-1</v>
      </c>
      <c r="I2231" s="251">
        <v>42079</v>
      </c>
      <c r="J2231" s="251">
        <v>42083</v>
      </c>
      <c r="K2231" s="150"/>
      <c r="L2231" s="184">
        <f t="shared" si="125"/>
        <v>5</v>
      </c>
      <c r="M2231" s="251"/>
      <c r="N2231" s="251"/>
      <c r="O2231" s="150"/>
      <c r="P2231" s="151"/>
      <c r="Q2231" s="145"/>
      <c r="R2231" s="165"/>
      <c r="S2231" s="177">
        <v>0</v>
      </c>
    </row>
    <row r="2232" spans="2:19" ht="12.75" customHeight="1" x14ac:dyDescent="0.25">
      <c r="B2232" s="137">
        <v>2219</v>
      </c>
      <c r="C2232" s="81">
        <v>5</v>
      </c>
      <c r="D2232" s="83" t="s">
        <v>1377</v>
      </c>
      <c r="E2232" s="83" t="s">
        <v>1114</v>
      </c>
      <c r="F2232" s="83"/>
      <c r="G2232" s="83"/>
      <c r="H2232" s="79">
        <f t="shared" ca="1" si="122"/>
        <v>-1</v>
      </c>
      <c r="I2232" s="251">
        <f>MINA(I2233:I2239)</f>
        <v>42065</v>
      </c>
      <c r="J2232" s="251">
        <f>MAXA(J2233:J2239)</f>
        <v>42083</v>
      </c>
      <c r="K2232" s="149">
        <v>0.06</v>
      </c>
      <c r="L2232" s="184">
        <f t="shared" si="125"/>
        <v>15</v>
      </c>
      <c r="M2232" s="251"/>
      <c r="N2232" s="251"/>
      <c r="O2232" s="149">
        <v>0.06</v>
      </c>
      <c r="P2232" s="151"/>
      <c r="Q2232" s="145"/>
      <c r="R2232" s="165"/>
      <c r="S2232" s="177">
        <v>0</v>
      </c>
    </row>
    <row r="2233" spans="2:19" ht="12.75" customHeight="1" x14ac:dyDescent="0.25">
      <c r="B2233" s="137">
        <v>2220</v>
      </c>
      <c r="C2233" s="81">
        <v>6</v>
      </c>
      <c r="D2233" s="83" t="s">
        <v>1378</v>
      </c>
      <c r="E2233" s="83" t="s">
        <v>1115</v>
      </c>
      <c r="F2233" s="83"/>
      <c r="G2233" s="83"/>
      <c r="H2233" s="79">
        <f t="shared" ca="1" si="122"/>
        <v>-1</v>
      </c>
      <c r="I2233" s="251">
        <v>42065</v>
      </c>
      <c r="J2233" s="251">
        <v>42069</v>
      </c>
      <c r="K2233" s="150"/>
      <c r="L2233" s="184">
        <f t="shared" si="125"/>
        <v>5</v>
      </c>
      <c r="M2233" s="251"/>
      <c r="N2233" s="251"/>
      <c r="O2233" s="150"/>
      <c r="P2233" s="151"/>
      <c r="Q2233" s="145"/>
      <c r="R2233" s="165"/>
      <c r="S2233" s="177">
        <v>0</v>
      </c>
    </row>
    <row r="2234" spans="2:19" ht="12.75" customHeight="1" x14ac:dyDescent="0.25">
      <c r="B2234" s="137">
        <v>2221</v>
      </c>
      <c r="C2234" s="81">
        <v>6</v>
      </c>
      <c r="D2234" s="83" t="s">
        <v>1379</v>
      </c>
      <c r="E2234" s="83" t="s">
        <v>1116</v>
      </c>
      <c r="F2234" s="83"/>
      <c r="G2234" s="83"/>
      <c r="H2234" s="79">
        <f t="shared" ca="1" si="122"/>
        <v>-1</v>
      </c>
      <c r="I2234" s="251">
        <v>42065</v>
      </c>
      <c r="J2234" s="251">
        <v>42069</v>
      </c>
      <c r="K2234" s="150"/>
      <c r="L2234" s="184">
        <f t="shared" si="125"/>
        <v>5</v>
      </c>
      <c r="M2234" s="251"/>
      <c r="N2234" s="251"/>
      <c r="O2234" s="150"/>
      <c r="P2234" s="151"/>
      <c r="Q2234" s="145"/>
      <c r="R2234" s="165"/>
      <c r="S2234" s="177">
        <v>0</v>
      </c>
    </row>
    <row r="2235" spans="2:19" ht="12.75" customHeight="1" x14ac:dyDescent="0.25">
      <c r="B2235" s="137">
        <v>2222</v>
      </c>
      <c r="C2235" s="81">
        <v>6</v>
      </c>
      <c r="D2235" s="83" t="s">
        <v>1380</v>
      </c>
      <c r="E2235" s="83" t="s">
        <v>1117</v>
      </c>
      <c r="F2235" s="83"/>
      <c r="G2235" s="83"/>
      <c r="H2235" s="79">
        <f t="shared" ca="1" si="122"/>
        <v>-1</v>
      </c>
      <c r="I2235" s="251">
        <v>42072</v>
      </c>
      <c r="J2235" s="251">
        <v>42076</v>
      </c>
      <c r="K2235" s="150"/>
      <c r="L2235" s="184">
        <f t="shared" si="125"/>
        <v>5</v>
      </c>
      <c r="M2235" s="251"/>
      <c r="N2235" s="251"/>
      <c r="O2235" s="150"/>
      <c r="P2235" s="151"/>
      <c r="Q2235" s="145"/>
      <c r="R2235" s="165"/>
      <c r="S2235" s="177">
        <v>0</v>
      </c>
    </row>
    <row r="2236" spans="2:19" ht="12.75" customHeight="1" x14ac:dyDescent="0.25">
      <c r="B2236" s="137">
        <v>2223</v>
      </c>
      <c r="C2236" s="81">
        <v>6</v>
      </c>
      <c r="D2236" s="83" t="s">
        <v>1381</v>
      </c>
      <c r="E2236" s="83" t="s">
        <v>1118</v>
      </c>
      <c r="F2236" s="83"/>
      <c r="G2236" s="83"/>
      <c r="H2236" s="79">
        <f t="shared" ca="1" si="122"/>
        <v>-1</v>
      </c>
      <c r="I2236" s="251">
        <v>42079</v>
      </c>
      <c r="J2236" s="251">
        <v>42083</v>
      </c>
      <c r="K2236" s="150"/>
      <c r="L2236" s="184">
        <f t="shared" si="125"/>
        <v>5</v>
      </c>
      <c r="M2236" s="251"/>
      <c r="N2236" s="251"/>
      <c r="O2236" s="150"/>
      <c r="P2236" s="151"/>
      <c r="Q2236" s="145"/>
      <c r="R2236" s="165"/>
      <c r="S2236" s="177">
        <v>0</v>
      </c>
    </row>
    <row r="2237" spans="2:19" ht="12.75" customHeight="1" x14ac:dyDescent="0.25">
      <c r="B2237" s="137">
        <v>2224</v>
      </c>
      <c r="C2237" s="81">
        <v>6</v>
      </c>
      <c r="D2237" s="83" t="s">
        <v>1382</v>
      </c>
      <c r="E2237" s="83" t="s">
        <v>1119</v>
      </c>
      <c r="F2237" s="83"/>
      <c r="G2237" s="83"/>
      <c r="H2237" s="79">
        <f t="shared" ca="1" si="122"/>
        <v>-1</v>
      </c>
      <c r="I2237" s="251">
        <v>42079</v>
      </c>
      <c r="J2237" s="251">
        <v>42083</v>
      </c>
      <c r="K2237" s="150"/>
      <c r="L2237" s="184">
        <f t="shared" si="125"/>
        <v>5</v>
      </c>
      <c r="M2237" s="251"/>
      <c r="N2237" s="251"/>
      <c r="O2237" s="150"/>
      <c r="P2237" s="151"/>
      <c r="Q2237" s="145"/>
      <c r="R2237" s="165"/>
      <c r="S2237" s="177">
        <v>0</v>
      </c>
    </row>
    <row r="2238" spans="2:19" ht="12.75" customHeight="1" x14ac:dyDescent="0.25">
      <c r="B2238" s="137">
        <v>2225</v>
      </c>
      <c r="C2238" s="81">
        <v>6</v>
      </c>
      <c r="D2238" s="83" t="s">
        <v>1383</v>
      </c>
      <c r="E2238" s="83" t="s">
        <v>1120</v>
      </c>
      <c r="F2238" s="83"/>
      <c r="G2238" s="83"/>
      <c r="H2238" s="79">
        <f t="shared" ca="1" si="122"/>
        <v>-1</v>
      </c>
      <c r="I2238" s="251">
        <v>42079</v>
      </c>
      <c r="J2238" s="251">
        <v>42083</v>
      </c>
      <c r="K2238" s="150"/>
      <c r="L2238" s="184">
        <f t="shared" si="125"/>
        <v>5</v>
      </c>
      <c r="M2238" s="251"/>
      <c r="N2238" s="251"/>
      <c r="O2238" s="150"/>
      <c r="P2238" s="151"/>
      <c r="Q2238" s="145"/>
      <c r="R2238" s="165"/>
      <c r="S2238" s="177">
        <v>0</v>
      </c>
    </row>
    <row r="2239" spans="2:19" ht="12.75" customHeight="1" x14ac:dyDescent="0.25">
      <c r="B2239" s="137">
        <v>2226</v>
      </c>
      <c r="C2239" s="81">
        <v>5</v>
      </c>
      <c r="D2239" s="83" t="s">
        <v>1384</v>
      </c>
      <c r="E2239" s="83" t="s">
        <v>1121</v>
      </c>
      <c r="F2239" s="83"/>
      <c r="G2239" s="83"/>
      <c r="H2239" s="79">
        <f t="shared" ca="1" si="122"/>
        <v>-1</v>
      </c>
      <c r="I2239" s="251">
        <v>42079</v>
      </c>
      <c r="J2239" s="251">
        <v>42083</v>
      </c>
      <c r="K2239" s="149">
        <v>0.01</v>
      </c>
      <c r="L2239" s="184">
        <f>NETWORKDAYS(I2239,J2239,0)</f>
        <v>5</v>
      </c>
      <c r="M2239" s="251"/>
      <c r="N2239" s="251"/>
      <c r="O2239" s="149">
        <v>0.01</v>
      </c>
      <c r="P2239" s="151"/>
      <c r="Q2239" s="145"/>
      <c r="R2239" s="165"/>
      <c r="S2239" s="177">
        <v>0</v>
      </c>
    </row>
    <row r="2240" spans="2:19" ht="12.75" customHeight="1" x14ac:dyDescent="0.25">
      <c r="B2240" s="137">
        <v>2227</v>
      </c>
      <c r="C2240" s="81">
        <v>3</v>
      </c>
      <c r="D2240" s="83" t="s">
        <v>1385</v>
      </c>
      <c r="E2240" s="83" t="s">
        <v>1140</v>
      </c>
      <c r="F2240" s="83"/>
      <c r="G2240" s="83"/>
      <c r="H2240" s="79">
        <f t="shared" ca="1" si="122"/>
        <v>-1</v>
      </c>
      <c r="I2240" s="251"/>
      <c r="J2240" s="251"/>
      <c r="K2240" s="150"/>
      <c r="L2240" s="184">
        <f t="shared" ref="L2240:L2303" si="126">NETWORKDAYS(I2240,J2240,0)</f>
        <v>0</v>
      </c>
      <c r="M2240" s="251"/>
      <c r="N2240" s="251"/>
      <c r="O2240" s="150"/>
      <c r="P2240" s="151"/>
      <c r="Q2240" s="145"/>
      <c r="R2240" s="165"/>
      <c r="S2240" s="177">
        <v>0</v>
      </c>
    </row>
    <row r="2241" spans="2:19" ht="48" x14ac:dyDescent="0.25">
      <c r="B2241" s="137">
        <v>2228</v>
      </c>
      <c r="C2241" s="81">
        <v>4</v>
      </c>
      <c r="D2241" s="83" t="s">
        <v>1386</v>
      </c>
      <c r="E2241" s="83" t="s">
        <v>1141</v>
      </c>
      <c r="F2241" s="155" t="s">
        <v>1142</v>
      </c>
      <c r="G2241" s="83"/>
      <c r="H2241" s="79">
        <f t="shared" ca="1" si="122"/>
        <v>-1</v>
      </c>
      <c r="I2241" s="251">
        <f>MINA(I2242:I2248)</f>
        <v>42079</v>
      </c>
      <c r="J2241" s="251">
        <f>MAXA(J2242:J2248)</f>
        <v>42083</v>
      </c>
      <c r="K2241" s="150">
        <v>0.15</v>
      </c>
      <c r="L2241" s="184">
        <f t="shared" si="126"/>
        <v>5</v>
      </c>
      <c r="M2241" s="251"/>
      <c r="N2241" s="251"/>
      <c r="O2241" s="150">
        <v>0.15</v>
      </c>
      <c r="P2241" s="151"/>
      <c r="Q2241" s="145"/>
      <c r="R2241" s="165"/>
      <c r="S2241" s="177">
        <v>0</v>
      </c>
    </row>
    <row r="2242" spans="2:19" ht="12.75" customHeight="1" x14ac:dyDescent="0.25">
      <c r="B2242" s="137">
        <v>2229</v>
      </c>
      <c r="C2242" s="81">
        <v>5</v>
      </c>
      <c r="D2242" s="83" t="s">
        <v>1387</v>
      </c>
      <c r="E2242" s="83" t="s">
        <v>1074</v>
      </c>
      <c r="F2242" s="83"/>
      <c r="G2242" s="83"/>
      <c r="H2242" s="79">
        <f t="shared" ca="1" si="122"/>
        <v>-1</v>
      </c>
      <c r="I2242" s="251">
        <v>42079</v>
      </c>
      <c r="J2242" s="251">
        <v>42083</v>
      </c>
      <c r="K2242" s="149">
        <v>0.04</v>
      </c>
      <c r="L2242" s="184">
        <f t="shared" si="126"/>
        <v>5</v>
      </c>
      <c r="M2242" s="251"/>
      <c r="N2242" s="251"/>
      <c r="O2242" s="149">
        <v>0.04</v>
      </c>
      <c r="P2242" s="151"/>
      <c r="Q2242" s="145"/>
      <c r="R2242" s="165"/>
      <c r="S2242" s="177">
        <v>0</v>
      </c>
    </row>
    <row r="2243" spans="2:19" ht="12.75" customHeight="1" x14ac:dyDescent="0.25">
      <c r="B2243" s="137">
        <v>2230</v>
      </c>
      <c r="C2243" s="81">
        <v>5</v>
      </c>
      <c r="D2243" s="83" t="s">
        <v>1388</v>
      </c>
      <c r="E2243" s="83" t="s">
        <v>1083</v>
      </c>
      <c r="F2243" s="83"/>
      <c r="G2243" s="83"/>
      <c r="H2243" s="79">
        <f t="shared" ca="1" si="122"/>
        <v>-1</v>
      </c>
      <c r="I2243" s="251">
        <v>42079</v>
      </c>
      <c r="J2243" s="251">
        <v>42083</v>
      </c>
      <c r="K2243" s="149">
        <v>0.01</v>
      </c>
      <c r="L2243" s="184">
        <f t="shared" si="126"/>
        <v>5</v>
      </c>
      <c r="M2243" s="251"/>
      <c r="N2243" s="251"/>
      <c r="O2243" s="149">
        <v>0.01</v>
      </c>
      <c r="P2243" s="151"/>
      <c r="Q2243" s="145"/>
      <c r="R2243" s="165"/>
      <c r="S2243" s="177">
        <v>1</v>
      </c>
    </row>
    <row r="2244" spans="2:19" ht="12.75" customHeight="1" x14ac:dyDescent="0.25">
      <c r="B2244" s="137">
        <v>2231</v>
      </c>
      <c r="C2244" s="81">
        <v>5</v>
      </c>
      <c r="D2244" s="83" t="s">
        <v>1389</v>
      </c>
      <c r="E2244" s="83" t="s">
        <v>1124</v>
      </c>
      <c r="F2244" s="83"/>
      <c r="G2244" s="83"/>
      <c r="H2244" s="79">
        <f t="shared" ca="1" si="122"/>
        <v>-1</v>
      </c>
      <c r="I2244" s="251">
        <v>42079</v>
      </c>
      <c r="J2244" s="251">
        <v>42083</v>
      </c>
      <c r="K2244" s="149">
        <v>0.1</v>
      </c>
      <c r="L2244" s="184">
        <f t="shared" si="126"/>
        <v>5</v>
      </c>
      <c r="M2244" s="251"/>
      <c r="N2244" s="251"/>
      <c r="O2244" s="149">
        <v>0.1</v>
      </c>
      <c r="P2244" s="151"/>
      <c r="Q2244" s="145"/>
      <c r="R2244" s="165"/>
      <c r="S2244" s="177">
        <v>0</v>
      </c>
    </row>
    <row r="2245" spans="2:19" ht="12.75" customHeight="1" x14ac:dyDescent="0.25">
      <c r="B2245" s="137">
        <v>2232</v>
      </c>
      <c r="C2245" s="81">
        <v>5</v>
      </c>
      <c r="D2245" s="83" t="s">
        <v>1390</v>
      </c>
      <c r="E2245" s="83" t="s">
        <v>1100</v>
      </c>
      <c r="F2245" s="83"/>
      <c r="G2245" s="83"/>
      <c r="H2245" s="79">
        <f t="shared" ca="1" si="122"/>
        <v>-1</v>
      </c>
      <c r="I2245" s="251">
        <v>42079</v>
      </c>
      <c r="J2245" s="251">
        <v>42083</v>
      </c>
      <c r="K2245" s="149">
        <v>0.01</v>
      </c>
      <c r="L2245" s="184">
        <f t="shared" si="126"/>
        <v>5</v>
      </c>
      <c r="M2245" s="251"/>
      <c r="N2245" s="251"/>
      <c r="O2245" s="149">
        <v>0.01</v>
      </c>
      <c r="P2245" s="151"/>
      <c r="Q2245" s="145"/>
      <c r="R2245" s="165"/>
      <c r="S2245" s="177">
        <v>0</v>
      </c>
    </row>
    <row r="2246" spans="2:19" ht="12.75" customHeight="1" x14ac:dyDescent="0.25">
      <c r="B2246" s="137">
        <v>2233</v>
      </c>
      <c r="C2246" s="81">
        <v>5</v>
      </c>
      <c r="D2246" s="83" t="s">
        <v>1391</v>
      </c>
      <c r="E2246" s="83" t="s">
        <v>1110</v>
      </c>
      <c r="F2246" s="83"/>
      <c r="G2246" s="83"/>
      <c r="H2246" s="79">
        <f t="shared" ca="1" si="122"/>
        <v>-1</v>
      </c>
      <c r="I2246" s="251">
        <v>42079</v>
      </c>
      <c r="J2246" s="251">
        <v>42083</v>
      </c>
      <c r="K2246" s="149">
        <v>0.01</v>
      </c>
      <c r="L2246" s="184">
        <f t="shared" si="126"/>
        <v>5</v>
      </c>
      <c r="M2246" s="251"/>
      <c r="N2246" s="251"/>
      <c r="O2246" s="149">
        <v>0.01</v>
      </c>
      <c r="P2246" s="151"/>
      <c r="Q2246" s="145"/>
      <c r="R2246" s="165"/>
      <c r="S2246" s="177">
        <v>0</v>
      </c>
    </row>
    <row r="2247" spans="2:19" ht="12.75" customHeight="1" x14ac:dyDescent="0.25">
      <c r="B2247" s="137">
        <v>2234</v>
      </c>
      <c r="C2247" s="81">
        <v>5</v>
      </c>
      <c r="D2247" s="83" t="s">
        <v>1392</v>
      </c>
      <c r="E2247" s="83" t="s">
        <v>1114</v>
      </c>
      <c r="F2247" s="83"/>
      <c r="G2247" s="83"/>
      <c r="H2247" s="79">
        <f t="shared" ca="1" si="122"/>
        <v>-1</v>
      </c>
      <c r="I2247" s="251">
        <v>42079</v>
      </c>
      <c r="J2247" s="251">
        <v>42083</v>
      </c>
      <c r="K2247" s="149">
        <v>0.02</v>
      </c>
      <c r="L2247" s="184">
        <f t="shared" si="126"/>
        <v>5</v>
      </c>
      <c r="M2247" s="251"/>
      <c r="N2247" s="251"/>
      <c r="O2247" s="149">
        <v>0.02</v>
      </c>
      <c r="P2247" s="151"/>
      <c r="Q2247" s="145"/>
      <c r="R2247" s="165"/>
      <c r="S2247" s="177">
        <v>0</v>
      </c>
    </row>
    <row r="2248" spans="2:19" ht="16.5" x14ac:dyDescent="0.25">
      <c r="B2248" s="137">
        <v>2235</v>
      </c>
      <c r="C2248" s="81">
        <v>5</v>
      </c>
      <c r="D2248" s="83" t="s">
        <v>1393</v>
      </c>
      <c r="E2248" s="83" t="s">
        <v>1121</v>
      </c>
      <c r="F2248" s="83"/>
      <c r="G2248" s="83"/>
      <c r="H2248" s="79">
        <f t="shared" ca="1" si="122"/>
        <v>-1</v>
      </c>
      <c r="I2248" s="251">
        <v>42079</v>
      </c>
      <c r="J2248" s="251">
        <v>42083</v>
      </c>
      <c r="K2248" s="149">
        <v>0.01</v>
      </c>
      <c r="L2248" s="184">
        <f t="shared" si="126"/>
        <v>5</v>
      </c>
      <c r="M2248" s="251"/>
      <c r="N2248" s="251"/>
      <c r="O2248" s="149">
        <v>0.01</v>
      </c>
      <c r="P2248" s="151"/>
      <c r="Q2248" s="145"/>
      <c r="R2248" s="165"/>
      <c r="S2248" s="177">
        <v>0</v>
      </c>
    </row>
    <row r="2249" spans="2:19" ht="48" x14ac:dyDescent="0.25">
      <c r="B2249" s="137">
        <v>2236</v>
      </c>
      <c r="C2249" s="81">
        <v>4</v>
      </c>
      <c r="D2249" s="83" t="s">
        <v>1394</v>
      </c>
      <c r="E2249" s="83" t="s">
        <v>1143</v>
      </c>
      <c r="F2249" s="155" t="s">
        <v>1142</v>
      </c>
      <c r="G2249" s="83"/>
      <c r="H2249" s="79">
        <f t="shared" ca="1" si="122"/>
        <v>-1</v>
      </c>
      <c r="I2249" s="251">
        <f>MINA(I2250:I2256)</f>
        <v>42079</v>
      </c>
      <c r="J2249" s="251">
        <f>MAXA(J2250:J2256)</f>
        <v>42083</v>
      </c>
      <c r="K2249" s="150">
        <v>0.1</v>
      </c>
      <c r="L2249" s="184">
        <f t="shared" si="126"/>
        <v>5</v>
      </c>
      <c r="M2249" s="251"/>
      <c r="N2249" s="251"/>
      <c r="O2249" s="150">
        <v>0.1</v>
      </c>
      <c r="P2249" s="151"/>
      <c r="Q2249" s="145"/>
      <c r="R2249" s="165"/>
      <c r="S2249" s="177">
        <v>0</v>
      </c>
    </row>
    <row r="2250" spans="2:19" ht="16.5" x14ac:dyDescent="0.25">
      <c r="B2250" s="137">
        <v>2237</v>
      </c>
      <c r="C2250" s="81">
        <v>5</v>
      </c>
      <c r="D2250" s="83" t="s">
        <v>1395</v>
      </c>
      <c r="E2250" s="83" t="s">
        <v>1074</v>
      </c>
      <c r="F2250" s="83"/>
      <c r="G2250" s="83"/>
      <c r="H2250" s="79">
        <f t="shared" ca="1" si="122"/>
        <v>-1</v>
      </c>
      <c r="I2250" s="251">
        <v>42079</v>
      </c>
      <c r="J2250" s="251">
        <v>42083</v>
      </c>
      <c r="K2250" s="149">
        <v>0.02</v>
      </c>
      <c r="L2250" s="184">
        <f t="shared" si="126"/>
        <v>5</v>
      </c>
      <c r="M2250" s="251"/>
      <c r="N2250" s="251"/>
      <c r="O2250" s="149">
        <v>0.02</v>
      </c>
      <c r="P2250" s="151"/>
      <c r="Q2250" s="145"/>
      <c r="R2250" s="165"/>
      <c r="S2250" s="177">
        <v>0</v>
      </c>
    </row>
    <row r="2251" spans="2:19" ht="16.5" x14ac:dyDescent="0.25">
      <c r="B2251" s="137">
        <v>2238</v>
      </c>
      <c r="C2251" s="81">
        <v>5</v>
      </c>
      <c r="D2251" s="83" t="s">
        <v>1396</v>
      </c>
      <c r="E2251" s="83" t="s">
        <v>1083</v>
      </c>
      <c r="F2251" s="83"/>
      <c r="G2251" s="83"/>
      <c r="H2251" s="79">
        <f t="shared" ca="1" si="122"/>
        <v>-1</v>
      </c>
      <c r="I2251" s="251">
        <v>42079</v>
      </c>
      <c r="J2251" s="251">
        <v>42083</v>
      </c>
      <c r="K2251" s="149">
        <v>0.01</v>
      </c>
      <c r="L2251" s="184">
        <f t="shared" si="126"/>
        <v>5</v>
      </c>
      <c r="M2251" s="251"/>
      <c r="N2251" s="251"/>
      <c r="O2251" s="149">
        <v>0.01</v>
      </c>
      <c r="P2251" s="151"/>
      <c r="Q2251" s="145"/>
      <c r="R2251" s="165"/>
      <c r="S2251" s="177">
        <v>0</v>
      </c>
    </row>
    <row r="2252" spans="2:19" ht="16.5" x14ac:dyDescent="0.25">
      <c r="B2252" s="137">
        <v>2239</v>
      </c>
      <c r="C2252" s="81">
        <v>5</v>
      </c>
      <c r="D2252" s="83" t="s">
        <v>1397</v>
      </c>
      <c r="E2252" s="83" t="s">
        <v>1124</v>
      </c>
      <c r="F2252" s="83"/>
      <c r="G2252" s="83"/>
      <c r="H2252" s="79">
        <f t="shared" ca="1" si="122"/>
        <v>-1</v>
      </c>
      <c r="I2252" s="251">
        <v>42079</v>
      </c>
      <c r="J2252" s="251">
        <v>42083</v>
      </c>
      <c r="K2252" s="149">
        <v>0.03</v>
      </c>
      <c r="L2252" s="184">
        <f t="shared" si="126"/>
        <v>5</v>
      </c>
      <c r="M2252" s="251"/>
      <c r="N2252" s="251"/>
      <c r="O2252" s="149">
        <v>0.03</v>
      </c>
      <c r="P2252" s="151"/>
      <c r="Q2252" s="145"/>
      <c r="R2252" s="165"/>
      <c r="S2252" s="177">
        <v>0</v>
      </c>
    </row>
    <row r="2253" spans="2:19" ht="16.5" x14ac:dyDescent="0.25">
      <c r="B2253" s="137">
        <v>2240</v>
      </c>
      <c r="C2253" s="81">
        <v>5</v>
      </c>
      <c r="D2253" s="83" t="s">
        <v>1398</v>
      </c>
      <c r="E2253" s="83" t="s">
        <v>1100</v>
      </c>
      <c r="F2253" s="83"/>
      <c r="G2253" s="83"/>
      <c r="H2253" s="79">
        <f t="shared" ca="1" si="122"/>
        <v>-1</v>
      </c>
      <c r="I2253" s="251">
        <v>42079</v>
      </c>
      <c r="J2253" s="251">
        <v>42083</v>
      </c>
      <c r="K2253" s="149">
        <v>0.01</v>
      </c>
      <c r="L2253" s="184">
        <f t="shared" si="126"/>
        <v>5</v>
      </c>
      <c r="M2253" s="251"/>
      <c r="N2253" s="251"/>
      <c r="O2253" s="149">
        <v>0.01</v>
      </c>
      <c r="P2253" s="151"/>
      <c r="Q2253" s="145"/>
      <c r="R2253" s="165"/>
      <c r="S2253" s="177">
        <v>0</v>
      </c>
    </row>
    <row r="2254" spans="2:19" ht="16.5" x14ac:dyDescent="0.25">
      <c r="B2254" s="137">
        <v>2241</v>
      </c>
      <c r="C2254" s="81">
        <v>5</v>
      </c>
      <c r="D2254" s="83" t="s">
        <v>1399</v>
      </c>
      <c r="E2254" s="83" t="s">
        <v>1110</v>
      </c>
      <c r="F2254" s="83"/>
      <c r="G2254" s="83"/>
      <c r="H2254" s="79">
        <f t="shared" ca="1" si="122"/>
        <v>-1</v>
      </c>
      <c r="I2254" s="251">
        <v>42079</v>
      </c>
      <c r="J2254" s="251">
        <v>42083</v>
      </c>
      <c r="K2254" s="149">
        <v>0.01</v>
      </c>
      <c r="L2254" s="184">
        <f t="shared" si="126"/>
        <v>5</v>
      </c>
      <c r="M2254" s="251"/>
      <c r="N2254" s="251"/>
      <c r="O2254" s="149">
        <v>0.01</v>
      </c>
      <c r="P2254" s="151"/>
      <c r="Q2254" s="145"/>
      <c r="R2254" s="165"/>
      <c r="S2254" s="177">
        <v>0</v>
      </c>
    </row>
    <row r="2255" spans="2:19" ht="16.5" x14ac:dyDescent="0.25">
      <c r="B2255" s="137">
        <v>2242</v>
      </c>
      <c r="C2255" s="81">
        <v>5</v>
      </c>
      <c r="D2255" s="83" t="s">
        <v>1400</v>
      </c>
      <c r="E2255" s="83" t="s">
        <v>1114</v>
      </c>
      <c r="F2255" s="83"/>
      <c r="G2255" s="83"/>
      <c r="H2255" s="79">
        <f t="shared" ref="H2255:H2318" ca="1" si="127">IF(ISBLANK($N2255)=FALSE,1,IF($J2255&lt;=$D$6,-1,0))</f>
        <v>-1</v>
      </c>
      <c r="I2255" s="251">
        <v>42079</v>
      </c>
      <c r="J2255" s="251">
        <v>42083</v>
      </c>
      <c r="K2255" s="149">
        <v>0.01</v>
      </c>
      <c r="L2255" s="184">
        <f t="shared" si="126"/>
        <v>5</v>
      </c>
      <c r="M2255" s="251"/>
      <c r="N2255" s="251"/>
      <c r="O2255" s="149">
        <v>0.01</v>
      </c>
      <c r="P2255" s="151"/>
      <c r="Q2255" s="145"/>
      <c r="R2255" s="165"/>
      <c r="S2255" s="177">
        <v>0</v>
      </c>
    </row>
    <row r="2256" spans="2:19" ht="16.5" x14ac:dyDescent="0.25">
      <c r="B2256" s="137">
        <v>2243</v>
      </c>
      <c r="C2256" s="81">
        <v>5</v>
      </c>
      <c r="D2256" s="83" t="s">
        <v>1401</v>
      </c>
      <c r="E2256" s="83" t="s">
        <v>1121</v>
      </c>
      <c r="F2256" s="83"/>
      <c r="G2256" s="83"/>
      <c r="H2256" s="79">
        <f t="shared" ca="1" si="127"/>
        <v>-1</v>
      </c>
      <c r="I2256" s="251">
        <v>42079</v>
      </c>
      <c r="J2256" s="251">
        <v>42083</v>
      </c>
      <c r="K2256" s="149">
        <v>0.01</v>
      </c>
      <c r="L2256" s="184">
        <f t="shared" si="126"/>
        <v>5</v>
      </c>
      <c r="M2256" s="251"/>
      <c r="N2256" s="251"/>
      <c r="O2256" s="149">
        <v>0.01</v>
      </c>
      <c r="P2256" s="151"/>
      <c r="Q2256" s="145"/>
      <c r="R2256" s="165"/>
      <c r="S2256" s="177">
        <v>0</v>
      </c>
    </row>
    <row r="2257" spans="2:19" ht="16.5" x14ac:dyDescent="0.25">
      <c r="B2257" s="137">
        <v>2244</v>
      </c>
      <c r="C2257" s="81">
        <v>3</v>
      </c>
      <c r="D2257" s="83" t="s">
        <v>2971</v>
      </c>
      <c r="E2257" s="83" t="s">
        <v>2952</v>
      </c>
      <c r="F2257" s="83"/>
      <c r="G2257" s="83"/>
      <c r="H2257" s="79">
        <f t="shared" ca="1" si="127"/>
        <v>-1</v>
      </c>
      <c r="I2257" s="253"/>
      <c r="J2257" s="253"/>
      <c r="K2257" s="169"/>
      <c r="L2257" s="184">
        <f t="shared" si="126"/>
        <v>0</v>
      </c>
      <c r="M2257" s="251"/>
      <c r="N2257" s="251"/>
      <c r="O2257" s="169"/>
      <c r="P2257" s="151"/>
      <c r="Q2257" s="145"/>
      <c r="R2257" s="165"/>
      <c r="S2257" s="177">
        <v>0</v>
      </c>
    </row>
    <row r="2258" spans="2:19" ht="12.75" customHeight="1" x14ac:dyDescent="0.25">
      <c r="B2258" s="137">
        <v>2245</v>
      </c>
      <c r="C2258" s="81">
        <v>4</v>
      </c>
      <c r="D2258" s="83" t="s">
        <v>2972</v>
      </c>
      <c r="E2258" s="83" t="s">
        <v>2953</v>
      </c>
      <c r="F2258" s="83" t="s">
        <v>2954</v>
      </c>
      <c r="G2258" s="83"/>
      <c r="H2258" s="79">
        <f t="shared" ca="1" si="127"/>
        <v>-1</v>
      </c>
      <c r="I2258" s="253"/>
      <c r="J2258" s="253"/>
      <c r="K2258" s="169"/>
      <c r="L2258" s="184">
        <f t="shared" si="126"/>
        <v>0</v>
      </c>
      <c r="M2258" s="251"/>
      <c r="N2258" s="251"/>
      <c r="O2258" s="169"/>
      <c r="P2258" s="151"/>
      <c r="Q2258" s="145"/>
      <c r="R2258" s="165"/>
      <c r="S2258" s="177">
        <v>0</v>
      </c>
    </row>
    <row r="2259" spans="2:19" ht="12.75" customHeight="1" x14ac:dyDescent="0.25">
      <c r="B2259" s="137">
        <v>2246</v>
      </c>
      <c r="C2259" s="81">
        <v>3</v>
      </c>
      <c r="D2259" s="83" t="s">
        <v>2973</v>
      </c>
      <c r="E2259" s="83" t="s">
        <v>2955</v>
      </c>
      <c r="F2259" s="83"/>
      <c r="G2259" s="83"/>
      <c r="H2259" s="79">
        <f t="shared" ca="1" si="127"/>
        <v>-1</v>
      </c>
      <c r="I2259" s="253"/>
      <c r="J2259" s="253"/>
      <c r="K2259" s="169"/>
      <c r="L2259" s="184">
        <f t="shared" si="126"/>
        <v>0</v>
      </c>
      <c r="M2259" s="251"/>
      <c r="N2259" s="251"/>
      <c r="O2259" s="169"/>
      <c r="P2259" s="151"/>
      <c r="Q2259" s="145"/>
      <c r="R2259" s="165"/>
      <c r="S2259" s="177">
        <v>1</v>
      </c>
    </row>
    <row r="2260" spans="2:19" ht="12.75" customHeight="1" x14ac:dyDescent="0.25">
      <c r="B2260" s="137">
        <v>2247</v>
      </c>
      <c r="C2260" s="81">
        <v>2</v>
      </c>
      <c r="D2260" s="83">
        <v>9.3000000000000007</v>
      </c>
      <c r="E2260" s="83" t="s">
        <v>1144</v>
      </c>
      <c r="F2260" s="83"/>
      <c r="G2260" s="83"/>
      <c r="H2260" s="79">
        <f t="shared" ca="1" si="127"/>
        <v>0</v>
      </c>
      <c r="I2260" s="251">
        <f>MINA(I2261:I2429)</f>
        <v>42044</v>
      </c>
      <c r="J2260" s="251">
        <f>MAXA(J2261:J2429)</f>
        <v>42167</v>
      </c>
      <c r="K2260" s="150">
        <v>6</v>
      </c>
      <c r="L2260" s="184">
        <f t="shared" si="126"/>
        <v>90</v>
      </c>
      <c r="M2260" s="251"/>
      <c r="N2260" s="251"/>
      <c r="O2260" s="150">
        <v>6</v>
      </c>
      <c r="P2260" s="151"/>
      <c r="Q2260" s="145"/>
      <c r="R2260" s="165"/>
      <c r="S2260" s="177">
        <v>0</v>
      </c>
    </row>
    <row r="2261" spans="2:19" ht="12.75" customHeight="1" x14ac:dyDescent="0.25">
      <c r="B2261" s="137">
        <v>2248</v>
      </c>
      <c r="C2261" s="81">
        <v>3</v>
      </c>
      <c r="D2261" s="83" t="s">
        <v>1402</v>
      </c>
      <c r="E2261" s="83" t="s">
        <v>1145</v>
      </c>
      <c r="F2261" s="83"/>
      <c r="G2261" s="83"/>
      <c r="H2261" s="79">
        <f t="shared" ca="1" si="127"/>
        <v>0</v>
      </c>
      <c r="I2261" s="251">
        <f>MINA(I2262:I2429)</f>
        <v>42044</v>
      </c>
      <c r="J2261" s="251">
        <f>MAXA(J2262:J2427)</f>
        <v>42167</v>
      </c>
      <c r="K2261" s="150">
        <v>4.5</v>
      </c>
      <c r="L2261" s="184">
        <f t="shared" si="126"/>
        <v>90</v>
      </c>
      <c r="M2261" s="251"/>
      <c r="N2261" s="251"/>
      <c r="O2261" s="150">
        <v>4.5</v>
      </c>
      <c r="P2261" s="151"/>
      <c r="Q2261" s="145"/>
      <c r="R2261" s="165"/>
      <c r="S2261" s="177">
        <v>0</v>
      </c>
    </row>
    <row r="2262" spans="2:19" ht="12.75" customHeight="1" x14ac:dyDescent="0.25">
      <c r="B2262" s="137">
        <v>2249</v>
      </c>
      <c r="C2262" s="81">
        <v>4</v>
      </c>
      <c r="D2262" s="83" t="s">
        <v>1403</v>
      </c>
      <c r="E2262" s="83" t="s">
        <v>1146</v>
      </c>
      <c r="F2262" s="83" t="s">
        <v>1147</v>
      </c>
      <c r="G2262" s="83"/>
      <c r="H2262" s="79">
        <f t="shared" ca="1" si="127"/>
        <v>0</v>
      </c>
      <c r="I2262" s="251">
        <f>MINA(I2263:I2427)</f>
        <v>42044</v>
      </c>
      <c r="J2262" s="251">
        <f>MAXA(J2263:J2427)</f>
        <v>42167</v>
      </c>
      <c r="K2262" s="150">
        <v>4.5</v>
      </c>
      <c r="L2262" s="184">
        <f t="shared" si="126"/>
        <v>90</v>
      </c>
      <c r="M2262" s="251"/>
      <c r="N2262" s="251"/>
      <c r="O2262" s="150">
        <v>4.5</v>
      </c>
      <c r="P2262" s="151"/>
      <c r="Q2262" s="145"/>
      <c r="R2262" s="165"/>
      <c r="S2262" s="177">
        <v>0</v>
      </c>
    </row>
    <row r="2263" spans="2:19" ht="12.75" customHeight="1" x14ac:dyDescent="0.25">
      <c r="B2263" s="137">
        <v>2250</v>
      </c>
      <c r="C2263" s="81">
        <v>5</v>
      </c>
      <c r="D2263" s="83" t="s">
        <v>1404</v>
      </c>
      <c r="E2263" s="83" t="s">
        <v>1074</v>
      </c>
      <c r="F2263" s="83"/>
      <c r="G2263" s="83"/>
      <c r="H2263" s="79">
        <f t="shared" ca="1" si="127"/>
        <v>0</v>
      </c>
      <c r="I2263" s="251">
        <f>MINA(I2264:I2274)</f>
        <v>42065</v>
      </c>
      <c r="J2263" s="251">
        <f>MAXA(J2264:J2274)</f>
        <v>42160</v>
      </c>
      <c r="K2263" s="149">
        <v>0.1</v>
      </c>
      <c r="L2263" s="184">
        <f t="shared" si="126"/>
        <v>70</v>
      </c>
      <c r="M2263" s="251"/>
      <c r="N2263" s="251"/>
      <c r="O2263" s="149">
        <v>0.1</v>
      </c>
      <c r="P2263" s="151"/>
      <c r="Q2263" s="145"/>
      <c r="R2263" s="165"/>
      <c r="S2263" s="177">
        <v>0</v>
      </c>
    </row>
    <row r="2264" spans="2:19" ht="12.75" customHeight="1" x14ac:dyDescent="0.25">
      <c r="B2264" s="137">
        <v>2251</v>
      </c>
      <c r="C2264" s="81">
        <v>6</v>
      </c>
      <c r="D2264" s="83" t="s">
        <v>1405</v>
      </c>
      <c r="E2264" s="83" t="s">
        <v>1075</v>
      </c>
      <c r="F2264" s="83"/>
      <c r="G2264" s="83"/>
      <c r="H2264" s="79">
        <f t="shared" ca="1" si="127"/>
        <v>-1</v>
      </c>
      <c r="I2264" s="251">
        <v>42065</v>
      </c>
      <c r="J2264" s="251">
        <v>42069</v>
      </c>
      <c r="K2264" s="150"/>
      <c r="L2264" s="184">
        <f t="shared" si="126"/>
        <v>5</v>
      </c>
      <c r="M2264" s="251"/>
      <c r="N2264" s="251"/>
      <c r="O2264" s="150"/>
      <c r="P2264" s="151"/>
      <c r="Q2264" s="145"/>
      <c r="R2264" s="165"/>
      <c r="S2264" s="177">
        <v>0</v>
      </c>
    </row>
    <row r="2265" spans="2:19" ht="12.75" customHeight="1" x14ac:dyDescent="0.25">
      <c r="B2265" s="137">
        <v>2252</v>
      </c>
      <c r="C2265" s="81">
        <v>6</v>
      </c>
      <c r="D2265" s="83" t="s">
        <v>1406</v>
      </c>
      <c r="E2265" s="83" t="s">
        <v>1076</v>
      </c>
      <c r="F2265" s="83"/>
      <c r="G2265" s="83"/>
      <c r="H2265" s="79">
        <f t="shared" ca="1" si="127"/>
        <v>-1</v>
      </c>
      <c r="I2265" s="251">
        <v>42093</v>
      </c>
      <c r="J2265" s="251">
        <v>42097</v>
      </c>
      <c r="K2265" s="150"/>
      <c r="L2265" s="184">
        <f t="shared" si="126"/>
        <v>5</v>
      </c>
      <c r="M2265" s="251"/>
      <c r="N2265" s="251"/>
      <c r="O2265" s="150"/>
      <c r="P2265" s="151"/>
      <c r="Q2265" s="145"/>
      <c r="R2265" s="165"/>
      <c r="S2265" s="177">
        <v>0</v>
      </c>
    </row>
    <row r="2266" spans="2:19" ht="12.75" customHeight="1" x14ac:dyDescent="0.25">
      <c r="B2266" s="137">
        <v>2253</v>
      </c>
      <c r="C2266" s="81">
        <v>6</v>
      </c>
      <c r="D2266" s="83" t="s">
        <v>1407</v>
      </c>
      <c r="E2266" s="83" t="s">
        <v>2956</v>
      </c>
      <c r="F2266" s="83"/>
      <c r="G2266" s="83"/>
      <c r="H2266" s="79">
        <f t="shared" ca="1" si="127"/>
        <v>0</v>
      </c>
      <c r="I2266" s="251">
        <v>42128</v>
      </c>
      <c r="J2266" s="251">
        <v>42132</v>
      </c>
      <c r="K2266" s="150"/>
      <c r="L2266" s="184">
        <f t="shared" si="126"/>
        <v>5</v>
      </c>
      <c r="M2266" s="251"/>
      <c r="N2266" s="251"/>
      <c r="O2266" s="150"/>
      <c r="P2266" s="151"/>
      <c r="Q2266" s="145"/>
      <c r="R2266" s="165"/>
      <c r="S2266" s="177">
        <v>0</v>
      </c>
    </row>
    <row r="2267" spans="2:19" ht="16.5" x14ac:dyDescent="0.25">
      <c r="B2267" s="137">
        <v>2254</v>
      </c>
      <c r="C2267" s="81">
        <v>6</v>
      </c>
      <c r="D2267" s="83" t="s">
        <v>1408</v>
      </c>
      <c r="E2267" s="83" t="s">
        <v>1077</v>
      </c>
      <c r="F2267" s="83"/>
      <c r="G2267" s="83"/>
      <c r="H2267" s="79">
        <f t="shared" ca="1" si="127"/>
        <v>-1</v>
      </c>
      <c r="I2267" s="251">
        <v>42100</v>
      </c>
      <c r="J2267" s="251">
        <v>42104</v>
      </c>
      <c r="K2267" s="150"/>
      <c r="L2267" s="184">
        <f t="shared" si="126"/>
        <v>5</v>
      </c>
      <c r="M2267" s="251"/>
      <c r="N2267" s="251"/>
      <c r="O2267" s="150"/>
      <c r="P2267" s="151"/>
      <c r="Q2267" s="145"/>
      <c r="R2267" s="165"/>
      <c r="S2267" s="177">
        <v>0</v>
      </c>
    </row>
    <row r="2268" spans="2:19" ht="16.5" x14ac:dyDescent="0.25">
      <c r="B2268" s="137">
        <v>2255</v>
      </c>
      <c r="C2268" s="81">
        <v>6</v>
      </c>
      <c r="D2268" s="83" t="s">
        <v>1409</v>
      </c>
      <c r="E2268" s="83" t="s">
        <v>2957</v>
      </c>
      <c r="F2268" s="83"/>
      <c r="G2268" s="83"/>
      <c r="H2268" s="79">
        <f t="shared" ca="1" si="127"/>
        <v>0</v>
      </c>
      <c r="I2268" s="251">
        <v>42128</v>
      </c>
      <c r="J2268" s="251">
        <v>42132</v>
      </c>
      <c r="K2268" s="150"/>
      <c r="L2268" s="184">
        <f t="shared" si="126"/>
        <v>5</v>
      </c>
      <c r="M2268" s="251"/>
      <c r="N2268" s="251"/>
      <c r="O2268" s="150"/>
      <c r="P2268" s="151"/>
      <c r="Q2268" s="145"/>
      <c r="R2268" s="165"/>
      <c r="S2268" s="177">
        <v>0</v>
      </c>
    </row>
    <row r="2269" spans="2:19" ht="16.5" x14ac:dyDescent="0.25">
      <c r="B2269" s="137">
        <v>2256</v>
      </c>
      <c r="C2269" s="81">
        <v>6</v>
      </c>
      <c r="D2269" s="83" t="s">
        <v>1410</v>
      </c>
      <c r="E2269" s="83" t="s">
        <v>2958</v>
      </c>
      <c r="F2269" s="83"/>
      <c r="G2269" s="83"/>
      <c r="H2269" s="79">
        <f t="shared" ca="1" si="127"/>
        <v>-1</v>
      </c>
      <c r="I2269" s="251">
        <v>42107</v>
      </c>
      <c r="J2269" s="251">
        <v>42111</v>
      </c>
      <c r="K2269" s="150"/>
      <c r="L2269" s="184">
        <f t="shared" si="126"/>
        <v>5</v>
      </c>
      <c r="M2269" s="251"/>
      <c r="N2269" s="251"/>
      <c r="O2269" s="150"/>
      <c r="P2269" s="151"/>
      <c r="Q2269" s="145"/>
      <c r="R2269" s="165"/>
      <c r="S2269" s="177">
        <v>0</v>
      </c>
    </row>
    <row r="2270" spans="2:19" ht="12.75" customHeight="1" x14ac:dyDescent="0.25">
      <c r="B2270" s="137">
        <v>2257</v>
      </c>
      <c r="C2270" s="81">
        <v>6</v>
      </c>
      <c r="D2270" s="83" t="s">
        <v>1411</v>
      </c>
      <c r="E2270" s="83" t="s">
        <v>1078</v>
      </c>
      <c r="F2270" s="83"/>
      <c r="G2270" s="83"/>
      <c r="H2270" s="79">
        <f t="shared" ca="1" si="127"/>
        <v>-1</v>
      </c>
      <c r="I2270" s="251">
        <v>42086</v>
      </c>
      <c r="J2270" s="251">
        <v>42090</v>
      </c>
      <c r="K2270" s="150"/>
      <c r="L2270" s="184">
        <f t="shared" si="126"/>
        <v>5</v>
      </c>
      <c r="M2270" s="251"/>
      <c r="N2270" s="251"/>
      <c r="O2270" s="150"/>
      <c r="P2270" s="151"/>
      <c r="Q2270" s="145"/>
      <c r="R2270" s="165"/>
      <c r="S2270" s="177">
        <v>0</v>
      </c>
    </row>
    <row r="2271" spans="2:19" ht="12.75" customHeight="1" x14ac:dyDescent="0.25">
      <c r="B2271" s="137">
        <v>2258</v>
      </c>
      <c r="C2271" s="81">
        <v>6</v>
      </c>
      <c r="D2271" s="83" t="s">
        <v>1412</v>
      </c>
      <c r="E2271" s="83" t="s">
        <v>1079</v>
      </c>
      <c r="F2271" s="83"/>
      <c r="G2271" s="83"/>
      <c r="H2271" s="79">
        <f t="shared" ca="1" si="127"/>
        <v>0</v>
      </c>
      <c r="I2271" s="251">
        <v>42149</v>
      </c>
      <c r="J2271" s="251">
        <v>42160</v>
      </c>
      <c r="K2271" s="150"/>
      <c r="L2271" s="184">
        <f t="shared" si="126"/>
        <v>10</v>
      </c>
      <c r="M2271" s="251"/>
      <c r="N2271" s="251"/>
      <c r="O2271" s="150"/>
      <c r="P2271" s="151"/>
      <c r="Q2271" s="145"/>
      <c r="R2271" s="165"/>
      <c r="S2271" s="177">
        <v>0</v>
      </c>
    </row>
    <row r="2272" spans="2:19" ht="12.75" customHeight="1" x14ac:dyDescent="0.25">
      <c r="B2272" s="137">
        <v>2259</v>
      </c>
      <c r="C2272" s="81">
        <v>6</v>
      </c>
      <c r="D2272" s="83" t="s">
        <v>1413</v>
      </c>
      <c r="E2272" s="83" t="s">
        <v>1080</v>
      </c>
      <c r="F2272" s="83"/>
      <c r="G2272" s="83"/>
      <c r="H2272" s="79">
        <f t="shared" ca="1" si="127"/>
        <v>-1</v>
      </c>
      <c r="I2272" s="251">
        <v>42072</v>
      </c>
      <c r="J2272" s="251">
        <v>42076</v>
      </c>
      <c r="K2272" s="150"/>
      <c r="L2272" s="184">
        <f t="shared" si="126"/>
        <v>5</v>
      </c>
      <c r="M2272" s="251"/>
      <c r="N2272" s="251"/>
      <c r="O2272" s="150"/>
      <c r="P2272" s="151"/>
      <c r="Q2272" s="145"/>
      <c r="R2272" s="165"/>
      <c r="S2272" s="177">
        <v>0</v>
      </c>
    </row>
    <row r="2273" spans="2:19" ht="12.75" customHeight="1" x14ac:dyDescent="0.25">
      <c r="B2273" s="137">
        <v>2260</v>
      </c>
      <c r="C2273" s="81">
        <v>6</v>
      </c>
      <c r="D2273" s="83" t="s">
        <v>1414</v>
      </c>
      <c r="E2273" s="83" t="s">
        <v>1081</v>
      </c>
      <c r="F2273" s="83"/>
      <c r="G2273" s="83"/>
      <c r="H2273" s="79">
        <f t="shared" ca="1" si="127"/>
        <v>-1</v>
      </c>
      <c r="I2273" s="251">
        <v>42079</v>
      </c>
      <c r="J2273" s="251">
        <v>42083</v>
      </c>
      <c r="K2273" s="150"/>
      <c r="L2273" s="184">
        <f t="shared" si="126"/>
        <v>5</v>
      </c>
      <c r="M2273" s="251"/>
      <c r="N2273" s="251"/>
      <c r="O2273" s="150"/>
      <c r="P2273" s="151"/>
      <c r="Q2273" s="145"/>
      <c r="R2273" s="165"/>
      <c r="S2273" s="177">
        <v>0</v>
      </c>
    </row>
    <row r="2274" spans="2:19" ht="12.75" customHeight="1" x14ac:dyDescent="0.25">
      <c r="B2274" s="137">
        <v>2261</v>
      </c>
      <c r="C2274" s="81">
        <v>6</v>
      </c>
      <c r="D2274" s="83" t="s">
        <v>1415</v>
      </c>
      <c r="E2274" s="83" t="s">
        <v>1082</v>
      </c>
      <c r="F2274" s="83"/>
      <c r="G2274" s="83"/>
      <c r="H2274" s="79">
        <f t="shared" ca="1" si="127"/>
        <v>-1</v>
      </c>
      <c r="I2274" s="251">
        <v>42100</v>
      </c>
      <c r="J2274" s="251">
        <v>42104</v>
      </c>
      <c r="K2274" s="150"/>
      <c r="L2274" s="184">
        <f t="shared" si="126"/>
        <v>5</v>
      </c>
      <c r="M2274" s="251"/>
      <c r="N2274" s="251"/>
      <c r="O2274" s="150"/>
      <c r="P2274" s="151"/>
      <c r="Q2274" s="145"/>
      <c r="R2274" s="165"/>
      <c r="S2274" s="177">
        <v>0</v>
      </c>
    </row>
    <row r="2275" spans="2:19" ht="12.75" customHeight="1" x14ac:dyDescent="0.25">
      <c r="B2275" s="137">
        <v>2262</v>
      </c>
      <c r="C2275" s="81">
        <v>5</v>
      </c>
      <c r="D2275" s="83" t="s">
        <v>1416</v>
      </c>
      <c r="E2275" s="83" t="s">
        <v>1083</v>
      </c>
      <c r="F2275" s="83"/>
      <c r="G2275" s="83"/>
      <c r="H2275" s="79">
        <f t="shared" ca="1" si="127"/>
        <v>0</v>
      </c>
      <c r="I2275" s="251">
        <f>MINA(I2276:I2289)</f>
        <v>42086</v>
      </c>
      <c r="J2275" s="251">
        <f>MAXA(J2276:J2289)</f>
        <v>42146</v>
      </c>
      <c r="K2275" s="149">
        <v>0.03</v>
      </c>
      <c r="L2275" s="184">
        <f t="shared" si="126"/>
        <v>45</v>
      </c>
      <c r="M2275" s="251"/>
      <c r="N2275" s="251"/>
      <c r="O2275" s="149">
        <v>0.03</v>
      </c>
      <c r="P2275" s="151"/>
      <c r="Q2275" s="145"/>
      <c r="R2275" s="165"/>
      <c r="S2275" s="177">
        <v>0</v>
      </c>
    </row>
    <row r="2276" spans="2:19" ht="12.75" customHeight="1" x14ac:dyDescent="0.25">
      <c r="B2276" s="137">
        <v>2263</v>
      </c>
      <c r="C2276" s="81">
        <v>6</v>
      </c>
      <c r="D2276" s="83" t="s">
        <v>1417</v>
      </c>
      <c r="E2276" s="83" t="s">
        <v>1084</v>
      </c>
      <c r="F2276" s="83"/>
      <c r="G2276" s="83"/>
      <c r="H2276" s="79">
        <f t="shared" ca="1" si="127"/>
        <v>-1</v>
      </c>
      <c r="I2276" s="251">
        <v>42086</v>
      </c>
      <c r="J2276" s="251">
        <v>42090</v>
      </c>
      <c r="K2276" s="150"/>
      <c r="L2276" s="184">
        <f t="shared" si="126"/>
        <v>5</v>
      </c>
      <c r="M2276" s="251"/>
      <c r="N2276" s="251"/>
      <c r="O2276" s="150"/>
      <c r="P2276" s="151"/>
      <c r="Q2276" s="145"/>
      <c r="R2276" s="165"/>
      <c r="S2276" s="177">
        <v>0</v>
      </c>
    </row>
    <row r="2277" spans="2:19" ht="12.75" customHeight="1" x14ac:dyDescent="0.25">
      <c r="B2277" s="137">
        <v>2264</v>
      </c>
      <c r="C2277" s="81">
        <v>6</v>
      </c>
      <c r="D2277" s="83" t="s">
        <v>1418</v>
      </c>
      <c r="E2277" s="83" t="s">
        <v>1085</v>
      </c>
      <c r="F2277" s="83"/>
      <c r="G2277" s="83"/>
      <c r="H2277" s="79">
        <f t="shared" ca="1" si="127"/>
        <v>-1</v>
      </c>
      <c r="I2277" s="251">
        <v>42086</v>
      </c>
      <c r="J2277" s="251">
        <v>42090</v>
      </c>
      <c r="K2277" s="150"/>
      <c r="L2277" s="184">
        <f t="shared" si="126"/>
        <v>5</v>
      </c>
      <c r="M2277" s="251"/>
      <c r="N2277" s="251"/>
      <c r="O2277" s="150"/>
      <c r="P2277" s="151"/>
      <c r="Q2277" s="145"/>
      <c r="R2277" s="165"/>
      <c r="S2277" s="177">
        <v>0</v>
      </c>
    </row>
    <row r="2278" spans="2:19" ht="12.75" customHeight="1" x14ac:dyDescent="0.25">
      <c r="B2278" s="137">
        <v>2265</v>
      </c>
      <c r="C2278" s="81">
        <v>6</v>
      </c>
      <c r="D2278" s="83" t="s">
        <v>1419</v>
      </c>
      <c r="E2278" s="83" t="s">
        <v>1086</v>
      </c>
      <c r="F2278" s="83"/>
      <c r="G2278" s="83"/>
      <c r="H2278" s="79">
        <f t="shared" ca="1" si="127"/>
        <v>-1</v>
      </c>
      <c r="I2278" s="251">
        <v>42086</v>
      </c>
      <c r="J2278" s="251">
        <v>42090</v>
      </c>
      <c r="K2278" s="150"/>
      <c r="L2278" s="184">
        <f t="shared" si="126"/>
        <v>5</v>
      </c>
      <c r="M2278" s="251"/>
      <c r="N2278" s="251"/>
      <c r="O2278" s="150"/>
      <c r="P2278" s="151"/>
      <c r="Q2278" s="145"/>
      <c r="R2278" s="165"/>
      <c r="S2278" s="177">
        <v>0</v>
      </c>
    </row>
    <row r="2279" spans="2:19" ht="12.75" customHeight="1" x14ac:dyDescent="0.25">
      <c r="B2279" s="137">
        <v>2266</v>
      </c>
      <c r="C2279" s="81">
        <v>6</v>
      </c>
      <c r="D2279" s="83" t="s">
        <v>1420</v>
      </c>
      <c r="E2279" s="83" t="s">
        <v>1087</v>
      </c>
      <c r="F2279" s="83"/>
      <c r="G2279" s="83"/>
      <c r="H2279" s="79">
        <f t="shared" ca="1" si="127"/>
        <v>-1</v>
      </c>
      <c r="I2279" s="251">
        <v>42107</v>
      </c>
      <c r="J2279" s="251">
        <v>42111</v>
      </c>
      <c r="K2279" s="150"/>
      <c r="L2279" s="184">
        <f t="shared" si="126"/>
        <v>5</v>
      </c>
      <c r="M2279" s="251"/>
      <c r="N2279" s="251"/>
      <c r="O2279" s="150"/>
      <c r="P2279" s="151"/>
      <c r="Q2279" s="145"/>
      <c r="R2279" s="165"/>
      <c r="S2279" s="177">
        <v>0</v>
      </c>
    </row>
    <row r="2280" spans="2:19" ht="12.75" customHeight="1" x14ac:dyDescent="0.25">
      <c r="B2280" s="137">
        <v>2267</v>
      </c>
      <c r="C2280" s="81">
        <v>6</v>
      </c>
      <c r="D2280" s="83" t="s">
        <v>1421</v>
      </c>
      <c r="E2280" s="83" t="s">
        <v>1078</v>
      </c>
      <c r="F2280" s="83"/>
      <c r="G2280" s="83"/>
      <c r="H2280" s="79">
        <f t="shared" ca="1" si="127"/>
        <v>0</v>
      </c>
      <c r="I2280" s="251">
        <v>42114</v>
      </c>
      <c r="J2280" s="251">
        <v>42118</v>
      </c>
      <c r="K2280" s="150"/>
      <c r="L2280" s="184">
        <f t="shared" si="126"/>
        <v>5</v>
      </c>
      <c r="M2280" s="251"/>
      <c r="N2280" s="251"/>
      <c r="O2280" s="150"/>
      <c r="P2280" s="151"/>
      <c r="Q2280" s="145"/>
      <c r="R2280" s="165"/>
      <c r="S2280" s="177">
        <v>0</v>
      </c>
    </row>
    <row r="2281" spans="2:19" ht="12.75" customHeight="1" x14ac:dyDescent="0.25">
      <c r="B2281" s="137">
        <v>2268</v>
      </c>
      <c r="C2281" s="81">
        <v>6</v>
      </c>
      <c r="D2281" s="83" t="s">
        <v>1422</v>
      </c>
      <c r="E2281" s="83" t="s">
        <v>1088</v>
      </c>
      <c r="F2281" s="83"/>
      <c r="G2281" s="83"/>
      <c r="H2281" s="79">
        <f t="shared" ca="1" si="127"/>
        <v>0</v>
      </c>
      <c r="I2281" s="251">
        <v>42114</v>
      </c>
      <c r="J2281" s="251">
        <v>42118</v>
      </c>
      <c r="K2281" s="150"/>
      <c r="L2281" s="184">
        <f t="shared" si="126"/>
        <v>5</v>
      </c>
      <c r="M2281" s="251"/>
      <c r="N2281" s="251"/>
      <c r="O2281" s="150"/>
      <c r="P2281" s="151"/>
      <c r="Q2281" s="145"/>
      <c r="R2281" s="165"/>
      <c r="S2281" s="177">
        <v>0</v>
      </c>
    </row>
    <row r="2282" spans="2:19" ht="12.75" customHeight="1" x14ac:dyDescent="0.25">
      <c r="B2282" s="137">
        <v>2269</v>
      </c>
      <c r="C2282" s="81">
        <v>6</v>
      </c>
      <c r="D2282" s="83" t="s">
        <v>1423</v>
      </c>
      <c r="E2282" s="83" t="s">
        <v>1081</v>
      </c>
      <c r="F2282" s="83"/>
      <c r="G2282" s="83"/>
      <c r="H2282" s="79">
        <f t="shared" ca="1" si="127"/>
        <v>0</v>
      </c>
      <c r="I2282" s="251">
        <v>42114</v>
      </c>
      <c r="J2282" s="251">
        <v>42118</v>
      </c>
      <c r="K2282" s="150"/>
      <c r="L2282" s="184">
        <f t="shared" si="126"/>
        <v>5</v>
      </c>
      <c r="M2282" s="251"/>
      <c r="N2282" s="251"/>
      <c r="O2282" s="150"/>
      <c r="P2282" s="151"/>
      <c r="Q2282" s="145"/>
      <c r="R2282" s="165"/>
      <c r="S2282" s="177">
        <v>0</v>
      </c>
    </row>
    <row r="2283" spans="2:19" ht="12.75" customHeight="1" x14ac:dyDescent="0.25">
      <c r="B2283" s="137">
        <v>2270</v>
      </c>
      <c r="C2283" s="81">
        <v>6</v>
      </c>
      <c r="D2283" s="83" t="s">
        <v>1424</v>
      </c>
      <c r="E2283" s="83" t="s">
        <v>1089</v>
      </c>
      <c r="F2283" s="83"/>
      <c r="G2283" s="83"/>
      <c r="H2283" s="79">
        <f t="shared" ca="1" si="127"/>
        <v>0</v>
      </c>
      <c r="I2283" s="251">
        <v>42121</v>
      </c>
      <c r="J2283" s="251">
        <v>42125</v>
      </c>
      <c r="K2283" s="150"/>
      <c r="L2283" s="184">
        <f t="shared" si="126"/>
        <v>5</v>
      </c>
      <c r="M2283" s="251"/>
      <c r="N2283" s="251"/>
      <c r="O2283" s="150"/>
      <c r="P2283" s="151"/>
      <c r="Q2283" s="145"/>
      <c r="R2283" s="165"/>
      <c r="S2283" s="177">
        <v>1</v>
      </c>
    </row>
    <row r="2284" spans="2:19" ht="12.75" customHeight="1" x14ac:dyDescent="0.25">
      <c r="B2284" s="137">
        <v>2271</v>
      </c>
      <c r="C2284" s="81">
        <v>6</v>
      </c>
      <c r="D2284" s="83" t="s">
        <v>1424</v>
      </c>
      <c r="E2284" s="83" t="s">
        <v>2959</v>
      </c>
      <c r="F2284" s="83"/>
      <c r="G2284" s="83"/>
      <c r="H2284" s="79">
        <f t="shared" ca="1" si="127"/>
        <v>0</v>
      </c>
      <c r="I2284" s="251">
        <v>42142</v>
      </c>
      <c r="J2284" s="251">
        <v>42146</v>
      </c>
      <c r="K2284" s="150"/>
      <c r="L2284" s="184">
        <f>NETWORKDAYS(I2284,J2284,0)</f>
        <v>5</v>
      </c>
      <c r="M2284" s="251"/>
      <c r="N2284" s="251"/>
      <c r="O2284" s="150"/>
      <c r="P2284" s="151"/>
      <c r="Q2284" s="145"/>
      <c r="R2284" s="165"/>
      <c r="S2284" s="177">
        <v>1</v>
      </c>
    </row>
    <row r="2285" spans="2:19" ht="12.75" customHeight="1" x14ac:dyDescent="0.25">
      <c r="B2285" s="137">
        <v>2272</v>
      </c>
      <c r="C2285" s="81">
        <v>6</v>
      </c>
      <c r="D2285" s="83" t="s">
        <v>1424</v>
      </c>
      <c r="E2285" s="83" t="s">
        <v>2960</v>
      </c>
      <c r="F2285" s="83"/>
      <c r="G2285" s="83"/>
      <c r="H2285" s="79">
        <f t="shared" ca="1" si="127"/>
        <v>0</v>
      </c>
      <c r="I2285" s="251">
        <v>42142</v>
      </c>
      <c r="J2285" s="251">
        <v>42146</v>
      </c>
      <c r="K2285" s="150"/>
      <c r="L2285" s="184">
        <f t="shared" si="126"/>
        <v>5</v>
      </c>
      <c r="M2285" s="251"/>
      <c r="N2285" s="251"/>
      <c r="O2285" s="150"/>
      <c r="P2285" s="151"/>
      <c r="Q2285" s="145"/>
      <c r="R2285" s="165"/>
      <c r="S2285" s="177">
        <v>1</v>
      </c>
    </row>
    <row r="2286" spans="2:19" ht="16.5" x14ac:dyDescent="0.25">
      <c r="B2286" s="137">
        <v>2273</v>
      </c>
      <c r="C2286" s="81">
        <v>6</v>
      </c>
      <c r="D2286" s="83" t="s">
        <v>1425</v>
      </c>
      <c r="E2286" s="83" t="s">
        <v>2961</v>
      </c>
      <c r="F2286" s="83"/>
      <c r="G2286" s="83"/>
      <c r="H2286" s="79">
        <f t="shared" ca="1" si="127"/>
        <v>0</v>
      </c>
      <c r="I2286" s="251">
        <v>42128</v>
      </c>
      <c r="J2286" s="251">
        <v>42132</v>
      </c>
      <c r="K2286" s="150"/>
      <c r="L2286" s="184">
        <f t="shared" si="126"/>
        <v>5</v>
      </c>
      <c r="M2286" s="251"/>
      <c r="N2286" s="251"/>
      <c r="O2286" s="150"/>
      <c r="P2286" s="151"/>
      <c r="Q2286" s="145"/>
      <c r="R2286" s="165"/>
      <c r="S2286" s="177">
        <v>0</v>
      </c>
    </row>
    <row r="2287" spans="2:19" ht="12.75" customHeight="1" x14ac:dyDescent="0.25">
      <c r="B2287" s="137">
        <v>2274</v>
      </c>
      <c r="C2287" s="81">
        <v>6</v>
      </c>
      <c r="D2287" s="83" t="s">
        <v>1424</v>
      </c>
      <c r="E2287" s="83" t="s">
        <v>2962</v>
      </c>
      <c r="F2287" s="83"/>
      <c r="G2287" s="83"/>
      <c r="H2287" s="79">
        <f t="shared" ca="1" si="127"/>
        <v>0</v>
      </c>
      <c r="I2287" s="251">
        <v>42142</v>
      </c>
      <c r="J2287" s="251">
        <v>42146</v>
      </c>
      <c r="K2287" s="150"/>
      <c r="L2287" s="184">
        <f t="shared" si="126"/>
        <v>5</v>
      </c>
      <c r="M2287" s="251"/>
      <c r="N2287" s="251"/>
      <c r="O2287" s="150"/>
      <c r="P2287" s="151"/>
      <c r="Q2287" s="145"/>
      <c r="R2287" s="165"/>
      <c r="S2287" s="177">
        <v>1</v>
      </c>
    </row>
    <row r="2288" spans="2:19" ht="12.75" customHeight="1" x14ac:dyDescent="0.25">
      <c r="B2288" s="137">
        <v>2275</v>
      </c>
      <c r="C2288" s="81">
        <v>6</v>
      </c>
      <c r="D2288" s="83" t="s">
        <v>1424</v>
      </c>
      <c r="E2288" s="83" t="s">
        <v>2963</v>
      </c>
      <c r="F2288" s="83"/>
      <c r="G2288" s="83"/>
      <c r="H2288" s="79">
        <f t="shared" ca="1" si="127"/>
        <v>0</v>
      </c>
      <c r="I2288" s="251">
        <v>42142</v>
      </c>
      <c r="J2288" s="251">
        <v>42146</v>
      </c>
      <c r="K2288" s="150"/>
      <c r="L2288" s="184">
        <f t="shared" si="126"/>
        <v>5</v>
      </c>
      <c r="M2288" s="251"/>
      <c r="N2288" s="251"/>
      <c r="O2288" s="150"/>
      <c r="P2288" s="151"/>
      <c r="Q2288" s="145"/>
      <c r="R2288" s="165"/>
      <c r="S2288" s="177">
        <v>1</v>
      </c>
    </row>
    <row r="2289" spans="2:19" ht="12.75" customHeight="1" x14ac:dyDescent="0.25">
      <c r="B2289" s="137">
        <v>2276</v>
      </c>
      <c r="C2289" s="81">
        <v>6</v>
      </c>
      <c r="D2289" s="83" t="s">
        <v>1426</v>
      </c>
      <c r="E2289" s="83" t="s">
        <v>1082</v>
      </c>
      <c r="F2289" s="83"/>
      <c r="G2289" s="83"/>
      <c r="H2289" s="79">
        <f t="shared" ca="1" si="127"/>
        <v>0</v>
      </c>
      <c r="I2289" s="251">
        <v>42135</v>
      </c>
      <c r="J2289" s="251">
        <v>42139</v>
      </c>
      <c r="K2289" s="150"/>
      <c r="L2289" s="184">
        <f t="shared" si="126"/>
        <v>5</v>
      </c>
      <c r="M2289" s="251"/>
      <c r="N2289" s="251"/>
      <c r="O2289" s="150"/>
      <c r="P2289" s="151"/>
      <c r="Q2289" s="145"/>
      <c r="R2289" s="165"/>
      <c r="S2289" s="177">
        <v>0</v>
      </c>
    </row>
    <row r="2290" spans="2:19" ht="12.75" customHeight="1" x14ac:dyDescent="0.25">
      <c r="B2290" s="137">
        <v>2277</v>
      </c>
      <c r="C2290" s="81">
        <v>5</v>
      </c>
      <c r="D2290" s="83" t="s">
        <v>1427</v>
      </c>
      <c r="E2290" s="83" t="s">
        <v>1091</v>
      </c>
      <c r="F2290" s="83"/>
      <c r="G2290" s="83"/>
      <c r="H2290" s="79">
        <f t="shared" ca="1" si="127"/>
        <v>0</v>
      </c>
      <c r="I2290" s="251">
        <f>MINA(I2291:I2303)</f>
        <v>42065</v>
      </c>
      <c r="J2290" s="251">
        <f>MAXA(J2291:J2303)</f>
        <v>42160</v>
      </c>
      <c r="K2290" s="149">
        <v>0.2</v>
      </c>
      <c r="L2290" s="184">
        <f t="shared" si="126"/>
        <v>70</v>
      </c>
      <c r="M2290" s="251"/>
      <c r="N2290" s="251"/>
      <c r="O2290" s="149">
        <v>0.2</v>
      </c>
      <c r="P2290" s="151"/>
      <c r="Q2290" s="145"/>
      <c r="R2290" s="165"/>
      <c r="S2290" s="177">
        <v>0</v>
      </c>
    </row>
    <row r="2291" spans="2:19" ht="12.75" customHeight="1" x14ac:dyDescent="0.25">
      <c r="B2291" s="137">
        <v>2278</v>
      </c>
      <c r="C2291" s="81">
        <v>6</v>
      </c>
      <c r="D2291" s="83" t="s">
        <v>1428</v>
      </c>
      <c r="E2291" s="83" t="s">
        <v>1092</v>
      </c>
      <c r="F2291" s="83"/>
      <c r="G2291" s="83"/>
      <c r="H2291" s="79">
        <f t="shared" ca="1" si="127"/>
        <v>-1</v>
      </c>
      <c r="I2291" s="251">
        <v>42065</v>
      </c>
      <c r="J2291" s="251">
        <v>42069</v>
      </c>
      <c r="K2291" s="150"/>
      <c r="L2291" s="184">
        <f t="shared" si="126"/>
        <v>5</v>
      </c>
      <c r="M2291" s="251"/>
      <c r="N2291" s="251"/>
      <c r="O2291" s="150"/>
      <c r="P2291" s="151"/>
      <c r="Q2291" s="145"/>
      <c r="R2291" s="165"/>
      <c r="S2291" s="177">
        <v>0</v>
      </c>
    </row>
    <row r="2292" spans="2:19" ht="12.75" customHeight="1" x14ac:dyDescent="0.25">
      <c r="B2292" s="137">
        <v>2279</v>
      </c>
      <c r="C2292" s="81">
        <v>6</v>
      </c>
      <c r="D2292" s="83" t="s">
        <v>1429</v>
      </c>
      <c r="E2292" s="83" t="s">
        <v>1093</v>
      </c>
      <c r="F2292" s="83"/>
      <c r="G2292" s="83"/>
      <c r="H2292" s="79">
        <f ca="1">IF(ISBLANK($N2292)=FALSE,1,IF($I2292&lt;=$D$6,-1,0))</f>
        <v>-1</v>
      </c>
      <c r="I2292" s="251">
        <v>42072</v>
      </c>
      <c r="J2292" s="251">
        <v>42076</v>
      </c>
      <c r="K2292" s="150"/>
      <c r="L2292" s="184">
        <f t="shared" si="126"/>
        <v>5</v>
      </c>
      <c r="M2292" s="251"/>
      <c r="N2292" s="251"/>
      <c r="O2292" s="150"/>
      <c r="P2292" s="151"/>
      <c r="Q2292" s="145"/>
      <c r="R2292" s="165"/>
      <c r="S2292" s="177">
        <v>0</v>
      </c>
    </row>
    <row r="2293" spans="2:19" ht="12.75" customHeight="1" x14ac:dyDescent="0.25">
      <c r="B2293" s="137">
        <v>2280</v>
      </c>
      <c r="C2293" s="81">
        <v>6</v>
      </c>
      <c r="D2293" s="83" t="s">
        <v>1430</v>
      </c>
      <c r="E2293" s="83" t="s">
        <v>1094</v>
      </c>
      <c r="F2293" s="83"/>
      <c r="G2293" s="83"/>
      <c r="H2293" s="79">
        <f t="shared" ca="1" si="127"/>
        <v>-1</v>
      </c>
      <c r="I2293" s="251">
        <v>42086</v>
      </c>
      <c r="J2293" s="251">
        <v>42090</v>
      </c>
      <c r="K2293" s="150"/>
      <c r="L2293" s="184">
        <f t="shared" si="126"/>
        <v>5</v>
      </c>
      <c r="M2293" s="251"/>
      <c r="N2293" s="251"/>
      <c r="O2293" s="150"/>
      <c r="P2293" s="151"/>
      <c r="Q2293" s="145"/>
      <c r="R2293" s="165"/>
      <c r="S2293" s="177">
        <v>0</v>
      </c>
    </row>
    <row r="2294" spans="2:19" ht="12.75" customHeight="1" x14ac:dyDescent="0.25">
      <c r="B2294" s="137">
        <v>2281</v>
      </c>
      <c r="C2294" s="81">
        <v>6</v>
      </c>
      <c r="D2294" s="83" t="s">
        <v>1431</v>
      </c>
      <c r="E2294" s="83" t="s">
        <v>1095</v>
      </c>
      <c r="F2294" s="83"/>
      <c r="G2294" s="83"/>
      <c r="H2294" s="79">
        <f t="shared" ca="1" si="127"/>
        <v>-1</v>
      </c>
      <c r="I2294" s="251">
        <v>42093</v>
      </c>
      <c r="J2294" s="251">
        <v>42097</v>
      </c>
      <c r="K2294" s="150"/>
      <c r="L2294" s="184">
        <f t="shared" si="126"/>
        <v>5</v>
      </c>
      <c r="M2294" s="251"/>
      <c r="N2294" s="251"/>
      <c r="O2294" s="150"/>
      <c r="P2294" s="151"/>
      <c r="Q2294" s="145"/>
      <c r="R2294" s="165"/>
      <c r="S2294" s="177">
        <v>0</v>
      </c>
    </row>
    <row r="2295" spans="2:19" ht="12.75" customHeight="1" x14ac:dyDescent="0.25">
      <c r="B2295" s="137">
        <v>2282</v>
      </c>
      <c r="C2295" s="81">
        <v>6</v>
      </c>
      <c r="D2295" s="83" t="s">
        <v>1432</v>
      </c>
      <c r="E2295" s="83" t="s">
        <v>2964</v>
      </c>
      <c r="F2295" s="83"/>
      <c r="G2295" s="83"/>
      <c r="H2295" s="79">
        <f t="shared" ca="1" si="127"/>
        <v>-1</v>
      </c>
      <c r="I2295" s="251">
        <v>42100</v>
      </c>
      <c r="J2295" s="251">
        <v>42104</v>
      </c>
      <c r="K2295" s="150"/>
      <c r="L2295" s="184">
        <f t="shared" si="126"/>
        <v>5</v>
      </c>
      <c r="M2295" s="251"/>
      <c r="N2295" s="251"/>
      <c r="O2295" s="150"/>
      <c r="P2295" s="151"/>
      <c r="Q2295" s="145"/>
      <c r="R2295" s="165"/>
      <c r="S2295" s="177">
        <v>0</v>
      </c>
    </row>
    <row r="2296" spans="2:19" ht="12.75" customHeight="1" x14ac:dyDescent="0.25">
      <c r="B2296" s="137">
        <v>2283</v>
      </c>
      <c r="C2296" s="81">
        <v>6</v>
      </c>
      <c r="D2296" s="83" t="s">
        <v>1432</v>
      </c>
      <c r="E2296" s="83" t="s">
        <v>2965</v>
      </c>
      <c r="F2296" s="83"/>
      <c r="G2296" s="83"/>
      <c r="H2296" s="79">
        <f t="shared" ca="1" si="127"/>
        <v>0</v>
      </c>
      <c r="I2296" s="251">
        <v>42128</v>
      </c>
      <c r="J2296" s="251">
        <v>42132</v>
      </c>
      <c r="K2296" s="150"/>
      <c r="L2296" s="184">
        <f t="shared" si="126"/>
        <v>5</v>
      </c>
      <c r="M2296" s="251"/>
      <c r="N2296" s="251"/>
      <c r="O2296" s="150"/>
      <c r="P2296" s="151"/>
      <c r="Q2296" s="145"/>
      <c r="R2296" s="165"/>
      <c r="S2296" s="177">
        <v>0</v>
      </c>
    </row>
    <row r="2297" spans="2:19" ht="12.75" customHeight="1" x14ac:dyDescent="0.25">
      <c r="B2297" s="137">
        <v>2284</v>
      </c>
      <c r="C2297" s="81">
        <v>6</v>
      </c>
      <c r="D2297" s="83" t="s">
        <v>1432</v>
      </c>
      <c r="E2297" s="83" t="s">
        <v>2966</v>
      </c>
      <c r="F2297" s="83"/>
      <c r="G2297" s="83"/>
      <c r="H2297" s="79">
        <f t="shared" ca="1" si="127"/>
        <v>0</v>
      </c>
      <c r="I2297" s="251">
        <v>42135</v>
      </c>
      <c r="J2297" s="251">
        <v>42139</v>
      </c>
      <c r="K2297" s="150"/>
      <c r="L2297" s="184">
        <f t="shared" si="126"/>
        <v>5</v>
      </c>
      <c r="M2297" s="251"/>
      <c r="N2297" s="251"/>
      <c r="O2297" s="150"/>
      <c r="P2297" s="151"/>
      <c r="Q2297" s="145"/>
      <c r="R2297" s="165"/>
      <c r="S2297" s="177">
        <v>0</v>
      </c>
    </row>
    <row r="2298" spans="2:19" ht="12.75" customHeight="1" x14ac:dyDescent="0.25">
      <c r="B2298" s="137">
        <v>2285</v>
      </c>
      <c r="C2298" s="81">
        <v>6</v>
      </c>
      <c r="D2298" s="83" t="s">
        <v>1433</v>
      </c>
      <c r="E2298" s="83" t="s">
        <v>1096</v>
      </c>
      <c r="F2298" s="83"/>
      <c r="G2298" s="83"/>
      <c r="H2298" s="79">
        <f t="shared" ca="1" si="127"/>
        <v>0</v>
      </c>
      <c r="I2298" s="251">
        <v>42114</v>
      </c>
      <c r="J2298" s="251">
        <v>42118</v>
      </c>
      <c r="K2298" s="150"/>
      <c r="L2298" s="184">
        <f t="shared" si="126"/>
        <v>5</v>
      </c>
      <c r="M2298" s="251"/>
      <c r="N2298" s="251"/>
      <c r="O2298" s="150"/>
      <c r="P2298" s="151"/>
      <c r="Q2298" s="145"/>
      <c r="R2298" s="165"/>
      <c r="S2298" s="177">
        <v>0</v>
      </c>
    </row>
    <row r="2299" spans="2:19" ht="12.75" customHeight="1" x14ac:dyDescent="0.25">
      <c r="B2299" s="137">
        <v>2286</v>
      </c>
      <c r="C2299" s="81">
        <v>6</v>
      </c>
      <c r="D2299" s="83" t="s">
        <v>1434</v>
      </c>
      <c r="E2299" s="83" t="s">
        <v>2967</v>
      </c>
      <c r="F2299" s="83"/>
      <c r="G2299" s="83"/>
      <c r="H2299" s="79">
        <f t="shared" ca="1" si="127"/>
        <v>0</v>
      </c>
      <c r="I2299" s="251">
        <v>42149</v>
      </c>
      <c r="J2299" s="251">
        <v>42153</v>
      </c>
      <c r="K2299" s="150"/>
      <c r="L2299" s="184">
        <f t="shared" si="126"/>
        <v>5</v>
      </c>
      <c r="M2299" s="251"/>
      <c r="N2299" s="251"/>
      <c r="O2299" s="150"/>
      <c r="P2299" s="151"/>
      <c r="Q2299" s="145"/>
      <c r="R2299" s="165"/>
      <c r="S2299" s="177">
        <v>0</v>
      </c>
    </row>
    <row r="2300" spans="2:19" ht="12.75" customHeight="1" x14ac:dyDescent="0.25">
      <c r="B2300" s="137">
        <v>2287</v>
      </c>
      <c r="C2300" s="81">
        <v>6</v>
      </c>
      <c r="D2300" s="83" t="s">
        <v>1434</v>
      </c>
      <c r="E2300" s="83" t="s">
        <v>2968</v>
      </c>
      <c r="F2300" s="83"/>
      <c r="G2300" s="83"/>
      <c r="H2300" s="79">
        <f t="shared" ca="1" si="127"/>
        <v>0</v>
      </c>
      <c r="I2300" s="251">
        <v>42142</v>
      </c>
      <c r="J2300" s="251">
        <v>42146</v>
      </c>
      <c r="K2300" s="150"/>
      <c r="L2300" s="184">
        <f t="shared" si="126"/>
        <v>5</v>
      </c>
      <c r="M2300" s="251"/>
      <c r="N2300" s="251"/>
      <c r="O2300" s="150"/>
      <c r="P2300" s="151"/>
      <c r="Q2300" s="145"/>
      <c r="R2300" s="165"/>
      <c r="S2300" s="177">
        <v>0</v>
      </c>
    </row>
    <row r="2301" spans="2:19" ht="12.75" customHeight="1" x14ac:dyDescent="0.25">
      <c r="B2301" s="137">
        <v>2288</v>
      </c>
      <c r="C2301" s="81">
        <v>6</v>
      </c>
      <c r="D2301" s="83" t="s">
        <v>1435</v>
      </c>
      <c r="E2301" s="83" t="s">
        <v>1098</v>
      </c>
      <c r="F2301" s="83"/>
      <c r="G2301" s="83"/>
      <c r="H2301" s="79">
        <f t="shared" ca="1" si="127"/>
        <v>0</v>
      </c>
      <c r="I2301" s="251">
        <v>42156</v>
      </c>
      <c r="J2301" s="251">
        <v>42160</v>
      </c>
      <c r="K2301" s="150"/>
      <c r="L2301" s="184">
        <f t="shared" si="126"/>
        <v>5</v>
      </c>
      <c r="M2301" s="251"/>
      <c r="N2301" s="251"/>
      <c r="O2301" s="150"/>
      <c r="P2301" s="151"/>
      <c r="Q2301" s="145"/>
      <c r="R2301" s="165"/>
      <c r="S2301" s="177">
        <v>0</v>
      </c>
    </row>
    <row r="2302" spans="2:19" ht="12.75" customHeight="1" x14ac:dyDescent="0.25">
      <c r="B2302" s="137">
        <v>2289</v>
      </c>
      <c r="C2302" s="81">
        <v>6</v>
      </c>
      <c r="D2302" s="83" t="s">
        <v>1436</v>
      </c>
      <c r="E2302" s="83" t="s">
        <v>1078</v>
      </c>
      <c r="F2302" s="83"/>
      <c r="G2302" s="83"/>
      <c r="H2302" s="79">
        <f t="shared" ca="1" si="127"/>
        <v>-1</v>
      </c>
      <c r="I2302" s="251">
        <v>42107</v>
      </c>
      <c r="J2302" s="251">
        <v>42111</v>
      </c>
      <c r="K2302" s="150"/>
      <c r="L2302" s="184">
        <f>NETWORKDAYS(I2302,J2302,0)</f>
        <v>5</v>
      </c>
      <c r="M2302" s="251"/>
      <c r="N2302" s="251"/>
      <c r="O2302" s="150"/>
      <c r="P2302" s="151"/>
      <c r="Q2302" s="145"/>
      <c r="R2302" s="165"/>
      <c r="S2302" s="177">
        <v>0</v>
      </c>
    </row>
    <row r="2303" spans="2:19" ht="12.75" customHeight="1" x14ac:dyDescent="0.25">
      <c r="B2303" s="137">
        <v>2290</v>
      </c>
      <c r="C2303" s="81">
        <v>6</v>
      </c>
      <c r="D2303" s="83" t="s">
        <v>1437</v>
      </c>
      <c r="E2303" s="83" t="s">
        <v>1099</v>
      </c>
      <c r="F2303" s="83"/>
      <c r="G2303" s="83"/>
      <c r="H2303" s="79">
        <f t="shared" ca="1" si="127"/>
        <v>-1</v>
      </c>
      <c r="I2303" s="251">
        <v>42072</v>
      </c>
      <c r="J2303" s="251">
        <v>42076</v>
      </c>
      <c r="K2303" s="150"/>
      <c r="L2303" s="184">
        <f t="shared" si="126"/>
        <v>5</v>
      </c>
      <c r="M2303" s="251"/>
      <c r="N2303" s="251"/>
      <c r="O2303" s="150"/>
      <c r="P2303" s="151"/>
      <c r="Q2303" s="145"/>
      <c r="R2303" s="165"/>
      <c r="S2303" s="177">
        <v>0</v>
      </c>
    </row>
    <row r="2304" spans="2:19" ht="12.75" customHeight="1" x14ac:dyDescent="0.25">
      <c r="B2304" s="137">
        <v>2291</v>
      </c>
      <c r="C2304" s="81">
        <v>5</v>
      </c>
      <c r="D2304" s="83" t="s">
        <v>1438</v>
      </c>
      <c r="E2304" s="83" t="s">
        <v>1100</v>
      </c>
      <c r="F2304" s="83"/>
      <c r="G2304" s="83"/>
      <c r="H2304" s="79">
        <f t="shared" ca="1" si="127"/>
        <v>0</v>
      </c>
      <c r="I2304" s="251">
        <f>MINA(I2305:I2313)</f>
        <v>42079</v>
      </c>
      <c r="J2304" s="251">
        <f>MAXA(J2305:J2313)</f>
        <v>42146</v>
      </c>
      <c r="K2304" s="149">
        <v>0.04</v>
      </c>
      <c r="L2304" s="184">
        <f t="shared" ref="L2304:L2319" si="128">NETWORKDAYS(I2304,J2304,0)</f>
        <v>50</v>
      </c>
      <c r="M2304" s="251"/>
      <c r="N2304" s="251"/>
      <c r="O2304" s="149">
        <v>0.04</v>
      </c>
      <c r="P2304" s="151"/>
      <c r="Q2304" s="145"/>
      <c r="R2304" s="165"/>
      <c r="S2304" s="177">
        <v>0</v>
      </c>
    </row>
    <row r="2305" spans="2:19" ht="22.5" customHeight="1" x14ac:dyDescent="0.25">
      <c r="B2305" s="137">
        <v>2292</v>
      </c>
      <c r="C2305" s="81">
        <v>6</v>
      </c>
      <c r="D2305" s="83" t="s">
        <v>1439</v>
      </c>
      <c r="E2305" s="83" t="s">
        <v>1101</v>
      </c>
      <c r="F2305" s="83"/>
      <c r="G2305" s="83"/>
      <c r="H2305" s="79">
        <f t="shared" ca="1" si="127"/>
        <v>-1</v>
      </c>
      <c r="I2305" s="251">
        <v>42079</v>
      </c>
      <c r="J2305" s="251">
        <v>42083</v>
      </c>
      <c r="K2305" s="150"/>
      <c r="L2305" s="184">
        <f t="shared" si="128"/>
        <v>5</v>
      </c>
      <c r="M2305" s="251"/>
      <c r="N2305" s="251"/>
      <c r="O2305" s="150"/>
      <c r="P2305" s="151"/>
      <c r="Q2305" s="145"/>
      <c r="R2305" s="165"/>
      <c r="S2305" s="177">
        <v>0</v>
      </c>
    </row>
    <row r="2306" spans="2:19" ht="12.75" customHeight="1" x14ac:dyDescent="0.25">
      <c r="B2306" s="137">
        <v>2293</v>
      </c>
      <c r="C2306" s="81">
        <v>6</v>
      </c>
      <c r="D2306" s="83" t="s">
        <v>1440</v>
      </c>
      <c r="E2306" s="83" t="s">
        <v>1102</v>
      </c>
      <c r="F2306" s="83"/>
      <c r="G2306" s="83"/>
      <c r="H2306" s="79">
        <f t="shared" ca="1" si="127"/>
        <v>0</v>
      </c>
      <c r="I2306" s="251">
        <v>42114</v>
      </c>
      <c r="J2306" s="251">
        <v>42118</v>
      </c>
      <c r="K2306" s="150"/>
      <c r="L2306" s="184">
        <f t="shared" si="128"/>
        <v>5</v>
      </c>
      <c r="M2306" s="251"/>
      <c r="N2306" s="251"/>
      <c r="O2306" s="150"/>
      <c r="P2306" s="151"/>
      <c r="Q2306" s="145"/>
      <c r="R2306" s="165"/>
      <c r="S2306" s="177">
        <v>0</v>
      </c>
    </row>
    <row r="2307" spans="2:19" ht="12.75" customHeight="1" x14ac:dyDescent="0.25">
      <c r="B2307" s="137">
        <v>2294</v>
      </c>
      <c r="C2307" s="81">
        <v>6</v>
      </c>
      <c r="D2307" s="83" t="s">
        <v>1441</v>
      </c>
      <c r="E2307" s="83" t="s">
        <v>1103</v>
      </c>
      <c r="F2307" s="83"/>
      <c r="G2307" s="83"/>
      <c r="H2307" s="79">
        <f t="shared" ca="1" si="127"/>
        <v>0</v>
      </c>
      <c r="I2307" s="251">
        <v>42114</v>
      </c>
      <c r="J2307" s="251">
        <v>42118</v>
      </c>
      <c r="K2307" s="150"/>
      <c r="L2307" s="184">
        <f t="shared" si="128"/>
        <v>5</v>
      </c>
      <c r="M2307" s="251"/>
      <c r="N2307" s="251"/>
      <c r="O2307" s="150"/>
      <c r="P2307" s="151"/>
      <c r="Q2307" s="145"/>
      <c r="R2307" s="165"/>
      <c r="S2307" s="177">
        <v>0</v>
      </c>
    </row>
    <row r="2308" spans="2:19" ht="12.75" customHeight="1" x14ac:dyDescent="0.25">
      <c r="B2308" s="137">
        <v>2295</v>
      </c>
      <c r="C2308" s="81">
        <v>6</v>
      </c>
      <c r="D2308" s="83" t="s">
        <v>1442</v>
      </c>
      <c r="E2308" s="83" t="s">
        <v>1104</v>
      </c>
      <c r="F2308" s="83"/>
      <c r="G2308" s="83"/>
      <c r="H2308" s="79">
        <f t="shared" ca="1" si="127"/>
        <v>0</v>
      </c>
      <c r="I2308" s="251">
        <v>42142</v>
      </c>
      <c r="J2308" s="251">
        <v>42146</v>
      </c>
      <c r="K2308" s="150"/>
      <c r="L2308" s="184">
        <f t="shared" si="128"/>
        <v>5</v>
      </c>
      <c r="M2308" s="251"/>
      <c r="N2308" s="251"/>
      <c r="O2308" s="150"/>
      <c r="P2308" s="151"/>
      <c r="Q2308" s="145"/>
      <c r="R2308" s="165"/>
      <c r="S2308" s="177">
        <v>0</v>
      </c>
    </row>
    <row r="2309" spans="2:19" ht="12.75" customHeight="1" x14ac:dyDescent="0.25">
      <c r="B2309" s="137">
        <v>2296</v>
      </c>
      <c r="C2309" s="81">
        <v>6</v>
      </c>
      <c r="D2309" s="83" t="s">
        <v>1443</v>
      </c>
      <c r="E2309" s="83" t="s">
        <v>1105</v>
      </c>
      <c r="F2309" s="83"/>
      <c r="G2309" s="83"/>
      <c r="H2309" s="79">
        <f t="shared" ca="1" si="127"/>
        <v>-1</v>
      </c>
      <c r="I2309" s="251">
        <v>42100</v>
      </c>
      <c r="J2309" s="251">
        <v>42104</v>
      </c>
      <c r="K2309" s="150"/>
      <c r="L2309" s="184">
        <f t="shared" si="128"/>
        <v>5</v>
      </c>
      <c r="M2309" s="251"/>
      <c r="N2309" s="251"/>
      <c r="O2309" s="150"/>
      <c r="P2309" s="151"/>
      <c r="Q2309" s="145"/>
      <c r="R2309" s="165"/>
      <c r="S2309" s="177">
        <v>0</v>
      </c>
    </row>
    <row r="2310" spans="2:19" ht="12.75" customHeight="1" x14ac:dyDescent="0.25">
      <c r="B2310" s="137">
        <v>2297</v>
      </c>
      <c r="C2310" s="81">
        <v>6</v>
      </c>
      <c r="D2310" s="83" t="s">
        <v>1444</v>
      </c>
      <c r="E2310" s="83" t="s">
        <v>1106</v>
      </c>
      <c r="F2310" s="83"/>
      <c r="G2310" s="83"/>
      <c r="H2310" s="79">
        <f t="shared" ca="1" si="127"/>
        <v>0</v>
      </c>
      <c r="I2310" s="251">
        <v>42128</v>
      </c>
      <c r="J2310" s="251">
        <v>42132</v>
      </c>
      <c r="K2310" s="150"/>
      <c r="L2310" s="184">
        <f t="shared" si="128"/>
        <v>5</v>
      </c>
      <c r="M2310" s="251"/>
      <c r="N2310" s="251"/>
      <c r="O2310" s="150"/>
      <c r="P2310" s="151"/>
      <c r="Q2310" s="145"/>
      <c r="R2310" s="165"/>
      <c r="S2310" s="177">
        <v>0</v>
      </c>
    </row>
    <row r="2311" spans="2:19" ht="12.75" customHeight="1" x14ac:dyDescent="0.25">
      <c r="B2311" s="137">
        <v>2298</v>
      </c>
      <c r="C2311" s="81">
        <v>6</v>
      </c>
      <c r="D2311" s="83" t="s">
        <v>1445</v>
      </c>
      <c r="E2311" s="83" t="s">
        <v>1107</v>
      </c>
      <c r="F2311" s="83"/>
      <c r="G2311" s="83"/>
      <c r="H2311" s="79">
        <f t="shared" ca="1" si="127"/>
        <v>0</v>
      </c>
      <c r="I2311" s="251">
        <v>42128</v>
      </c>
      <c r="J2311" s="251">
        <v>42132</v>
      </c>
      <c r="K2311" s="150"/>
      <c r="L2311" s="184">
        <f t="shared" si="128"/>
        <v>5</v>
      </c>
      <c r="M2311" s="251"/>
      <c r="N2311" s="251"/>
      <c r="O2311" s="150"/>
      <c r="P2311" s="151"/>
      <c r="Q2311" s="145"/>
      <c r="R2311" s="165"/>
      <c r="S2311" s="177">
        <v>0</v>
      </c>
    </row>
    <row r="2312" spans="2:19" ht="12.75" customHeight="1" x14ac:dyDescent="0.25">
      <c r="B2312" s="137">
        <v>2299</v>
      </c>
      <c r="C2312" s="81">
        <v>6</v>
      </c>
      <c r="D2312" s="83" t="s">
        <v>1446</v>
      </c>
      <c r="E2312" s="83" t="s">
        <v>1108</v>
      </c>
      <c r="F2312" s="83"/>
      <c r="G2312" s="83"/>
      <c r="H2312" s="79">
        <f t="shared" ca="1" si="127"/>
        <v>0</v>
      </c>
      <c r="I2312" s="251">
        <v>42121</v>
      </c>
      <c r="J2312" s="251">
        <v>42125</v>
      </c>
      <c r="K2312" s="150"/>
      <c r="L2312" s="184">
        <f t="shared" si="128"/>
        <v>5</v>
      </c>
      <c r="M2312" s="251"/>
      <c r="N2312" s="251"/>
      <c r="O2312" s="150"/>
      <c r="P2312" s="151"/>
      <c r="Q2312" s="145"/>
      <c r="R2312" s="165"/>
      <c r="S2312" s="177">
        <v>0</v>
      </c>
    </row>
    <row r="2313" spans="2:19" ht="12.75" customHeight="1" x14ac:dyDescent="0.25">
      <c r="B2313" s="137">
        <v>2300</v>
      </c>
      <c r="C2313" s="81">
        <v>6</v>
      </c>
      <c r="D2313" s="83" t="s">
        <v>1447</v>
      </c>
      <c r="E2313" s="83" t="s">
        <v>1109</v>
      </c>
      <c r="F2313" s="83"/>
      <c r="G2313" s="83"/>
      <c r="H2313" s="79">
        <f t="shared" ca="1" si="127"/>
        <v>0</v>
      </c>
      <c r="I2313" s="251">
        <v>42142</v>
      </c>
      <c r="J2313" s="251">
        <v>42146</v>
      </c>
      <c r="K2313" s="150"/>
      <c r="L2313" s="184">
        <f t="shared" si="128"/>
        <v>5</v>
      </c>
      <c r="M2313" s="251"/>
      <c r="N2313" s="251"/>
      <c r="O2313" s="150"/>
      <c r="P2313" s="151"/>
      <c r="Q2313" s="145"/>
      <c r="R2313" s="165"/>
      <c r="S2313" s="177">
        <v>0</v>
      </c>
    </row>
    <row r="2314" spans="2:19" ht="12.75" customHeight="1" x14ac:dyDescent="0.25">
      <c r="B2314" s="137">
        <v>2301</v>
      </c>
      <c r="C2314" s="81">
        <v>5</v>
      </c>
      <c r="D2314" s="83" t="s">
        <v>1448</v>
      </c>
      <c r="E2314" s="83" t="s">
        <v>1110</v>
      </c>
      <c r="F2314" s="83"/>
      <c r="G2314" s="83"/>
      <c r="H2314" s="79">
        <f t="shared" ca="1" si="127"/>
        <v>0</v>
      </c>
      <c r="I2314" s="251">
        <f>MINA(I2315:I2321)</f>
        <v>42128</v>
      </c>
      <c r="J2314" s="251">
        <f>MAXA(J2315:J2321)</f>
        <v>42153</v>
      </c>
      <c r="K2314" s="149">
        <v>0.01</v>
      </c>
      <c r="L2314" s="184">
        <f t="shared" si="128"/>
        <v>20</v>
      </c>
      <c r="M2314" s="251"/>
      <c r="N2314" s="251"/>
      <c r="O2314" s="149">
        <v>0.01</v>
      </c>
      <c r="P2314" s="151"/>
      <c r="Q2314" s="145"/>
      <c r="R2314" s="165"/>
      <c r="S2314" s="177">
        <v>0</v>
      </c>
    </row>
    <row r="2315" spans="2:19" ht="12.75" customHeight="1" x14ac:dyDescent="0.25">
      <c r="B2315" s="137">
        <v>2302</v>
      </c>
      <c r="C2315" s="81">
        <v>6</v>
      </c>
      <c r="D2315" s="83" t="s">
        <v>1449</v>
      </c>
      <c r="E2315" s="83" t="s">
        <v>1111</v>
      </c>
      <c r="F2315" s="83"/>
      <c r="G2315" s="83"/>
      <c r="H2315" s="79">
        <f t="shared" ca="1" si="127"/>
        <v>0</v>
      </c>
      <c r="I2315" s="251">
        <v>42128</v>
      </c>
      <c r="J2315" s="251">
        <v>42132</v>
      </c>
      <c r="K2315" s="150"/>
      <c r="L2315" s="184">
        <f t="shared" si="128"/>
        <v>5</v>
      </c>
      <c r="M2315" s="251"/>
      <c r="N2315" s="251"/>
      <c r="O2315" s="150"/>
      <c r="P2315" s="151"/>
      <c r="Q2315" s="145"/>
      <c r="R2315" s="165"/>
      <c r="S2315" s="177">
        <v>0</v>
      </c>
    </row>
    <row r="2316" spans="2:19" ht="12.75" customHeight="1" x14ac:dyDescent="0.25">
      <c r="B2316" s="137">
        <v>2303</v>
      </c>
      <c r="C2316" s="81">
        <v>6</v>
      </c>
      <c r="D2316" s="83" t="s">
        <v>1450</v>
      </c>
      <c r="E2316" s="83" t="s">
        <v>1112</v>
      </c>
      <c r="F2316" s="83"/>
      <c r="G2316" s="83"/>
      <c r="H2316" s="79">
        <f t="shared" ca="1" si="127"/>
        <v>0</v>
      </c>
      <c r="I2316" s="251">
        <v>42142</v>
      </c>
      <c r="J2316" s="251">
        <v>42146</v>
      </c>
      <c r="K2316" s="150"/>
      <c r="L2316" s="184">
        <f t="shared" si="128"/>
        <v>5</v>
      </c>
      <c r="M2316" s="251"/>
      <c r="N2316" s="251"/>
      <c r="O2316" s="150"/>
      <c r="P2316" s="151"/>
      <c r="Q2316" s="145"/>
      <c r="R2316" s="165"/>
      <c r="S2316" s="177">
        <v>0</v>
      </c>
    </row>
    <row r="2317" spans="2:19" ht="12.75" customHeight="1" x14ac:dyDescent="0.25">
      <c r="B2317" s="137">
        <v>2304</v>
      </c>
      <c r="C2317" s="81">
        <v>6</v>
      </c>
      <c r="D2317" s="83" t="s">
        <v>1451</v>
      </c>
      <c r="E2317" s="83" t="s">
        <v>1094</v>
      </c>
      <c r="F2317" s="83"/>
      <c r="G2317" s="83"/>
      <c r="H2317" s="79">
        <f t="shared" ca="1" si="127"/>
        <v>0</v>
      </c>
      <c r="I2317" s="251">
        <v>42142</v>
      </c>
      <c r="J2317" s="251">
        <v>42146</v>
      </c>
      <c r="K2317" s="150"/>
      <c r="L2317" s="184">
        <f t="shared" si="128"/>
        <v>5</v>
      </c>
      <c r="M2317" s="251"/>
      <c r="N2317" s="251"/>
      <c r="O2317" s="150"/>
      <c r="P2317" s="151"/>
      <c r="Q2317" s="145"/>
      <c r="R2317" s="165"/>
      <c r="S2317" s="177">
        <v>0</v>
      </c>
    </row>
    <row r="2318" spans="2:19" ht="16.5" x14ac:dyDescent="0.25">
      <c r="B2318" s="137">
        <v>2305</v>
      </c>
      <c r="C2318" s="81">
        <v>6</v>
      </c>
      <c r="D2318" s="83" t="s">
        <v>1452</v>
      </c>
      <c r="E2318" s="83" t="s">
        <v>1078</v>
      </c>
      <c r="F2318" s="83"/>
      <c r="G2318" s="83"/>
      <c r="H2318" s="79">
        <f t="shared" ca="1" si="127"/>
        <v>0</v>
      </c>
      <c r="I2318" s="251">
        <v>42135</v>
      </c>
      <c r="J2318" s="251">
        <v>42139</v>
      </c>
      <c r="K2318" s="150"/>
      <c r="L2318" s="184">
        <f t="shared" si="128"/>
        <v>5</v>
      </c>
      <c r="M2318" s="251"/>
      <c r="N2318" s="251"/>
      <c r="O2318" s="150"/>
      <c r="P2318" s="151"/>
      <c r="Q2318" s="145"/>
      <c r="R2318" s="165"/>
      <c r="S2318" s="177">
        <v>1</v>
      </c>
    </row>
    <row r="2319" spans="2:19" ht="12.75" customHeight="1" x14ac:dyDescent="0.25">
      <c r="B2319" s="137">
        <v>2306</v>
      </c>
      <c r="C2319" s="81">
        <v>6</v>
      </c>
      <c r="D2319" s="83" t="s">
        <v>1453</v>
      </c>
      <c r="E2319" s="83" t="s">
        <v>1113</v>
      </c>
      <c r="F2319" s="83"/>
      <c r="G2319" s="83"/>
      <c r="H2319" s="79">
        <f t="shared" ref="H2319:H2382" ca="1" si="129">IF(ISBLANK($N2319)=FALSE,1,IF($J2319&lt;=$D$6,-1,0))</f>
        <v>0</v>
      </c>
      <c r="I2319" s="251">
        <v>42142</v>
      </c>
      <c r="J2319" s="251">
        <v>42146</v>
      </c>
      <c r="K2319" s="150"/>
      <c r="L2319" s="184">
        <f t="shared" si="128"/>
        <v>5</v>
      </c>
      <c r="M2319" s="251"/>
      <c r="N2319" s="251"/>
      <c r="O2319" s="150"/>
      <c r="P2319" s="151"/>
      <c r="Q2319" s="145"/>
      <c r="R2319" s="165"/>
      <c r="S2319" s="177">
        <v>1</v>
      </c>
    </row>
    <row r="2320" spans="2:19" ht="12.75" customHeight="1" x14ac:dyDescent="0.25">
      <c r="B2320" s="137">
        <v>2307</v>
      </c>
      <c r="C2320" s="81">
        <v>6</v>
      </c>
      <c r="D2320" s="83" t="s">
        <v>1454</v>
      </c>
      <c r="E2320" s="83" t="s">
        <v>1108</v>
      </c>
      <c r="F2320" s="83"/>
      <c r="G2320" s="83"/>
      <c r="H2320" s="79">
        <f t="shared" ca="1" si="129"/>
        <v>0</v>
      </c>
      <c r="I2320" s="251">
        <v>42149</v>
      </c>
      <c r="J2320" s="251">
        <v>42153</v>
      </c>
      <c r="K2320" s="150"/>
      <c r="L2320" s="184">
        <f>NETWORKDAYS(I2320,J2320,0)</f>
        <v>5</v>
      </c>
      <c r="M2320" s="251"/>
      <c r="N2320" s="251"/>
      <c r="O2320" s="150"/>
      <c r="P2320" s="151"/>
      <c r="Q2320" s="145"/>
      <c r="R2320" s="165"/>
      <c r="S2320" s="177">
        <v>0</v>
      </c>
    </row>
    <row r="2321" spans="2:19" ht="15" customHeight="1" x14ac:dyDescent="0.25">
      <c r="B2321" s="137">
        <v>2308</v>
      </c>
      <c r="C2321" s="81">
        <v>6</v>
      </c>
      <c r="D2321" s="83" t="s">
        <v>1455</v>
      </c>
      <c r="E2321" s="83" t="s">
        <v>1099</v>
      </c>
      <c r="F2321" s="83"/>
      <c r="G2321" s="83"/>
      <c r="H2321" s="79">
        <f t="shared" ca="1" si="129"/>
        <v>0</v>
      </c>
      <c r="I2321" s="251">
        <v>42149</v>
      </c>
      <c r="J2321" s="251">
        <v>42153</v>
      </c>
      <c r="K2321" s="150"/>
      <c r="L2321" s="184">
        <f t="shared" ref="L2321:L2337" si="130">NETWORKDAYS(I2321,J2321,0)</f>
        <v>5</v>
      </c>
      <c r="M2321" s="251"/>
      <c r="N2321" s="251"/>
      <c r="O2321" s="150"/>
      <c r="P2321" s="151"/>
      <c r="Q2321" s="145"/>
      <c r="R2321" s="165"/>
      <c r="S2321" s="177">
        <v>0</v>
      </c>
    </row>
    <row r="2322" spans="2:19" ht="12.75" customHeight="1" x14ac:dyDescent="0.25">
      <c r="B2322" s="137">
        <v>2309</v>
      </c>
      <c r="C2322" s="81">
        <v>5</v>
      </c>
      <c r="D2322" s="83" t="s">
        <v>1456</v>
      </c>
      <c r="E2322" s="83" t="s">
        <v>1114</v>
      </c>
      <c r="F2322" s="83"/>
      <c r="G2322" s="83"/>
      <c r="H2322" s="79">
        <f t="shared" ca="1" si="129"/>
        <v>0</v>
      </c>
      <c r="I2322" s="251">
        <f>MINA(I2323:I2328)</f>
        <v>42121</v>
      </c>
      <c r="J2322" s="251">
        <f>MAXA(J2323:J2328)</f>
        <v>42153</v>
      </c>
      <c r="K2322" s="149">
        <v>0.04</v>
      </c>
      <c r="L2322" s="184">
        <f t="shared" si="130"/>
        <v>25</v>
      </c>
      <c r="M2322" s="251"/>
      <c r="N2322" s="251"/>
      <c r="O2322" s="149">
        <v>0.04</v>
      </c>
      <c r="P2322" s="151"/>
      <c r="Q2322" s="145"/>
      <c r="R2322" s="165"/>
      <c r="S2322" s="177">
        <v>0</v>
      </c>
    </row>
    <row r="2323" spans="2:19" ht="15" customHeight="1" x14ac:dyDescent="0.25">
      <c r="B2323" s="137">
        <v>2310</v>
      </c>
      <c r="C2323" s="81">
        <v>6</v>
      </c>
      <c r="D2323" s="83" t="s">
        <v>1457</v>
      </c>
      <c r="E2323" s="83" t="s">
        <v>1115</v>
      </c>
      <c r="F2323" s="83"/>
      <c r="G2323" s="83"/>
      <c r="H2323" s="79">
        <f t="shared" ca="1" si="129"/>
        <v>0</v>
      </c>
      <c r="I2323" s="251">
        <v>42121</v>
      </c>
      <c r="J2323" s="251">
        <v>42125</v>
      </c>
      <c r="K2323" s="150"/>
      <c r="L2323" s="184">
        <f t="shared" si="130"/>
        <v>5</v>
      </c>
      <c r="M2323" s="251"/>
      <c r="N2323" s="251"/>
      <c r="O2323" s="150"/>
      <c r="P2323" s="151"/>
      <c r="Q2323" s="145"/>
      <c r="R2323" s="165"/>
      <c r="S2323" s="177">
        <v>0</v>
      </c>
    </row>
    <row r="2324" spans="2:19" ht="15" customHeight="1" x14ac:dyDescent="0.25">
      <c r="B2324" s="137">
        <v>2311</v>
      </c>
      <c r="C2324" s="81">
        <v>6</v>
      </c>
      <c r="D2324" s="83" t="s">
        <v>1458</v>
      </c>
      <c r="E2324" s="83" t="s">
        <v>1116</v>
      </c>
      <c r="F2324" s="83"/>
      <c r="G2324" s="83"/>
      <c r="H2324" s="79">
        <f t="shared" ca="1" si="129"/>
        <v>0</v>
      </c>
      <c r="I2324" s="251">
        <v>42128</v>
      </c>
      <c r="J2324" s="251">
        <v>42132</v>
      </c>
      <c r="K2324" s="150"/>
      <c r="L2324" s="184">
        <f t="shared" si="130"/>
        <v>5</v>
      </c>
      <c r="M2324" s="251"/>
      <c r="N2324" s="251"/>
      <c r="O2324" s="150"/>
      <c r="P2324" s="151"/>
      <c r="Q2324" s="145"/>
      <c r="R2324" s="165"/>
      <c r="S2324" s="177">
        <v>0</v>
      </c>
    </row>
    <row r="2325" spans="2:19" ht="15" customHeight="1" x14ac:dyDescent="0.25">
      <c r="B2325" s="137">
        <v>2312</v>
      </c>
      <c r="C2325" s="81">
        <v>6</v>
      </c>
      <c r="D2325" s="83" t="s">
        <v>1459</v>
      </c>
      <c r="E2325" s="83" t="s">
        <v>1117</v>
      </c>
      <c r="F2325" s="83"/>
      <c r="G2325" s="83"/>
      <c r="H2325" s="79">
        <f t="shared" ca="1" si="129"/>
        <v>0</v>
      </c>
      <c r="I2325" s="251">
        <v>42128</v>
      </c>
      <c r="J2325" s="251">
        <v>42132</v>
      </c>
      <c r="K2325" s="150"/>
      <c r="L2325" s="184">
        <f t="shared" si="130"/>
        <v>5</v>
      </c>
      <c r="M2325" s="251"/>
      <c r="N2325" s="251"/>
      <c r="O2325" s="150"/>
      <c r="P2325" s="151"/>
      <c r="Q2325" s="145"/>
      <c r="R2325" s="165"/>
      <c r="S2325" s="177">
        <v>0</v>
      </c>
    </row>
    <row r="2326" spans="2:19" ht="15" customHeight="1" x14ac:dyDescent="0.25">
      <c r="B2326" s="137">
        <v>2313</v>
      </c>
      <c r="C2326" s="81">
        <v>6</v>
      </c>
      <c r="D2326" s="83" t="s">
        <v>1460</v>
      </c>
      <c r="E2326" s="83" t="s">
        <v>1118</v>
      </c>
      <c r="F2326" s="83"/>
      <c r="G2326" s="83"/>
      <c r="H2326" s="79">
        <f t="shared" ca="1" si="129"/>
        <v>0</v>
      </c>
      <c r="I2326" s="251">
        <v>42135</v>
      </c>
      <c r="J2326" s="251">
        <v>42139</v>
      </c>
      <c r="K2326" s="150"/>
      <c r="L2326" s="184">
        <f t="shared" si="130"/>
        <v>5</v>
      </c>
      <c r="M2326" s="251"/>
      <c r="N2326" s="251"/>
      <c r="O2326" s="150"/>
      <c r="P2326" s="151"/>
      <c r="Q2326" s="145"/>
      <c r="R2326" s="165"/>
      <c r="S2326" s="177">
        <v>0</v>
      </c>
    </row>
    <row r="2327" spans="2:19" ht="15" customHeight="1" x14ac:dyDescent="0.25">
      <c r="B2327" s="137">
        <v>2314</v>
      </c>
      <c r="C2327" s="81">
        <v>6</v>
      </c>
      <c r="D2327" s="83" t="s">
        <v>1461</v>
      </c>
      <c r="E2327" s="83" t="s">
        <v>1119</v>
      </c>
      <c r="F2327" s="83"/>
      <c r="G2327" s="83"/>
      <c r="H2327" s="79">
        <f t="shared" ca="1" si="129"/>
        <v>0</v>
      </c>
      <c r="I2327" s="251">
        <v>42142</v>
      </c>
      <c r="J2327" s="251">
        <v>42146</v>
      </c>
      <c r="K2327" s="150"/>
      <c r="L2327" s="184">
        <f t="shared" si="130"/>
        <v>5</v>
      </c>
      <c r="M2327" s="251"/>
      <c r="N2327" s="251"/>
      <c r="O2327" s="150"/>
      <c r="P2327" s="151"/>
      <c r="Q2327" s="145"/>
      <c r="R2327" s="165"/>
      <c r="S2327" s="177">
        <v>0</v>
      </c>
    </row>
    <row r="2328" spans="2:19" ht="15" customHeight="1" x14ac:dyDescent="0.25">
      <c r="B2328" s="137">
        <v>2315</v>
      </c>
      <c r="C2328" s="81">
        <v>6</v>
      </c>
      <c r="D2328" s="83" t="s">
        <v>1462</v>
      </c>
      <c r="E2328" s="83" t="s">
        <v>1120</v>
      </c>
      <c r="F2328" s="83"/>
      <c r="G2328" s="83"/>
      <c r="H2328" s="79">
        <f t="shared" ca="1" si="129"/>
        <v>0</v>
      </c>
      <c r="I2328" s="251">
        <v>42149</v>
      </c>
      <c r="J2328" s="251">
        <v>42153</v>
      </c>
      <c r="K2328" s="150"/>
      <c r="L2328" s="184">
        <f t="shared" si="130"/>
        <v>5</v>
      </c>
      <c r="M2328" s="251"/>
      <c r="N2328" s="251"/>
      <c r="O2328" s="150"/>
      <c r="P2328" s="151"/>
      <c r="Q2328" s="145"/>
      <c r="R2328" s="165"/>
      <c r="S2328" s="177">
        <v>0</v>
      </c>
    </row>
    <row r="2329" spans="2:19" ht="15" customHeight="1" x14ac:dyDescent="0.25">
      <c r="B2329" s="137">
        <v>2316</v>
      </c>
      <c r="C2329" s="81">
        <v>5</v>
      </c>
      <c r="D2329" s="83" t="s">
        <v>1463</v>
      </c>
      <c r="E2329" s="83" t="s">
        <v>1121</v>
      </c>
      <c r="F2329" s="83"/>
      <c r="G2329" s="83"/>
      <c r="H2329" s="79">
        <f t="shared" ca="1" si="129"/>
        <v>0</v>
      </c>
      <c r="I2329" s="251">
        <v>42149</v>
      </c>
      <c r="J2329" s="251">
        <v>42153</v>
      </c>
      <c r="K2329" s="149">
        <v>0.01</v>
      </c>
      <c r="L2329" s="184">
        <f t="shared" si="130"/>
        <v>5</v>
      </c>
      <c r="M2329" s="251"/>
      <c r="N2329" s="251"/>
      <c r="O2329" s="149">
        <v>0.01</v>
      </c>
      <c r="P2329" s="151"/>
      <c r="Q2329" s="145"/>
      <c r="R2329" s="165"/>
      <c r="S2329" s="177">
        <v>0</v>
      </c>
    </row>
    <row r="2330" spans="2:19" ht="12.75" customHeight="1" x14ac:dyDescent="0.25">
      <c r="B2330" s="137">
        <v>2317</v>
      </c>
      <c r="C2330" s="81">
        <v>5</v>
      </c>
      <c r="D2330" s="83" t="s">
        <v>1464</v>
      </c>
      <c r="E2330" s="83" t="s">
        <v>1122</v>
      </c>
      <c r="F2330" s="83"/>
      <c r="G2330" s="83"/>
      <c r="H2330" s="79">
        <f t="shared" ca="1" si="129"/>
        <v>0</v>
      </c>
      <c r="I2330" s="251">
        <v>42149</v>
      </c>
      <c r="J2330" s="251">
        <v>42153</v>
      </c>
      <c r="K2330" s="149">
        <v>0.02</v>
      </c>
      <c r="L2330" s="184">
        <f t="shared" si="130"/>
        <v>5</v>
      </c>
      <c r="M2330" s="251"/>
      <c r="N2330" s="251"/>
      <c r="O2330" s="149">
        <v>0.02</v>
      </c>
      <c r="P2330" s="151"/>
      <c r="Q2330" s="145"/>
      <c r="R2330" s="165"/>
      <c r="S2330" s="177">
        <v>0</v>
      </c>
    </row>
    <row r="2331" spans="2:19" ht="15" customHeight="1" x14ac:dyDescent="0.25">
      <c r="B2331" s="137">
        <v>2318</v>
      </c>
      <c r="C2331" s="81">
        <v>4</v>
      </c>
      <c r="D2331" s="83" t="s">
        <v>2974</v>
      </c>
      <c r="E2331" s="83" t="s">
        <v>2969</v>
      </c>
      <c r="F2331" s="83" t="s">
        <v>2970</v>
      </c>
      <c r="G2331" s="83"/>
      <c r="H2331" s="79">
        <f t="shared" ca="1" si="129"/>
        <v>-1</v>
      </c>
      <c r="I2331" s="251"/>
      <c r="J2331" s="251"/>
      <c r="K2331" s="150"/>
      <c r="L2331" s="184">
        <f t="shared" si="130"/>
        <v>0</v>
      </c>
      <c r="M2331" s="251"/>
      <c r="N2331" s="251"/>
      <c r="O2331" s="150"/>
      <c r="P2331" s="151"/>
      <c r="Q2331" s="145"/>
      <c r="R2331" s="165"/>
      <c r="S2331" s="177">
        <v>0</v>
      </c>
    </row>
    <row r="2332" spans="2:19" ht="15" customHeight="1" x14ac:dyDescent="0.25">
      <c r="B2332" s="137">
        <v>2319</v>
      </c>
      <c r="C2332" s="81">
        <v>3</v>
      </c>
      <c r="D2332" s="83" t="s">
        <v>1465</v>
      </c>
      <c r="E2332" s="83" t="s">
        <v>1148</v>
      </c>
      <c r="F2332" s="83"/>
      <c r="G2332" s="83"/>
      <c r="H2332" s="79">
        <f t="shared" ca="1" si="129"/>
        <v>0</v>
      </c>
      <c r="I2332" s="251">
        <f>MINA(I2333:I2420)</f>
        <v>42044</v>
      </c>
      <c r="J2332" s="251">
        <f>MAXA(J2333:J2420)</f>
        <v>42167</v>
      </c>
      <c r="K2332" s="150">
        <v>1.5</v>
      </c>
      <c r="L2332" s="184">
        <f t="shared" si="130"/>
        <v>90</v>
      </c>
      <c r="M2332" s="251"/>
      <c r="N2332" s="251"/>
      <c r="O2332" s="150">
        <v>1.5</v>
      </c>
      <c r="P2332" s="151"/>
      <c r="Q2332" s="145"/>
      <c r="R2332" s="165"/>
      <c r="S2332" s="177">
        <v>0</v>
      </c>
    </row>
    <row r="2333" spans="2:19" ht="15" customHeight="1" x14ac:dyDescent="0.25">
      <c r="B2333" s="137">
        <v>2320</v>
      </c>
      <c r="C2333" s="81">
        <v>4</v>
      </c>
      <c r="D2333" s="83" t="s">
        <v>1466</v>
      </c>
      <c r="E2333" s="83" t="s">
        <v>1148</v>
      </c>
      <c r="F2333" s="83" t="s">
        <v>1149</v>
      </c>
      <c r="G2333" s="83"/>
      <c r="H2333" s="79">
        <f t="shared" ca="1" si="129"/>
        <v>0</v>
      </c>
      <c r="I2333" s="251">
        <f>MINA(I2334:I2420)</f>
        <v>42044</v>
      </c>
      <c r="J2333" s="251">
        <f>MAXA(J2334:J2420)</f>
        <v>42167</v>
      </c>
      <c r="K2333" s="150">
        <v>1.5</v>
      </c>
      <c r="L2333" s="184">
        <f t="shared" si="130"/>
        <v>90</v>
      </c>
      <c r="M2333" s="251"/>
      <c r="N2333" s="251"/>
      <c r="O2333" s="150">
        <v>1.5</v>
      </c>
      <c r="P2333" s="151"/>
      <c r="Q2333" s="145"/>
      <c r="R2333" s="165"/>
      <c r="S2333" s="177">
        <v>0</v>
      </c>
    </row>
    <row r="2334" spans="2:19" ht="15" customHeight="1" x14ac:dyDescent="0.25">
      <c r="B2334" s="137">
        <v>2321</v>
      </c>
      <c r="C2334" s="81">
        <v>5</v>
      </c>
      <c r="D2334" s="83" t="s">
        <v>1467</v>
      </c>
      <c r="E2334" s="83" t="s">
        <v>1074</v>
      </c>
      <c r="F2334" s="83"/>
      <c r="G2334" s="83"/>
      <c r="H2334" s="79">
        <f t="shared" ca="1" si="129"/>
        <v>0</v>
      </c>
      <c r="I2334" s="251">
        <f>MINA(I2335:I2342)</f>
        <v>42149</v>
      </c>
      <c r="J2334" s="251">
        <f>MAXA(J2335:J2342)</f>
        <v>42167</v>
      </c>
      <c r="K2334" s="149">
        <v>0.3</v>
      </c>
      <c r="L2334" s="184">
        <f t="shared" si="130"/>
        <v>15</v>
      </c>
      <c r="M2334" s="251"/>
      <c r="N2334" s="251"/>
      <c r="O2334" s="149">
        <v>0.3</v>
      </c>
      <c r="P2334" s="151"/>
      <c r="Q2334" s="145"/>
      <c r="R2334" s="165"/>
      <c r="S2334" s="177">
        <v>0</v>
      </c>
    </row>
    <row r="2335" spans="2:19" ht="15" customHeight="1" x14ac:dyDescent="0.25">
      <c r="B2335" s="137">
        <v>2322</v>
      </c>
      <c r="C2335" s="81">
        <v>6</v>
      </c>
      <c r="D2335" s="83" t="s">
        <v>1468</v>
      </c>
      <c r="E2335" s="83" t="s">
        <v>1075</v>
      </c>
      <c r="F2335" s="83"/>
      <c r="G2335" s="83"/>
      <c r="H2335" s="79">
        <f t="shared" ca="1" si="129"/>
        <v>0</v>
      </c>
      <c r="I2335" s="251">
        <v>42149</v>
      </c>
      <c r="J2335" s="251">
        <v>42153</v>
      </c>
      <c r="K2335" s="150"/>
      <c r="L2335" s="184">
        <f t="shared" si="130"/>
        <v>5</v>
      </c>
      <c r="M2335" s="251"/>
      <c r="N2335" s="251"/>
      <c r="O2335" s="150"/>
      <c r="P2335" s="151"/>
      <c r="Q2335" s="145"/>
      <c r="R2335" s="165"/>
      <c r="S2335" s="177">
        <v>0</v>
      </c>
    </row>
    <row r="2336" spans="2:19" ht="15" customHeight="1" x14ac:dyDescent="0.25">
      <c r="B2336" s="137">
        <v>2323</v>
      </c>
      <c r="C2336" s="81">
        <v>6</v>
      </c>
      <c r="D2336" s="83" t="s">
        <v>1469</v>
      </c>
      <c r="E2336" s="83" t="s">
        <v>1076</v>
      </c>
      <c r="F2336" s="83"/>
      <c r="G2336" s="83"/>
      <c r="H2336" s="79">
        <f t="shared" ca="1" si="129"/>
        <v>0</v>
      </c>
      <c r="I2336" s="251">
        <v>42149</v>
      </c>
      <c r="J2336" s="251">
        <v>42153</v>
      </c>
      <c r="K2336" s="150"/>
      <c r="L2336" s="184">
        <f t="shared" si="130"/>
        <v>5</v>
      </c>
      <c r="M2336" s="251"/>
      <c r="N2336" s="251"/>
      <c r="O2336" s="150"/>
      <c r="P2336" s="151"/>
      <c r="Q2336" s="145"/>
      <c r="R2336" s="165"/>
      <c r="S2336" s="177">
        <v>0</v>
      </c>
    </row>
    <row r="2337" spans="2:19" ht="15" customHeight="1" x14ac:dyDescent="0.25">
      <c r="B2337" s="137">
        <v>2324</v>
      </c>
      <c r="C2337" s="81">
        <v>6</v>
      </c>
      <c r="D2337" s="83" t="s">
        <v>1470</v>
      </c>
      <c r="E2337" s="83" t="s">
        <v>1077</v>
      </c>
      <c r="F2337" s="83"/>
      <c r="G2337" s="83"/>
      <c r="H2337" s="79">
        <f t="shared" ca="1" si="129"/>
        <v>0</v>
      </c>
      <c r="I2337" s="251">
        <v>42149</v>
      </c>
      <c r="J2337" s="251">
        <v>42153</v>
      </c>
      <c r="K2337" s="150"/>
      <c r="L2337" s="184">
        <f t="shared" si="130"/>
        <v>5</v>
      </c>
      <c r="M2337" s="251"/>
      <c r="N2337" s="251"/>
      <c r="O2337" s="150"/>
      <c r="P2337" s="151"/>
      <c r="Q2337" s="145"/>
      <c r="R2337" s="165"/>
      <c r="S2337" s="177">
        <v>0</v>
      </c>
    </row>
    <row r="2338" spans="2:19" ht="12.75" customHeight="1" x14ac:dyDescent="0.25">
      <c r="B2338" s="137">
        <v>2325</v>
      </c>
      <c r="C2338" s="81">
        <v>6</v>
      </c>
      <c r="D2338" s="83" t="s">
        <v>1471</v>
      </c>
      <c r="E2338" s="83" t="s">
        <v>1078</v>
      </c>
      <c r="F2338" s="83"/>
      <c r="G2338" s="83"/>
      <c r="H2338" s="79">
        <f t="shared" ca="1" si="129"/>
        <v>0</v>
      </c>
      <c r="I2338" s="251">
        <v>42149</v>
      </c>
      <c r="J2338" s="251">
        <v>42153</v>
      </c>
      <c r="K2338" s="150"/>
      <c r="L2338" s="184">
        <f>NETWORKDAYS(I2338,J2338,0)</f>
        <v>5</v>
      </c>
      <c r="M2338" s="251"/>
      <c r="N2338" s="251"/>
      <c r="O2338" s="150"/>
      <c r="P2338" s="151"/>
      <c r="Q2338" s="145"/>
      <c r="R2338" s="165"/>
      <c r="S2338" s="177">
        <v>1</v>
      </c>
    </row>
    <row r="2339" spans="2:19" ht="12.75" customHeight="1" x14ac:dyDescent="0.25">
      <c r="B2339" s="137">
        <v>2326</v>
      </c>
      <c r="C2339" s="81">
        <v>6</v>
      </c>
      <c r="D2339" s="83" t="s">
        <v>1472</v>
      </c>
      <c r="E2339" s="83" t="s">
        <v>1079</v>
      </c>
      <c r="F2339" s="83"/>
      <c r="G2339" s="83"/>
      <c r="H2339" s="79">
        <f t="shared" ca="1" si="129"/>
        <v>0</v>
      </c>
      <c r="I2339" s="251">
        <v>42163</v>
      </c>
      <c r="J2339" s="251">
        <v>42167</v>
      </c>
      <c r="K2339" s="150"/>
      <c r="L2339" s="184">
        <f t="shared" ref="L2339:L2355" si="131">NETWORKDAYS(I2339,J2339,0)</f>
        <v>5</v>
      </c>
      <c r="M2339" s="251"/>
      <c r="N2339" s="251"/>
      <c r="O2339" s="150"/>
      <c r="P2339" s="151"/>
      <c r="Q2339" s="145"/>
      <c r="R2339" s="165"/>
      <c r="S2339" s="177">
        <v>1</v>
      </c>
    </row>
    <row r="2340" spans="2:19" ht="12.75" customHeight="1" x14ac:dyDescent="0.25">
      <c r="B2340" s="137">
        <v>2327</v>
      </c>
      <c r="C2340" s="81">
        <v>6</v>
      </c>
      <c r="D2340" s="83" t="s">
        <v>1473</v>
      </c>
      <c r="E2340" s="83" t="s">
        <v>1080</v>
      </c>
      <c r="F2340" s="83"/>
      <c r="G2340" s="83"/>
      <c r="H2340" s="79">
        <f t="shared" ca="1" si="129"/>
        <v>0</v>
      </c>
      <c r="I2340" s="251">
        <v>42156</v>
      </c>
      <c r="J2340" s="251">
        <v>42160</v>
      </c>
      <c r="K2340" s="150"/>
      <c r="L2340" s="184">
        <f t="shared" si="131"/>
        <v>5</v>
      </c>
      <c r="M2340" s="251"/>
      <c r="N2340" s="251"/>
      <c r="O2340" s="150"/>
      <c r="P2340" s="151"/>
      <c r="Q2340" s="145"/>
      <c r="R2340" s="165"/>
      <c r="S2340" s="177">
        <v>0</v>
      </c>
    </row>
    <row r="2341" spans="2:19" ht="12.75" customHeight="1" x14ac:dyDescent="0.25">
      <c r="B2341" s="137">
        <v>2328</v>
      </c>
      <c r="C2341" s="81">
        <v>6</v>
      </c>
      <c r="D2341" s="83" t="s">
        <v>1474</v>
      </c>
      <c r="E2341" s="83" t="s">
        <v>1081</v>
      </c>
      <c r="F2341" s="83"/>
      <c r="G2341" s="83"/>
      <c r="H2341" s="79">
        <f t="shared" ca="1" si="129"/>
        <v>0</v>
      </c>
      <c r="I2341" s="251">
        <v>42156</v>
      </c>
      <c r="J2341" s="251">
        <v>42160</v>
      </c>
      <c r="K2341" s="150"/>
      <c r="L2341" s="184">
        <f t="shared" si="131"/>
        <v>5</v>
      </c>
      <c r="M2341" s="251"/>
      <c r="N2341" s="251"/>
      <c r="O2341" s="150"/>
      <c r="P2341" s="151"/>
      <c r="Q2341" s="145"/>
      <c r="R2341" s="165"/>
      <c r="S2341" s="177">
        <v>0</v>
      </c>
    </row>
    <row r="2342" spans="2:19" ht="12.75" customHeight="1" x14ac:dyDescent="0.25">
      <c r="B2342" s="137">
        <v>2329</v>
      </c>
      <c r="C2342" s="81">
        <v>6</v>
      </c>
      <c r="D2342" s="83" t="s">
        <v>1475</v>
      </c>
      <c r="E2342" s="83" t="s">
        <v>1082</v>
      </c>
      <c r="F2342" s="83"/>
      <c r="G2342" s="83"/>
      <c r="H2342" s="79">
        <f t="shared" ca="1" si="129"/>
        <v>0</v>
      </c>
      <c r="I2342" s="251">
        <v>42156</v>
      </c>
      <c r="J2342" s="251">
        <v>42160</v>
      </c>
      <c r="K2342" s="150"/>
      <c r="L2342" s="184">
        <f t="shared" si="131"/>
        <v>5</v>
      </c>
      <c r="M2342" s="251"/>
      <c r="N2342" s="251"/>
      <c r="O2342" s="150"/>
      <c r="P2342" s="151"/>
      <c r="Q2342" s="145"/>
      <c r="R2342" s="165"/>
      <c r="S2342" s="177">
        <v>0</v>
      </c>
    </row>
    <row r="2343" spans="2:19" ht="12.75" customHeight="1" x14ac:dyDescent="0.25">
      <c r="B2343" s="137">
        <v>2330</v>
      </c>
      <c r="C2343" s="81">
        <v>5</v>
      </c>
      <c r="D2343" s="83" t="s">
        <v>1476</v>
      </c>
      <c r="E2343" s="83" t="s">
        <v>1083</v>
      </c>
      <c r="F2343" s="83"/>
      <c r="G2343" s="83"/>
      <c r="H2343" s="79">
        <f t="shared" ca="1" si="129"/>
        <v>0</v>
      </c>
      <c r="I2343" s="251">
        <f>MINA(I2344:I2353)</f>
        <v>42149</v>
      </c>
      <c r="J2343" s="251">
        <f>MAXA(J2344:J2353)</f>
        <v>42167</v>
      </c>
      <c r="K2343" s="149">
        <v>0.2</v>
      </c>
      <c r="L2343" s="184">
        <f t="shared" si="131"/>
        <v>15</v>
      </c>
      <c r="M2343" s="251"/>
      <c r="N2343" s="251"/>
      <c r="O2343" s="149">
        <v>0.2</v>
      </c>
      <c r="P2343" s="151"/>
      <c r="Q2343" s="145"/>
      <c r="R2343" s="165"/>
      <c r="S2343" s="177">
        <v>0</v>
      </c>
    </row>
    <row r="2344" spans="2:19" ht="12.75" customHeight="1" x14ac:dyDescent="0.25">
      <c r="B2344" s="137">
        <v>2331</v>
      </c>
      <c r="C2344" s="81">
        <v>6</v>
      </c>
      <c r="D2344" s="83" t="s">
        <v>1477</v>
      </c>
      <c r="E2344" s="83" t="s">
        <v>1084</v>
      </c>
      <c r="F2344" s="83"/>
      <c r="G2344" s="83"/>
      <c r="H2344" s="79">
        <f t="shared" ca="1" si="129"/>
        <v>0</v>
      </c>
      <c r="I2344" s="251">
        <v>42149</v>
      </c>
      <c r="J2344" s="251">
        <v>42153</v>
      </c>
      <c r="K2344" s="150"/>
      <c r="L2344" s="184">
        <f t="shared" si="131"/>
        <v>5</v>
      </c>
      <c r="M2344" s="251"/>
      <c r="N2344" s="251"/>
      <c r="O2344" s="150"/>
      <c r="P2344" s="151"/>
      <c r="Q2344" s="145"/>
      <c r="R2344" s="165"/>
      <c r="S2344" s="177">
        <v>0</v>
      </c>
    </row>
    <row r="2345" spans="2:19" ht="12.75" customHeight="1" x14ac:dyDescent="0.25">
      <c r="B2345" s="137">
        <v>2332</v>
      </c>
      <c r="C2345" s="81">
        <v>6</v>
      </c>
      <c r="D2345" s="83" t="s">
        <v>1478</v>
      </c>
      <c r="E2345" s="83" t="s">
        <v>1085</v>
      </c>
      <c r="F2345" s="83"/>
      <c r="G2345" s="83"/>
      <c r="H2345" s="79">
        <f t="shared" ca="1" si="129"/>
        <v>0</v>
      </c>
      <c r="I2345" s="251">
        <v>42149</v>
      </c>
      <c r="J2345" s="251">
        <v>42153</v>
      </c>
      <c r="K2345" s="150"/>
      <c r="L2345" s="184">
        <f t="shared" si="131"/>
        <v>5</v>
      </c>
      <c r="M2345" s="251"/>
      <c r="N2345" s="251"/>
      <c r="O2345" s="150"/>
      <c r="P2345" s="151"/>
      <c r="Q2345" s="145"/>
      <c r="R2345" s="165"/>
      <c r="S2345" s="177">
        <v>0</v>
      </c>
    </row>
    <row r="2346" spans="2:19" ht="12.75" customHeight="1" x14ac:dyDescent="0.25">
      <c r="B2346" s="137">
        <v>2333</v>
      </c>
      <c r="C2346" s="81">
        <v>6</v>
      </c>
      <c r="D2346" s="83" t="s">
        <v>1479</v>
      </c>
      <c r="E2346" s="83" t="s">
        <v>1086</v>
      </c>
      <c r="F2346" s="83"/>
      <c r="G2346" s="83"/>
      <c r="H2346" s="79">
        <f t="shared" ca="1" si="129"/>
        <v>0</v>
      </c>
      <c r="I2346" s="251">
        <v>42149</v>
      </c>
      <c r="J2346" s="251">
        <v>42153</v>
      </c>
      <c r="K2346" s="150"/>
      <c r="L2346" s="184">
        <f t="shared" si="131"/>
        <v>5</v>
      </c>
      <c r="M2346" s="251"/>
      <c r="N2346" s="251"/>
      <c r="O2346" s="150"/>
      <c r="P2346" s="151"/>
      <c r="Q2346" s="145"/>
      <c r="R2346" s="165"/>
      <c r="S2346" s="177">
        <v>0</v>
      </c>
    </row>
    <row r="2347" spans="2:19" ht="12.75" customHeight="1" x14ac:dyDescent="0.25">
      <c r="B2347" s="137">
        <v>2334</v>
      </c>
      <c r="C2347" s="81">
        <v>6</v>
      </c>
      <c r="D2347" s="83" t="s">
        <v>1480</v>
      </c>
      <c r="E2347" s="83" t="s">
        <v>1087</v>
      </c>
      <c r="F2347" s="83"/>
      <c r="G2347" s="83"/>
      <c r="H2347" s="79">
        <f t="shared" ca="1" si="129"/>
        <v>0</v>
      </c>
      <c r="I2347" s="251">
        <v>42156</v>
      </c>
      <c r="J2347" s="251">
        <v>42160</v>
      </c>
      <c r="K2347" s="150"/>
      <c r="L2347" s="184">
        <f t="shared" si="131"/>
        <v>5</v>
      </c>
      <c r="M2347" s="251"/>
      <c r="N2347" s="251"/>
      <c r="O2347" s="150"/>
      <c r="P2347" s="151"/>
      <c r="Q2347" s="145"/>
      <c r="R2347" s="165"/>
      <c r="S2347" s="177">
        <v>0</v>
      </c>
    </row>
    <row r="2348" spans="2:19" ht="12.75" customHeight="1" x14ac:dyDescent="0.25">
      <c r="B2348" s="137">
        <v>2335</v>
      </c>
      <c r="C2348" s="81">
        <v>6</v>
      </c>
      <c r="D2348" s="83" t="s">
        <v>1481</v>
      </c>
      <c r="E2348" s="83" t="s">
        <v>1078</v>
      </c>
      <c r="F2348" s="83"/>
      <c r="G2348" s="83"/>
      <c r="H2348" s="79">
        <f t="shared" ca="1" si="129"/>
        <v>0</v>
      </c>
      <c r="I2348" s="251">
        <v>42156</v>
      </c>
      <c r="J2348" s="251">
        <v>42160</v>
      </c>
      <c r="K2348" s="150"/>
      <c r="L2348" s="184">
        <f t="shared" si="131"/>
        <v>5</v>
      </c>
      <c r="M2348" s="251"/>
      <c r="N2348" s="251"/>
      <c r="O2348" s="150"/>
      <c r="P2348" s="151"/>
      <c r="Q2348" s="145"/>
      <c r="R2348" s="165"/>
      <c r="S2348" s="177">
        <v>0</v>
      </c>
    </row>
    <row r="2349" spans="2:19" ht="12.75" customHeight="1" x14ac:dyDescent="0.25">
      <c r="B2349" s="137">
        <v>2336</v>
      </c>
      <c r="C2349" s="81">
        <v>6</v>
      </c>
      <c r="D2349" s="83" t="s">
        <v>1482</v>
      </c>
      <c r="E2349" s="83" t="s">
        <v>1088</v>
      </c>
      <c r="F2349" s="83"/>
      <c r="G2349" s="83"/>
      <c r="H2349" s="79">
        <f t="shared" ca="1" si="129"/>
        <v>0</v>
      </c>
      <c r="I2349" s="251">
        <v>42156</v>
      </c>
      <c r="J2349" s="251">
        <v>42160</v>
      </c>
      <c r="K2349" s="150"/>
      <c r="L2349" s="184">
        <f t="shared" si="131"/>
        <v>5</v>
      </c>
      <c r="M2349" s="251"/>
      <c r="N2349" s="251"/>
      <c r="O2349" s="150"/>
      <c r="P2349" s="151"/>
      <c r="Q2349" s="145"/>
      <c r="R2349" s="165"/>
      <c r="S2349" s="177">
        <v>0</v>
      </c>
    </row>
    <row r="2350" spans="2:19" ht="12.75" customHeight="1" x14ac:dyDescent="0.25">
      <c r="B2350" s="137">
        <v>2337</v>
      </c>
      <c r="C2350" s="81">
        <v>6</v>
      </c>
      <c r="D2350" s="83" t="s">
        <v>1483</v>
      </c>
      <c r="E2350" s="83" t="s">
        <v>1081</v>
      </c>
      <c r="F2350" s="83"/>
      <c r="G2350" s="83"/>
      <c r="H2350" s="79">
        <f t="shared" ca="1" si="129"/>
        <v>0</v>
      </c>
      <c r="I2350" s="251">
        <v>42156</v>
      </c>
      <c r="J2350" s="251">
        <v>42160</v>
      </c>
      <c r="K2350" s="150"/>
      <c r="L2350" s="184">
        <f t="shared" si="131"/>
        <v>5</v>
      </c>
      <c r="M2350" s="251"/>
      <c r="N2350" s="251"/>
      <c r="O2350" s="150"/>
      <c r="P2350" s="151"/>
      <c r="Q2350" s="145"/>
      <c r="R2350" s="165"/>
      <c r="S2350" s="177">
        <v>0</v>
      </c>
    </row>
    <row r="2351" spans="2:19" ht="12.75" customHeight="1" x14ac:dyDescent="0.25">
      <c r="B2351" s="137">
        <v>2338</v>
      </c>
      <c r="C2351" s="81">
        <v>6</v>
      </c>
      <c r="D2351" s="83" t="s">
        <v>1484</v>
      </c>
      <c r="E2351" s="83" t="s">
        <v>1089</v>
      </c>
      <c r="F2351" s="83"/>
      <c r="G2351" s="83"/>
      <c r="H2351" s="79">
        <f t="shared" ca="1" si="129"/>
        <v>0</v>
      </c>
      <c r="I2351" s="251">
        <v>42163</v>
      </c>
      <c r="J2351" s="251">
        <v>42167</v>
      </c>
      <c r="K2351" s="150"/>
      <c r="L2351" s="184">
        <f t="shared" si="131"/>
        <v>5</v>
      </c>
      <c r="M2351" s="251"/>
      <c r="N2351" s="251"/>
      <c r="O2351" s="150"/>
      <c r="P2351" s="151"/>
      <c r="Q2351" s="145"/>
      <c r="R2351" s="165"/>
      <c r="S2351" s="177">
        <v>0</v>
      </c>
    </row>
    <row r="2352" spans="2:19" ht="12.75" customHeight="1" x14ac:dyDescent="0.25">
      <c r="B2352" s="137">
        <v>2339</v>
      </c>
      <c r="C2352" s="81">
        <v>6</v>
      </c>
      <c r="D2352" s="83" t="s">
        <v>1485</v>
      </c>
      <c r="E2352" s="83" t="s">
        <v>1090</v>
      </c>
      <c r="F2352" s="83"/>
      <c r="G2352" s="83"/>
      <c r="H2352" s="79">
        <f t="shared" ca="1" si="129"/>
        <v>0</v>
      </c>
      <c r="I2352" s="251">
        <v>42163</v>
      </c>
      <c r="J2352" s="251">
        <v>42167</v>
      </c>
      <c r="K2352" s="150"/>
      <c r="L2352" s="184">
        <f t="shared" si="131"/>
        <v>5</v>
      </c>
      <c r="M2352" s="251"/>
      <c r="N2352" s="251"/>
      <c r="O2352" s="150"/>
      <c r="P2352" s="151"/>
      <c r="Q2352" s="145"/>
      <c r="R2352" s="165"/>
      <c r="S2352" s="177">
        <v>0</v>
      </c>
    </row>
    <row r="2353" spans="2:19" ht="12.75" customHeight="1" x14ac:dyDescent="0.25">
      <c r="B2353" s="137">
        <v>2340</v>
      </c>
      <c r="C2353" s="81">
        <v>6</v>
      </c>
      <c r="D2353" s="83" t="s">
        <v>1486</v>
      </c>
      <c r="E2353" s="83" t="s">
        <v>1082</v>
      </c>
      <c r="F2353" s="83"/>
      <c r="G2353" s="83"/>
      <c r="H2353" s="79">
        <f t="shared" ca="1" si="129"/>
        <v>0</v>
      </c>
      <c r="I2353" s="251">
        <v>42163</v>
      </c>
      <c r="J2353" s="251">
        <v>42167</v>
      </c>
      <c r="K2353" s="150"/>
      <c r="L2353" s="184">
        <f t="shared" si="131"/>
        <v>5</v>
      </c>
      <c r="M2353" s="251"/>
      <c r="N2353" s="251"/>
      <c r="O2353" s="150"/>
      <c r="P2353" s="151"/>
      <c r="Q2353" s="145"/>
      <c r="R2353" s="165"/>
      <c r="S2353" s="177">
        <v>1</v>
      </c>
    </row>
    <row r="2354" spans="2:19" ht="12.75" customHeight="1" x14ac:dyDescent="0.25">
      <c r="B2354" s="137">
        <v>2341</v>
      </c>
      <c r="C2354" s="81">
        <v>5</v>
      </c>
      <c r="D2354" s="83" t="s">
        <v>1487</v>
      </c>
      <c r="E2354" s="83" t="s">
        <v>1124</v>
      </c>
      <c r="F2354" s="83"/>
      <c r="G2354" s="83"/>
      <c r="H2354" s="79">
        <f t="shared" ca="1" si="129"/>
        <v>0</v>
      </c>
      <c r="I2354" s="251">
        <f>MINA(I2388:I2396)</f>
        <v>42044</v>
      </c>
      <c r="J2354" s="251">
        <f>MAXA(J2388:J2396)</f>
        <v>42167</v>
      </c>
      <c r="K2354" s="149">
        <v>0.45</v>
      </c>
      <c r="L2354" s="184">
        <f t="shared" si="131"/>
        <v>90</v>
      </c>
      <c r="M2354" s="251"/>
      <c r="N2354" s="251"/>
      <c r="O2354" s="149">
        <v>0.45</v>
      </c>
      <c r="P2354" s="151"/>
      <c r="Q2354" s="145"/>
      <c r="R2354" s="165"/>
      <c r="S2354" s="177">
        <v>0</v>
      </c>
    </row>
    <row r="2355" spans="2:19" ht="12.75" customHeight="1" x14ac:dyDescent="0.25">
      <c r="B2355" s="137">
        <v>2342</v>
      </c>
      <c r="C2355" s="81">
        <v>6</v>
      </c>
      <c r="D2355" s="83" t="s">
        <v>1488</v>
      </c>
      <c r="E2355" s="83" t="s">
        <v>1092</v>
      </c>
      <c r="F2355" s="83"/>
      <c r="G2355" s="83"/>
      <c r="H2355" s="79">
        <f t="shared" ca="1" si="129"/>
        <v>0</v>
      </c>
      <c r="I2355" s="251">
        <v>42149</v>
      </c>
      <c r="J2355" s="251">
        <v>42153</v>
      </c>
      <c r="K2355" s="150"/>
      <c r="L2355" s="184">
        <f t="shared" si="131"/>
        <v>5</v>
      </c>
      <c r="M2355" s="251"/>
      <c r="N2355" s="251"/>
      <c r="O2355" s="150"/>
      <c r="P2355" s="151"/>
      <c r="Q2355" s="145"/>
      <c r="R2355" s="165"/>
      <c r="S2355" s="177">
        <v>0</v>
      </c>
    </row>
    <row r="2356" spans="2:19" ht="12.75" customHeight="1" x14ac:dyDescent="0.25">
      <c r="B2356" s="137">
        <v>2343</v>
      </c>
      <c r="C2356" s="81">
        <v>6</v>
      </c>
      <c r="D2356" s="83" t="s">
        <v>1489</v>
      </c>
      <c r="E2356" s="83" t="s">
        <v>1093</v>
      </c>
      <c r="F2356" s="83"/>
      <c r="G2356" s="83"/>
      <c r="H2356" s="79">
        <f t="shared" ca="1" si="129"/>
        <v>0</v>
      </c>
      <c r="I2356" s="251">
        <v>42149</v>
      </c>
      <c r="J2356" s="251">
        <v>42153</v>
      </c>
      <c r="K2356" s="150"/>
      <c r="L2356" s="184">
        <f>NETWORKDAYS(I2356,J2356,0)</f>
        <v>5</v>
      </c>
      <c r="M2356" s="251"/>
      <c r="N2356" s="251"/>
      <c r="O2356" s="150"/>
      <c r="P2356" s="151"/>
      <c r="Q2356" s="145"/>
      <c r="R2356" s="165"/>
      <c r="S2356" s="177">
        <v>0</v>
      </c>
    </row>
    <row r="2357" spans="2:19" ht="12.75" customHeight="1" x14ac:dyDescent="0.25">
      <c r="B2357" s="137">
        <v>2344</v>
      </c>
      <c r="C2357" s="81">
        <v>6</v>
      </c>
      <c r="D2357" s="83" t="s">
        <v>1490</v>
      </c>
      <c r="E2357" s="83" t="s">
        <v>1094</v>
      </c>
      <c r="F2357" s="83"/>
      <c r="G2357" s="83"/>
      <c r="H2357" s="79">
        <f t="shared" ca="1" si="129"/>
        <v>0</v>
      </c>
      <c r="I2357" s="251">
        <v>42149</v>
      </c>
      <c r="J2357" s="251">
        <v>42153</v>
      </c>
      <c r="K2357" s="150"/>
      <c r="L2357" s="184">
        <f t="shared" ref="L2357:L2370" si="132">NETWORKDAYS(I2357,J2357,0)</f>
        <v>5</v>
      </c>
      <c r="M2357" s="251"/>
      <c r="N2357" s="251"/>
      <c r="O2357" s="150"/>
      <c r="P2357" s="151"/>
      <c r="Q2357" s="145"/>
      <c r="R2357" s="165"/>
      <c r="S2357" s="177">
        <v>0</v>
      </c>
    </row>
    <row r="2358" spans="2:19" ht="16.5" x14ac:dyDescent="0.25">
      <c r="B2358" s="137">
        <v>2345</v>
      </c>
      <c r="C2358" s="81">
        <v>6</v>
      </c>
      <c r="D2358" s="83" t="s">
        <v>1491</v>
      </c>
      <c r="E2358" s="83" t="s">
        <v>1095</v>
      </c>
      <c r="F2358" s="83"/>
      <c r="G2358" s="83"/>
      <c r="H2358" s="79">
        <f t="shared" ca="1" si="129"/>
        <v>0</v>
      </c>
      <c r="I2358" s="251">
        <v>42156</v>
      </c>
      <c r="J2358" s="251">
        <v>42160</v>
      </c>
      <c r="K2358" s="150"/>
      <c r="L2358" s="184">
        <f t="shared" si="132"/>
        <v>5</v>
      </c>
      <c r="M2358" s="251"/>
      <c r="N2358" s="251"/>
      <c r="O2358" s="150"/>
      <c r="P2358" s="151"/>
      <c r="Q2358" s="145"/>
      <c r="R2358" s="165"/>
      <c r="S2358" s="177">
        <v>0</v>
      </c>
    </row>
    <row r="2359" spans="2:19" ht="16.5" x14ac:dyDescent="0.25">
      <c r="B2359" s="137">
        <v>2346</v>
      </c>
      <c r="C2359" s="81">
        <v>6</v>
      </c>
      <c r="D2359" s="83" t="s">
        <v>1492</v>
      </c>
      <c r="E2359" s="83" t="s">
        <v>1096</v>
      </c>
      <c r="F2359" s="83"/>
      <c r="G2359" s="83"/>
      <c r="H2359" s="79">
        <f t="shared" ca="1" si="129"/>
        <v>0</v>
      </c>
      <c r="I2359" s="251">
        <v>42156</v>
      </c>
      <c r="J2359" s="251">
        <v>42160</v>
      </c>
      <c r="K2359" s="150"/>
      <c r="L2359" s="184">
        <f t="shared" si="132"/>
        <v>5</v>
      </c>
      <c r="M2359" s="251"/>
      <c r="N2359" s="251"/>
      <c r="O2359" s="150"/>
      <c r="P2359" s="151"/>
      <c r="Q2359" s="145"/>
      <c r="R2359" s="165"/>
      <c r="S2359" s="177">
        <v>0</v>
      </c>
    </row>
    <row r="2360" spans="2:19" ht="16.5" x14ac:dyDescent="0.25">
      <c r="B2360" s="137">
        <v>2347</v>
      </c>
      <c r="C2360" s="81">
        <v>6</v>
      </c>
      <c r="D2360" s="83" t="s">
        <v>1493</v>
      </c>
      <c r="E2360" s="83" t="s">
        <v>1097</v>
      </c>
      <c r="F2360" s="83"/>
      <c r="G2360" s="83"/>
      <c r="H2360" s="79">
        <f t="shared" ca="1" si="129"/>
        <v>0</v>
      </c>
      <c r="I2360" s="251">
        <v>42163</v>
      </c>
      <c r="J2360" s="251">
        <v>42167</v>
      </c>
      <c r="K2360" s="150"/>
      <c r="L2360" s="184">
        <f t="shared" si="132"/>
        <v>5</v>
      </c>
      <c r="M2360" s="251"/>
      <c r="N2360" s="251"/>
      <c r="O2360" s="150"/>
      <c r="P2360" s="151"/>
      <c r="Q2360" s="145"/>
      <c r="R2360" s="165"/>
      <c r="S2360" s="177">
        <v>0</v>
      </c>
    </row>
    <row r="2361" spans="2:19" ht="16.5" x14ac:dyDescent="0.25">
      <c r="B2361" s="137">
        <v>2348</v>
      </c>
      <c r="C2361" s="81">
        <v>6</v>
      </c>
      <c r="D2361" s="83" t="s">
        <v>1494</v>
      </c>
      <c r="E2361" s="83" t="s">
        <v>1098</v>
      </c>
      <c r="F2361" s="83"/>
      <c r="G2361" s="83"/>
      <c r="H2361" s="79">
        <f t="shared" ca="1" si="129"/>
        <v>0</v>
      </c>
      <c r="I2361" s="251">
        <v>42163</v>
      </c>
      <c r="J2361" s="251">
        <v>42167</v>
      </c>
      <c r="K2361" s="150"/>
      <c r="L2361" s="184">
        <f t="shared" si="132"/>
        <v>5</v>
      </c>
      <c r="M2361" s="251"/>
      <c r="N2361" s="251"/>
      <c r="O2361" s="150"/>
      <c r="P2361" s="151"/>
      <c r="Q2361" s="145"/>
      <c r="R2361" s="165"/>
      <c r="S2361" s="177">
        <v>0</v>
      </c>
    </row>
    <row r="2362" spans="2:19" ht="16.5" x14ac:dyDescent="0.25">
      <c r="B2362" s="137">
        <v>2349</v>
      </c>
      <c r="C2362" s="81">
        <v>6</v>
      </c>
      <c r="D2362" s="83" t="s">
        <v>1495</v>
      </c>
      <c r="E2362" s="83" t="s">
        <v>1078</v>
      </c>
      <c r="F2362" s="83"/>
      <c r="G2362" s="83"/>
      <c r="H2362" s="79">
        <f t="shared" ca="1" si="129"/>
        <v>0</v>
      </c>
      <c r="I2362" s="251">
        <v>42156</v>
      </c>
      <c r="J2362" s="251">
        <v>42160</v>
      </c>
      <c r="K2362" s="150"/>
      <c r="L2362" s="184">
        <f t="shared" si="132"/>
        <v>5</v>
      </c>
      <c r="M2362" s="251"/>
      <c r="N2362" s="251"/>
      <c r="O2362" s="150"/>
      <c r="P2362" s="151"/>
      <c r="Q2362" s="145"/>
      <c r="R2362" s="165"/>
      <c r="S2362" s="177">
        <v>0</v>
      </c>
    </row>
    <row r="2363" spans="2:19" ht="16.5" x14ac:dyDescent="0.25">
      <c r="B2363" s="137">
        <v>2350</v>
      </c>
      <c r="C2363" s="81">
        <v>6</v>
      </c>
      <c r="D2363" s="83" t="s">
        <v>1496</v>
      </c>
      <c r="E2363" s="83" t="s">
        <v>1099</v>
      </c>
      <c r="F2363" s="83"/>
      <c r="G2363" s="83"/>
      <c r="H2363" s="79">
        <f t="shared" ca="1" si="129"/>
        <v>0</v>
      </c>
      <c r="I2363" s="251">
        <v>42156</v>
      </c>
      <c r="J2363" s="251">
        <v>42160</v>
      </c>
      <c r="K2363" s="150"/>
      <c r="L2363" s="184">
        <f t="shared" si="132"/>
        <v>5</v>
      </c>
      <c r="M2363" s="251"/>
      <c r="N2363" s="251"/>
      <c r="O2363" s="150"/>
      <c r="P2363" s="151"/>
      <c r="Q2363" s="145"/>
      <c r="R2363" s="165"/>
      <c r="S2363" s="177">
        <v>0</v>
      </c>
    </row>
    <row r="2364" spans="2:19" ht="16.5" x14ac:dyDescent="0.25">
      <c r="B2364" s="137">
        <v>2351</v>
      </c>
      <c r="C2364" s="81">
        <v>5</v>
      </c>
      <c r="D2364" s="83" t="s">
        <v>1497</v>
      </c>
      <c r="E2364" s="83" t="s">
        <v>1100</v>
      </c>
      <c r="F2364" s="83"/>
      <c r="G2364" s="83"/>
      <c r="H2364" s="79">
        <f t="shared" ca="1" si="129"/>
        <v>0</v>
      </c>
      <c r="I2364" s="251">
        <f>MINA(I2365:I2373)</f>
        <v>42149</v>
      </c>
      <c r="J2364" s="251">
        <f>MAXA(J2365:J2373)</f>
        <v>42167</v>
      </c>
      <c r="K2364" s="149">
        <v>0.12</v>
      </c>
      <c r="L2364" s="184">
        <f t="shared" si="132"/>
        <v>15</v>
      </c>
      <c r="M2364" s="251"/>
      <c r="N2364" s="251"/>
      <c r="O2364" s="149">
        <v>0.12</v>
      </c>
      <c r="P2364" s="151"/>
      <c r="Q2364" s="145"/>
      <c r="R2364" s="165"/>
      <c r="S2364" s="177">
        <v>0</v>
      </c>
    </row>
    <row r="2365" spans="2:19" ht="16.5" x14ac:dyDescent="0.25">
      <c r="B2365" s="137">
        <v>2352</v>
      </c>
      <c r="C2365" s="81">
        <v>6</v>
      </c>
      <c r="D2365" s="83" t="s">
        <v>1498</v>
      </c>
      <c r="E2365" s="83" t="s">
        <v>1101</v>
      </c>
      <c r="F2365" s="83"/>
      <c r="G2365" s="83"/>
      <c r="H2365" s="79">
        <f t="shared" ca="1" si="129"/>
        <v>0</v>
      </c>
      <c r="I2365" s="251">
        <v>42149</v>
      </c>
      <c r="J2365" s="251">
        <v>42153</v>
      </c>
      <c r="K2365" s="150"/>
      <c r="L2365" s="184">
        <f t="shared" si="132"/>
        <v>5</v>
      </c>
      <c r="M2365" s="251"/>
      <c r="N2365" s="251"/>
      <c r="O2365" s="150"/>
      <c r="P2365" s="151"/>
      <c r="Q2365" s="145"/>
      <c r="R2365" s="165"/>
      <c r="S2365" s="177">
        <v>0</v>
      </c>
    </row>
    <row r="2366" spans="2:19" ht="16.5" x14ac:dyDescent="0.25">
      <c r="B2366" s="137">
        <v>2353</v>
      </c>
      <c r="C2366" s="81">
        <v>6</v>
      </c>
      <c r="D2366" s="83" t="s">
        <v>1499</v>
      </c>
      <c r="E2366" s="83" t="s">
        <v>1102</v>
      </c>
      <c r="F2366" s="83"/>
      <c r="G2366" s="83"/>
      <c r="H2366" s="79">
        <f t="shared" ca="1" si="129"/>
        <v>0</v>
      </c>
      <c r="I2366" s="251">
        <v>42149</v>
      </c>
      <c r="J2366" s="251">
        <v>42153</v>
      </c>
      <c r="K2366" s="150"/>
      <c r="L2366" s="184">
        <f t="shared" si="132"/>
        <v>5</v>
      </c>
      <c r="M2366" s="251"/>
      <c r="N2366" s="251"/>
      <c r="O2366" s="150"/>
      <c r="P2366" s="151"/>
      <c r="Q2366" s="145"/>
      <c r="R2366" s="165"/>
      <c r="S2366" s="177">
        <v>0</v>
      </c>
    </row>
    <row r="2367" spans="2:19" ht="16.5" x14ac:dyDescent="0.25">
      <c r="B2367" s="137">
        <v>2354</v>
      </c>
      <c r="C2367" s="81">
        <v>6</v>
      </c>
      <c r="D2367" s="83" t="s">
        <v>1500</v>
      </c>
      <c r="E2367" s="83" t="s">
        <v>1103</v>
      </c>
      <c r="F2367" s="83"/>
      <c r="G2367" s="83"/>
      <c r="H2367" s="79">
        <f t="shared" ca="1" si="129"/>
        <v>0</v>
      </c>
      <c r="I2367" s="251">
        <v>42149</v>
      </c>
      <c r="J2367" s="251">
        <v>42153</v>
      </c>
      <c r="K2367" s="150"/>
      <c r="L2367" s="184">
        <f t="shared" si="132"/>
        <v>5</v>
      </c>
      <c r="M2367" s="251"/>
      <c r="N2367" s="251"/>
      <c r="O2367" s="150"/>
      <c r="P2367" s="151"/>
      <c r="Q2367" s="145"/>
      <c r="R2367" s="165"/>
      <c r="S2367" s="177">
        <v>0</v>
      </c>
    </row>
    <row r="2368" spans="2:19" ht="12.75" customHeight="1" x14ac:dyDescent="0.25">
      <c r="B2368" s="137">
        <v>2355</v>
      </c>
      <c r="C2368" s="81">
        <v>6</v>
      </c>
      <c r="D2368" s="83" t="s">
        <v>1501</v>
      </c>
      <c r="E2368" s="83" t="s">
        <v>1104</v>
      </c>
      <c r="F2368" s="83"/>
      <c r="G2368" s="83"/>
      <c r="H2368" s="79">
        <f t="shared" ca="1" si="129"/>
        <v>0</v>
      </c>
      <c r="I2368" s="251">
        <v>42156</v>
      </c>
      <c r="J2368" s="251">
        <v>42160</v>
      </c>
      <c r="K2368" s="150"/>
      <c r="L2368" s="184">
        <f t="shared" si="132"/>
        <v>5</v>
      </c>
      <c r="M2368" s="251"/>
      <c r="N2368" s="251"/>
      <c r="O2368" s="150"/>
      <c r="P2368" s="151"/>
      <c r="Q2368" s="145"/>
      <c r="R2368" s="165"/>
      <c r="S2368" s="177">
        <v>0</v>
      </c>
    </row>
    <row r="2369" spans="2:19" ht="12.75" customHeight="1" x14ac:dyDescent="0.25">
      <c r="B2369" s="137">
        <v>2356</v>
      </c>
      <c r="C2369" s="81">
        <v>6</v>
      </c>
      <c r="D2369" s="83" t="s">
        <v>1502</v>
      </c>
      <c r="E2369" s="83" t="s">
        <v>1105</v>
      </c>
      <c r="F2369" s="83"/>
      <c r="G2369" s="83"/>
      <c r="H2369" s="79">
        <f t="shared" ca="1" si="129"/>
        <v>0</v>
      </c>
      <c r="I2369" s="251">
        <v>42156</v>
      </c>
      <c r="J2369" s="251">
        <v>42160</v>
      </c>
      <c r="K2369" s="150"/>
      <c r="L2369" s="184">
        <f t="shared" si="132"/>
        <v>5</v>
      </c>
      <c r="M2369" s="251"/>
      <c r="N2369" s="251"/>
      <c r="O2369" s="150"/>
      <c r="P2369" s="151"/>
      <c r="Q2369" s="145"/>
      <c r="R2369" s="165"/>
      <c r="S2369" s="177">
        <v>0</v>
      </c>
    </row>
    <row r="2370" spans="2:19" ht="12.75" customHeight="1" x14ac:dyDescent="0.25">
      <c r="B2370" s="137">
        <v>2357</v>
      </c>
      <c r="C2370" s="81">
        <v>6</v>
      </c>
      <c r="D2370" s="83" t="s">
        <v>1503</v>
      </c>
      <c r="E2370" s="83" t="s">
        <v>1106</v>
      </c>
      <c r="F2370" s="83"/>
      <c r="G2370" s="83"/>
      <c r="H2370" s="79">
        <f t="shared" ca="1" si="129"/>
        <v>0</v>
      </c>
      <c r="I2370" s="251">
        <v>42156</v>
      </c>
      <c r="J2370" s="251">
        <v>42160</v>
      </c>
      <c r="K2370" s="150"/>
      <c r="L2370" s="184">
        <f t="shared" si="132"/>
        <v>5</v>
      </c>
      <c r="M2370" s="251"/>
      <c r="N2370" s="251"/>
      <c r="O2370" s="150"/>
      <c r="P2370" s="151"/>
      <c r="Q2370" s="145"/>
      <c r="R2370" s="165"/>
      <c r="S2370" s="177">
        <v>1</v>
      </c>
    </row>
    <row r="2371" spans="2:19" ht="12.75" customHeight="1" x14ac:dyDescent="0.25">
      <c r="B2371" s="137">
        <v>2358</v>
      </c>
      <c r="C2371" s="81">
        <v>6</v>
      </c>
      <c r="D2371" s="83" t="s">
        <v>1504</v>
      </c>
      <c r="E2371" s="83" t="s">
        <v>1107</v>
      </c>
      <c r="F2371" s="83"/>
      <c r="G2371" s="83"/>
      <c r="H2371" s="79">
        <f t="shared" ca="1" si="129"/>
        <v>0</v>
      </c>
      <c r="I2371" s="251">
        <v>42156</v>
      </c>
      <c r="J2371" s="251">
        <v>42160</v>
      </c>
      <c r="K2371" s="150"/>
      <c r="L2371" s="184">
        <f>NETWORKDAYS(I2371,J2371,0)</f>
        <v>5</v>
      </c>
      <c r="M2371" s="251"/>
      <c r="N2371" s="251"/>
      <c r="O2371" s="150"/>
      <c r="P2371" s="151"/>
      <c r="Q2371" s="145"/>
      <c r="R2371" s="165"/>
      <c r="S2371" s="177">
        <v>0</v>
      </c>
    </row>
    <row r="2372" spans="2:19" ht="12.75" customHeight="1" x14ac:dyDescent="0.25">
      <c r="B2372" s="137">
        <v>2359</v>
      </c>
      <c r="C2372" s="81">
        <v>6</v>
      </c>
      <c r="D2372" s="83" t="s">
        <v>1505</v>
      </c>
      <c r="E2372" s="83" t="s">
        <v>1108</v>
      </c>
      <c r="F2372" s="83"/>
      <c r="G2372" s="83"/>
      <c r="H2372" s="79">
        <f t="shared" ca="1" si="129"/>
        <v>0</v>
      </c>
      <c r="I2372" s="251">
        <v>42163</v>
      </c>
      <c r="J2372" s="251">
        <v>42167</v>
      </c>
      <c r="K2372" s="150"/>
      <c r="L2372" s="184">
        <f t="shared" ref="L2372:L2385" si="133">NETWORKDAYS(I2372,J2372,0)</f>
        <v>5</v>
      </c>
      <c r="M2372" s="251"/>
      <c r="N2372" s="251"/>
      <c r="O2372" s="150"/>
      <c r="P2372" s="151"/>
      <c r="Q2372" s="145"/>
      <c r="R2372" s="165"/>
      <c r="S2372" s="177">
        <v>1</v>
      </c>
    </row>
    <row r="2373" spans="2:19" ht="24" customHeight="1" x14ac:dyDescent="0.25">
      <c r="B2373" s="137">
        <v>2360</v>
      </c>
      <c r="C2373" s="81">
        <v>6</v>
      </c>
      <c r="D2373" s="83" t="s">
        <v>1506</v>
      </c>
      <c r="E2373" s="83" t="s">
        <v>1109</v>
      </c>
      <c r="F2373" s="83"/>
      <c r="G2373" s="83"/>
      <c r="H2373" s="79">
        <f t="shared" ca="1" si="129"/>
        <v>0</v>
      </c>
      <c r="I2373" s="251">
        <v>42163</v>
      </c>
      <c r="J2373" s="251">
        <v>42167</v>
      </c>
      <c r="K2373" s="150"/>
      <c r="L2373" s="184">
        <f t="shared" si="133"/>
        <v>5</v>
      </c>
      <c r="M2373" s="251"/>
      <c r="N2373" s="251"/>
      <c r="O2373" s="150"/>
      <c r="P2373" s="151"/>
      <c r="Q2373" s="145"/>
      <c r="R2373" s="165"/>
      <c r="S2373" s="177">
        <v>0</v>
      </c>
    </row>
    <row r="2374" spans="2:19" ht="12.75" customHeight="1" x14ac:dyDescent="0.25">
      <c r="B2374" s="137">
        <v>2361</v>
      </c>
      <c r="C2374" s="81">
        <v>5</v>
      </c>
      <c r="D2374" s="83" t="s">
        <v>1507</v>
      </c>
      <c r="E2374" s="83" t="s">
        <v>1110</v>
      </c>
      <c r="F2374" s="83"/>
      <c r="G2374" s="83"/>
      <c r="H2374" s="79">
        <f t="shared" ca="1" si="129"/>
        <v>0</v>
      </c>
      <c r="I2374" s="251">
        <f>MINA(I2375:I2379)</f>
        <v>42149</v>
      </c>
      <c r="J2374" s="251">
        <f>MAXA(J2375:J2379)</f>
        <v>42167</v>
      </c>
      <c r="K2374" s="149">
        <v>0.22</v>
      </c>
      <c r="L2374" s="184">
        <f t="shared" si="133"/>
        <v>15</v>
      </c>
      <c r="M2374" s="251"/>
      <c r="N2374" s="251"/>
      <c r="O2374" s="149">
        <v>0.22</v>
      </c>
      <c r="P2374" s="151"/>
      <c r="Q2374" s="145"/>
      <c r="R2374" s="165"/>
      <c r="S2374" s="177">
        <v>1</v>
      </c>
    </row>
    <row r="2375" spans="2:19" ht="12.75" customHeight="1" x14ac:dyDescent="0.25">
      <c r="B2375" s="137">
        <v>2362</v>
      </c>
      <c r="C2375" s="81">
        <v>6</v>
      </c>
      <c r="D2375" s="83" t="s">
        <v>1508</v>
      </c>
      <c r="E2375" s="83" t="s">
        <v>1111</v>
      </c>
      <c r="F2375" s="83"/>
      <c r="G2375" s="83"/>
      <c r="H2375" s="79">
        <f t="shared" ca="1" si="129"/>
        <v>0</v>
      </c>
      <c r="I2375" s="251">
        <v>42149</v>
      </c>
      <c r="J2375" s="251">
        <v>42153</v>
      </c>
      <c r="K2375" s="150"/>
      <c r="L2375" s="184">
        <f t="shared" si="133"/>
        <v>5</v>
      </c>
      <c r="M2375" s="251"/>
      <c r="N2375" s="251"/>
      <c r="O2375" s="150"/>
      <c r="P2375" s="151"/>
      <c r="Q2375" s="145"/>
      <c r="R2375" s="165"/>
      <c r="S2375" s="177">
        <v>0</v>
      </c>
    </row>
    <row r="2376" spans="2:19" ht="12.75" customHeight="1" x14ac:dyDescent="0.25">
      <c r="B2376" s="137">
        <v>2363</v>
      </c>
      <c r="C2376" s="81">
        <v>6</v>
      </c>
      <c r="D2376" s="83" t="s">
        <v>1509</v>
      </c>
      <c r="E2376" s="83" t="s">
        <v>1112</v>
      </c>
      <c r="F2376" s="83"/>
      <c r="G2376" s="83"/>
      <c r="H2376" s="79">
        <f t="shared" ca="1" si="129"/>
        <v>0</v>
      </c>
      <c r="I2376" s="251">
        <v>42156</v>
      </c>
      <c r="J2376" s="251">
        <v>42160</v>
      </c>
      <c r="K2376" s="150"/>
      <c r="L2376" s="184">
        <f t="shared" si="133"/>
        <v>5</v>
      </c>
      <c r="M2376" s="251"/>
      <c r="N2376" s="251"/>
      <c r="O2376" s="150"/>
      <c r="P2376" s="151"/>
      <c r="Q2376" s="145"/>
      <c r="R2376" s="165"/>
      <c r="S2376" s="177">
        <v>1</v>
      </c>
    </row>
    <row r="2377" spans="2:19" ht="12.75" customHeight="1" x14ac:dyDescent="0.25">
      <c r="B2377" s="137">
        <v>2364</v>
      </c>
      <c r="C2377" s="81">
        <v>6</v>
      </c>
      <c r="D2377" s="83" t="s">
        <v>1510</v>
      </c>
      <c r="E2377" s="83" t="s">
        <v>1078</v>
      </c>
      <c r="F2377" s="83"/>
      <c r="G2377" s="83"/>
      <c r="H2377" s="79">
        <f t="shared" ca="1" si="129"/>
        <v>0</v>
      </c>
      <c r="I2377" s="251">
        <v>42163</v>
      </c>
      <c r="J2377" s="251">
        <v>42167</v>
      </c>
      <c r="K2377" s="150"/>
      <c r="L2377" s="184">
        <f t="shared" si="133"/>
        <v>5</v>
      </c>
      <c r="M2377" s="251"/>
      <c r="N2377" s="251"/>
      <c r="O2377" s="150"/>
      <c r="P2377" s="151"/>
      <c r="Q2377" s="145"/>
      <c r="R2377" s="165"/>
      <c r="S2377" s="177">
        <v>1</v>
      </c>
    </row>
    <row r="2378" spans="2:19" ht="12.75" customHeight="1" x14ac:dyDescent="0.25">
      <c r="B2378" s="137">
        <v>2365</v>
      </c>
      <c r="C2378" s="81">
        <v>6</v>
      </c>
      <c r="D2378" s="83" t="s">
        <v>1511</v>
      </c>
      <c r="E2378" s="83" t="s">
        <v>1113</v>
      </c>
      <c r="F2378" s="83"/>
      <c r="G2378" s="83"/>
      <c r="H2378" s="79">
        <f t="shared" ca="1" si="129"/>
        <v>0</v>
      </c>
      <c r="I2378" s="251">
        <v>42149</v>
      </c>
      <c r="J2378" s="251">
        <v>42153</v>
      </c>
      <c r="K2378" s="150"/>
      <c r="L2378" s="184">
        <f t="shared" si="133"/>
        <v>5</v>
      </c>
      <c r="M2378" s="251"/>
      <c r="N2378" s="251"/>
      <c r="O2378" s="150"/>
      <c r="P2378" s="151"/>
      <c r="Q2378" s="145"/>
      <c r="R2378" s="165"/>
      <c r="S2378" s="177">
        <v>0</v>
      </c>
    </row>
    <row r="2379" spans="2:19" ht="12.75" customHeight="1" x14ac:dyDescent="0.25">
      <c r="B2379" s="137">
        <v>2366</v>
      </c>
      <c r="C2379" s="81">
        <v>6</v>
      </c>
      <c r="D2379" s="83" t="s">
        <v>1512</v>
      </c>
      <c r="E2379" s="83" t="s">
        <v>1108</v>
      </c>
      <c r="F2379" s="83"/>
      <c r="G2379" s="83"/>
      <c r="H2379" s="79">
        <f t="shared" ca="1" si="129"/>
        <v>0</v>
      </c>
      <c r="I2379" s="251">
        <v>42149</v>
      </c>
      <c r="J2379" s="251">
        <v>42153</v>
      </c>
      <c r="K2379" s="150"/>
      <c r="L2379" s="184">
        <f t="shared" si="133"/>
        <v>5</v>
      </c>
      <c r="M2379" s="251"/>
      <c r="N2379" s="251"/>
      <c r="O2379" s="150"/>
      <c r="P2379" s="151"/>
      <c r="Q2379" s="145"/>
      <c r="R2379" s="165"/>
      <c r="S2379" s="177">
        <v>0</v>
      </c>
    </row>
    <row r="2380" spans="2:19" ht="12.75" customHeight="1" x14ac:dyDescent="0.25">
      <c r="B2380" s="137">
        <v>2367</v>
      </c>
      <c r="C2380" s="81">
        <v>5</v>
      </c>
      <c r="D2380" s="83" t="s">
        <v>1513</v>
      </c>
      <c r="E2380" s="83" t="s">
        <v>1114</v>
      </c>
      <c r="F2380" s="83"/>
      <c r="G2380" s="83"/>
      <c r="H2380" s="79">
        <f t="shared" ca="1" si="129"/>
        <v>0</v>
      </c>
      <c r="I2380" s="251">
        <f>MINA(I2381:I2387)</f>
        <v>42149</v>
      </c>
      <c r="J2380" s="251">
        <f>MAXA(J2381:J2387)</f>
        <v>42167</v>
      </c>
      <c r="K2380" s="149">
        <v>0.2</v>
      </c>
      <c r="L2380" s="184">
        <f t="shared" si="133"/>
        <v>15</v>
      </c>
      <c r="M2380" s="251"/>
      <c r="N2380" s="251"/>
      <c r="O2380" s="149">
        <v>0.2</v>
      </c>
      <c r="P2380" s="151"/>
      <c r="Q2380" s="145"/>
      <c r="R2380" s="165"/>
      <c r="S2380" s="177">
        <v>0</v>
      </c>
    </row>
    <row r="2381" spans="2:19" ht="12.75" customHeight="1" x14ac:dyDescent="0.25">
      <c r="B2381" s="137">
        <v>2368</v>
      </c>
      <c r="C2381" s="81">
        <v>6</v>
      </c>
      <c r="D2381" s="83" t="s">
        <v>1514</v>
      </c>
      <c r="E2381" s="83" t="s">
        <v>1115</v>
      </c>
      <c r="F2381" s="83"/>
      <c r="G2381" s="83"/>
      <c r="H2381" s="79">
        <f t="shared" ca="1" si="129"/>
        <v>0</v>
      </c>
      <c r="I2381" s="251">
        <v>42149</v>
      </c>
      <c r="J2381" s="251">
        <v>42153</v>
      </c>
      <c r="K2381" s="150"/>
      <c r="L2381" s="184">
        <f t="shared" si="133"/>
        <v>5</v>
      </c>
      <c r="M2381" s="251"/>
      <c r="N2381" s="251"/>
      <c r="O2381" s="150"/>
      <c r="P2381" s="151"/>
      <c r="Q2381" s="145"/>
      <c r="R2381" s="165"/>
      <c r="S2381" s="177">
        <v>0</v>
      </c>
    </row>
    <row r="2382" spans="2:19" ht="12.75" customHeight="1" x14ac:dyDescent="0.25">
      <c r="B2382" s="137">
        <v>2369</v>
      </c>
      <c r="C2382" s="81">
        <v>6</v>
      </c>
      <c r="D2382" s="83" t="s">
        <v>1515</v>
      </c>
      <c r="E2382" s="83" t="s">
        <v>1116</v>
      </c>
      <c r="F2382" s="83"/>
      <c r="G2382" s="83"/>
      <c r="H2382" s="79">
        <f t="shared" ca="1" si="129"/>
        <v>0</v>
      </c>
      <c r="I2382" s="251">
        <v>42156</v>
      </c>
      <c r="J2382" s="251">
        <v>42160</v>
      </c>
      <c r="K2382" s="150"/>
      <c r="L2382" s="184">
        <f t="shared" si="133"/>
        <v>5</v>
      </c>
      <c r="M2382" s="251"/>
      <c r="N2382" s="251"/>
      <c r="O2382" s="150"/>
      <c r="P2382" s="151"/>
      <c r="Q2382" s="145"/>
      <c r="R2382" s="165"/>
      <c r="S2382" s="177">
        <v>0</v>
      </c>
    </row>
    <row r="2383" spans="2:19" ht="12.75" customHeight="1" x14ac:dyDescent="0.25">
      <c r="B2383" s="137">
        <v>2370</v>
      </c>
      <c r="C2383" s="81">
        <v>6</v>
      </c>
      <c r="D2383" s="83" t="s">
        <v>1516</v>
      </c>
      <c r="E2383" s="83" t="s">
        <v>1117</v>
      </c>
      <c r="F2383" s="83"/>
      <c r="G2383" s="83"/>
      <c r="H2383" s="79">
        <f t="shared" ref="H2383:H2387" ca="1" si="134">IF(ISBLANK($N2383)=FALSE,1,IF($J2383&lt;=$D$6,-1,0))</f>
        <v>0</v>
      </c>
      <c r="I2383" s="251">
        <v>42156</v>
      </c>
      <c r="J2383" s="251">
        <v>42160</v>
      </c>
      <c r="K2383" s="150"/>
      <c r="L2383" s="184">
        <f t="shared" si="133"/>
        <v>5</v>
      </c>
      <c r="M2383" s="251"/>
      <c r="N2383" s="251"/>
      <c r="O2383" s="150"/>
      <c r="P2383" s="151"/>
      <c r="Q2383" s="145"/>
      <c r="R2383" s="165"/>
      <c r="S2383" s="177">
        <v>0</v>
      </c>
    </row>
    <row r="2384" spans="2:19" ht="12.75" customHeight="1" x14ac:dyDescent="0.25">
      <c r="B2384" s="137">
        <v>2371</v>
      </c>
      <c r="C2384" s="81">
        <v>6</v>
      </c>
      <c r="D2384" s="83" t="s">
        <v>1517</v>
      </c>
      <c r="E2384" s="83" t="s">
        <v>1118</v>
      </c>
      <c r="F2384" s="83"/>
      <c r="G2384" s="83"/>
      <c r="H2384" s="79">
        <f t="shared" ca="1" si="134"/>
        <v>0</v>
      </c>
      <c r="I2384" s="251">
        <v>42149</v>
      </c>
      <c r="J2384" s="251">
        <v>42153</v>
      </c>
      <c r="K2384" s="150"/>
      <c r="L2384" s="184">
        <f t="shared" si="133"/>
        <v>5</v>
      </c>
      <c r="M2384" s="251"/>
      <c r="N2384" s="251"/>
      <c r="O2384" s="150"/>
      <c r="P2384" s="151"/>
      <c r="Q2384" s="145"/>
      <c r="R2384" s="165"/>
      <c r="S2384" s="177">
        <v>0</v>
      </c>
    </row>
    <row r="2385" spans="2:19" ht="12.75" customHeight="1" x14ac:dyDescent="0.25">
      <c r="B2385" s="137">
        <v>2372</v>
      </c>
      <c r="C2385" s="81">
        <v>6</v>
      </c>
      <c r="D2385" s="83" t="s">
        <v>1518</v>
      </c>
      <c r="E2385" s="83" t="s">
        <v>1119</v>
      </c>
      <c r="F2385" s="83"/>
      <c r="G2385" s="83"/>
      <c r="H2385" s="79">
        <f t="shared" ca="1" si="134"/>
        <v>0</v>
      </c>
      <c r="I2385" s="251">
        <v>42149</v>
      </c>
      <c r="J2385" s="251">
        <v>42153</v>
      </c>
      <c r="K2385" s="150"/>
      <c r="L2385" s="184">
        <f t="shared" si="133"/>
        <v>5</v>
      </c>
      <c r="M2385" s="251"/>
      <c r="N2385" s="251"/>
      <c r="O2385" s="150"/>
      <c r="P2385" s="151"/>
      <c r="Q2385" s="145"/>
      <c r="R2385" s="165"/>
      <c r="S2385" s="177">
        <v>0</v>
      </c>
    </row>
    <row r="2386" spans="2:19" ht="12.75" customHeight="1" x14ac:dyDescent="0.25">
      <c r="B2386" s="137">
        <v>2373</v>
      </c>
      <c r="C2386" s="81">
        <v>6</v>
      </c>
      <c r="D2386" s="83" t="s">
        <v>1519</v>
      </c>
      <c r="E2386" s="83" t="s">
        <v>1120</v>
      </c>
      <c r="F2386" s="83"/>
      <c r="G2386" s="83"/>
      <c r="H2386" s="79">
        <f t="shared" ca="1" si="134"/>
        <v>0</v>
      </c>
      <c r="I2386" s="251">
        <v>42163</v>
      </c>
      <c r="J2386" s="251">
        <v>42167</v>
      </c>
      <c r="K2386" s="150"/>
      <c r="L2386" s="184">
        <f>NETWORKDAYS(I2386,J2386,0)</f>
        <v>5</v>
      </c>
      <c r="M2386" s="251"/>
      <c r="N2386" s="251"/>
      <c r="O2386" s="150"/>
      <c r="P2386" s="151"/>
      <c r="Q2386" s="145"/>
      <c r="R2386" s="165"/>
      <c r="S2386" s="177">
        <v>0</v>
      </c>
    </row>
    <row r="2387" spans="2:19" ht="12.75" customHeight="1" x14ac:dyDescent="0.25">
      <c r="B2387" s="137">
        <v>2374</v>
      </c>
      <c r="C2387" s="81">
        <v>5</v>
      </c>
      <c r="D2387" s="83" t="s">
        <v>1520</v>
      </c>
      <c r="E2387" s="83" t="s">
        <v>1150</v>
      </c>
      <c r="F2387" s="83"/>
      <c r="G2387" s="83"/>
      <c r="H2387" s="79">
        <f t="shared" ca="1" si="134"/>
        <v>0</v>
      </c>
      <c r="I2387" s="251">
        <v>42163</v>
      </c>
      <c r="J2387" s="251">
        <v>42167</v>
      </c>
      <c r="K2387" s="149">
        <v>0.01</v>
      </c>
      <c r="L2387" s="184">
        <f t="shared" ref="L2387" si="135">NETWORKDAYS(I2387,J2387,0)</f>
        <v>5</v>
      </c>
      <c r="M2387" s="251"/>
      <c r="N2387" s="251"/>
      <c r="O2387" s="149">
        <v>0.01</v>
      </c>
      <c r="P2387" s="151"/>
      <c r="Q2387" s="145"/>
      <c r="R2387" s="165"/>
      <c r="S2387" s="177">
        <v>0</v>
      </c>
    </row>
    <row r="2388" spans="2:19" s="141" customFormat="1" ht="13.5" customHeight="1" x14ac:dyDescent="0.25">
      <c r="B2388" s="137">
        <v>2375</v>
      </c>
      <c r="C2388" s="138">
        <v>1</v>
      </c>
      <c r="D2388" s="139">
        <v>10</v>
      </c>
      <c r="E2388" s="127" t="s">
        <v>1521</v>
      </c>
      <c r="F2388" s="138"/>
      <c r="G2388" s="138"/>
      <c r="H2388" s="140">
        <f t="shared" ref="H2388:H2450" ca="1" si="136">IF(ISBLANK($N2388)=FALSE,1,IF($J2388&lt;=$D$6,-1,0))</f>
        <v>0</v>
      </c>
      <c r="I2388" s="251">
        <f>MINA(I2389,I2496)</f>
        <v>42044</v>
      </c>
      <c r="J2388" s="251">
        <f>MAXA(J2389:J2496)</f>
        <v>42167</v>
      </c>
      <c r="K2388" s="149">
        <v>9</v>
      </c>
      <c r="L2388" s="180">
        <f t="shared" ref="L2388:L2451" si="137">NETWORKDAYS(I2388,J2388)</f>
        <v>90</v>
      </c>
      <c r="M2388" s="251"/>
      <c r="N2388" s="251"/>
      <c r="O2388" s="149">
        <v>9</v>
      </c>
      <c r="P2388" s="151">
        <v>95</v>
      </c>
      <c r="Q2388" s="145">
        <v>130</v>
      </c>
      <c r="R2388" s="175">
        <f t="shared" ref="R2388:R2390" ca="1" si="138">IF(D$6&gt;=J2388,1,IF(D$6&lt;I2388,0,IF(AND(D$6&gt;=I2388,D$6&lt;J2388),(D$6-I2388)/L2388,"")))</f>
        <v>0.78888888888888886</v>
      </c>
      <c r="S2388" s="177">
        <v>1</v>
      </c>
    </row>
    <row r="2389" spans="2:19" s="141" customFormat="1" ht="13.5" customHeight="1" x14ac:dyDescent="0.25">
      <c r="B2389" s="137">
        <v>2376</v>
      </c>
      <c r="C2389" s="86">
        <v>2</v>
      </c>
      <c r="D2389" s="142">
        <v>10.1</v>
      </c>
      <c r="E2389" s="128" t="s">
        <v>102</v>
      </c>
      <c r="F2389" s="86"/>
      <c r="G2389" s="86"/>
      <c r="H2389" s="140">
        <f t="shared" ca="1" si="136"/>
        <v>-1</v>
      </c>
      <c r="I2389" s="251">
        <f>MINA(I2390,I2422)</f>
        <v>42044</v>
      </c>
      <c r="J2389" s="251">
        <f>MAXA(J2390:J2422)</f>
        <v>42062</v>
      </c>
      <c r="K2389" s="149">
        <v>3</v>
      </c>
      <c r="L2389" s="180">
        <f t="shared" si="137"/>
        <v>15</v>
      </c>
      <c r="M2389" s="251"/>
      <c r="N2389" s="251"/>
      <c r="O2389" s="149">
        <v>3</v>
      </c>
      <c r="P2389" s="151">
        <v>10</v>
      </c>
      <c r="Q2389" s="145">
        <v>11</v>
      </c>
      <c r="R2389" s="175">
        <f t="shared" ca="1" si="138"/>
        <v>1</v>
      </c>
      <c r="S2389" s="177">
        <v>1</v>
      </c>
    </row>
    <row r="2390" spans="2:19" s="141" customFormat="1" ht="13.5" customHeight="1" x14ac:dyDescent="0.25">
      <c r="B2390" s="137">
        <v>2377</v>
      </c>
      <c r="C2390" s="86">
        <v>3</v>
      </c>
      <c r="D2390" s="143" t="s">
        <v>1522</v>
      </c>
      <c r="E2390" s="128" t="s">
        <v>428</v>
      </c>
      <c r="F2390" s="86"/>
      <c r="G2390" s="86"/>
      <c r="H2390" s="140">
        <f t="shared" ca="1" si="136"/>
        <v>-1</v>
      </c>
      <c r="I2390" s="251">
        <f>MINA(I2391:I2391)</f>
        <v>42044</v>
      </c>
      <c r="J2390" s="251">
        <f>MAXA(J2391:J2391)</f>
        <v>42048</v>
      </c>
      <c r="K2390" s="149">
        <v>0.2</v>
      </c>
      <c r="L2390" s="180">
        <f t="shared" si="137"/>
        <v>5</v>
      </c>
      <c r="M2390" s="251"/>
      <c r="N2390" s="251"/>
      <c r="O2390" s="149">
        <v>0.2</v>
      </c>
      <c r="P2390" s="151">
        <v>10</v>
      </c>
      <c r="Q2390" s="145">
        <v>11</v>
      </c>
      <c r="R2390" s="175">
        <f t="shared" ca="1" si="138"/>
        <v>1</v>
      </c>
      <c r="S2390" s="177">
        <v>1</v>
      </c>
    </row>
    <row r="2391" spans="2:19" s="141" customFormat="1" ht="13.5" customHeight="1" x14ac:dyDescent="0.25">
      <c r="B2391" s="137">
        <v>2378</v>
      </c>
      <c r="C2391" s="86">
        <v>4</v>
      </c>
      <c r="D2391" s="143" t="s">
        <v>1523</v>
      </c>
      <c r="E2391" s="128" t="s">
        <v>429</v>
      </c>
      <c r="F2391" s="86" t="s">
        <v>118</v>
      </c>
      <c r="G2391" s="86" t="s">
        <v>1524</v>
      </c>
      <c r="H2391" s="140">
        <f t="shared" ca="1" si="136"/>
        <v>-1</v>
      </c>
      <c r="I2391" s="251">
        <v>42044</v>
      </c>
      <c r="J2391" s="251">
        <v>42048</v>
      </c>
      <c r="K2391" s="149">
        <v>0.2</v>
      </c>
      <c r="L2391" s="180">
        <f t="shared" si="137"/>
        <v>5</v>
      </c>
      <c r="M2391" s="251"/>
      <c r="N2391" s="251"/>
      <c r="O2391" s="149">
        <v>0.2</v>
      </c>
      <c r="P2391" s="151">
        <v>10</v>
      </c>
      <c r="Q2391" s="145">
        <v>11</v>
      </c>
      <c r="R2391" s="175">
        <f t="shared" ref="R2391:R2454" ca="1" si="139">IF(D$6&gt;=J2391,1,IF(D$6&lt;I2391,0,IF(AND(D$6&gt;=I2391,D$6&lt;J2391),(D$6-I2391)/L2391,"")))</f>
        <v>1</v>
      </c>
      <c r="S2391" s="177">
        <v>0</v>
      </c>
    </row>
    <row r="2392" spans="2:19" s="141" customFormat="1" ht="13.5" customHeight="1" x14ac:dyDescent="0.25">
      <c r="B2392" s="137">
        <v>2379</v>
      </c>
      <c r="C2392" s="86">
        <v>3</v>
      </c>
      <c r="D2392" s="143" t="s">
        <v>1525</v>
      </c>
      <c r="E2392" s="128" t="s">
        <v>105</v>
      </c>
      <c r="F2392" s="86"/>
      <c r="G2392" s="86"/>
      <c r="H2392" s="140">
        <f t="shared" ca="1" si="136"/>
        <v>-1</v>
      </c>
      <c r="I2392" s="251">
        <f>MINA(I2393:I2402:I2393)</f>
        <v>42044</v>
      </c>
      <c r="J2392" s="251">
        <f>MAXA(J2393:J2402)</f>
        <v>42052</v>
      </c>
      <c r="K2392" s="149">
        <v>1.3</v>
      </c>
      <c r="L2392" s="180">
        <f t="shared" si="137"/>
        <v>7</v>
      </c>
      <c r="M2392" s="251"/>
      <c r="N2392" s="251"/>
      <c r="O2392" s="149">
        <v>1.3</v>
      </c>
      <c r="P2392" s="151">
        <v>5</v>
      </c>
      <c r="Q2392" s="145">
        <v>4</v>
      </c>
      <c r="R2392" s="175">
        <f t="shared" ca="1" si="139"/>
        <v>1</v>
      </c>
      <c r="S2392" s="177">
        <v>1</v>
      </c>
    </row>
    <row r="2393" spans="2:19" s="141" customFormat="1" ht="13.5" customHeight="1" x14ac:dyDescent="0.25">
      <c r="B2393" s="137">
        <v>2380</v>
      </c>
      <c r="C2393" s="86">
        <v>4</v>
      </c>
      <c r="D2393" s="143" t="s">
        <v>1526</v>
      </c>
      <c r="E2393" s="128" t="s">
        <v>1527</v>
      </c>
      <c r="F2393" s="86"/>
      <c r="G2393" s="86"/>
      <c r="H2393" s="140">
        <f t="shared" ca="1" si="136"/>
        <v>-1</v>
      </c>
      <c r="I2393" s="251">
        <v>42044</v>
      </c>
      <c r="J2393" s="251">
        <v>42048</v>
      </c>
      <c r="K2393" s="149">
        <v>0.8</v>
      </c>
      <c r="L2393" s="180">
        <f t="shared" si="137"/>
        <v>5</v>
      </c>
      <c r="M2393" s="251"/>
      <c r="N2393" s="251"/>
      <c r="O2393" s="149">
        <v>0.8</v>
      </c>
      <c r="P2393" s="151">
        <v>5</v>
      </c>
      <c r="Q2393" s="145">
        <v>4</v>
      </c>
      <c r="R2393" s="175">
        <f t="shared" ca="1" si="139"/>
        <v>1</v>
      </c>
      <c r="S2393" s="177">
        <v>0</v>
      </c>
    </row>
    <row r="2394" spans="2:19" s="141" customFormat="1" ht="13.5" customHeight="1" x14ac:dyDescent="0.25">
      <c r="B2394" s="137">
        <v>2381</v>
      </c>
      <c r="C2394" s="86">
        <v>5</v>
      </c>
      <c r="D2394" s="143" t="s">
        <v>1528</v>
      </c>
      <c r="E2394" s="128" t="s">
        <v>1529</v>
      </c>
      <c r="F2394" s="86" t="s">
        <v>118</v>
      </c>
      <c r="G2394" s="86" t="s">
        <v>1524</v>
      </c>
      <c r="H2394" s="140">
        <f t="shared" ca="1" si="136"/>
        <v>-1</v>
      </c>
      <c r="I2394" s="251">
        <v>42044</v>
      </c>
      <c r="J2394" s="251">
        <v>42048</v>
      </c>
      <c r="K2394" s="149">
        <f>0.8/8</f>
        <v>0.1</v>
      </c>
      <c r="L2394" s="180">
        <f t="shared" si="137"/>
        <v>5</v>
      </c>
      <c r="M2394" s="251"/>
      <c r="N2394" s="251"/>
      <c r="O2394" s="149">
        <f>0.8/8</f>
        <v>0.1</v>
      </c>
      <c r="P2394" s="151">
        <v>15</v>
      </c>
      <c r="Q2394" s="145">
        <v>18</v>
      </c>
      <c r="R2394" s="175">
        <f t="shared" ca="1" si="139"/>
        <v>1</v>
      </c>
      <c r="S2394" s="177">
        <v>0</v>
      </c>
    </row>
    <row r="2395" spans="2:19" s="141" customFormat="1" ht="13.5" customHeight="1" x14ac:dyDescent="0.25">
      <c r="B2395" s="137">
        <v>2382</v>
      </c>
      <c r="C2395" s="86">
        <v>5</v>
      </c>
      <c r="D2395" s="143" t="s">
        <v>1530</v>
      </c>
      <c r="E2395" s="128" t="s">
        <v>1531</v>
      </c>
      <c r="F2395" s="86" t="s">
        <v>118</v>
      </c>
      <c r="G2395" s="86" t="s">
        <v>1524</v>
      </c>
      <c r="H2395" s="140">
        <f t="shared" ca="1" si="136"/>
        <v>-1</v>
      </c>
      <c r="I2395" s="251">
        <v>42044</v>
      </c>
      <c r="J2395" s="251">
        <v>42048</v>
      </c>
      <c r="K2395" s="149">
        <f t="shared" ref="K2395:K2401" si="140">0.8/8</f>
        <v>0.1</v>
      </c>
      <c r="L2395" s="180">
        <f t="shared" si="137"/>
        <v>5</v>
      </c>
      <c r="M2395" s="251"/>
      <c r="N2395" s="251"/>
      <c r="O2395" s="149">
        <f t="shared" ref="O2395:O2401" si="141">0.8/8</f>
        <v>0.1</v>
      </c>
      <c r="P2395" s="151">
        <v>15</v>
      </c>
      <c r="Q2395" s="145">
        <v>18</v>
      </c>
      <c r="R2395" s="175">
        <f t="shared" ca="1" si="139"/>
        <v>1</v>
      </c>
      <c r="S2395" s="177">
        <v>0</v>
      </c>
    </row>
    <row r="2396" spans="2:19" s="141" customFormat="1" ht="13.5" customHeight="1" x14ac:dyDescent="0.25">
      <c r="B2396" s="137">
        <v>2383</v>
      </c>
      <c r="C2396" s="86">
        <v>5</v>
      </c>
      <c r="D2396" s="143" t="s">
        <v>1532</v>
      </c>
      <c r="E2396" s="128" t="s">
        <v>1533</v>
      </c>
      <c r="F2396" s="86" t="s">
        <v>118</v>
      </c>
      <c r="G2396" s="86" t="s">
        <v>1524</v>
      </c>
      <c r="H2396" s="140">
        <f t="shared" ca="1" si="136"/>
        <v>-1</v>
      </c>
      <c r="I2396" s="251">
        <v>42044</v>
      </c>
      <c r="J2396" s="251">
        <v>42048</v>
      </c>
      <c r="K2396" s="149">
        <f t="shared" si="140"/>
        <v>0.1</v>
      </c>
      <c r="L2396" s="180">
        <f t="shared" si="137"/>
        <v>5</v>
      </c>
      <c r="M2396" s="251"/>
      <c r="N2396" s="251"/>
      <c r="O2396" s="149">
        <f t="shared" si="141"/>
        <v>0.1</v>
      </c>
      <c r="P2396" s="151">
        <v>15</v>
      </c>
      <c r="Q2396" s="145">
        <v>18</v>
      </c>
      <c r="R2396" s="175">
        <f t="shared" ca="1" si="139"/>
        <v>1</v>
      </c>
      <c r="S2396" s="177">
        <v>0</v>
      </c>
    </row>
    <row r="2397" spans="2:19" s="141" customFormat="1" ht="13.5" customHeight="1" x14ac:dyDescent="0.25">
      <c r="B2397" s="137">
        <v>2384</v>
      </c>
      <c r="C2397" s="86">
        <v>5</v>
      </c>
      <c r="D2397" s="143" t="s">
        <v>1534</v>
      </c>
      <c r="E2397" s="128" t="s">
        <v>1535</v>
      </c>
      <c r="F2397" s="86" t="s">
        <v>118</v>
      </c>
      <c r="G2397" s="86" t="s">
        <v>1524</v>
      </c>
      <c r="H2397" s="140">
        <f t="shared" ca="1" si="136"/>
        <v>-1</v>
      </c>
      <c r="I2397" s="251">
        <v>42044</v>
      </c>
      <c r="J2397" s="251">
        <v>42048</v>
      </c>
      <c r="K2397" s="149">
        <f t="shared" si="140"/>
        <v>0.1</v>
      </c>
      <c r="L2397" s="180">
        <f t="shared" si="137"/>
        <v>5</v>
      </c>
      <c r="M2397" s="251"/>
      <c r="N2397" s="251"/>
      <c r="O2397" s="149">
        <f t="shared" si="141"/>
        <v>0.1</v>
      </c>
      <c r="P2397" s="151">
        <v>15</v>
      </c>
      <c r="Q2397" s="145">
        <v>18</v>
      </c>
      <c r="R2397" s="175">
        <f t="shared" ca="1" si="139"/>
        <v>1</v>
      </c>
      <c r="S2397" s="177">
        <v>0</v>
      </c>
    </row>
    <row r="2398" spans="2:19" s="141" customFormat="1" ht="13.5" customHeight="1" x14ac:dyDescent="0.25">
      <c r="B2398" s="137">
        <v>2385</v>
      </c>
      <c r="C2398" s="86">
        <v>5</v>
      </c>
      <c r="D2398" s="143" t="s">
        <v>1536</v>
      </c>
      <c r="E2398" s="128" t="s">
        <v>1537</v>
      </c>
      <c r="F2398" s="86" t="s">
        <v>118</v>
      </c>
      <c r="G2398" s="86" t="s">
        <v>1524</v>
      </c>
      <c r="H2398" s="140">
        <f t="shared" ca="1" si="136"/>
        <v>-1</v>
      </c>
      <c r="I2398" s="251">
        <v>42044</v>
      </c>
      <c r="J2398" s="251">
        <v>42048</v>
      </c>
      <c r="K2398" s="149">
        <f t="shared" si="140"/>
        <v>0.1</v>
      </c>
      <c r="L2398" s="180">
        <f t="shared" si="137"/>
        <v>5</v>
      </c>
      <c r="M2398" s="251"/>
      <c r="N2398" s="251"/>
      <c r="O2398" s="149">
        <f t="shared" si="141"/>
        <v>0.1</v>
      </c>
      <c r="P2398" s="151">
        <v>15</v>
      </c>
      <c r="Q2398" s="145">
        <v>18</v>
      </c>
      <c r="R2398" s="175">
        <f t="shared" ca="1" si="139"/>
        <v>1</v>
      </c>
      <c r="S2398" s="177">
        <v>0</v>
      </c>
    </row>
    <row r="2399" spans="2:19" s="141" customFormat="1" ht="13.5" customHeight="1" x14ac:dyDescent="0.25">
      <c r="B2399" s="137">
        <v>2386</v>
      </c>
      <c r="C2399" s="86">
        <v>5</v>
      </c>
      <c r="D2399" s="143" t="s">
        <v>1538</v>
      </c>
      <c r="E2399" s="128" t="s">
        <v>1539</v>
      </c>
      <c r="F2399" s="86" t="s">
        <v>118</v>
      </c>
      <c r="G2399" s="86" t="s">
        <v>1524</v>
      </c>
      <c r="H2399" s="140">
        <f t="shared" ca="1" si="136"/>
        <v>-1</v>
      </c>
      <c r="I2399" s="251">
        <v>42044</v>
      </c>
      <c r="J2399" s="251">
        <v>42048</v>
      </c>
      <c r="K2399" s="149">
        <f t="shared" si="140"/>
        <v>0.1</v>
      </c>
      <c r="L2399" s="180">
        <f t="shared" si="137"/>
        <v>5</v>
      </c>
      <c r="M2399" s="251"/>
      <c r="N2399" s="251"/>
      <c r="O2399" s="149">
        <f t="shared" si="141"/>
        <v>0.1</v>
      </c>
      <c r="P2399" s="151">
        <v>15</v>
      </c>
      <c r="Q2399" s="145">
        <v>18</v>
      </c>
      <c r="R2399" s="175">
        <f t="shared" ca="1" si="139"/>
        <v>1</v>
      </c>
      <c r="S2399" s="177">
        <v>0</v>
      </c>
    </row>
    <row r="2400" spans="2:19" s="141" customFormat="1" ht="13.5" customHeight="1" x14ac:dyDescent="0.25">
      <c r="B2400" s="137">
        <v>2387</v>
      </c>
      <c r="C2400" s="86">
        <v>5</v>
      </c>
      <c r="D2400" s="143" t="s">
        <v>1540</v>
      </c>
      <c r="E2400" s="128" t="s">
        <v>1541</v>
      </c>
      <c r="F2400" s="86" t="s">
        <v>118</v>
      </c>
      <c r="G2400" s="86" t="s">
        <v>1524</v>
      </c>
      <c r="H2400" s="140">
        <f t="shared" ca="1" si="136"/>
        <v>-1</v>
      </c>
      <c r="I2400" s="251">
        <v>42044</v>
      </c>
      <c r="J2400" s="251">
        <v>42048</v>
      </c>
      <c r="K2400" s="149">
        <f t="shared" si="140"/>
        <v>0.1</v>
      </c>
      <c r="L2400" s="180">
        <f t="shared" si="137"/>
        <v>5</v>
      </c>
      <c r="M2400" s="251"/>
      <c r="N2400" s="251"/>
      <c r="O2400" s="149">
        <f t="shared" si="141"/>
        <v>0.1</v>
      </c>
      <c r="P2400" s="151">
        <v>15</v>
      </c>
      <c r="Q2400" s="145">
        <v>18</v>
      </c>
      <c r="R2400" s="175">
        <f t="shared" ca="1" si="139"/>
        <v>1</v>
      </c>
      <c r="S2400" s="177">
        <v>0</v>
      </c>
    </row>
    <row r="2401" spans="2:19" s="141" customFormat="1" ht="13.5" customHeight="1" x14ac:dyDescent="0.25">
      <c r="B2401" s="137">
        <v>2388</v>
      </c>
      <c r="C2401" s="86">
        <v>5</v>
      </c>
      <c r="D2401" s="143" t="s">
        <v>1542</v>
      </c>
      <c r="E2401" s="128" t="s">
        <v>1543</v>
      </c>
      <c r="F2401" s="86" t="s">
        <v>118</v>
      </c>
      <c r="G2401" s="86" t="s">
        <v>1524</v>
      </c>
      <c r="H2401" s="140">
        <f t="shared" ca="1" si="136"/>
        <v>-1</v>
      </c>
      <c r="I2401" s="251">
        <v>42044</v>
      </c>
      <c r="J2401" s="251">
        <v>42048</v>
      </c>
      <c r="K2401" s="149">
        <f t="shared" si="140"/>
        <v>0.1</v>
      </c>
      <c r="L2401" s="180">
        <f t="shared" si="137"/>
        <v>5</v>
      </c>
      <c r="M2401" s="251"/>
      <c r="N2401" s="251"/>
      <c r="O2401" s="149">
        <f t="shared" si="141"/>
        <v>0.1</v>
      </c>
      <c r="P2401" s="151">
        <v>15</v>
      </c>
      <c r="Q2401" s="145">
        <v>18</v>
      </c>
      <c r="R2401" s="175">
        <f t="shared" ca="1" si="139"/>
        <v>1</v>
      </c>
      <c r="S2401" s="177">
        <v>0</v>
      </c>
    </row>
    <row r="2402" spans="2:19" s="141" customFormat="1" ht="13.5" customHeight="1" x14ac:dyDescent="0.25">
      <c r="B2402" s="137">
        <v>2389</v>
      </c>
      <c r="C2402" s="86">
        <v>4</v>
      </c>
      <c r="D2402" s="143" t="s">
        <v>1544</v>
      </c>
      <c r="E2402" s="128" t="s">
        <v>109</v>
      </c>
      <c r="F2402" s="86" t="s">
        <v>118</v>
      </c>
      <c r="G2402" s="86" t="s">
        <v>1524</v>
      </c>
      <c r="H2402" s="140">
        <f t="shared" ca="1" si="136"/>
        <v>-1</v>
      </c>
      <c r="I2402" s="251">
        <v>42051</v>
      </c>
      <c r="J2402" s="251">
        <v>42052</v>
      </c>
      <c r="K2402" s="149">
        <v>0.5</v>
      </c>
      <c r="L2402" s="180">
        <f t="shared" si="137"/>
        <v>2</v>
      </c>
      <c r="M2402" s="251"/>
      <c r="N2402" s="251"/>
      <c r="O2402" s="149">
        <v>0.5</v>
      </c>
      <c r="P2402" s="151">
        <v>2</v>
      </c>
      <c r="Q2402" s="145">
        <v>1</v>
      </c>
      <c r="R2402" s="175">
        <f t="shared" ca="1" si="139"/>
        <v>1</v>
      </c>
      <c r="S2402" s="177">
        <v>0</v>
      </c>
    </row>
    <row r="2403" spans="2:19" s="141" customFormat="1" ht="13.5" customHeight="1" x14ac:dyDescent="0.25">
      <c r="B2403" s="137">
        <v>2390</v>
      </c>
      <c r="C2403" s="86">
        <v>3</v>
      </c>
      <c r="D2403" s="143" t="s">
        <v>1545</v>
      </c>
      <c r="E2403" s="128" t="s">
        <v>1546</v>
      </c>
      <c r="F2403" s="86"/>
      <c r="G2403" s="86"/>
      <c r="H2403" s="140">
        <f t="shared" ca="1" si="136"/>
        <v>-1</v>
      </c>
      <c r="I2403" s="251">
        <f>MINA(I2404:I2412)</f>
        <v>42058</v>
      </c>
      <c r="J2403" s="251">
        <f>MAXA(J2404:J2412)</f>
        <v>42062</v>
      </c>
      <c r="K2403" s="149">
        <v>0.8</v>
      </c>
      <c r="L2403" s="180">
        <f t="shared" si="137"/>
        <v>5</v>
      </c>
      <c r="M2403" s="251"/>
      <c r="N2403" s="251"/>
      <c r="O2403" s="149">
        <v>0.8</v>
      </c>
      <c r="P2403" s="151">
        <v>15</v>
      </c>
      <c r="Q2403" s="145">
        <v>18</v>
      </c>
      <c r="R2403" s="175">
        <f t="shared" ca="1" si="139"/>
        <v>1</v>
      </c>
      <c r="S2403" s="177">
        <v>1</v>
      </c>
    </row>
    <row r="2404" spans="2:19" s="141" customFormat="1" ht="24" customHeight="1" x14ac:dyDescent="0.25">
      <c r="B2404" s="137">
        <v>2391</v>
      </c>
      <c r="C2404" s="86">
        <v>4</v>
      </c>
      <c r="D2404" s="143" t="s">
        <v>1547</v>
      </c>
      <c r="E2404" s="128" t="s">
        <v>112</v>
      </c>
      <c r="F2404" s="156"/>
      <c r="G2404" s="86"/>
      <c r="H2404" s="140">
        <f t="shared" ca="1" si="136"/>
        <v>-1</v>
      </c>
      <c r="I2404" s="251">
        <f>MINA(I2405:I2412)</f>
        <v>42058</v>
      </c>
      <c r="J2404" s="251">
        <f>MAXA(J2405:J2412)</f>
        <v>42062</v>
      </c>
      <c r="K2404" s="149">
        <v>0.8</v>
      </c>
      <c r="L2404" s="180">
        <f t="shared" si="137"/>
        <v>5</v>
      </c>
      <c r="M2404" s="251"/>
      <c r="N2404" s="251"/>
      <c r="O2404" s="149">
        <v>0.8</v>
      </c>
      <c r="P2404" s="151">
        <v>15</v>
      </c>
      <c r="Q2404" s="145">
        <v>18</v>
      </c>
      <c r="R2404" s="175">
        <f t="shared" ca="1" si="139"/>
        <v>1</v>
      </c>
      <c r="S2404" s="177">
        <v>0</v>
      </c>
    </row>
    <row r="2405" spans="2:19" s="141" customFormat="1" ht="23.25" customHeight="1" x14ac:dyDescent="0.25">
      <c r="B2405" s="137">
        <v>2392</v>
      </c>
      <c r="C2405" s="86">
        <v>5</v>
      </c>
      <c r="D2405" s="143" t="s">
        <v>1548</v>
      </c>
      <c r="E2405" s="128" t="s">
        <v>1529</v>
      </c>
      <c r="F2405" s="84" t="s">
        <v>1549</v>
      </c>
      <c r="G2405" s="86" t="s">
        <v>1524</v>
      </c>
      <c r="H2405" s="140">
        <f t="shared" ca="1" si="136"/>
        <v>-1</v>
      </c>
      <c r="I2405" s="251">
        <v>42058</v>
      </c>
      <c r="J2405" s="251">
        <v>42062</v>
      </c>
      <c r="K2405" s="149">
        <f>0.8/8</f>
        <v>0.1</v>
      </c>
      <c r="L2405" s="180">
        <f t="shared" si="137"/>
        <v>5</v>
      </c>
      <c r="M2405" s="251"/>
      <c r="N2405" s="251"/>
      <c r="O2405" s="149">
        <f>0.8/8</f>
        <v>0.1</v>
      </c>
      <c r="P2405" s="151">
        <v>15</v>
      </c>
      <c r="Q2405" s="145">
        <v>18</v>
      </c>
      <c r="R2405" s="175">
        <f t="shared" ca="1" si="139"/>
        <v>1</v>
      </c>
      <c r="S2405" s="177">
        <v>0</v>
      </c>
    </row>
    <row r="2406" spans="2:19" s="141" customFormat="1" ht="23.25" customHeight="1" x14ac:dyDescent="0.25">
      <c r="B2406" s="137">
        <v>2393</v>
      </c>
      <c r="C2406" s="86">
        <v>5</v>
      </c>
      <c r="D2406" s="143" t="s">
        <v>1550</v>
      </c>
      <c r="E2406" s="128" t="s">
        <v>1531</v>
      </c>
      <c r="F2406" s="84" t="s">
        <v>1549</v>
      </c>
      <c r="G2406" s="86" t="s">
        <v>1524</v>
      </c>
      <c r="H2406" s="140">
        <f t="shared" ca="1" si="136"/>
        <v>-1</v>
      </c>
      <c r="I2406" s="251">
        <v>42058</v>
      </c>
      <c r="J2406" s="251">
        <v>42062</v>
      </c>
      <c r="K2406" s="149">
        <f t="shared" ref="K2406:K2412" si="142">0.8/8</f>
        <v>0.1</v>
      </c>
      <c r="L2406" s="180">
        <f t="shared" si="137"/>
        <v>5</v>
      </c>
      <c r="M2406" s="251"/>
      <c r="N2406" s="251"/>
      <c r="O2406" s="149">
        <f t="shared" ref="O2406:O2412" si="143">0.8/8</f>
        <v>0.1</v>
      </c>
      <c r="P2406" s="151">
        <v>15</v>
      </c>
      <c r="Q2406" s="145">
        <v>18</v>
      </c>
      <c r="R2406" s="175">
        <f t="shared" ca="1" si="139"/>
        <v>1</v>
      </c>
      <c r="S2406" s="177">
        <v>0</v>
      </c>
    </row>
    <row r="2407" spans="2:19" s="141" customFormat="1" ht="23.25" customHeight="1" x14ac:dyDescent="0.25">
      <c r="B2407" s="137">
        <v>2394</v>
      </c>
      <c r="C2407" s="86">
        <v>5</v>
      </c>
      <c r="D2407" s="143" t="s">
        <v>1551</v>
      </c>
      <c r="E2407" s="128" t="s">
        <v>1533</v>
      </c>
      <c r="F2407" s="84" t="s">
        <v>1549</v>
      </c>
      <c r="G2407" s="86" t="s">
        <v>1524</v>
      </c>
      <c r="H2407" s="140">
        <f t="shared" ca="1" si="136"/>
        <v>-1</v>
      </c>
      <c r="I2407" s="251">
        <v>42058</v>
      </c>
      <c r="J2407" s="251">
        <v>42062</v>
      </c>
      <c r="K2407" s="149">
        <f t="shared" si="142"/>
        <v>0.1</v>
      </c>
      <c r="L2407" s="180">
        <f t="shared" si="137"/>
        <v>5</v>
      </c>
      <c r="M2407" s="251"/>
      <c r="N2407" s="251"/>
      <c r="O2407" s="149">
        <f t="shared" si="143"/>
        <v>0.1</v>
      </c>
      <c r="P2407" s="151">
        <v>15</v>
      </c>
      <c r="Q2407" s="145">
        <v>18</v>
      </c>
      <c r="R2407" s="175">
        <f t="shared" ca="1" si="139"/>
        <v>1</v>
      </c>
      <c r="S2407" s="177">
        <v>0</v>
      </c>
    </row>
    <row r="2408" spans="2:19" s="141" customFormat="1" ht="23.25" customHeight="1" x14ac:dyDescent="0.25">
      <c r="B2408" s="137">
        <v>2395</v>
      </c>
      <c r="C2408" s="86">
        <v>5</v>
      </c>
      <c r="D2408" s="143" t="s">
        <v>1552</v>
      </c>
      <c r="E2408" s="128" t="s">
        <v>1535</v>
      </c>
      <c r="F2408" s="84" t="s">
        <v>1549</v>
      </c>
      <c r="G2408" s="86" t="s">
        <v>1524</v>
      </c>
      <c r="H2408" s="140">
        <f t="shared" ca="1" si="136"/>
        <v>-1</v>
      </c>
      <c r="I2408" s="251">
        <v>42058</v>
      </c>
      <c r="J2408" s="251">
        <v>42062</v>
      </c>
      <c r="K2408" s="149">
        <f t="shared" si="142"/>
        <v>0.1</v>
      </c>
      <c r="L2408" s="180">
        <f t="shared" si="137"/>
        <v>5</v>
      </c>
      <c r="M2408" s="251"/>
      <c r="N2408" s="251"/>
      <c r="O2408" s="149">
        <f t="shared" si="143"/>
        <v>0.1</v>
      </c>
      <c r="P2408" s="151">
        <v>15</v>
      </c>
      <c r="Q2408" s="145">
        <v>18</v>
      </c>
      <c r="R2408" s="175">
        <f t="shared" ca="1" si="139"/>
        <v>1</v>
      </c>
      <c r="S2408" s="177">
        <v>0</v>
      </c>
    </row>
    <row r="2409" spans="2:19" s="141" customFormat="1" ht="23.25" customHeight="1" x14ac:dyDescent="0.25">
      <c r="B2409" s="137">
        <v>2396</v>
      </c>
      <c r="C2409" s="86">
        <v>5</v>
      </c>
      <c r="D2409" s="143" t="s">
        <v>1553</v>
      </c>
      <c r="E2409" s="128" t="s">
        <v>1537</v>
      </c>
      <c r="F2409" s="84" t="s">
        <v>1549</v>
      </c>
      <c r="G2409" s="86" t="s">
        <v>1524</v>
      </c>
      <c r="H2409" s="140">
        <f t="shared" ca="1" si="136"/>
        <v>-1</v>
      </c>
      <c r="I2409" s="251">
        <v>42058</v>
      </c>
      <c r="J2409" s="251">
        <v>42062</v>
      </c>
      <c r="K2409" s="149">
        <f t="shared" si="142"/>
        <v>0.1</v>
      </c>
      <c r="L2409" s="180">
        <f t="shared" si="137"/>
        <v>5</v>
      </c>
      <c r="M2409" s="251"/>
      <c r="N2409" s="251"/>
      <c r="O2409" s="149">
        <f t="shared" si="143"/>
        <v>0.1</v>
      </c>
      <c r="P2409" s="151">
        <v>15</v>
      </c>
      <c r="Q2409" s="145">
        <v>18</v>
      </c>
      <c r="R2409" s="175">
        <f t="shared" ca="1" si="139"/>
        <v>1</v>
      </c>
      <c r="S2409" s="177">
        <v>0</v>
      </c>
    </row>
    <row r="2410" spans="2:19" s="141" customFormat="1" ht="23.25" customHeight="1" x14ac:dyDescent="0.25">
      <c r="B2410" s="137">
        <v>2397</v>
      </c>
      <c r="C2410" s="86">
        <v>5</v>
      </c>
      <c r="D2410" s="143" t="s">
        <v>1554</v>
      </c>
      <c r="E2410" s="128" t="s">
        <v>1539</v>
      </c>
      <c r="F2410" s="84" t="s">
        <v>1549</v>
      </c>
      <c r="G2410" s="86" t="s">
        <v>1524</v>
      </c>
      <c r="H2410" s="140">
        <f t="shared" ca="1" si="136"/>
        <v>-1</v>
      </c>
      <c r="I2410" s="251">
        <v>42058</v>
      </c>
      <c r="J2410" s="251">
        <v>42062</v>
      </c>
      <c r="K2410" s="149">
        <f t="shared" si="142"/>
        <v>0.1</v>
      </c>
      <c r="L2410" s="180">
        <f t="shared" si="137"/>
        <v>5</v>
      </c>
      <c r="M2410" s="251"/>
      <c r="N2410" s="251"/>
      <c r="O2410" s="149">
        <f t="shared" si="143"/>
        <v>0.1</v>
      </c>
      <c r="P2410" s="151">
        <v>15</v>
      </c>
      <c r="Q2410" s="145">
        <v>18</v>
      </c>
      <c r="R2410" s="175">
        <f t="shared" ca="1" si="139"/>
        <v>1</v>
      </c>
      <c r="S2410" s="177">
        <v>0</v>
      </c>
    </row>
    <row r="2411" spans="2:19" s="141" customFormat="1" ht="23.25" customHeight="1" x14ac:dyDescent="0.25">
      <c r="B2411" s="137">
        <v>2398</v>
      </c>
      <c r="C2411" s="86">
        <v>5</v>
      </c>
      <c r="D2411" s="143" t="s">
        <v>1555</v>
      </c>
      <c r="E2411" s="128" t="s">
        <v>1541</v>
      </c>
      <c r="F2411" s="84" t="s">
        <v>1549</v>
      </c>
      <c r="G2411" s="86" t="s">
        <v>1524</v>
      </c>
      <c r="H2411" s="140">
        <f t="shared" ca="1" si="136"/>
        <v>-1</v>
      </c>
      <c r="I2411" s="251">
        <v>42058</v>
      </c>
      <c r="J2411" s="251">
        <v>42062</v>
      </c>
      <c r="K2411" s="149">
        <f t="shared" si="142"/>
        <v>0.1</v>
      </c>
      <c r="L2411" s="180">
        <f t="shared" si="137"/>
        <v>5</v>
      </c>
      <c r="M2411" s="251"/>
      <c r="N2411" s="251"/>
      <c r="O2411" s="149">
        <f t="shared" si="143"/>
        <v>0.1</v>
      </c>
      <c r="P2411" s="151">
        <v>15</v>
      </c>
      <c r="Q2411" s="145">
        <v>18</v>
      </c>
      <c r="R2411" s="175">
        <f t="shared" ca="1" si="139"/>
        <v>1</v>
      </c>
      <c r="S2411" s="177">
        <v>0</v>
      </c>
    </row>
    <row r="2412" spans="2:19" s="141" customFormat="1" ht="23.25" customHeight="1" x14ac:dyDescent="0.25">
      <c r="B2412" s="137">
        <v>2399</v>
      </c>
      <c r="C2412" s="86">
        <v>5</v>
      </c>
      <c r="D2412" s="143" t="s">
        <v>1556</v>
      </c>
      <c r="E2412" s="128" t="s">
        <v>1543</v>
      </c>
      <c r="F2412" s="84" t="s">
        <v>1549</v>
      </c>
      <c r="G2412" s="86" t="s">
        <v>1524</v>
      </c>
      <c r="H2412" s="140">
        <f t="shared" ca="1" si="136"/>
        <v>-1</v>
      </c>
      <c r="I2412" s="251">
        <v>42058</v>
      </c>
      <c r="J2412" s="251">
        <v>42062</v>
      </c>
      <c r="K2412" s="149">
        <f t="shared" si="142"/>
        <v>0.1</v>
      </c>
      <c r="L2412" s="180">
        <f t="shared" si="137"/>
        <v>5</v>
      </c>
      <c r="M2412" s="251"/>
      <c r="N2412" s="251"/>
      <c r="O2412" s="149">
        <f t="shared" si="143"/>
        <v>0.1</v>
      </c>
      <c r="P2412" s="151">
        <v>15</v>
      </c>
      <c r="Q2412" s="145">
        <v>18</v>
      </c>
      <c r="R2412" s="175">
        <f t="shared" ca="1" si="139"/>
        <v>1</v>
      </c>
      <c r="S2412" s="177">
        <v>0</v>
      </c>
    </row>
    <row r="2413" spans="2:19" s="141" customFormat="1" ht="13.5" customHeight="1" x14ac:dyDescent="0.25">
      <c r="B2413" s="137">
        <v>2400</v>
      </c>
      <c r="C2413" s="86">
        <v>3</v>
      </c>
      <c r="D2413" s="143" t="s">
        <v>1557</v>
      </c>
      <c r="E2413" s="128" t="s">
        <v>113</v>
      </c>
      <c r="F2413" s="86"/>
      <c r="G2413" s="86"/>
      <c r="H2413" s="140">
        <f t="shared" ca="1" si="136"/>
        <v>-1</v>
      </c>
      <c r="I2413" s="251">
        <f>MINA(I2414:I2414)</f>
        <v>42058</v>
      </c>
      <c r="J2413" s="251">
        <f>MAXA(J2414:J2414)</f>
        <v>42062</v>
      </c>
      <c r="K2413" s="149">
        <v>0.7</v>
      </c>
      <c r="L2413" s="180">
        <f t="shared" si="137"/>
        <v>5</v>
      </c>
      <c r="M2413" s="251"/>
      <c r="N2413" s="251"/>
      <c r="O2413" s="149">
        <v>0.7</v>
      </c>
      <c r="P2413" s="151">
        <v>5</v>
      </c>
      <c r="Q2413" s="145">
        <v>4</v>
      </c>
      <c r="R2413" s="175">
        <f t="shared" ca="1" si="139"/>
        <v>1</v>
      </c>
      <c r="S2413" s="177">
        <v>1</v>
      </c>
    </row>
    <row r="2414" spans="2:19" s="141" customFormat="1" ht="13.5" customHeight="1" x14ac:dyDescent="0.25">
      <c r="B2414" s="137">
        <v>2401</v>
      </c>
      <c r="C2414" s="86">
        <v>4</v>
      </c>
      <c r="D2414" s="143" t="s">
        <v>1558</v>
      </c>
      <c r="E2414" s="128" t="s">
        <v>1559</v>
      </c>
      <c r="F2414" s="84"/>
      <c r="G2414" s="86"/>
      <c r="H2414" s="140">
        <f t="shared" ca="1" si="136"/>
        <v>-1</v>
      </c>
      <c r="I2414" s="251">
        <f>MINA(I2415,I2422)</f>
        <v>42058</v>
      </c>
      <c r="J2414" s="251">
        <f>MAXA(J2415,J2422)</f>
        <v>42062</v>
      </c>
      <c r="K2414" s="149">
        <v>0.7</v>
      </c>
      <c r="L2414" s="180">
        <f t="shared" si="137"/>
        <v>5</v>
      </c>
      <c r="M2414" s="251"/>
      <c r="N2414" s="251"/>
      <c r="O2414" s="149">
        <v>0.7</v>
      </c>
      <c r="P2414" s="151">
        <v>5</v>
      </c>
      <c r="Q2414" s="145">
        <v>4</v>
      </c>
      <c r="R2414" s="175">
        <f t="shared" ca="1" si="139"/>
        <v>1</v>
      </c>
      <c r="S2414" s="177">
        <v>0</v>
      </c>
    </row>
    <row r="2415" spans="2:19" s="141" customFormat="1" ht="21" customHeight="1" x14ac:dyDescent="0.25">
      <c r="B2415" s="137">
        <v>2402</v>
      </c>
      <c r="C2415" s="86">
        <v>5</v>
      </c>
      <c r="D2415" s="143" t="s">
        <v>1560</v>
      </c>
      <c r="E2415" s="128" t="s">
        <v>1529</v>
      </c>
      <c r="F2415" s="84" t="s">
        <v>1561</v>
      </c>
      <c r="G2415" s="86" t="s">
        <v>1524</v>
      </c>
      <c r="H2415" s="140">
        <f t="shared" ca="1" si="136"/>
        <v>-1</v>
      </c>
      <c r="I2415" s="251">
        <v>42058</v>
      </c>
      <c r="J2415" s="251">
        <v>42062</v>
      </c>
      <c r="K2415" s="149">
        <f>0.7/8</f>
        <v>8.7499999999999994E-2</v>
      </c>
      <c r="L2415" s="180">
        <f t="shared" si="137"/>
        <v>5</v>
      </c>
      <c r="M2415" s="251"/>
      <c r="N2415" s="251"/>
      <c r="O2415" s="149">
        <f>0.7/8</f>
        <v>8.7499999999999994E-2</v>
      </c>
      <c r="P2415" s="151">
        <v>15</v>
      </c>
      <c r="Q2415" s="145">
        <v>18</v>
      </c>
      <c r="R2415" s="175">
        <f t="shared" ca="1" si="139"/>
        <v>1</v>
      </c>
      <c r="S2415" s="177">
        <v>0</v>
      </c>
    </row>
    <row r="2416" spans="2:19" s="141" customFormat="1" ht="21" customHeight="1" x14ac:dyDescent="0.25">
      <c r="B2416" s="137">
        <v>2403</v>
      </c>
      <c r="C2416" s="86">
        <v>5</v>
      </c>
      <c r="D2416" s="143" t="s">
        <v>1562</v>
      </c>
      <c r="E2416" s="128" t="s">
        <v>1531</v>
      </c>
      <c r="F2416" s="84" t="s">
        <v>1561</v>
      </c>
      <c r="G2416" s="86" t="s">
        <v>1524</v>
      </c>
      <c r="H2416" s="140">
        <f t="shared" ca="1" si="136"/>
        <v>-1</v>
      </c>
      <c r="I2416" s="251">
        <v>42058</v>
      </c>
      <c r="J2416" s="251">
        <v>42062</v>
      </c>
      <c r="K2416" s="149">
        <f t="shared" ref="K2416:K2422" si="144">0.7/8</f>
        <v>8.7499999999999994E-2</v>
      </c>
      <c r="L2416" s="180">
        <f t="shared" si="137"/>
        <v>5</v>
      </c>
      <c r="M2416" s="251"/>
      <c r="N2416" s="251"/>
      <c r="O2416" s="149">
        <f t="shared" ref="O2416:O2422" si="145">0.7/8</f>
        <v>8.7499999999999994E-2</v>
      </c>
      <c r="P2416" s="151">
        <v>15</v>
      </c>
      <c r="Q2416" s="145">
        <v>18</v>
      </c>
      <c r="R2416" s="175">
        <f t="shared" ca="1" si="139"/>
        <v>1</v>
      </c>
      <c r="S2416" s="177">
        <v>0</v>
      </c>
    </row>
    <row r="2417" spans="2:19" s="141" customFormat="1" ht="21" customHeight="1" x14ac:dyDescent="0.25">
      <c r="B2417" s="137">
        <v>2404</v>
      </c>
      <c r="C2417" s="86">
        <v>5</v>
      </c>
      <c r="D2417" s="143" t="s">
        <v>1563</v>
      </c>
      <c r="E2417" s="128" t="s">
        <v>1533</v>
      </c>
      <c r="F2417" s="84" t="s">
        <v>1561</v>
      </c>
      <c r="G2417" s="86" t="s">
        <v>1524</v>
      </c>
      <c r="H2417" s="140">
        <f t="shared" ca="1" si="136"/>
        <v>-1</v>
      </c>
      <c r="I2417" s="251">
        <v>42058</v>
      </c>
      <c r="J2417" s="251">
        <v>42062</v>
      </c>
      <c r="K2417" s="149">
        <f t="shared" si="144"/>
        <v>8.7499999999999994E-2</v>
      </c>
      <c r="L2417" s="180">
        <f t="shared" si="137"/>
        <v>5</v>
      </c>
      <c r="M2417" s="251"/>
      <c r="N2417" s="251"/>
      <c r="O2417" s="149">
        <f t="shared" si="145"/>
        <v>8.7499999999999994E-2</v>
      </c>
      <c r="P2417" s="151">
        <v>15</v>
      </c>
      <c r="Q2417" s="145">
        <v>18</v>
      </c>
      <c r="R2417" s="175">
        <f t="shared" ca="1" si="139"/>
        <v>1</v>
      </c>
      <c r="S2417" s="177">
        <v>0</v>
      </c>
    </row>
    <row r="2418" spans="2:19" s="141" customFormat="1" ht="21" customHeight="1" x14ac:dyDescent="0.25">
      <c r="B2418" s="137">
        <v>2405</v>
      </c>
      <c r="C2418" s="86">
        <v>5</v>
      </c>
      <c r="D2418" s="143" t="s">
        <v>1564</v>
      </c>
      <c r="E2418" s="128" t="s">
        <v>1535</v>
      </c>
      <c r="F2418" s="84" t="s">
        <v>1561</v>
      </c>
      <c r="G2418" s="86" t="s">
        <v>1524</v>
      </c>
      <c r="H2418" s="140">
        <f t="shared" ca="1" si="136"/>
        <v>-1</v>
      </c>
      <c r="I2418" s="251">
        <v>42058</v>
      </c>
      <c r="J2418" s="251">
        <v>42062</v>
      </c>
      <c r="K2418" s="149">
        <f t="shared" si="144"/>
        <v>8.7499999999999994E-2</v>
      </c>
      <c r="L2418" s="180">
        <f t="shared" si="137"/>
        <v>5</v>
      </c>
      <c r="M2418" s="251"/>
      <c r="N2418" s="251"/>
      <c r="O2418" s="149">
        <f t="shared" si="145"/>
        <v>8.7499999999999994E-2</v>
      </c>
      <c r="P2418" s="151">
        <v>15</v>
      </c>
      <c r="Q2418" s="145">
        <v>18</v>
      </c>
      <c r="R2418" s="175">
        <f t="shared" ca="1" si="139"/>
        <v>1</v>
      </c>
      <c r="S2418" s="177">
        <v>0</v>
      </c>
    </row>
    <row r="2419" spans="2:19" s="141" customFormat="1" ht="21" customHeight="1" x14ac:dyDescent="0.25">
      <c r="B2419" s="137">
        <v>2406</v>
      </c>
      <c r="C2419" s="86">
        <v>5</v>
      </c>
      <c r="D2419" s="143" t="s">
        <v>1565</v>
      </c>
      <c r="E2419" s="128" t="s">
        <v>1537</v>
      </c>
      <c r="F2419" s="84" t="s">
        <v>1561</v>
      </c>
      <c r="G2419" s="86" t="s">
        <v>1524</v>
      </c>
      <c r="H2419" s="140">
        <f t="shared" ca="1" si="136"/>
        <v>-1</v>
      </c>
      <c r="I2419" s="251">
        <v>42058</v>
      </c>
      <c r="J2419" s="251">
        <v>42062</v>
      </c>
      <c r="K2419" s="149">
        <f t="shared" si="144"/>
        <v>8.7499999999999994E-2</v>
      </c>
      <c r="L2419" s="180">
        <f t="shared" si="137"/>
        <v>5</v>
      </c>
      <c r="M2419" s="251"/>
      <c r="N2419" s="251"/>
      <c r="O2419" s="149">
        <f t="shared" si="145"/>
        <v>8.7499999999999994E-2</v>
      </c>
      <c r="P2419" s="151">
        <v>15</v>
      </c>
      <c r="Q2419" s="145">
        <v>18</v>
      </c>
      <c r="R2419" s="175">
        <f t="shared" ca="1" si="139"/>
        <v>1</v>
      </c>
      <c r="S2419" s="177">
        <v>0</v>
      </c>
    </row>
    <row r="2420" spans="2:19" s="141" customFormat="1" ht="21" customHeight="1" x14ac:dyDescent="0.25">
      <c r="B2420" s="137">
        <v>2407</v>
      </c>
      <c r="C2420" s="86">
        <v>5</v>
      </c>
      <c r="D2420" s="143" t="s">
        <v>1566</v>
      </c>
      <c r="E2420" s="128" t="s">
        <v>1539</v>
      </c>
      <c r="F2420" s="84" t="s">
        <v>1561</v>
      </c>
      <c r="G2420" s="86" t="s">
        <v>1524</v>
      </c>
      <c r="H2420" s="140">
        <f t="shared" ca="1" si="136"/>
        <v>-1</v>
      </c>
      <c r="I2420" s="251">
        <v>42058</v>
      </c>
      <c r="J2420" s="251">
        <v>42062</v>
      </c>
      <c r="K2420" s="149">
        <f t="shared" si="144"/>
        <v>8.7499999999999994E-2</v>
      </c>
      <c r="L2420" s="180">
        <f t="shared" si="137"/>
        <v>5</v>
      </c>
      <c r="M2420" s="251"/>
      <c r="N2420" s="251"/>
      <c r="O2420" s="149">
        <f t="shared" si="145"/>
        <v>8.7499999999999994E-2</v>
      </c>
      <c r="P2420" s="151">
        <v>15</v>
      </c>
      <c r="Q2420" s="145">
        <v>18</v>
      </c>
      <c r="R2420" s="175">
        <f t="shared" ca="1" si="139"/>
        <v>1</v>
      </c>
      <c r="S2420" s="177">
        <v>0</v>
      </c>
    </row>
    <row r="2421" spans="2:19" s="141" customFormat="1" ht="21" customHeight="1" x14ac:dyDescent="0.25">
      <c r="B2421" s="137">
        <v>2408</v>
      </c>
      <c r="C2421" s="86">
        <v>5</v>
      </c>
      <c r="D2421" s="143" t="s">
        <v>1567</v>
      </c>
      <c r="E2421" s="128" t="s">
        <v>1541</v>
      </c>
      <c r="F2421" s="84" t="s">
        <v>1561</v>
      </c>
      <c r="G2421" s="86" t="s">
        <v>1524</v>
      </c>
      <c r="H2421" s="140">
        <f t="shared" ca="1" si="136"/>
        <v>-1</v>
      </c>
      <c r="I2421" s="251">
        <v>42058</v>
      </c>
      <c r="J2421" s="251">
        <v>42062</v>
      </c>
      <c r="K2421" s="149">
        <f t="shared" si="144"/>
        <v>8.7499999999999994E-2</v>
      </c>
      <c r="L2421" s="180">
        <f t="shared" si="137"/>
        <v>5</v>
      </c>
      <c r="M2421" s="251"/>
      <c r="N2421" s="251"/>
      <c r="O2421" s="149">
        <f t="shared" si="145"/>
        <v>8.7499999999999994E-2</v>
      </c>
      <c r="P2421" s="151">
        <v>15</v>
      </c>
      <c r="Q2421" s="145">
        <v>18</v>
      </c>
      <c r="R2421" s="175">
        <f t="shared" ca="1" si="139"/>
        <v>1</v>
      </c>
      <c r="S2421" s="177">
        <v>0</v>
      </c>
    </row>
    <row r="2422" spans="2:19" s="141" customFormat="1" ht="21" customHeight="1" x14ac:dyDescent="0.25">
      <c r="B2422" s="137">
        <v>2409</v>
      </c>
      <c r="C2422" s="86">
        <v>5</v>
      </c>
      <c r="D2422" s="143" t="s">
        <v>1568</v>
      </c>
      <c r="E2422" s="128" t="s">
        <v>1543</v>
      </c>
      <c r="F2422" s="84" t="s">
        <v>1561</v>
      </c>
      <c r="G2422" s="86" t="s">
        <v>1524</v>
      </c>
      <c r="H2422" s="140">
        <f t="shared" ca="1" si="136"/>
        <v>-1</v>
      </c>
      <c r="I2422" s="251">
        <v>42058</v>
      </c>
      <c r="J2422" s="251">
        <v>42062</v>
      </c>
      <c r="K2422" s="149">
        <f t="shared" si="144"/>
        <v>8.7499999999999994E-2</v>
      </c>
      <c r="L2422" s="180">
        <f t="shared" si="137"/>
        <v>5</v>
      </c>
      <c r="M2422" s="251"/>
      <c r="N2422" s="251"/>
      <c r="O2422" s="149">
        <f t="shared" si="145"/>
        <v>8.7499999999999994E-2</v>
      </c>
      <c r="P2422" s="151">
        <v>15</v>
      </c>
      <c r="Q2422" s="145">
        <v>18</v>
      </c>
      <c r="R2422" s="175">
        <f t="shared" ca="1" si="139"/>
        <v>1</v>
      </c>
      <c r="S2422" s="177">
        <v>0</v>
      </c>
    </row>
    <row r="2423" spans="2:19" s="141" customFormat="1" ht="13.5" customHeight="1" x14ac:dyDescent="0.25">
      <c r="B2423" s="137">
        <v>2410</v>
      </c>
      <c r="C2423" s="86">
        <v>2</v>
      </c>
      <c r="D2423" s="142">
        <v>10.199999999999999</v>
      </c>
      <c r="E2423" s="128" t="s">
        <v>1059</v>
      </c>
      <c r="F2423" s="86"/>
      <c r="G2423" s="86"/>
      <c r="H2423" s="140">
        <f t="shared" ca="1" si="136"/>
        <v>-1</v>
      </c>
      <c r="I2423" s="251">
        <f>MINA(I2424,I2465)</f>
        <v>42065</v>
      </c>
      <c r="J2423" s="251">
        <f>MAXA(J2424,J2465)</f>
        <v>42076</v>
      </c>
      <c r="K2423" s="149">
        <v>3</v>
      </c>
      <c r="L2423" s="180">
        <f t="shared" si="137"/>
        <v>10</v>
      </c>
      <c r="M2423" s="251"/>
      <c r="N2423" s="251"/>
      <c r="O2423" s="149">
        <v>3</v>
      </c>
      <c r="P2423" s="151">
        <v>9</v>
      </c>
      <c r="Q2423" s="145">
        <v>10</v>
      </c>
      <c r="R2423" s="175">
        <f t="shared" ca="1" si="139"/>
        <v>1</v>
      </c>
      <c r="S2423" s="177">
        <v>1</v>
      </c>
    </row>
    <row r="2424" spans="2:19" s="141" customFormat="1" ht="13.5" customHeight="1" x14ac:dyDescent="0.25">
      <c r="B2424" s="137">
        <v>2411</v>
      </c>
      <c r="C2424" s="86">
        <v>3</v>
      </c>
      <c r="D2424" s="143" t="s">
        <v>1569</v>
      </c>
      <c r="E2424" s="128" t="s">
        <v>126</v>
      </c>
      <c r="F2424" s="86"/>
      <c r="G2424" s="86"/>
      <c r="H2424" s="140">
        <f t="shared" ca="1" si="136"/>
        <v>-1</v>
      </c>
      <c r="I2424" s="251">
        <f>MINA(I2425,I2433)</f>
        <v>42065</v>
      </c>
      <c r="J2424" s="251">
        <f>MAXA(J2425,J2433)</f>
        <v>42076</v>
      </c>
      <c r="K2424" s="149">
        <v>1.5</v>
      </c>
      <c r="L2424" s="180">
        <f t="shared" si="137"/>
        <v>10</v>
      </c>
      <c r="M2424" s="251"/>
      <c r="N2424" s="251"/>
      <c r="O2424" s="149">
        <v>1.5</v>
      </c>
      <c r="P2424" s="151">
        <v>9</v>
      </c>
      <c r="Q2424" s="145">
        <v>10</v>
      </c>
      <c r="R2424" s="175">
        <f t="shared" ca="1" si="139"/>
        <v>1</v>
      </c>
      <c r="S2424" s="177">
        <v>1</v>
      </c>
    </row>
    <row r="2425" spans="2:19" s="141" customFormat="1" ht="13.5" customHeight="1" x14ac:dyDescent="0.25">
      <c r="B2425" s="137">
        <v>2412</v>
      </c>
      <c r="C2425" s="86">
        <v>4</v>
      </c>
      <c r="D2425" s="143" t="s">
        <v>1570</v>
      </c>
      <c r="E2425" s="128" t="s">
        <v>1571</v>
      </c>
      <c r="F2425" s="86" t="s">
        <v>1572</v>
      </c>
      <c r="G2425" s="86" t="s">
        <v>1524</v>
      </c>
      <c r="H2425" s="140">
        <f t="shared" ca="1" si="136"/>
        <v>-1</v>
      </c>
      <c r="I2425" s="251">
        <f>MINA(I2426,I2433)</f>
        <v>42065</v>
      </c>
      <c r="J2425" s="251">
        <f>MAXA(J2426,J2433)</f>
        <v>42076</v>
      </c>
      <c r="K2425" s="149">
        <v>0.7</v>
      </c>
      <c r="L2425" s="180">
        <f t="shared" si="137"/>
        <v>10</v>
      </c>
      <c r="M2425" s="251"/>
      <c r="N2425" s="251"/>
      <c r="O2425" s="149">
        <v>0.7</v>
      </c>
      <c r="P2425" s="151">
        <v>9</v>
      </c>
      <c r="Q2425" s="145">
        <v>10</v>
      </c>
      <c r="R2425" s="175">
        <f t="shared" ca="1" si="139"/>
        <v>1</v>
      </c>
      <c r="S2425" s="177">
        <v>0</v>
      </c>
    </row>
    <row r="2426" spans="2:19" s="141" customFormat="1" ht="13.5" customHeight="1" x14ac:dyDescent="0.25">
      <c r="B2426" s="137">
        <v>2413</v>
      </c>
      <c r="C2426" s="86">
        <v>5</v>
      </c>
      <c r="D2426" s="143" t="s">
        <v>1573</v>
      </c>
      <c r="E2426" s="128" t="s">
        <v>1529</v>
      </c>
      <c r="F2426" s="86" t="s">
        <v>664</v>
      </c>
      <c r="G2426" s="86" t="s">
        <v>1524</v>
      </c>
      <c r="H2426" s="140">
        <f t="shared" ca="1" si="136"/>
        <v>-1</v>
      </c>
      <c r="I2426" s="251">
        <v>42065</v>
      </c>
      <c r="J2426" s="251">
        <v>42076</v>
      </c>
      <c r="K2426" s="149">
        <f>0.7/8</f>
        <v>8.7499999999999994E-2</v>
      </c>
      <c r="L2426" s="180">
        <f t="shared" si="137"/>
        <v>10</v>
      </c>
      <c r="M2426" s="251"/>
      <c r="N2426" s="251"/>
      <c r="O2426" s="149">
        <f>0.7/8</f>
        <v>8.7499999999999994E-2</v>
      </c>
      <c r="P2426" s="151">
        <v>9</v>
      </c>
      <c r="Q2426" s="145">
        <v>10</v>
      </c>
      <c r="R2426" s="175">
        <f t="shared" ca="1" si="139"/>
        <v>1</v>
      </c>
      <c r="S2426" s="177">
        <v>0</v>
      </c>
    </row>
    <row r="2427" spans="2:19" s="141" customFormat="1" ht="13.5" customHeight="1" x14ac:dyDescent="0.25">
      <c r="B2427" s="137">
        <v>2414</v>
      </c>
      <c r="C2427" s="86">
        <v>5</v>
      </c>
      <c r="D2427" s="143" t="s">
        <v>1574</v>
      </c>
      <c r="E2427" s="128" t="s">
        <v>1531</v>
      </c>
      <c r="F2427" s="86" t="s">
        <v>664</v>
      </c>
      <c r="G2427" s="86" t="s">
        <v>1524</v>
      </c>
      <c r="H2427" s="140">
        <f t="shared" ca="1" si="136"/>
        <v>-1</v>
      </c>
      <c r="I2427" s="251">
        <v>42065</v>
      </c>
      <c r="J2427" s="251">
        <v>42076</v>
      </c>
      <c r="K2427" s="149">
        <f t="shared" ref="K2427:K2433" si="146">0.7/8</f>
        <v>8.7499999999999994E-2</v>
      </c>
      <c r="L2427" s="180">
        <f t="shared" si="137"/>
        <v>10</v>
      </c>
      <c r="M2427" s="251"/>
      <c r="N2427" s="251"/>
      <c r="O2427" s="149">
        <f t="shared" ref="O2427:O2433" si="147">0.7/8</f>
        <v>8.7499999999999994E-2</v>
      </c>
      <c r="P2427" s="151">
        <v>9</v>
      </c>
      <c r="Q2427" s="145">
        <v>10</v>
      </c>
      <c r="R2427" s="175">
        <f t="shared" ca="1" si="139"/>
        <v>1</v>
      </c>
      <c r="S2427" s="177">
        <v>0</v>
      </c>
    </row>
    <row r="2428" spans="2:19" s="141" customFormat="1" ht="13.5" customHeight="1" x14ac:dyDescent="0.25">
      <c r="B2428" s="137">
        <v>2415</v>
      </c>
      <c r="C2428" s="86">
        <v>5</v>
      </c>
      <c r="D2428" s="143" t="s">
        <v>1575</v>
      </c>
      <c r="E2428" s="128" t="s">
        <v>1533</v>
      </c>
      <c r="F2428" s="86" t="s">
        <v>664</v>
      </c>
      <c r="G2428" s="86" t="s">
        <v>1524</v>
      </c>
      <c r="H2428" s="140">
        <f t="shared" ca="1" si="136"/>
        <v>-1</v>
      </c>
      <c r="I2428" s="251">
        <v>42065</v>
      </c>
      <c r="J2428" s="251">
        <v>42076</v>
      </c>
      <c r="K2428" s="149">
        <f t="shared" si="146"/>
        <v>8.7499999999999994E-2</v>
      </c>
      <c r="L2428" s="180">
        <f t="shared" si="137"/>
        <v>10</v>
      </c>
      <c r="M2428" s="251"/>
      <c r="N2428" s="251"/>
      <c r="O2428" s="149">
        <f t="shared" si="147"/>
        <v>8.7499999999999994E-2</v>
      </c>
      <c r="P2428" s="151">
        <v>9</v>
      </c>
      <c r="Q2428" s="145">
        <v>10</v>
      </c>
      <c r="R2428" s="175">
        <f t="shared" ca="1" si="139"/>
        <v>1</v>
      </c>
      <c r="S2428" s="177">
        <v>0</v>
      </c>
    </row>
    <row r="2429" spans="2:19" s="141" customFormat="1" ht="13.5" customHeight="1" x14ac:dyDescent="0.25">
      <c r="B2429" s="137">
        <v>2416</v>
      </c>
      <c r="C2429" s="86">
        <v>5</v>
      </c>
      <c r="D2429" s="143" t="s">
        <v>1576</v>
      </c>
      <c r="E2429" s="128" t="s">
        <v>1535</v>
      </c>
      <c r="F2429" s="86" t="s">
        <v>664</v>
      </c>
      <c r="G2429" s="86" t="s">
        <v>1524</v>
      </c>
      <c r="H2429" s="140">
        <f t="shared" ca="1" si="136"/>
        <v>-1</v>
      </c>
      <c r="I2429" s="251">
        <v>42065</v>
      </c>
      <c r="J2429" s="251">
        <v>42076</v>
      </c>
      <c r="K2429" s="149">
        <f t="shared" si="146"/>
        <v>8.7499999999999994E-2</v>
      </c>
      <c r="L2429" s="180">
        <f t="shared" si="137"/>
        <v>10</v>
      </c>
      <c r="M2429" s="251"/>
      <c r="N2429" s="251"/>
      <c r="O2429" s="149">
        <f t="shared" si="147"/>
        <v>8.7499999999999994E-2</v>
      </c>
      <c r="P2429" s="151">
        <v>9</v>
      </c>
      <c r="Q2429" s="145">
        <v>10</v>
      </c>
      <c r="R2429" s="175">
        <f t="shared" ca="1" si="139"/>
        <v>1</v>
      </c>
      <c r="S2429" s="177">
        <v>0</v>
      </c>
    </row>
    <row r="2430" spans="2:19" s="141" customFormat="1" ht="13.5" customHeight="1" x14ac:dyDescent="0.25">
      <c r="B2430" s="137">
        <v>2417</v>
      </c>
      <c r="C2430" s="86">
        <v>5</v>
      </c>
      <c r="D2430" s="143" t="s">
        <v>1577</v>
      </c>
      <c r="E2430" s="128" t="s">
        <v>1537</v>
      </c>
      <c r="F2430" s="86" t="s">
        <v>664</v>
      </c>
      <c r="G2430" s="86" t="s">
        <v>1524</v>
      </c>
      <c r="H2430" s="140">
        <f t="shared" ca="1" si="136"/>
        <v>-1</v>
      </c>
      <c r="I2430" s="251">
        <v>42065</v>
      </c>
      <c r="J2430" s="251">
        <v>42076</v>
      </c>
      <c r="K2430" s="149">
        <f t="shared" si="146"/>
        <v>8.7499999999999994E-2</v>
      </c>
      <c r="L2430" s="180">
        <f t="shared" si="137"/>
        <v>10</v>
      </c>
      <c r="M2430" s="251"/>
      <c r="N2430" s="251"/>
      <c r="O2430" s="149">
        <f t="shared" si="147"/>
        <v>8.7499999999999994E-2</v>
      </c>
      <c r="P2430" s="151">
        <v>9</v>
      </c>
      <c r="Q2430" s="145">
        <v>10</v>
      </c>
      <c r="R2430" s="175">
        <f t="shared" ca="1" si="139"/>
        <v>1</v>
      </c>
      <c r="S2430" s="177">
        <v>0</v>
      </c>
    </row>
    <row r="2431" spans="2:19" s="141" customFormat="1" ht="13.5" customHeight="1" x14ac:dyDescent="0.25">
      <c r="B2431" s="137">
        <v>2418</v>
      </c>
      <c r="C2431" s="86">
        <v>5</v>
      </c>
      <c r="D2431" s="143" t="s">
        <v>1578</v>
      </c>
      <c r="E2431" s="128" t="s">
        <v>1539</v>
      </c>
      <c r="F2431" s="86" t="s">
        <v>664</v>
      </c>
      <c r="G2431" s="86" t="s">
        <v>1524</v>
      </c>
      <c r="H2431" s="140">
        <f t="shared" ca="1" si="136"/>
        <v>-1</v>
      </c>
      <c r="I2431" s="251">
        <v>42065</v>
      </c>
      <c r="J2431" s="251">
        <v>42076</v>
      </c>
      <c r="K2431" s="149">
        <f t="shared" si="146"/>
        <v>8.7499999999999994E-2</v>
      </c>
      <c r="L2431" s="180">
        <f t="shared" si="137"/>
        <v>10</v>
      </c>
      <c r="M2431" s="251"/>
      <c r="N2431" s="251"/>
      <c r="O2431" s="149">
        <f t="shared" si="147"/>
        <v>8.7499999999999994E-2</v>
      </c>
      <c r="P2431" s="151">
        <v>9</v>
      </c>
      <c r="Q2431" s="145">
        <v>10</v>
      </c>
      <c r="R2431" s="175">
        <f t="shared" ca="1" si="139"/>
        <v>1</v>
      </c>
      <c r="S2431" s="177">
        <v>0</v>
      </c>
    </row>
    <row r="2432" spans="2:19" s="141" customFormat="1" ht="13.5" customHeight="1" x14ac:dyDescent="0.25">
      <c r="B2432" s="137">
        <v>2419</v>
      </c>
      <c r="C2432" s="86">
        <v>5</v>
      </c>
      <c r="D2432" s="143" t="s">
        <v>1579</v>
      </c>
      <c r="E2432" s="128" t="s">
        <v>1541</v>
      </c>
      <c r="F2432" s="86" t="s">
        <v>664</v>
      </c>
      <c r="G2432" s="86" t="s">
        <v>1524</v>
      </c>
      <c r="H2432" s="140">
        <f t="shared" ca="1" si="136"/>
        <v>-1</v>
      </c>
      <c r="I2432" s="251">
        <v>42065</v>
      </c>
      <c r="J2432" s="251">
        <v>42076</v>
      </c>
      <c r="K2432" s="149">
        <f t="shared" si="146"/>
        <v>8.7499999999999994E-2</v>
      </c>
      <c r="L2432" s="180">
        <f t="shared" si="137"/>
        <v>10</v>
      </c>
      <c r="M2432" s="251"/>
      <c r="N2432" s="251"/>
      <c r="O2432" s="149">
        <f t="shared" si="147"/>
        <v>8.7499999999999994E-2</v>
      </c>
      <c r="P2432" s="151">
        <v>9</v>
      </c>
      <c r="Q2432" s="145">
        <v>10</v>
      </c>
      <c r="R2432" s="175">
        <f t="shared" ca="1" si="139"/>
        <v>1</v>
      </c>
      <c r="S2432" s="177">
        <v>0</v>
      </c>
    </row>
    <row r="2433" spans="2:19" s="141" customFormat="1" ht="13.5" customHeight="1" x14ac:dyDescent="0.25">
      <c r="B2433" s="137">
        <v>2420</v>
      </c>
      <c r="C2433" s="86">
        <v>5</v>
      </c>
      <c r="D2433" s="143" t="s">
        <v>1580</v>
      </c>
      <c r="E2433" s="128" t="s">
        <v>1543</v>
      </c>
      <c r="F2433" s="86" t="s">
        <v>664</v>
      </c>
      <c r="G2433" s="86" t="s">
        <v>1524</v>
      </c>
      <c r="H2433" s="140">
        <f t="shared" ca="1" si="136"/>
        <v>-1</v>
      </c>
      <c r="I2433" s="251">
        <v>42065</v>
      </c>
      <c r="J2433" s="251">
        <v>42076</v>
      </c>
      <c r="K2433" s="149">
        <f t="shared" si="146"/>
        <v>8.7499999999999994E-2</v>
      </c>
      <c r="L2433" s="180">
        <f t="shared" si="137"/>
        <v>10</v>
      </c>
      <c r="M2433" s="251"/>
      <c r="N2433" s="251"/>
      <c r="O2433" s="149">
        <f t="shared" si="147"/>
        <v>8.7499999999999994E-2</v>
      </c>
      <c r="P2433" s="151">
        <v>9</v>
      </c>
      <c r="Q2433" s="145">
        <v>10</v>
      </c>
      <c r="R2433" s="175">
        <f t="shared" ca="1" si="139"/>
        <v>1</v>
      </c>
      <c r="S2433" s="177">
        <v>0</v>
      </c>
    </row>
    <row r="2434" spans="2:19" s="141" customFormat="1" ht="20.25" customHeight="1" x14ac:dyDescent="0.25">
      <c r="B2434" s="137">
        <v>2421</v>
      </c>
      <c r="C2434" s="86">
        <v>4</v>
      </c>
      <c r="D2434" s="143" t="s">
        <v>1581</v>
      </c>
      <c r="E2434" s="128" t="s">
        <v>1582</v>
      </c>
      <c r="F2434" s="84" t="s">
        <v>1583</v>
      </c>
      <c r="G2434" s="86" t="s">
        <v>1524</v>
      </c>
      <c r="H2434" s="140">
        <f t="shared" ca="1" si="136"/>
        <v>-1</v>
      </c>
      <c r="I2434" s="251">
        <f>MINA(I2435,I2442)</f>
        <v>42072</v>
      </c>
      <c r="J2434" s="251">
        <f>MAXA(J2435,J2442)</f>
        <v>42076</v>
      </c>
      <c r="K2434" s="149">
        <v>0.8</v>
      </c>
      <c r="L2434" s="180">
        <f t="shared" si="137"/>
        <v>5</v>
      </c>
      <c r="M2434" s="251"/>
      <c r="N2434" s="251"/>
      <c r="O2434" s="149">
        <v>0.8</v>
      </c>
      <c r="P2434" s="151">
        <v>4</v>
      </c>
      <c r="Q2434" s="145">
        <v>3</v>
      </c>
      <c r="R2434" s="175">
        <f t="shared" ca="1" si="139"/>
        <v>1</v>
      </c>
      <c r="S2434" s="177">
        <v>0</v>
      </c>
    </row>
    <row r="2435" spans="2:19" s="141" customFormat="1" ht="18" customHeight="1" x14ac:dyDescent="0.25">
      <c r="B2435" s="137">
        <v>2422</v>
      </c>
      <c r="C2435" s="86">
        <v>5</v>
      </c>
      <c r="D2435" s="143" t="s">
        <v>1584</v>
      </c>
      <c r="E2435" s="128" t="s">
        <v>1529</v>
      </c>
      <c r="F2435" s="84" t="s">
        <v>1585</v>
      </c>
      <c r="G2435" s="86" t="s">
        <v>1524</v>
      </c>
      <c r="H2435" s="140">
        <f t="shared" ca="1" si="136"/>
        <v>-1</v>
      </c>
      <c r="I2435" s="251">
        <v>42072</v>
      </c>
      <c r="J2435" s="251">
        <v>42076</v>
      </c>
      <c r="K2435" s="149">
        <f>0.8/8</f>
        <v>0.1</v>
      </c>
      <c r="L2435" s="180">
        <f t="shared" si="137"/>
        <v>5</v>
      </c>
      <c r="M2435" s="251"/>
      <c r="N2435" s="251"/>
      <c r="O2435" s="149">
        <f>0.8/8</f>
        <v>0.1</v>
      </c>
      <c r="P2435" s="151">
        <v>4</v>
      </c>
      <c r="Q2435" s="145">
        <v>3</v>
      </c>
      <c r="R2435" s="175">
        <f t="shared" ca="1" si="139"/>
        <v>1</v>
      </c>
      <c r="S2435" s="177">
        <v>0</v>
      </c>
    </row>
    <row r="2436" spans="2:19" s="141" customFormat="1" ht="18" customHeight="1" x14ac:dyDescent="0.25">
      <c r="B2436" s="137">
        <v>2423</v>
      </c>
      <c r="C2436" s="86">
        <v>5</v>
      </c>
      <c r="D2436" s="143" t="s">
        <v>1586</v>
      </c>
      <c r="E2436" s="128" t="s">
        <v>1531</v>
      </c>
      <c r="F2436" s="84" t="s">
        <v>1585</v>
      </c>
      <c r="G2436" s="86" t="s">
        <v>1524</v>
      </c>
      <c r="H2436" s="140">
        <f t="shared" ca="1" si="136"/>
        <v>-1</v>
      </c>
      <c r="I2436" s="251">
        <v>42072</v>
      </c>
      <c r="J2436" s="251">
        <v>42076</v>
      </c>
      <c r="K2436" s="149">
        <f t="shared" ref="K2436:K2442" si="148">0.8/8</f>
        <v>0.1</v>
      </c>
      <c r="L2436" s="180">
        <f t="shared" si="137"/>
        <v>5</v>
      </c>
      <c r="M2436" s="251"/>
      <c r="N2436" s="251"/>
      <c r="O2436" s="149">
        <f t="shared" ref="O2436:O2442" si="149">0.8/8</f>
        <v>0.1</v>
      </c>
      <c r="P2436" s="151">
        <v>4</v>
      </c>
      <c r="Q2436" s="145">
        <v>3</v>
      </c>
      <c r="R2436" s="175">
        <f t="shared" ca="1" si="139"/>
        <v>1</v>
      </c>
      <c r="S2436" s="177">
        <v>0</v>
      </c>
    </row>
    <row r="2437" spans="2:19" s="141" customFormat="1" ht="18" customHeight="1" x14ac:dyDescent="0.25">
      <c r="B2437" s="137">
        <v>2424</v>
      </c>
      <c r="C2437" s="86">
        <v>5</v>
      </c>
      <c r="D2437" s="143" t="s">
        <v>1587</v>
      </c>
      <c r="E2437" s="128" t="s">
        <v>1533</v>
      </c>
      <c r="F2437" s="84" t="s">
        <v>1585</v>
      </c>
      <c r="G2437" s="86" t="s">
        <v>1524</v>
      </c>
      <c r="H2437" s="140">
        <f t="shared" ca="1" si="136"/>
        <v>-1</v>
      </c>
      <c r="I2437" s="251">
        <v>42072</v>
      </c>
      <c r="J2437" s="251">
        <v>42076</v>
      </c>
      <c r="K2437" s="149">
        <f t="shared" si="148"/>
        <v>0.1</v>
      </c>
      <c r="L2437" s="180">
        <f t="shared" si="137"/>
        <v>5</v>
      </c>
      <c r="M2437" s="251"/>
      <c r="N2437" s="251"/>
      <c r="O2437" s="149">
        <f t="shared" si="149"/>
        <v>0.1</v>
      </c>
      <c r="P2437" s="151">
        <v>4</v>
      </c>
      <c r="Q2437" s="145">
        <v>3</v>
      </c>
      <c r="R2437" s="175">
        <f t="shared" ca="1" si="139"/>
        <v>1</v>
      </c>
      <c r="S2437" s="177">
        <v>0</v>
      </c>
    </row>
    <row r="2438" spans="2:19" s="141" customFormat="1" ht="18" customHeight="1" x14ac:dyDescent="0.25">
      <c r="B2438" s="137">
        <v>2425</v>
      </c>
      <c r="C2438" s="86">
        <v>5</v>
      </c>
      <c r="D2438" s="143" t="s">
        <v>1588</v>
      </c>
      <c r="E2438" s="128" t="s">
        <v>1535</v>
      </c>
      <c r="F2438" s="84" t="s">
        <v>1585</v>
      </c>
      <c r="G2438" s="86" t="s">
        <v>1524</v>
      </c>
      <c r="H2438" s="140">
        <f t="shared" ca="1" si="136"/>
        <v>-1</v>
      </c>
      <c r="I2438" s="251">
        <v>42072</v>
      </c>
      <c r="J2438" s="251">
        <v>42076</v>
      </c>
      <c r="K2438" s="149">
        <f t="shared" si="148"/>
        <v>0.1</v>
      </c>
      <c r="L2438" s="180">
        <f t="shared" si="137"/>
        <v>5</v>
      </c>
      <c r="M2438" s="251"/>
      <c r="N2438" s="251"/>
      <c r="O2438" s="149">
        <f t="shared" si="149"/>
        <v>0.1</v>
      </c>
      <c r="P2438" s="151">
        <v>4</v>
      </c>
      <c r="Q2438" s="145">
        <v>3</v>
      </c>
      <c r="R2438" s="175">
        <f t="shared" ca="1" si="139"/>
        <v>1</v>
      </c>
      <c r="S2438" s="177">
        <v>0</v>
      </c>
    </row>
    <row r="2439" spans="2:19" s="141" customFormat="1" ht="18" customHeight="1" x14ac:dyDescent="0.25">
      <c r="B2439" s="137">
        <v>2426</v>
      </c>
      <c r="C2439" s="86">
        <v>5</v>
      </c>
      <c r="D2439" s="143" t="s">
        <v>1589</v>
      </c>
      <c r="E2439" s="128" t="s">
        <v>1537</v>
      </c>
      <c r="F2439" s="84" t="s">
        <v>1585</v>
      </c>
      <c r="G2439" s="86" t="s">
        <v>1524</v>
      </c>
      <c r="H2439" s="140">
        <f t="shared" ca="1" si="136"/>
        <v>-1</v>
      </c>
      <c r="I2439" s="251">
        <v>42072</v>
      </c>
      <c r="J2439" s="251">
        <v>42076</v>
      </c>
      <c r="K2439" s="149">
        <f t="shared" si="148"/>
        <v>0.1</v>
      </c>
      <c r="L2439" s="180">
        <f t="shared" si="137"/>
        <v>5</v>
      </c>
      <c r="M2439" s="251"/>
      <c r="N2439" s="251"/>
      <c r="O2439" s="149">
        <f t="shared" si="149"/>
        <v>0.1</v>
      </c>
      <c r="P2439" s="151">
        <v>4</v>
      </c>
      <c r="Q2439" s="145">
        <v>3</v>
      </c>
      <c r="R2439" s="175">
        <f t="shared" ca="1" si="139"/>
        <v>1</v>
      </c>
      <c r="S2439" s="177">
        <v>0</v>
      </c>
    </row>
    <row r="2440" spans="2:19" s="141" customFormat="1" ht="18" customHeight="1" x14ac:dyDescent="0.25">
      <c r="B2440" s="137">
        <v>2427</v>
      </c>
      <c r="C2440" s="86">
        <v>5</v>
      </c>
      <c r="D2440" s="143" t="s">
        <v>1590</v>
      </c>
      <c r="E2440" s="128" t="s">
        <v>1539</v>
      </c>
      <c r="F2440" s="84" t="s">
        <v>1585</v>
      </c>
      <c r="G2440" s="86" t="s">
        <v>1524</v>
      </c>
      <c r="H2440" s="140">
        <f t="shared" ca="1" si="136"/>
        <v>-1</v>
      </c>
      <c r="I2440" s="251">
        <v>42072</v>
      </c>
      <c r="J2440" s="251">
        <v>42076</v>
      </c>
      <c r="K2440" s="149">
        <f t="shared" si="148"/>
        <v>0.1</v>
      </c>
      <c r="L2440" s="180">
        <f t="shared" si="137"/>
        <v>5</v>
      </c>
      <c r="M2440" s="251"/>
      <c r="N2440" s="251"/>
      <c r="O2440" s="149">
        <f t="shared" si="149"/>
        <v>0.1</v>
      </c>
      <c r="P2440" s="151">
        <v>4</v>
      </c>
      <c r="Q2440" s="145">
        <v>3</v>
      </c>
      <c r="R2440" s="175">
        <f t="shared" ca="1" si="139"/>
        <v>1</v>
      </c>
      <c r="S2440" s="177">
        <v>0</v>
      </c>
    </row>
    <row r="2441" spans="2:19" s="141" customFormat="1" ht="18" customHeight="1" x14ac:dyDescent="0.25">
      <c r="B2441" s="137">
        <v>2428</v>
      </c>
      <c r="C2441" s="86">
        <v>5</v>
      </c>
      <c r="D2441" s="143" t="s">
        <v>1591</v>
      </c>
      <c r="E2441" s="128" t="s">
        <v>1541</v>
      </c>
      <c r="F2441" s="84" t="s">
        <v>1585</v>
      </c>
      <c r="G2441" s="86" t="s">
        <v>1524</v>
      </c>
      <c r="H2441" s="140">
        <f t="shared" ca="1" si="136"/>
        <v>-1</v>
      </c>
      <c r="I2441" s="251">
        <v>42072</v>
      </c>
      <c r="J2441" s="251">
        <v>42076</v>
      </c>
      <c r="K2441" s="149">
        <f t="shared" si="148"/>
        <v>0.1</v>
      </c>
      <c r="L2441" s="180">
        <f t="shared" si="137"/>
        <v>5</v>
      </c>
      <c r="M2441" s="251"/>
      <c r="N2441" s="251"/>
      <c r="O2441" s="149">
        <f t="shared" si="149"/>
        <v>0.1</v>
      </c>
      <c r="P2441" s="151">
        <v>4</v>
      </c>
      <c r="Q2441" s="145">
        <v>3</v>
      </c>
      <c r="R2441" s="175">
        <f t="shared" ca="1" si="139"/>
        <v>1</v>
      </c>
      <c r="S2441" s="177">
        <v>0</v>
      </c>
    </row>
    <row r="2442" spans="2:19" s="141" customFormat="1" ht="18" customHeight="1" x14ac:dyDescent="0.25">
      <c r="B2442" s="137">
        <v>2429</v>
      </c>
      <c r="C2442" s="86">
        <v>5</v>
      </c>
      <c r="D2442" s="143" t="s">
        <v>1592</v>
      </c>
      <c r="E2442" s="128" t="s">
        <v>1543</v>
      </c>
      <c r="F2442" s="84" t="s">
        <v>1585</v>
      </c>
      <c r="G2442" s="86" t="s">
        <v>1524</v>
      </c>
      <c r="H2442" s="140">
        <f t="shared" ca="1" si="136"/>
        <v>-1</v>
      </c>
      <c r="I2442" s="251">
        <v>42072</v>
      </c>
      <c r="J2442" s="251">
        <v>42076</v>
      </c>
      <c r="K2442" s="149">
        <f t="shared" si="148"/>
        <v>0.1</v>
      </c>
      <c r="L2442" s="180">
        <f t="shared" si="137"/>
        <v>5</v>
      </c>
      <c r="M2442" s="251"/>
      <c r="N2442" s="251"/>
      <c r="O2442" s="149">
        <f t="shared" si="149"/>
        <v>0.1</v>
      </c>
      <c r="P2442" s="151">
        <v>4</v>
      </c>
      <c r="Q2442" s="145">
        <v>3</v>
      </c>
      <c r="R2442" s="175">
        <f t="shared" ca="1" si="139"/>
        <v>1</v>
      </c>
      <c r="S2442" s="177">
        <v>0</v>
      </c>
    </row>
    <row r="2443" spans="2:19" s="141" customFormat="1" ht="13.5" customHeight="1" x14ac:dyDescent="0.25">
      <c r="B2443" s="137">
        <v>2430</v>
      </c>
      <c r="C2443" s="86">
        <v>3</v>
      </c>
      <c r="D2443" s="143" t="s">
        <v>1593</v>
      </c>
      <c r="E2443" s="128" t="s">
        <v>1594</v>
      </c>
      <c r="F2443" s="86"/>
      <c r="G2443" s="86"/>
      <c r="H2443" s="140">
        <f t="shared" ca="1" si="136"/>
        <v>-1</v>
      </c>
      <c r="I2443" s="251">
        <f>MINA(I2444,I2452)</f>
        <v>42065</v>
      </c>
      <c r="J2443" s="251">
        <f>MAXA(J2444,J2452)</f>
        <v>42076</v>
      </c>
      <c r="K2443" s="149">
        <v>0.4</v>
      </c>
      <c r="L2443" s="180">
        <f t="shared" si="137"/>
        <v>10</v>
      </c>
      <c r="M2443" s="251"/>
      <c r="N2443" s="251"/>
      <c r="O2443" s="149">
        <v>0.4</v>
      </c>
      <c r="P2443" s="151">
        <v>9</v>
      </c>
      <c r="Q2443" s="145">
        <v>10</v>
      </c>
      <c r="R2443" s="175">
        <f t="shared" ca="1" si="139"/>
        <v>1</v>
      </c>
      <c r="S2443" s="177">
        <v>1</v>
      </c>
    </row>
    <row r="2444" spans="2:19" s="141" customFormat="1" ht="15" customHeight="1" x14ac:dyDescent="0.25">
      <c r="B2444" s="137">
        <v>2431</v>
      </c>
      <c r="C2444" s="86">
        <v>4</v>
      </c>
      <c r="D2444" s="143" t="s">
        <v>1595</v>
      </c>
      <c r="E2444" s="128" t="s">
        <v>905</v>
      </c>
      <c r="F2444" s="84" t="s">
        <v>1596</v>
      </c>
      <c r="G2444" s="86" t="s">
        <v>1524</v>
      </c>
      <c r="H2444" s="140">
        <f t="shared" ca="1" si="136"/>
        <v>-1</v>
      </c>
      <c r="I2444" s="251">
        <f>MINA(I2448,I2452)</f>
        <v>42065</v>
      </c>
      <c r="J2444" s="251">
        <f>MAXA(J2448,J2452)</f>
        <v>42076</v>
      </c>
      <c r="K2444" s="149">
        <v>0.4</v>
      </c>
      <c r="L2444" s="180">
        <f t="shared" si="137"/>
        <v>10</v>
      </c>
      <c r="M2444" s="251"/>
      <c r="N2444" s="251"/>
      <c r="O2444" s="149">
        <v>0.4</v>
      </c>
      <c r="P2444" s="151">
        <v>9</v>
      </c>
      <c r="Q2444" s="145">
        <v>10</v>
      </c>
      <c r="R2444" s="175">
        <f t="shared" ca="1" si="139"/>
        <v>1</v>
      </c>
      <c r="S2444" s="177">
        <v>0</v>
      </c>
    </row>
    <row r="2445" spans="2:19" s="141" customFormat="1" ht="17.25" customHeight="1" x14ac:dyDescent="0.25">
      <c r="B2445" s="137">
        <v>2432</v>
      </c>
      <c r="C2445" s="86">
        <v>5</v>
      </c>
      <c r="D2445" s="143" t="s">
        <v>1597</v>
      </c>
      <c r="E2445" s="128" t="s">
        <v>1529</v>
      </c>
      <c r="F2445" s="84" t="s">
        <v>1063</v>
      </c>
      <c r="G2445" s="86" t="s">
        <v>1524</v>
      </c>
      <c r="H2445" s="140">
        <f t="shared" ca="1" si="136"/>
        <v>-1</v>
      </c>
      <c r="I2445" s="251">
        <v>42065</v>
      </c>
      <c r="J2445" s="251">
        <v>42076</v>
      </c>
      <c r="K2445" s="149">
        <f>0.4/8</f>
        <v>0.05</v>
      </c>
      <c r="L2445" s="180">
        <f t="shared" si="137"/>
        <v>10</v>
      </c>
      <c r="M2445" s="251"/>
      <c r="N2445" s="251"/>
      <c r="O2445" s="149">
        <f>0.4/8</f>
        <v>0.05</v>
      </c>
      <c r="P2445" s="151">
        <v>9</v>
      </c>
      <c r="Q2445" s="145">
        <v>10</v>
      </c>
      <c r="R2445" s="175">
        <f t="shared" ca="1" si="139"/>
        <v>1</v>
      </c>
      <c r="S2445" s="177">
        <v>0</v>
      </c>
    </row>
    <row r="2446" spans="2:19" s="141" customFormat="1" ht="17.25" customHeight="1" x14ac:dyDescent="0.25">
      <c r="B2446" s="137">
        <v>2433</v>
      </c>
      <c r="C2446" s="86">
        <v>5</v>
      </c>
      <c r="D2446" s="143" t="s">
        <v>1598</v>
      </c>
      <c r="E2446" s="128" t="s">
        <v>1531</v>
      </c>
      <c r="F2446" s="84" t="s">
        <v>1062</v>
      </c>
      <c r="G2446" s="86" t="s">
        <v>1524</v>
      </c>
      <c r="H2446" s="140">
        <f t="shared" ca="1" si="136"/>
        <v>-1</v>
      </c>
      <c r="I2446" s="251">
        <v>42065</v>
      </c>
      <c r="J2446" s="251">
        <v>42076</v>
      </c>
      <c r="K2446" s="149">
        <f t="shared" ref="K2446:K2452" si="150">0.4/8</f>
        <v>0.05</v>
      </c>
      <c r="L2446" s="180">
        <f t="shared" si="137"/>
        <v>10</v>
      </c>
      <c r="M2446" s="251"/>
      <c r="N2446" s="251"/>
      <c r="O2446" s="149">
        <f t="shared" ref="O2446:O2452" si="151">0.4/8</f>
        <v>0.05</v>
      </c>
      <c r="P2446" s="151">
        <v>9</v>
      </c>
      <c r="Q2446" s="145">
        <v>10</v>
      </c>
      <c r="R2446" s="175">
        <f t="shared" ca="1" si="139"/>
        <v>1</v>
      </c>
      <c r="S2446" s="177">
        <v>0</v>
      </c>
    </row>
    <row r="2447" spans="2:19" s="141" customFormat="1" ht="17.25" customHeight="1" x14ac:dyDescent="0.25">
      <c r="B2447" s="137">
        <v>2434</v>
      </c>
      <c r="C2447" s="86">
        <v>5</v>
      </c>
      <c r="D2447" s="143" t="s">
        <v>1599</v>
      </c>
      <c r="E2447" s="128" t="s">
        <v>1533</v>
      </c>
      <c r="F2447" s="84" t="s">
        <v>1062</v>
      </c>
      <c r="G2447" s="86" t="s">
        <v>1524</v>
      </c>
      <c r="H2447" s="140">
        <f t="shared" ca="1" si="136"/>
        <v>-1</v>
      </c>
      <c r="I2447" s="251">
        <v>42065</v>
      </c>
      <c r="J2447" s="251">
        <v>42076</v>
      </c>
      <c r="K2447" s="149">
        <f t="shared" si="150"/>
        <v>0.05</v>
      </c>
      <c r="L2447" s="180">
        <f t="shared" si="137"/>
        <v>10</v>
      </c>
      <c r="M2447" s="251"/>
      <c r="N2447" s="251"/>
      <c r="O2447" s="149">
        <f t="shared" si="151"/>
        <v>0.05</v>
      </c>
      <c r="P2447" s="151">
        <v>9</v>
      </c>
      <c r="Q2447" s="145">
        <v>10</v>
      </c>
      <c r="R2447" s="175">
        <f t="shared" ca="1" si="139"/>
        <v>1</v>
      </c>
      <c r="S2447" s="177">
        <v>0</v>
      </c>
    </row>
    <row r="2448" spans="2:19" s="141" customFormat="1" ht="17.25" customHeight="1" x14ac:dyDescent="0.25">
      <c r="B2448" s="137">
        <v>2435</v>
      </c>
      <c r="C2448" s="86">
        <v>5</v>
      </c>
      <c r="D2448" s="143" t="s">
        <v>1600</v>
      </c>
      <c r="E2448" s="128" t="s">
        <v>1535</v>
      </c>
      <c r="F2448" s="84" t="s">
        <v>1062</v>
      </c>
      <c r="G2448" s="86" t="s">
        <v>1524</v>
      </c>
      <c r="H2448" s="140">
        <f t="shared" ca="1" si="136"/>
        <v>-1</v>
      </c>
      <c r="I2448" s="251">
        <v>42065</v>
      </c>
      <c r="J2448" s="251">
        <v>42076</v>
      </c>
      <c r="K2448" s="149">
        <f t="shared" si="150"/>
        <v>0.05</v>
      </c>
      <c r="L2448" s="180">
        <f t="shared" si="137"/>
        <v>10</v>
      </c>
      <c r="M2448" s="251"/>
      <c r="N2448" s="251"/>
      <c r="O2448" s="149">
        <f t="shared" si="151"/>
        <v>0.05</v>
      </c>
      <c r="P2448" s="151">
        <v>9</v>
      </c>
      <c r="Q2448" s="145">
        <v>10</v>
      </c>
      <c r="R2448" s="175">
        <f t="shared" ca="1" si="139"/>
        <v>1</v>
      </c>
      <c r="S2448" s="177">
        <v>0</v>
      </c>
    </row>
    <row r="2449" spans="2:19" s="141" customFormat="1" ht="17.25" customHeight="1" x14ac:dyDescent="0.25">
      <c r="B2449" s="137">
        <v>2436</v>
      </c>
      <c r="C2449" s="86">
        <v>5</v>
      </c>
      <c r="D2449" s="143" t="s">
        <v>1601</v>
      </c>
      <c r="E2449" s="128" t="s">
        <v>1537</v>
      </c>
      <c r="F2449" s="84" t="s">
        <v>1062</v>
      </c>
      <c r="G2449" s="86" t="s">
        <v>1524</v>
      </c>
      <c r="H2449" s="140">
        <f t="shared" ca="1" si="136"/>
        <v>-1</v>
      </c>
      <c r="I2449" s="251">
        <v>42065</v>
      </c>
      <c r="J2449" s="251">
        <v>42076</v>
      </c>
      <c r="K2449" s="149">
        <f t="shared" si="150"/>
        <v>0.05</v>
      </c>
      <c r="L2449" s="180">
        <f t="shared" si="137"/>
        <v>10</v>
      </c>
      <c r="M2449" s="251"/>
      <c r="N2449" s="251"/>
      <c r="O2449" s="149">
        <f t="shared" si="151"/>
        <v>0.05</v>
      </c>
      <c r="P2449" s="151">
        <v>9</v>
      </c>
      <c r="Q2449" s="145">
        <v>10</v>
      </c>
      <c r="R2449" s="175">
        <f t="shared" ca="1" si="139"/>
        <v>1</v>
      </c>
      <c r="S2449" s="177">
        <v>0</v>
      </c>
    </row>
    <row r="2450" spans="2:19" s="141" customFormat="1" ht="17.25" customHeight="1" x14ac:dyDescent="0.25">
      <c r="B2450" s="137">
        <v>2437</v>
      </c>
      <c r="C2450" s="86">
        <v>5</v>
      </c>
      <c r="D2450" s="143" t="s">
        <v>1602</v>
      </c>
      <c r="E2450" s="128" t="s">
        <v>1539</v>
      </c>
      <c r="F2450" s="84" t="s">
        <v>1062</v>
      </c>
      <c r="G2450" s="86" t="s">
        <v>1524</v>
      </c>
      <c r="H2450" s="140">
        <f t="shared" ca="1" si="136"/>
        <v>-1</v>
      </c>
      <c r="I2450" s="251">
        <v>42065</v>
      </c>
      <c r="J2450" s="251">
        <v>42076</v>
      </c>
      <c r="K2450" s="149">
        <f t="shared" si="150"/>
        <v>0.05</v>
      </c>
      <c r="L2450" s="180">
        <f t="shared" si="137"/>
        <v>10</v>
      </c>
      <c r="M2450" s="251"/>
      <c r="N2450" s="251"/>
      <c r="O2450" s="149">
        <f t="shared" si="151"/>
        <v>0.05</v>
      </c>
      <c r="P2450" s="151">
        <v>9</v>
      </c>
      <c r="Q2450" s="145">
        <v>10</v>
      </c>
      <c r="R2450" s="175">
        <f t="shared" ca="1" si="139"/>
        <v>1</v>
      </c>
      <c r="S2450" s="177">
        <v>0</v>
      </c>
    </row>
    <row r="2451" spans="2:19" s="141" customFormat="1" ht="17.25" customHeight="1" x14ac:dyDescent="0.25">
      <c r="B2451" s="137">
        <v>2438</v>
      </c>
      <c r="C2451" s="86">
        <v>5</v>
      </c>
      <c r="D2451" s="143" t="s">
        <v>1603</v>
      </c>
      <c r="E2451" s="128" t="s">
        <v>1541</v>
      </c>
      <c r="F2451" s="84" t="s">
        <v>1062</v>
      </c>
      <c r="G2451" s="86" t="s">
        <v>1524</v>
      </c>
      <c r="H2451" s="140">
        <f t="shared" ref="H2451:H2514" ca="1" si="152">IF(ISBLANK($N2451)=FALSE,1,IF($J2451&lt;=$D$6,-1,0))</f>
        <v>-1</v>
      </c>
      <c r="I2451" s="251">
        <v>42065</v>
      </c>
      <c r="J2451" s="251">
        <v>42076</v>
      </c>
      <c r="K2451" s="149">
        <f t="shared" si="150"/>
        <v>0.05</v>
      </c>
      <c r="L2451" s="180">
        <f t="shared" si="137"/>
        <v>10</v>
      </c>
      <c r="M2451" s="251"/>
      <c r="N2451" s="251"/>
      <c r="O2451" s="149">
        <f t="shared" si="151"/>
        <v>0.05</v>
      </c>
      <c r="P2451" s="151">
        <v>9</v>
      </c>
      <c r="Q2451" s="145">
        <v>10</v>
      </c>
      <c r="R2451" s="175">
        <f t="shared" ca="1" si="139"/>
        <v>1</v>
      </c>
      <c r="S2451" s="177">
        <v>0</v>
      </c>
    </row>
    <row r="2452" spans="2:19" s="141" customFormat="1" ht="17.25" customHeight="1" x14ac:dyDescent="0.25">
      <c r="B2452" s="137">
        <v>2439</v>
      </c>
      <c r="C2452" s="86">
        <v>5</v>
      </c>
      <c r="D2452" s="143" t="s">
        <v>1604</v>
      </c>
      <c r="E2452" s="128" t="s">
        <v>1543</v>
      </c>
      <c r="F2452" s="84" t="s">
        <v>1062</v>
      </c>
      <c r="G2452" s="86" t="s">
        <v>1524</v>
      </c>
      <c r="H2452" s="140">
        <f t="shared" ca="1" si="152"/>
        <v>-1</v>
      </c>
      <c r="I2452" s="251">
        <v>42065</v>
      </c>
      <c r="J2452" s="251">
        <v>42076</v>
      </c>
      <c r="K2452" s="149">
        <f t="shared" si="150"/>
        <v>0.05</v>
      </c>
      <c r="L2452" s="180">
        <f t="shared" ref="L2452:L2515" si="153">NETWORKDAYS(I2452,J2452)</f>
        <v>10</v>
      </c>
      <c r="M2452" s="251"/>
      <c r="N2452" s="251"/>
      <c r="O2452" s="149">
        <f t="shared" si="151"/>
        <v>0.05</v>
      </c>
      <c r="P2452" s="151">
        <v>9</v>
      </c>
      <c r="Q2452" s="145">
        <v>10</v>
      </c>
      <c r="R2452" s="175">
        <f t="shared" ca="1" si="139"/>
        <v>1</v>
      </c>
      <c r="S2452" s="177">
        <v>0</v>
      </c>
    </row>
    <row r="2453" spans="2:19" s="141" customFormat="1" ht="13.5" customHeight="1" x14ac:dyDescent="0.25">
      <c r="B2453" s="137">
        <v>2440</v>
      </c>
      <c r="C2453" s="86">
        <v>3</v>
      </c>
      <c r="D2453" s="143" t="s">
        <v>1605</v>
      </c>
      <c r="E2453" s="128" t="s">
        <v>134</v>
      </c>
      <c r="F2453" s="86"/>
      <c r="G2453" s="86"/>
      <c r="H2453" s="140">
        <f t="shared" ca="1" si="152"/>
        <v>-1</v>
      </c>
      <c r="I2453" s="251">
        <f>MINA(I2454:I2462)</f>
        <v>42072</v>
      </c>
      <c r="J2453" s="251">
        <f>MAXA(J2454:J2462)</f>
        <v>42076</v>
      </c>
      <c r="K2453" s="149">
        <v>0.3</v>
      </c>
      <c r="L2453" s="180">
        <f t="shared" si="153"/>
        <v>5</v>
      </c>
      <c r="M2453" s="251"/>
      <c r="N2453" s="251"/>
      <c r="O2453" s="149">
        <v>0.3</v>
      </c>
      <c r="P2453" s="151">
        <v>4</v>
      </c>
      <c r="Q2453" s="145">
        <v>3</v>
      </c>
      <c r="R2453" s="175">
        <f t="shared" ca="1" si="139"/>
        <v>1</v>
      </c>
      <c r="S2453" s="177">
        <v>1</v>
      </c>
    </row>
    <row r="2454" spans="2:19" s="141" customFormat="1" ht="13.5" customHeight="1" x14ac:dyDescent="0.25">
      <c r="B2454" s="137">
        <v>2441</v>
      </c>
      <c r="C2454" s="86">
        <v>4</v>
      </c>
      <c r="D2454" s="143" t="s">
        <v>1606</v>
      </c>
      <c r="E2454" s="128" t="s">
        <v>1607</v>
      </c>
      <c r="F2454" s="86"/>
      <c r="G2454" s="86"/>
      <c r="H2454" s="140">
        <f t="shared" ca="1" si="152"/>
        <v>-1</v>
      </c>
      <c r="I2454" s="251">
        <f>MINA(I2455,I2462)</f>
        <v>42072</v>
      </c>
      <c r="J2454" s="251">
        <f>MAXA(J2455,J2462)</f>
        <v>42076</v>
      </c>
      <c r="K2454" s="149">
        <v>0.3</v>
      </c>
      <c r="L2454" s="180">
        <f t="shared" si="153"/>
        <v>5</v>
      </c>
      <c r="M2454" s="251"/>
      <c r="N2454" s="251"/>
      <c r="O2454" s="149">
        <v>0.3</v>
      </c>
      <c r="P2454" s="151">
        <v>4</v>
      </c>
      <c r="Q2454" s="145">
        <v>3</v>
      </c>
      <c r="R2454" s="175">
        <f t="shared" ca="1" si="139"/>
        <v>1</v>
      </c>
      <c r="S2454" s="177">
        <v>0</v>
      </c>
    </row>
    <row r="2455" spans="2:19" s="141" customFormat="1" ht="17.25" customHeight="1" x14ac:dyDescent="0.25">
      <c r="B2455" s="137">
        <v>2442</v>
      </c>
      <c r="C2455" s="86">
        <v>5</v>
      </c>
      <c r="D2455" s="143" t="s">
        <v>1608</v>
      </c>
      <c r="E2455" s="128" t="s">
        <v>1529</v>
      </c>
      <c r="F2455" s="86" t="s">
        <v>1609</v>
      </c>
      <c r="G2455" s="86" t="s">
        <v>1524</v>
      </c>
      <c r="H2455" s="140">
        <f t="shared" ca="1" si="152"/>
        <v>-1</v>
      </c>
      <c r="I2455" s="251">
        <v>42072</v>
      </c>
      <c r="J2455" s="251">
        <v>42076</v>
      </c>
      <c r="K2455" s="149">
        <f t="shared" ref="K2455:K2462" si="154">0.3/8</f>
        <v>3.7499999999999999E-2</v>
      </c>
      <c r="L2455" s="180">
        <f t="shared" si="153"/>
        <v>5</v>
      </c>
      <c r="M2455" s="251"/>
      <c r="N2455" s="251"/>
      <c r="O2455" s="149">
        <f t="shared" ref="O2455:O2462" si="155">0.3/8</f>
        <v>3.7499999999999999E-2</v>
      </c>
      <c r="P2455" s="151">
        <v>9</v>
      </c>
      <c r="Q2455" s="145">
        <v>10</v>
      </c>
      <c r="R2455" s="175">
        <f t="shared" ref="R2455:R2518" ca="1" si="156">IF(D$6&gt;=J2455,1,IF(D$6&lt;I2455,0,IF(AND(D$6&gt;=I2455,D$6&lt;J2455),(D$6-I2455)/L2455,"")))</f>
        <v>1</v>
      </c>
      <c r="S2455" s="177">
        <v>0</v>
      </c>
    </row>
    <row r="2456" spans="2:19" s="141" customFormat="1" ht="17.25" customHeight="1" x14ac:dyDescent="0.25">
      <c r="B2456" s="137">
        <v>2443</v>
      </c>
      <c r="C2456" s="86">
        <v>5</v>
      </c>
      <c r="D2456" s="143" t="s">
        <v>1610</v>
      </c>
      <c r="E2456" s="128" t="s">
        <v>1531</v>
      </c>
      <c r="F2456" s="86" t="s">
        <v>1609</v>
      </c>
      <c r="G2456" s="86" t="s">
        <v>1524</v>
      </c>
      <c r="H2456" s="140">
        <f t="shared" ca="1" si="152"/>
        <v>-1</v>
      </c>
      <c r="I2456" s="251">
        <v>42072</v>
      </c>
      <c r="J2456" s="251">
        <v>42076</v>
      </c>
      <c r="K2456" s="149">
        <f t="shared" si="154"/>
        <v>3.7499999999999999E-2</v>
      </c>
      <c r="L2456" s="180">
        <f t="shared" si="153"/>
        <v>5</v>
      </c>
      <c r="M2456" s="251"/>
      <c r="N2456" s="251"/>
      <c r="O2456" s="149">
        <f t="shared" si="155"/>
        <v>3.7499999999999999E-2</v>
      </c>
      <c r="P2456" s="151">
        <v>9</v>
      </c>
      <c r="Q2456" s="145">
        <v>10</v>
      </c>
      <c r="R2456" s="175">
        <f t="shared" ca="1" si="156"/>
        <v>1</v>
      </c>
      <c r="S2456" s="177">
        <v>0</v>
      </c>
    </row>
    <row r="2457" spans="2:19" s="141" customFormat="1" ht="17.25" customHeight="1" x14ac:dyDescent="0.25">
      <c r="B2457" s="137">
        <v>2444</v>
      </c>
      <c r="C2457" s="86">
        <v>5</v>
      </c>
      <c r="D2457" s="143" t="s">
        <v>1611</v>
      </c>
      <c r="E2457" s="128" t="s">
        <v>1533</v>
      </c>
      <c r="F2457" s="86" t="s">
        <v>1609</v>
      </c>
      <c r="G2457" s="86" t="s">
        <v>1524</v>
      </c>
      <c r="H2457" s="140">
        <f t="shared" ca="1" si="152"/>
        <v>-1</v>
      </c>
      <c r="I2457" s="251">
        <v>42072</v>
      </c>
      <c r="J2457" s="251">
        <v>42076</v>
      </c>
      <c r="K2457" s="149">
        <f t="shared" si="154"/>
        <v>3.7499999999999999E-2</v>
      </c>
      <c r="L2457" s="180">
        <f t="shared" si="153"/>
        <v>5</v>
      </c>
      <c r="M2457" s="251"/>
      <c r="N2457" s="251"/>
      <c r="O2457" s="149">
        <f t="shared" si="155"/>
        <v>3.7499999999999999E-2</v>
      </c>
      <c r="P2457" s="151">
        <v>9</v>
      </c>
      <c r="Q2457" s="145">
        <v>10</v>
      </c>
      <c r="R2457" s="175">
        <f t="shared" ca="1" si="156"/>
        <v>1</v>
      </c>
      <c r="S2457" s="177">
        <v>0</v>
      </c>
    </row>
    <row r="2458" spans="2:19" s="141" customFormat="1" ht="17.25" customHeight="1" x14ac:dyDescent="0.25">
      <c r="B2458" s="137">
        <v>2445</v>
      </c>
      <c r="C2458" s="86">
        <v>5</v>
      </c>
      <c r="D2458" s="143" t="s">
        <v>1612</v>
      </c>
      <c r="E2458" s="128" t="s">
        <v>1535</v>
      </c>
      <c r="F2458" s="86" t="s">
        <v>1609</v>
      </c>
      <c r="G2458" s="86" t="s">
        <v>1524</v>
      </c>
      <c r="H2458" s="140">
        <f t="shared" ca="1" si="152"/>
        <v>-1</v>
      </c>
      <c r="I2458" s="251">
        <v>42072</v>
      </c>
      <c r="J2458" s="251">
        <v>42076</v>
      </c>
      <c r="K2458" s="149">
        <f t="shared" si="154"/>
        <v>3.7499999999999999E-2</v>
      </c>
      <c r="L2458" s="180">
        <f t="shared" si="153"/>
        <v>5</v>
      </c>
      <c r="M2458" s="251"/>
      <c r="N2458" s="251"/>
      <c r="O2458" s="149">
        <f t="shared" si="155"/>
        <v>3.7499999999999999E-2</v>
      </c>
      <c r="P2458" s="151">
        <v>9</v>
      </c>
      <c r="Q2458" s="145">
        <v>10</v>
      </c>
      <c r="R2458" s="175">
        <f t="shared" ca="1" si="156"/>
        <v>1</v>
      </c>
      <c r="S2458" s="177">
        <v>0</v>
      </c>
    </row>
    <row r="2459" spans="2:19" s="141" customFormat="1" ht="17.25" customHeight="1" x14ac:dyDescent="0.25">
      <c r="B2459" s="137">
        <v>2446</v>
      </c>
      <c r="C2459" s="86">
        <v>5</v>
      </c>
      <c r="D2459" s="143" t="s">
        <v>1613</v>
      </c>
      <c r="E2459" s="128" t="s">
        <v>1537</v>
      </c>
      <c r="F2459" s="86" t="s">
        <v>1609</v>
      </c>
      <c r="G2459" s="86" t="s">
        <v>1524</v>
      </c>
      <c r="H2459" s="140">
        <f t="shared" ca="1" si="152"/>
        <v>-1</v>
      </c>
      <c r="I2459" s="251">
        <v>42072</v>
      </c>
      <c r="J2459" s="251">
        <v>42076</v>
      </c>
      <c r="K2459" s="149">
        <f t="shared" si="154"/>
        <v>3.7499999999999999E-2</v>
      </c>
      <c r="L2459" s="180">
        <f t="shared" si="153"/>
        <v>5</v>
      </c>
      <c r="M2459" s="251"/>
      <c r="N2459" s="251"/>
      <c r="O2459" s="149">
        <f t="shared" si="155"/>
        <v>3.7499999999999999E-2</v>
      </c>
      <c r="P2459" s="151">
        <v>9</v>
      </c>
      <c r="Q2459" s="145">
        <v>10</v>
      </c>
      <c r="R2459" s="175">
        <f t="shared" ca="1" si="156"/>
        <v>1</v>
      </c>
      <c r="S2459" s="177">
        <v>0</v>
      </c>
    </row>
    <row r="2460" spans="2:19" s="141" customFormat="1" ht="17.25" customHeight="1" x14ac:dyDescent="0.25">
      <c r="B2460" s="137">
        <v>2447</v>
      </c>
      <c r="C2460" s="86">
        <v>5</v>
      </c>
      <c r="D2460" s="143" t="s">
        <v>1614</v>
      </c>
      <c r="E2460" s="128" t="s">
        <v>1539</v>
      </c>
      <c r="F2460" s="86" t="s">
        <v>1609</v>
      </c>
      <c r="G2460" s="86" t="s">
        <v>1524</v>
      </c>
      <c r="H2460" s="140">
        <f t="shared" ca="1" si="152"/>
        <v>-1</v>
      </c>
      <c r="I2460" s="251">
        <v>42072</v>
      </c>
      <c r="J2460" s="251">
        <v>42076</v>
      </c>
      <c r="K2460" s="149">
        <f t="shared" si="154"/>
        <v>3.7499999999999999E-2</v>
      </c>
      <c r="L2460" s="180">
        <f t="shared" si="153"/>
        <v>5</v>
      </c>
      <c r="M2460" s="251"/>
      <c r="N2460" s="251"/>
      <c r="O2460" s="149">
        <f t="shared" si="155"/>
        <v>3.7499999999999999E-2</v>
      </c>
      <c r="P2460" s="151">
        <v>9</v>
      </c>
      <c r="Q2460" s="145">
        <v>10</v>
      </c>
      <c r="R2460" s="175">
        <f t="shared" ca="1" si="156"/>
        <v>1</v>
      </c>
      <c r="S2460" s="177">
        <v>0</v>
      </c>
    </row>
    <row r="2461" spans="2:19" s="141" customFormat="1" ht="17.25" customHeight="1" x14ac:dyDescent="0.25">
      <c r="B2461" s="137">
        <v>2448</v>
      </c>
      <c r="C2461" s="86">
        <v>5</v>
      </c>
      <c r="D2461" s="143" t="s">
        <v>1615</v>
      </c>
      <c r="E2461" s="128" t="s">
        <v>1541</v>
      </c>
      <c r="F2461" s="86" t="s">
        <v>1609</v>
      </c>
      <c r="G2461" s="86" t="s">
        <v>1524</v>
      </c>
      <c r="H2461" s="140">
        <f t="shared" ca="1" si="152"/>
        <v>-1</v>
      </c>
      <c r="I2461" s="251">
        <v>42072</v>
      </c>
      <c r="J2461" s="251">
        <v>42076</v>
      </c>
      <c r="K2461" s="149">
        <f t="shared" si="154"/>
        <v>3.7499999999999999E-2</v>
      </c>
      <c r="L2461" s="180">
        <f t="shared" si="153"/>
        <v>5</v>
      </c>
      <c r="M2461" s="251"/>
      <c r="N2461" s="251"/>
      <c r="O2461" s="149">
        <f t="shared" si="155"/>
        <v>3.7499999999999999E-2</v>
      </c>
      <c r="P2461" s="151">
        <v>9</v>
      </c>
      <c r="Q2461" s="145">
        <v>10</v>
      </c>
      <c r="R2461" s="175">
        <f t="shared" ca="1" si="156"/>
        <v>1</v>
      </c>
      <c r="S2461" s="177">
        <v>0</v>
      </c>
    </row>
    <row r="2462" spans="2:19" s="141" customFormat="1" ht="17.25" customHeight="1" x14ac:dyDescent="0.25">
      <c r="B2462" s="137">
        <v>2449</v>
      </c>
      <c r="C2462" s="86">
        <v>5</v>
      </c>
      <c r="D2462" s="143" t="s">
        <v>1616</v>
      </c>
      <c r="E2462" s="128" t="s">
        <v>1543</v>
      </c>
      <c r="F2462" s="86" t="s">
        <v>1609</v>
      </c>
      <c r="G2462" s="86" t="s">
        <v>1524</v>
      </c>
      <c r="H2462" s="140">
        <f t="shared" ca="1" si="152"/>
        <v>-1</v>
      </c>
      <c r="I2462" s="251">
        <v>42072</v>
      </c>
      <c r="J2462" s="251">
        <v>42076</v>
      </c>
      <c r="K2462" s="149">
        <f t="shared" si="154"/>
        <v>3.7499999999999999E-2</v>
      </c>
      <c r="L2462" s="180">
        <f t="shared" si="153"/>
        <v>5</v>
      </c>
      <c r="M2462" s="251"/>
      <c r="N2462" s="251"/>
      <c r="O2462" s="149">
        <f t="shared" si="155"/>
        <v>3.7499999999999999E-2</v>
      </c>
      <c r="P2462" s="151">
        <v>9</v>
      </c>
      <c r="Q2462" s="145">
        <v>10</v>
      </c>
      <c r="R2462" s="175">
        <f t="shared" ca="1" si="156"/>
        <v>1</v>
      </c>
      <c r="S2462" s="177">
        <v>0</v>
      </c>
    </row>
    <row r="2463" spans="2:19" s="141" customFormat="1" ht="13.5" customHeight="1" x14ac:dyDescent="0.25">
      <c r="B2463" s="137">
        <v>2450</v>
      </c>
      <c r="C2463" s="86">
        <v>3</v>
      </c>
      <c r="D2463" s="143" t="s">
        <v>1617</v>
      </c>
      <c r="E2463" s="128" t="s">
        <v>1618</v>
      </c>
      <c r="F2463" s="86"/>
      <c r="G2463" s="86"/>
      <c r="H2463" s="140">
        <f t="shared" ca="1" si="152"/>
        <v>-1</v>
      </c>
      <c r="I2463" s="251">
        <f>MINA(I2464,I2465)</f>
        <v>42065</v>
      </c>
      <c r="J2463" s="251">
        <f>MAXA(J2464,J2465)</f>
        <v>42076</v>
      </c>
      <c r="K2463" s="149">
        <f>3/4</f>
        <v>0.75</v>
      </c>
      <c r="L2463" s="180">
        <f t="shared" si="153"/>
        <v>10</v>
      </c>
      <c r="M2463" s="251"/>
      <c r="N2463" s="251"/>
      <c r="O2463" s="149">
        <f>3/4</f>
        <v>0.75</v>
      </c>
      <c r="P2463" s="151">
        <v>9</v>
      </c>
      <c r="Q2463" s="145">
        <v>10</v>
      </c>
      <c r="R2463" s="175">
        <f t="shared" ca="1" si="156"/>
        <v>1</v>
      </c>
      <c r="S2463" s="177">
        <v>1</v>
      </c>
    </row>
    <row r="2464" spans="2:19" s="141" customFormat="1" ht="19.5" customHeight="1" x14ac:dyDescent="0.25">
      <c r="B2464" s="137">
        <v>2451</v>
      </c>
      <c r="C2464" s="86">
        <v>4</v>
      </c>
      <c r="D2464" s="143" t="s">
        <v>1619</v>
      </c>
      <c r="E2464" s="128" t="s">
        <v>1620</v>
      </c>
      <c r="F2464" s="200" t="s">
        <v>1621</v>
      </c>
      <c r="G2464" s="200" t="s">
        <v>1622</v>
      </c>
      <c r="H2464" s="140">
        <f t="shared" ca="1" si="152"/>
        <v>-1</v>
      </c>
      <c r="I2464" s="251">
        <v>42065</v>
      </c>
      <c r="J2464" s="251">
        <v>42076</v>
      </c>
      <c r="K2464" s="149">
        <f>0.8/2</f>
        <v>0.4</v>
      </c>
      <c r="L2464" s="180">
        <f t="shared" si="153"/>
        <v>10</v>
      </c>
      <c r="M2464" s="251"/>
      <c r="N2464" s="251"/>
      <c r="O2464" s="149">
        <f>0.8/2</f>
        <v>0.4</v>
      </c>
      <c r="P2464" s="151">
        <v>9</v>
      </c>
      <c r="Q2464" s="145">
        <v>10</v>
      </c>
      <c r="R2464" s="175">
        <f t="shared" ca="1" si="156"/>
        <v>1</v>
      </c>
      <c r="S2464" s="177">
        <v>0</v>
      </c>
    </row>
    <row r="2465" spans="2:19" s="141" customFormat="1" ht="18.75" customHeight="1" x14ac:dyDescent="0.25">
      <c r="B2465" s="137">
        <v>2452</v>
      </c>
      <c r="C2465" s="86">
        <v>4</v>
      </c>
      <c r="D2465" s="143" t="s">
        <v>1623</v>
      </c>
      <c r="E2465" s="128" t="s">
        <v>1624</v>
      </c>
      <c r="F2465" s="201"/>
      <c r="G2465" s="201"/>
      <c r="H2465" s="140">
        <f t="shared" ca="1" si="152"/>
        <v>-1</v>
      </c>
      <c r="I2465" s="251">
        <v>42065</v>
      </c>
      <c r="J2465" s="251">
        <v>42076</v>
      </c>
      <c r="K2465" s="149">
        <f>0.8/2</f>
        <v>0.4</v>
      </c>
      <c r="L2465" s="180">
        <f t="shared" si="153"/>
        <v>10</v>
      </c>
      <c r="M2465" s="251"/>
      <c r="N2465" s="251"/>
      <c r="O2465" s="149">
        <f>0.8/2</f>
        <v>0.4</v>
      </c>
      <c r="P2465" s="151">
        <v>9</v>
      </c>
      <c r="Q2465" s="145">
        <v>10</v>
      </c>
      <c r="R2465" s="175">
        <f t="shared" ca="1" si="156"/>
        <v>1</v>
      </c>
      <c r="S2465" s="177">
        <v>0</v>
      </c>
    </row>
    <row r="2466" spans="2:19" s="141" customFormat="1" ht="13.5" customHeight="1" x14ac:dyDescent="0.25">
      <c r="B2466" s="137">
        <v>2453</v>
      </c>
      <c r="C2466" s="86">
        <v>2</v>
      </c>
      <c r="D2466" s="142">
        <v>10.3</v>
      </c>
      <c r="E2466" s="128" t="s">
        <v>453</v>
      </c>
      <c r="F2466" s="86"/>
      <c r="G2466" s="86"/>
      <c r="H2466" s="140">
        <f t="shared" ca="1" si="152"/>
        <v>0</v>
      </c>
      <c r="I2466" s="251">
        <f>MINA(I2467,I2496)</f>
        <v>42079</v>
      </c>
      <c r="J2466" s="251">
        <f>MAXA(J2467,J2496)</f>
        <v>42167</v>
      </c>
      <c r="K2466" s="149">
        <v>3</v>
      </c>
      <c r="L2466" s="180">
        <f t="shared" si="153"/>
        <v>65</v>
      </c>
      <c r="M2466" s="251"/>
      <c r="N2466" s="251"/>
      <c r="O2466" s="149">
        <v>3</v>
      </c>
      <c r="P2466" s="151">
        <v>75</v>
      </c>
      <c r="Q2466" s="145">
        <v>102</v>
      </c>
      <c r="R2466" s="175">
        <f t="shared" ca="1" si="156"/>
        <v>0.55384615384615388</v>
      </c>
      <c r="S2466" s="177">
        <v>1</v>
      </c>
    </row>
    <row r="2467" spans="2:19" s="141" customFormat="1" ht="13.5" customHeight="1" x14ac:dyDescent="0.25">
      <c r="B2467" s="137">
        <v>2454</v>
      </c>
      <c r="C2467" s="86">
        <v>3</v>
      </c>
      <c r="D2467" s="143" t="s">
        <v>1625</v>
      </c>
      <c r="E2467" s="128" t="s">
        <v>142</v>
      </c>
      <c r="F2467" s="86"/>
      <c r="G2467" s="86"/>
      <c r="H2467" s="140">
        <f t="shared" ca="1" si="152"/>
        <v>0</v>
      </c>
      <c r="I2467" s="251">
        <f>MINA(I2468,I2477)</f>
        <v>42079</v>
      </c>
      <c r="J2467" s="251">
        <f>MAXA(J2468,J2477)</f>
        <v>42167</v>
      </c>
      <c r="K2467" s="149">
        <v>1.8</v>
      </c>
      <c r="L2467" s="180">
        <f t="shared" si="153"/>
        <v>65</v>
      </c>
      <c r="M2467" s="251"/>
      <c r="N2467" s="251"/>
      <c r="O2467" s="149">
        <v>1.8</v>
      </c>
      <c r="P2467" s="151">
        <v>75</v>
      </c>
      <c r="Q2467" s="145">
        <v>102</v>
      </c>
      <c r="R2467" s="175">
        <f t="shared" ca="1" si="156"/>
        <v>0.55384615384615388</v>
      </c>
      <c r="S2467" s="177">
        <v>1</v>
      </c>
    </row>
    <row r="2468" spans="2:19" s="141" customFormat="1" ht="13.5" customHeight="1" x14ac:dyDescent="0.25">
      <c r="B2468" s="137">
        <v>2455</v>
      </c>
      <c r="C2468" s="86">
        <v>4</v>
      </c>
      <c r="D2468" s="143" t="s">
        <v>1626</v>
      </c>
      <c r="E2468" s="128" t="s">
        <v>143</v>
      </c>
      <c r="F2468" s="86"/>
      <c r="G2468" s="86"/>
      <c r="H2468" s="140">
        <f t="shared" ca="1" si="152"/>
        <v>0</v>
      </c>
      <c r="I2468" s="251">
        <f>MINA(I2469,I2477)</f>
        <v>42079</v>
      </c>
      <c r="J2468" s="251">
        <f>MAXA(J2469,J2477)</f>
        <v>42167</v>
      </c>
      <c r="K2468" s="149">
        <v>1.6</v>
      </c>
      <c r="L2468" s="180">
        <f t="shared" si="153"/>
        <v>65</v>
      </c>
      <c r="M2468" s="251"/>
      <c r="N2468" s="251"/>
      <c r="O2468" s="149">
        <v>1.6</v>
      </c>
      <c r="P2468" s="151">
        <v>75</v>
      </c>
      <c r="Q2468" s="145">
        <v>102</v>
      </c>
      <c r="R2468" s="175">
        <f t="shared" ca="1" si="156"/>
        <v>0.55384615384615388</v>
      </c>
      <c r="S2468" s="177">
        <v>0</v>
      </c>
    </row>
    <row r="2469" spans="2:19" s="141" customFormat="1" ht="13.5" customHeight="1" x14ac:dyDescent="0.25">
      <c r="B2469" s="137">
        <v>2456</v>
      </c>
      <c r="C2469" s="86">
        <v>5</v>
      </c>
      <c r="D2469" s="143" t="s">
        <v>1627</v>
      </c>
      <c r="E2469" s="128" t="s">
        <v>1529</v>
      </c>
      <c r="F2469" s="86" t="s">
        <v>929</v>
      </c>
      <c r="G2469" s="86" t="s">
        <v>1524</v>
      </c>
      <c r="H2469" s="140">
        <f t="shared" ca="1" si="152"/>
        <v>0</v>
      </c>
      <c r="I2469" s="251">
        <v>42079</v>
      </c>
      <c r="J2469" s="251">
        <v>42167</v>
      </c>
      <c r="K2469" s="149">
        <f>1.6/8</f>
        <v>0.2</v>
      </c>
      <c r="L2469" s="180">
        <f t="shared" si="153"/>
        <v>65</v>
      </c>
      <c r="M2469" s="251"/>
      <c r="N2469" s="251"/>
      <c r="O2469" s="149">
        <f>1.6/8</f>
        <v>0.2</v>
      </c>
      <c r="P2469" s="151">
        <v>65</v>
      </c>
      <c r="Q2469" s="145">
        <v>88</v>
      </c>
      <c r="R2469" s="175">
        <f t="shared" ca="1" si="156"/>
        <v>0.55384615384615388</v>
      </c>
      <c r="S2469" s="177">
        <v>0</v>
      </c>
    </row>
    <row r="2470" spans="2:19" s="141" customFormat="1" ht="13.5" customHeight="1" x14ac:dyDescent="0.25">
      <c r="B2470" s="137">
        <v>2457</v>
      </c>
      <c r="C2470" s="86">
        <v>5</v>
      </c>
      <c r="D2470" s="143" t="s">
        <v>1628</v>
      </c>
      <c r="E2470" s="128" t="s">
        <v>1531</v>
      </c>
      <c r="F2470" s="86" t="s">
        <v>929</v>
      </c>
      <c r="G2470" s="86" t="s">
        <v>1524</v>
      </c>
      <c r="H2470" s="140">
        <f t="shared" ca="1" si="152"/>
        <v>0</v>
      </c>
      <c r="I2470" s="251">
        <v>42079</v>
      </c>
      <c r="J2470" s="251">
        <v>42167</v>
      </c>
      <c r="K2470" s="149">
        <f t="shared" ref="K2470:K2476" si="157">1.6/8</f>
        <v>0.2</v>
      </c>
      <c r="L2470" s="180">
        <f t="shared" si="153"/>
        <v>65</v>
      </c>
      <c r="M2470" s="251"/>
      <c r="N2470" s="251"/>
      <c r="O2470" s="149">
        <f t="shared" ref="O2470:O2476" si="158">1.6/8</f>
        <v>0.2</v>
      </c>
      <c r="P2470" s="151">
        <v>65</v>
      </c>
      <c r="Q2470" s="145">
        <v>88</v>
      </c>
      <c r="R2470" s="175">
        <f t="shared" ca="1" si="156"/>
        <v>0.55384615384615388</v>
      </c>
      <c r="S2470" s="177">
        <v>0</v>
      </c>
    </row>
    <row r="2471" spans="2:19" s="141" customFormat="1" ht="13.5" customHeight="1" x14ac:dyDescent="0.25">
      <c r="B2471" s="137">
        <v>2458</v>
      </c>
      <c r="C2471" s="86">
        <v>5</v>
      </c>
      <c r="D2471" s="143" t="s">
        <v>1629</v>
      </c>
      <c r="E2471" s="128" t="s">
        <v>1533</v>
      </c>
      <c r="F2471" s="86" t="s">
        <v>929</v>
      </c>
      <c r="G2471" s="86" t="s">
        <v>1524</v>
      </c>
      <c r="H2471" s="140">
        <f t="shared" ca="1" si="152"/>
        <v>0</v>
      </c>
      <c r="I2471" s="251">
        <v>42079</v>
      </c>
      <c r="J2471" s="251">
        <v>42167</v>
      </c>
      <c r="K2471" s="149">
        <f t="shared" si="157"/>
        <v>0.2</v>
      </c>
      <c r="L2471" s="180">
        <f t="shared" si="153"/>
        <v>65</v>
      </c>
      <c r="M2471" s="251"/>
      <c r="N2471" s="251"/>
      <c r="O2471" s="149">
        <f t="shared" si="158"/>
        <v>0.2</v>
      </c>
      <c r="P2471" s="151">
        <v>65</v>
      </c>
      <c r="Q2471" s="145">
        <v>88</v>
      </c>
      <c r="R2471" s="175">
        <f t="shared" ca="1" si="156"/>
        <v>0.55384615384615388</v>
      </c>
      <c r="S2471" s="177">
        <v>0</v>
      </c>
    </row>
    <row r="2472" spans="2:19" s="141" customFormat="1" ht="13.5" customHeight="1" x14ac:dyDescent="0.25">
      <c r="B2472" s="137">
        <v>2459</v>
      </c>
      <c r="C2472" s="86">
        <v>5</v>
      </c>
      <c r="D2472" s="143" t="s">
        <v>1630</v>
      </c>
      <c r="E2472" s="128" t="s">
        <v>1535</v>
      </c>
      <c r="F2472" s="86" t="s">
        <v>929</v>
      </c>
      <c r="G2472" s="86" t="s">
        <v>1524</v>
      </c>
      <c r="H2472" s="140">
        <f t="shared" ca="1" si="152"/>
        <v>0</v>
      </c>
      <c r="I2472" s="251">
        <v>42079</v>
      </c>
      <c r="J2472" s="251">
        <v>42167</v>
      </c>
      <c r="K2472" s="149">
        <f t="shared" si="157"/>
        <v>0.2</v>
      </c>
      <c r="L2472" s="180">
        <f t="shared" si="153"/>
        <v>65</v>
      </c>
      <c r="M2472" s="251"/>
      <c r="N2472" s="251"/>
      <c r="O2472" s="149">
        <f t="shared" si="158"/>
        <v>0.2</v>
      </c>
      <c r="P2472" s="151">
        <v>65</v>
      </c>
      <c r="Q2472" s="145">
        <v>88</v>
      </c>
      <c r="R2472" s="175">
        <f t="shared" ca="1" si="156"/>
        <v>0.55384615384615388</v>
      </c>
      <c r="S2472" s="177">
        <v>0</v>
      </c>
    </row>
    <row r="2473" spans="2:19" s="141" customFormat="1" ht="13.5" customHeight="1" x14ac:dyDescent="0.25">
      <c r="B2473" s="137">
        <v>2460</v>
      </c>
      <c r="C2473" s="86">
        <v>5</v>
      </c>
      <c r="D2473" s="143" t="s">
        <v>1631</v>
      </c>
      <c r="E2473" s="128" t="s">
        <v>1632</v>
      </c>
      <c r="F2473" s="86" t="s">
        <v>929</v>
      </c>
      <c r="G2473" s="86" t="s">
        <v>1524</v>
      </c>
      <c r="H2473" s="140">
        <f t="shared" ca="1" si="152"/>
        <v>-1</v>
      </c>
      <c r="I2473" s="251">
        <v>42065</v>
      </c>
      <c r="J2473" s="251">
        <v>42111</v>
      </c>
      <c r="K2473" s="149">
        <v>0.1</v>
      </c>
      <c r="L2473" s="180">
        <f t="shared" si="153"/>
        <v>35</v>
      </c>
      <c r="M2473" s="251"/>
      <c r="N2473" s="251"/>
      <c r="O2473" s="149">
        <v>0.1</v>
      </c>
      <c r="P2473" s="151">
        <v>75</v>
      </c>
      <c r="Q2473" s="145">
        <v>102</v>
      </c>
      <c r="R2473" s="175">
        <f t="shared" ca="1" si="156"/>
        <v>1</v>
      </c>
      <c r="S2473" s="177">
        <v>0</v>
      </c>
    </row>
    <row r="2474" spans="2:19" s="141" customFormat="1" ht="13.5" customHeight="1" x14ac:dyDescent="0.25">
      <c r="B2474" s="137">
        <v>2461</v>
      </c>
      <c r="C2474" s="86">
        <v>5</v>
      </c>
      <c r="D2474" s="143" t="s">
        <v>1633</v>
      </c>
      <c r="E2474" s="128" t="s">
        <v>1537</v>
      </c>
      <c r="F2474" s="86" t="s">
        <v>929</v>
      </c>
      <c r="G2474" s="86" t="s">
        <v>1524</v>
      </c>
      <c r="H2474" s="140">
        <f t="shared" ca="1" si="152"/>
        <v>0</v>
      </c>
      <c r="I2474" s="251">
        <v>42065</v>
      </c>
      <c r="J2474" s="251">
        <v>42167</v>
      </c>
      <c r="K2474" s="149">
        <v>0.2</v>
      </c>
      <c r="L2474" s="180">
        <f t="shared" si="153"/>
        <v>75</v>
      </c>
      <c r="M2474" s="251"/>
      <c r="N2474" s="251"/>
      <c r="O2474" s="149">
        <v>0.2</v>
      </c>
      <c r="P2474" s="151">
        <v>75</v>
      </c>
      <c r="Q2474" s="145">
        <v>102</v>
      </c>
      <c r="R2474" s="175">
        <f t="shared" ca="1" si="156"/>
        <v>0.66666666666666663</v>
      </c>
      <c r="S2474" s="177">
        <v>0</v>
      </c>
    </row>
    <row r="2475" spans="2:19" s="141" customFormat="1" ht="13.5" customHeight="1" x14ac:dyDescent="0.25">
      <c r="B2475" s="137">
        <v>2462</v>
      </c>
      <c r="C2475" s="86">
        <v>5</v>
      </c>
      <c r="D2475" s="143" t="s">
        <v>1634</v>
      </c>
      <c r="E2475" s="128" t="s">
        <v>1539</v>
      </c>
      <c r="F2475" s="86" t="s">
        <v>929</v>
      </c>
      <c r="G2475" s="86" t="s">
        <v>1524</v>
      </c>
      <c r="H2475" s="140">
        <f t="shared" ca="1" si="152"/>
        <v>0</v>
      </c>
      <c r="I2475" s="251">
        <v>42079</v>
      </c>
      <c r="J2475" s="251">
        <v>42167</v>
      </c>
      <c r="K2475" s="149">
        <f t="shared" si="157"/>
        <v>0.2</v>
      </c>
      <c r="L2475" s="180">
        <f t="shared" si="153"/>
        <v>65</v>
      </c>
      <c r="M2475" s="251"/>
      <c r="N2475" s="251"/>
      <c r="O2475" s="149">
        <f t="shared" si="158"/>
        <v>0.2</v>
      </c>
      <c r="P2475" s="151">
        <v>65</v>
      </c>
      <c r="Q2475" s="145">
        <v>88</v>
      </c>
      <c r="R2475" s="175">
        <f t="shared" ca="1" si="156"/>
        <v>0.55384615384615388</v>
      </c>
      <c r="S2475" s="177">
        <v>0</v>
      </c>
    </row>
    <row r="2476" spans="2:19" s="141" customFormat="1" ht="13.5" customHeight="1" x14ac:dyDescent="0.25">
      <c r="B2476" s="137">
        <v>2463</v>
      </c>
      <c r="C2476" s="86">
        <v>5</v>
      </c>
      <c r="D2476" s="143" t="s">
        <v>1635</v>
      </c>
      <c r="E2476" s="128" t="s">
        <v>1541</v>
      </c>
      <c r="F2476" s="86" t="s">
        <v>929</v>
      </c>
      <c r="G2476" s="86" t="s">
        <v>1524</v>
      </c>
      <c r="H2476" s="140">
        <f t="shared" ca="1" si="152"/>
        <v>0</v>
      </c>
      <c r="I2476" s="251">
        <v>42079</v>
      </c>
      <c r="J2476" s="251">
        <v>42167</v>
      </c>
      <c r="K2476" s="149">
        <f t="shared" si="157"/>
        <v>0.2</v>
      </c>
      <c r="L2476" s="180">
        <f t="shared" si="153"/>
        <v>65</v>
      </c>
      <c r="M2476" s="251"/>
      <c r="N2476" s="251"/>
      <c r="O2476" s="149">
        <f t="shared" si="158"/>
        <v>0.2</v>
      </c>
      <c r="P2476" s="151">
        <v>65</v>
      </c>
      <c r="Q2476" s="145">
        <v>88</v>
      </c>
      <c r="R2476" s="175">
        <f t="shared" ca="1" si="156"/>
        <v>0.55384615384615388</v>
      </c>
      <c r="S2476" s="177">
        <v>0</v>
      </c>
    </row>
    <row r="2477" spans="2:19" s="141" customFormat="1" ht="13.5" customHeight="1" x14ac:dyDescent="0.25">
      <c r="B2477" s="137">
        <v>2464</v>
      </c>
      <c r="C2477" s="86">
        <v>5</v>
      </c>
      <c r="D2477" s="143" t="s">
        <v>1636</v>
      </c>
      <c r="E2477" s="128" t="s">
        <v>1543</v>
      </c>
      <c r="F2477" s="86" t="s">
        <v>929</v>
      </c>
      <c r="G2477" s="86" t="s">
        <v>1524</v>
      </c>
      <c r="H2477" s="140">
        <f t="shared" ca="1" si="152"/>
        <v>0</v>
      </c>
      <c r="I2477" s="251">
        <v>42079</v>
      </c>
      <c r="J2477" s="251">
        <v>42167</v>
      </c>
      <c r="K2477" s="149">
        <v>0.1</v>
      </c>
      <c r="L2477" s="180">
        <f t="shared" si="153"/>
        <v>65</v>
      </c>
      <c r="M2477" s="251"/>
      <c r="N2477" s="251"/>
      <c r="O2477" s="149">
        <v>0.1</v>
      </c>
      <c r="P2477" s="151">
        <v>65</v>
      </c>
      <c r="Q2477" s="145">
        <v>88</v>
      </c>
      <c r="R2477" s="175">
        <f t="shared" ca="1" si="156"/>
        <v>0.55384615384615388</v>
      </c>
      <c r="S2477" s="177">
        <v>0</v>
      </c>
    </row>
    <row r="2478" spans="2:19" s="141" customFormat="1" ht="13.5" customHeight="1" x14ac:dyDescent="0.25">
      <c r="B2478" s="137">
        <v>2465</v>
      </c>
      <c r="C2478" s="86">
        <v>4</v>
      </c>
      <c r="D2478" s="143" t="s">
        <v>1637</v>
      </c>
      <c r="E2478" s="128" t="s">
        <v>144</v>
      </c>
      <c r="F2478" s="84"/>
      <c r="G2478" s="86"/>
      <c r="H2478" s="140">
        <f t="shared" ca="1" si="152"/>
        <v>0</v>
      </c>
      <c r="I2478" s="251">
        <f>MINA(I2479,I2486)</f>
        <v>42100</v>
      </c>
      <c r="J2478" s="251">
        <f>MAXA(J2479,J2486)</f>
        <v>42167</v>
      </c>
      <c r="K2478" s="149">
        <v>0.2</v>
      </c>
      <c r="L2478" s="180">
        <f t="shared" si="153"/>
        <v>50</v>
      </c>
      <c r="M2478" s="251"/>
      <c r="N2478" s="251"/>
      <c r="O2478" s="149">
        <v>0.2</v>
      </c>
      <c r="P2478" s="151">
        <v>20</v>
      </c>
      <c r="Q2478" s="145">
        <v>25</v>
      </c>
      <c r="R2478" s="175">
        <f t="shared" ca="1" si="156"/>
        <v>0.3</v>
      </c>
      <c r="S2478" s="177">
        <v>0</v>
      </c>
    </row>
    <row r="2479" spans="2:19" s="141" customFormat="1" ht="13.5" customHeight="1" x14ac:dyDescent="0.25">
      <c r="B2479" s="137">
        <v>2466</v>
      </c>
      <c r="C2479" s="86">
        <v>5</v>
      </c>
      <c r="D2479" s="143" t="s">
        <v>1638</v>
      </c>
      <c r="E2479" s="128" t="s">
        <v>1529</v>
      </c>
      <c r="F2479" s="84" t="s">
        <v>149</v>
      </c>
      <c r="G2479" s="86" t="s">
        <v>1524</v>
      </c>
      <c r="H2479" s="140">
        <f t="shared" ca="1" si="152"/>
        <v>0</v>
      </c>
      <c r="I2479" s="251">
        <v>42100</v>
      </c>
      <c r="J2479" s="251">
        <v>42167</v>
      </c>
      <c r="K2479" s="149">
        <f>0.2/8</f>
        <v>2.5000000000000001E-2</v>
      </c>
      <c r="L2479" s="180">
        <f t="shared" si="153"/>
        <v>50</v>
      </c>
      <c r="M2479" s="251"/>
      <c r="N2479" s="251"/>
      <c r="O2479" s="149">
        <f>0.2/8</f>
        <v>2.5000000000000001E-2</v>
      </c>
      <c r="P2479" s="151">
        <v>65</v>
      </c>
      <c r="Q2479" s="145">
        <v>88</v>
      </c>
      <c r="R2479" s="175">
        <f t="shared" ca="1" si="156"/>
        <v>0.3</v>
      </c>
      <c r="S2479" s="177">
        <v>0</v>
      </c>
    </row>
    <row r="2480" spans="2:19" s="141" customFormat="1" ht="13.5" customHeight="1" x14ac:dyDescent="0.25">
      <c r="B2480" s="137">
        <v>2467</v>
      </c>
      <c r="C2480" s="86">
        <v>5</v>
      </c>
      <c r="D2480" s="143" t="s">
        <v>1639</v>
      </c>
      <c r="E2480" s="128" t="s">
        <v>1531</v>
      </c>
      <c r="F2480" s="84" t="s">
        <v>149</v>
      </c>
      <c r="G2480" s="86" t="s">
        <v>1524</v>
      </c>
      <c r="H2480" s="140">
        <f t="shared" ca="1" si="152"/>
        <v>0</v>
      </c>
      <c r="I2480" s="251">
        <v>42100</v>
      </c>
      <c r="J2480" s="251">
        <v>42167</v>
      </c>
      <c r="K2480" s="149">
        <f t="shared" ref="K2480:K2486" si="159">0.2/8</f>
        <v>2.5000000000000001E-2</v>
      </c>
      <c r="L2480" s="180">
        <f t="shared" si="153"/>
        <v>50</v>
      </c>
      <c r="M2480" s="251"/>
      <c r="N2480" s="251"/>
      <c r="O2480" s="149">
        <f t="shared" ref="O2480:O2486" si="160">0.2/8</f>
        <v>2.5000000000000001E-2</v>
      </c>
      <c r="P2480" s="151">
        <v>65</v>
      </c>
      <c r="Q2480" s="145">
        <v>88</v>
      </c>
      <c r="R2480" s="175">
        <f t="shared" ca="1" si="156"/>
        <v>0.3</v>
      </c>
      <c r="S2480" s="177">
        <v>0</v>
      </c>
    </row>
    <row r="2481" spans="2:19" s="141" customFormat="1" ht="13.5" customHeight="1" x14ac:dyDescent="0.25">
      <c r="B2481" s="137">
        <v>2468</v>
      </c>
      <c r="C2481" s="86">
        <v>5</v>
      </c>
      <c r="D2481" s="143" t="s">
        <v>1640</v>
      </c>
      <c r="E2481" s="128" t="s">
        <v>1533</v>
      </c>
      <c r="F2481" s="84" t="s">
        <v>149</v>
      </c>
      <c r="G2481" s="86" t="s">
        <v>1524</v>
      </c>
      <c r="H2481" s="140">
        <f t="shared" ca="1" si="152"/>
        <v>0</v>
      </c>
      <c r="I2481" s="251">
        <v>42100</v>
      </c>
      <c r="J2481" s="251">
        <v>42167</v>
      </c>
      <c r="K2481" s="149">
        <f t="shared" si="159"/>
        <v>2.5000000000000001E-2</v>
      </c>
      <c r="L2481" s="180">
        <f t="shared" si="153"/>
        <v>50</v>
      </c>
      <c r="M2481" s="251"/>
      <c r="N2481" s="251"/>
      <c r="O2481" s="149">
        <f t="shared" si="160"/>
        <v>2.5000000000000001E-2</v>
      </c>
      <c r="P2481" s="151">
        <v>65</v>
      </c>
      <c r="Q2481" s="145">
        <v>88</v>
      </c>
      <c r="R2481" s="175">
        <f t="shared" ca="1" si="156"/>
        <v>0.3</v>
      </c>
      <c r="S2481" s="177">
        <v>0</v>
      </c>
    </row>
    <row r="2482" spans="2:19" s="141" customFormat="1" ht="13.5" customHeight="1" x14ac:dyDescent="0.25">
      <c r="B2482" s="137">
        <v>2469</v>
      </c>
      <c r="C2482" s="86">
        <v>5</v>
      </c>
      <c r="D2482" s="143" t="s">
        <v>1641</v>
      </c>
      <c r="E2482" s="128" t="s">
        <v>1535</v>
      </c>
      <c r="F2482" s="84" t="s">
        <v>149</v>
      </c>
      <c r="G2482" s="86" t="s">
        <v>1524</v>
      </c>
      <c r="H2482" s="140">
        <f t="shared" ca="1" si="152"/>
        <v>0</v>
      </c>
      <c r="I2482" s="251">
        <v>42100</v>
      </c>
      <c r="J2482" s="251">
        <v>42167</v>
      </c>
      <c r="K2482" s="149">
        <f t="shared" si="159"/>
        <v>2.5000000000000001E-2</v>
      </c>
      <c r="L2482" s="180">
        <f t="shared" si="153"/>
        <v>50</v>
      </c>
      <c r="M2482" s="251"/>
      <c r="N2482" s="251"/>
      <c r="O2482" s="149">
        <f t="shared" si="160"/>
        <v>2.5000000000000001E-2</v>
      </c>
      <c r="P2482" s="151">
        <v>65</v>
      </c>
      <c r="Q2482" s="145">
        <v>88</v>
      </c>
      <c r="R2482" s="175">
        <f t="shared" ca="1" si="156"/>
        <v>0.3</v>
      </c>
      <c r="S2482" s="177">
        <v>0</v>
      </c>
    </row>
    <row r="2483" spans="2:19" s="141" customFormat="1" ht="13.5" customHeight="1" x14ac:dyDescent="0.25">
      <c r="B2483" s="137">
        <v>2470</v>
      </c>
      <c r="C2483" s="86">
        <v>5</v>
      </c>
      <c r="D2483" s="143" t="s">
        <v>1642</v>
      </c>
      <c r="E2483" s="128" t="s">
        <v>1537</v>
      </c>
      <c r="F2483" s="84" t="s">
        <v>149</v>
      </c>
      <c r="G2483" s="86" t="s">
        <v>1524</v>
      </c>
      <c r="H2483" s="140">
        <f t="shared" ca="1" si="152"/>
        <v>0</v>
      </c>
      <c r="I2483" s="251">
        <v>42100</v>
      </c>
      <c r="J2483" s="251">
        <v>42167</v>
      </c>
      <c r="K2483" s="149">
        <f t="shared" si="159"/>
        <v>2.5000000000000001E-2</v>
      </c>
      <c r="L2483" s="180">
        <f t="shared" si="153"/>
        <v>50</v>
      </c>
      <c r="M2483" s="251"/>
      <c r="N2483" s="251"/>
      <c r="O2483" s="149">
        <f t="shared" si="160"/>
        <v>2.5000000000000001E-2</v>
      </c>
      <c r="P2483" s="151">
        <v>75</v>
      </c>
      <c r="Q2483" s="145">
        <v>102</v>
      </c>
      <c r="R2483" s="175">
        <f t="shared" ca="1" si="156"/>
        <v>0.3</v>
      </c>
      <c r="S2483" s="177">
        <v>0</v>
      </c>
    </row>
    <row r="2484" spans="2:19" s="141" customFormat="1" ht="13.5" customHeight="1" x14ac:dyDescent="0.25">
      <c r="B2484" s="137">
        <v>2471</v>
      </c>
      <c r="C2484" s="86">
        <v>5</v>
      </c>
      <c r="D2484" s="143" t="s">
        <v>1643</v>
      </c>
      <c r="E2484" s="128" t="s">
        <v>1539</v>
      </c>
      <c r="F2484" s="84" t="s">
        <v>149</v>
      </c>
      <c r="G2484" s="86" t="s">
        <v>1524</v>
      </c>
      <c r="H2484" s="140">
        <f t="shared" ca="1" si="152"/>
        <v>0</v>
      </c>
      <c r="I2484" s="251">
        <v>42100</v>
      </c>
      <c r="J2484" s="251">
        <v>42167</v>
      </c>
      <c r="K2484" s="149">
        <f t="shared" si="159"/>
        <v>2.5000000000000001E-2</v>
      </c>
      <c r="L2484" s="180">
        <f t="shared" si="153"/>
        <v>50</v>
      </c>
      <c r="M2484" s="251"/>
      <c r="N2484" s="251"/>
      <c r="O2484" s="149">
        <f t="shared" si="160"/>
        <v>2.5000000000000001E-2</v>
      </c>
      <c r="P2484" s="151">
        <v>65</v>
      </c>
      <c r="Q2484" s="145">
        <v>88</v>
      </c>
      <c r="R2484" s="175">
        <f t="shared" ca="1" si="156"/>
        <v>0.3</v>
      </c>
      <c r="S2484" s="177">
        <v>0</v>
      </c>
    </row>
    <row r="2485" spans="2:19" s="141" customFormat="1" ht="13.5" customHeight="1" x14ac:dyDescent="0.25">
      <c r="B2485" s="137">
        <v>2472</v>
      </c>
      <c r="C2485" s="86">
        <v>5</v>
      </c>
      <c r="D2485" s="143" t="s">
        <v>1644</v>
      </c>
      <c r="E2485" s="128" t="s">
        <v>1541</v>
      </c>
      <c r="F2485" s="84" t="s">
        <v>149</v>
      </c>
      <c r="G2485" s="86" t="s">
        <v>1524</v>
      </c>
      <c r="H2485" s="140">
        <f t="shared" ca="1" si="152"/>
        <v>0</v>
      </c>
      <c r="I2485" s="251">
        <v>42100</v>
      </c>
      <c r="J2485" s="251">
        <v>42167</v>
      </c>
      <c r="K2485" s="149">
        <f t="shared" si="159"/>
        <v>2.5000000000000001E-2</v>
      </c>
      <c r="L2485" s="180">
        <f t="shared" si="153"/>
        <v>50</v>
      </c>
      <c r="M2485" s="251"/>
      <c r="N2485" s="251"/>
      <c r="O2485" s="149">
        <f t="shared" si="160"/>
        <v>2.5000000000000001E-2</v>
      </c>
      <c r="P2485" s="151">
        <v>65</v>
      </c>
      <c r="Q2485" s="145">
        <v>88</v>
      </c>
      <c r="R2485" s="175">
        <f t="shared" ca="1" si="156"/>
        <v>0.3</v>
      </c>
      <c r="S2485" s="177">
        <v>0</v>
      </c>
    </row>
    <row r="2486" spans="2:19" s="141" customFormat="1" ht="13.5" customHeight="1" x14ac:dyDescent="0.25">
      <c r="B2486" s="137">
        <v>2473</v>
      </c>
      <c r="C2486" s="86">
        <v>5</v>
      </c>
      <c r="D2486" s="143" t="s">
        <v>1645</v>
      </c>
      <c r="E2486" s="128" t="s">
        <v>1543</v>
      </c>
      <c r="F2486" s="84" t="s">
        <v>149</v>
      </c>
      <c r="G2486" s="86" t="s">
        <v>1524</v>
      </c>
      <c r="H2486" s="140">
        <f t="shared" ca="1" si="152"/>
        <v>0</v>
      </c>
      <c r="I2486" s="251">
        <v>42100</v>
      </c>
      <c r="J2486" s="251">
        <v>42167</v>
      </c>
      <c r="K2486" s="149">
        <f t="shared" si="159"/>
        <v>2.5000000000000001E-2</v>
      </c>
      <c r="L2486" s="180">
        <f t="shared" si="153"/>
        <v>50</v>
      </c>
      <c r="M2486" s="251"/>
      <c r="N2486" s="251"/>
      <c r="O2486" s="149">
        <f t="shared" si="160"/>
        <v>2.5000000000000001E-2</v>
      </c>
      <c r="P2486" s="151">
        <v>65</v>
      </c>
      <c r="Q2486" s="145">
        <v>88</v>
      </c>
      <c r="R2486" s="175">
        <f t="shared" ca="1" si="156"/>
        <v>0.3</v>
      </c>
      <c r="S2486" s="177">
        <v>0</v>
      </c>
    </row>
    <row r="2487" spans="2:19" s="141" customFormat="1" ht="13.5" customHeight="1" x14ac:dyDescent="0.25">
      <c r="B2487" s="137">
        <v>2474</v>
      </c>
      <c r="C2487" s="86">
        <v>3</v>
      </c>
      <c r="D2487" s="143" t="s">
        <v>1646</v>
      </c>
      <c r="E2487" s="128" t="s">
        <v>1647</v>
      </c>
      <c r="F2487" s="86"/>
      <c r="G2487" s="86"/>
      <c r="H2487" s="140">
        <f t="shared" ca="1" si="152"/>
        <v>0</v>
      </c>
      <c r="I2487" s="251">
        <f>MINA(I2488,I2496)</f>
        <v>42100</v>
      </c>
      <c r="J2487" s="251">
        <f>MAXA(J2488,J2496)</f>
        <v>42167</v>
      </c>
      <c r="K2487" s="149">
        <v>1.2</v>
      </c>
      <c r="L2487" s="180">
        <f t="shared" si="153"/>
        <v>50</v>
      </c>
      <c r="M2487" s="251"/>
      <c r="N2487" s="251"/>
      <c r="O2487" s="149">
        <v>1.2</v>
      </c>
      <c r="P2487" s="151">
        <v>75</v>
      </c>
      <c r="Q2487" s="145">
        <v>102</v>
      </c>
      <c r="R2487" s="175">
        <f t="shared" ca="1" si="156"/>
        <v>0.3</v>
      </c>
      <c r="S2487" s="177">
        <v>1</v>
      </c>
    </row>
    <row r="2488" spans="2:19" s="141" customFormat="1" ht="13.5" customHeight="1" x14ac:dyDescent="0.25">
      <c r="B2488" s="137">
        <v>2475</v>
      </c>
      <c r="C2488" s="86">
        <v>4</v>
      </c>
      <c r="D2488" s="143" t="s">
        <v>1648</v>
      </c>
      <c r="E2488" s="128" t="s">
        <v>1647</v>
      </c>
      <c r="F2488" s="86"/>
      <c r="G2488" s="86"/>
      <c r="H2488" s="140">
        <f t="shared" ca="1" si="152"/>
        <v>0</v>
      </c>
      <c r="I2488" s="251">
        <f>MINA(I2489,I2496)</f>
        <v>42100</v>
      </c>
      <c r="J2488" s="251">
        <f>MAXA(J2489,J2496)</f>
        <v>42167</v>
      </c>
      <c r="K2488" s="149">
        <v>1.2</v>
      </c>
      <c r="L2488" s="180">
        <f t="shared" si="153"/>
        <v>50</v>
      </c>
      <c r="M2488" s="251"/>
      <c r="N2488" s="251"/>
      <c r="O2488" s="149">
        <v>1.2</v>
      </c>
      <c r="P2488" s="151">
        <v>75</v>
      </c>
      <c r="Q2488" s="145">
        <v>102</v>
      </c>
      <c r="R2488" s="175">
        <f t="shared" ca="1" si="156"/>
        <v>0.3</v>
      </c>
      <c r="S2488" s="177">
        <v>0</v>
      </c>
    </row>
    <row r="2489" spans="2:19" s="141" customFormat="1" ht="13.5" customHeight="1" x14ac:dyDescent="0.25">
      <c r="B2489" s="137">
        <v>2476</v>
      </c>
      <c r="C2489" s="86">
        <v>5</v>
      </c>
      <c r="D2489" s="143" t="s">
        <v>1649</v>
      </c>
      <c r="E2489" s="128" t="s">
        <v>1529</v>
      </c>
      <c r="F2489" s="86" t="s">
        <v>462</v>
      </c>
      <c r="G2489" s="86" t="s">
        <v>1524</v>
      </c>
      <c r="H2489" s="140">
        <f t="shared" ca="1" si="152"/>
        <v>0</v>
      </c>
      <c r="I2489" s="251">
        <v>42100</v>
      </c>
      <c r="J2489" s="251">
        <v>42167</v>
      </c>
      <c r="K2489" s="149">
        <f>1.2/8</f>
        <v>0.15</v>
      </c>
      <c r="L2489" s="180">
        <f t="shared" si="153"/>
        <v>50</v>
      </c>
      <c r="M2489" s="251"/>
      <c r="N2489" s="251"/>
      <c r="O2489" s="149">
        <f>1.2/8</f>
        <v>0.15</v>
      </c>
      <c r="P2489" s="151">
        <v>65</v>
      </c>
      <c r="Q2489" s="145">
        <v>88</v>
      </c>
      <c r="R2489" s="175">
        <f t="shared" ca="1" si="156"/>
        <v>0.3</v>
      </c>
      <c r="S2489" s="177">
        <v>0</v>
      </c>
    </row>
    <row r="2490" spans="2:19" s="141" customFormat="1" ht="13.5" customHeight="1" x14ac:dyDescent="0.25">
      <c r="B2490" s="137">
        <v>2477</v>
      </c>
      <c r="C2490" s="86">
        <v>5</v>
      </c>
      <c r="D2490" s="143" t="s">
        <v>1650</v>
      </c>
      <c r="E2490" s="128" t="s">
        <v>1531</v>
      </c>
      <c r="F2490" s="86" t="s">
        <v>462</v>
      </c>
      <c r="G2490" s="86" t="s">
        <v>1524</v>
      </c>
      <c r="H2490" s="140">
        <f t="shared" ca="1" si="152"/>
        <v>0</v>
      </c>
      <c r="I2490" s="251">
        <v>42100</v>
      </c>
      <c r="J2490" s="251">
        <v>42167</v>
      </c>
      <c r="K2490" s="149">
        <f t="shared" ref="K2490:K2496" si="161">1.2/8</f>
        <v>0.15</v>
      </c>
      <c r="L2490" s="180">
        <f t="shared" si="153"/>
        <v>50</v>
      </c>
      <c r="M2490" s="251"/>
      <c r="N2490" s="251"/>
      <c r="O2490" s="149">
        <f t="shared" ref="O2490:O2496" si="162">1.2/8</f>
        <v>0.15</v>
      </c>
      <c r="P2490" s="151">
        <v>65</v>
      </c>
      <c r="Q2490" s="145">
        <v>88</v>
      </c>
      <c r="R2490" s="175">
        <f t="shared" ca="1" si="156"/>
        <v>0.3</v>
      </c>
      <c r="S2490" s="177">
        <v>0</v>
      </c>
    </row>
    <row r="2491" spans="2:19" s="141" customFormat="1" ht="13.5" customHeight="1" x14ac:dyDescent="0.25">
      <c r="B2491" s="137">
        <v>2478</v>
      </c>
      <c r="C2491" s="86">
        <v>5</v>
      </c>
      <c r="D2491" s="143" t="s">
        <v>1651</v>
      </c>
      <c r="E2491" s="128" t="s">
        <v>1533</v>
      </c>
      <c r="F2491" s="86" t="s">
        <v>462</v>
      </c>
      <c r="G2491" s="86" t="s">
        <v>1524</v>
      </c>
      <c r="H2491" s="140">
        <f t="shared" ca="1" si="152"/>
        <v>0</v>
      </c>
      <c r="I2491" s="251">
        <v>42100</v>
      </c>
      <c r="J2491" s="251">
        <v>42167</v>
      </c>
      <c r="K2491" s="149">
        <f t="shared" si="161"/>
        <v>0.15</v>
      </c>
      <c r="L2491" s="180">
        <f t="shared" si="153"/>
        <v>50</v>
      </c>
      <c r="M2491" s="251"/>
      <c r="N2491" s="251"/>
      <c r="O2491" s="149">
        <f t="shared" si="162"/>
        <v>0.15</v>
      </c>
      <c r="P2491" s="151">
        <v>65</v>
      </c>
      <c r="Q2491" s="145">
        <v>88</v>
      </c>
      <c r="R2491" s="175">
        <f t="shared" ca="1" si="156"/>
        <v>0.3</v>
      </c>
      <c r="S2491" s="177">
        <v>0</v>
      </c>
    </row>
    <row r="2492" spans="2:19" s="141" customFormat="1" ht="13.5" customHeight="1" x14ac:dyDescent="0.25">
      <c r="B2492" s="137">
        <v>2479</v>
      </c>
      <c r="C2492" s="86">
        <v>5</v>
      </c>
      <c r="D2492" s="143" t="s">
        <v>1652</v>
      </c>
      <c r="E2492" s="128" t="s">
        <v>1535</v>
      </c>
      <c r="F2492" s="86" t="s">
        <v>462</v>
      </c>
      <c r="G2492" s="86" t="s">
        <v>1524</v>
      </c>
      <c r="H2492" s="140">
        <f t="shared" ca="1" si="152"/>
        <v>0</v>
      </c>
      <c r="I2492" s="251">
        <v>42100</v>
      </c>
      <c r="J2492" s="251">
        <v>42167</v>
      </c>
      <c r="K2492" s="149">
        <f t="shared" si="161"/>
        <v>0.15</v>
      </c>
      <c r="L2492" s="180">
        <f t="shared" si="153"/>
        <v>50</v>
      </c>
      <c r="M2492" s="251"/>
      <c r="N2492" s="251"/>
      <c r="O2492" s="149">
        <f t="shared" si="162"/>
        <v>0.15</v>
      </c>
      <c r="P2492" s="151">
        <v>65</v>
      </c>
      <c r="Q2492" s="145">
        <v>88</v>
      </c>
      <c r="R2492" s="175">
        <f t="shared" ca="1" si="156"/>
        <v>0.3</v>
      </c>
      <c r="S2492" s="177">
        <v>0</v>
      </c>
    </row>
    <row r="2493" spans="2:19" s="141" customFormat="1" ht="13.5" customHeight="1" x14ac:dyDescent="0.25">
      <c r="B2493" s="137">
        <v>2480</v>
      </c>
      <c r="C2493" s="86">
        <v>5</v>
      </c>
      <c r="D2493" s="143" t="s">
        <v>1653</v>
      </c>
      <c r="E2493" s="128" t="s">
        <v>1537</v>
      </c>
      <c r="F2493" s="86" t="s">
        <v>462</v>
      </c>
      <c r="G2493" s="86" t="s">
        <v>1524</v>
      </c>
      <c r="H2493" s="140">
        <f t="shared" ca="1" si="152"/>
        <v>0</v>
      </c>
      <c r="I2493" s="251">
        <v>42100</v>
      </c>
      <c r="J2493" s="251">
        <v>42167</v>
      </c>
      <c r="K2493" s="149">
        <f t="shared" si="161"/>
        <v>0.15</v>
      </c>
      <c r="L2493" s="180">
        <f t="shared" si="153"/>
        <v>50</v>
      </c>
      <c r="M2493" s="251"/>
      <c r="N2493" s="251"/>
      <c r="O2493" s="149">
        <f t="shared" si="162"/>
        <v>0.15</v>
      </c>
      <c r="P2493" s="151">
        <v>75</v>
      </c>
      <c r="Q2493" s="145">
        <v>102</v>
      </c>
      <c r="R2493" s="175">
        <f t="shared" ca="1" si="156"/>
        <v>0.3</v>
      </c>
      <c r="S2493" s="177">
        <v>0</v>
      </c>
    </row>
    <row r="2494" spans="2:19" s="141" customFormat="1" ht="13.5" customHeight="1" x14ac:dyDescent="0.25">
      <c r="B2494" s="137">
        <v>2481</v>
      </c>
      <c r="C2494" s="86">
        <v>5</v>
      </c>
      <c r="D2494" s="143" t="s">
        <v>1654</v>
      </c>
      <c r="E2494" s="128" t="s">
        <v>1539</v>
      </c>
      <c r="F2494" s="86" t="s">
        <v>462</v>
      </c>
      <c r="G2494" s="86" t="s">
        <v>1524</v>
      </c>
      <c r="H2494" s="140">
        <f t="shared" ca="1" si="152"/>
        <v>0</v>
      </c>
      <c r="I2494" s="251">
        <v>42100</v>
      </c>
      <c r="J2494" s="251">
        <v>42167</v>
      </c>
      <c r="K2494" s="149">
        <f t="shared" si="161"/>
        <v>0.15</v>
      </c>
      <c r="L2494" s="180">
        <f t="shared" si="153"/>
        <v>50</v>
      </c>
      <c r="M2494" s="251"/>
      <c r="N2494" s="251"/>
      <c r="O2494" s="149">
        <f t="shared" si="162"/>
        <v>0.15</v>
      </c>
      <c r="P2494" s="151">
        <v>65</v>
      </c>
      <c r="Q2494" s="145">
        <v>88</v>
      </c>
      <c r="R2494" s="175">
        <f t="shared" ca="1" si="156"/>
        <v>0.3</v>
      </c>
      <c r="S2494" s="177">
        <v>0</v>
      </c>
    </row>
    <row r="2495" spans="2:19" s="141" customFormat="1" ht="13.5" customHeight="1" x14ac:dyDescent="0.25">
      <c r="B2495" s="137">
        <v>2482</v>
      </c>
      <c r="C2495" s="86">
        <v>5</v>
      </c>
      <c r="D2495" s="143" t="s">
        <v>1655</v>
      </c>
      <c r="E2495" s="128" t="s">
        <v>1541</v>
      </c>
      <c r="F2495" s="86" t="s">
        <v>462</v>
      </c>
      <c r="G2495" s="86" t="s">
        <v>1524</v>
      </c>
      <c r="H2495" s="140">
        <f t="shared" ca="1" si="152"/>
        <v>0</v>
      </c>
      <c r="I2495" s="251">
        <v>42100</v>
      </c>
      <c r="J2495" s="251">
        <v>42167</v>
      </c>
      <c r="K2495" s="149">
        <f t="shared" si="161"/>
        <v>0.15</v>
      </c>
      <c r="L2495" s="180">
        <f t="shared" si="153"/>
        <v>50</v>
      </c>
      <c r="M2495" s="251"/>
      <c r="N2495" s="251"/>
      <c r="O2495" s="149">
        <f t="shared" si="162"/>
        <v>0.15</v>
      </c>
      <c r="P2495" s="151">
        <v>65</v>
      </c>
      <c r="Q2495" s="145">
        <v>88</v>
      </c>
      <c r="R2495" s="175">
        <f t="shared" ca="1" si="156"/>
        <v>0.3</v>
      </c>
      <c r="S2495" s="177">
        <v>0</v>
      </c>
    </row>
    <row r="2496" spans="2:19" s="141" customFormat="1" ht="13.5" customHeight="1" x14ac:dyDescent="0.25">
      <c r="B2496" s="137">
        <v>2483</v>
      </c>
      <c r="C2496" s="86">
        <v>5</v>
      </c>
      <c r="D2496" s="143" t="s">
        <v>1656</v>
      </c>
      <c r="E2496" s="128" t="s">
        <v>1543</v>
      </c>
      <c r="F2496" s="86" t="s">
        <v>462</v>
      </c>
      <c r="G2496" s="86" t="s">
        <v>1524</v>
      </c>
      <c r="H2496" s="140">
        <f t="shared" ca="1" si="152"/>
        <v>0</v>
      </c>
      <c r="I2496" s="251">
        <v>42100</v>
      </c>
      <c r="J2496" s="251">
        <v>42167</v>
      </c>
      <c r="K2496" s="149">
        <f t="shared" si="161"/>
        <v>0.15</v>
      </c>
      <c r="L2496" s="180">
        <f t="shared" si="153"/>
        <v>50</v>
      </c>
      <c r="M2496" s="251"/>
      <c r="N2496" s="251"/>
      <c r="O2496" s="149">
        <f t="shared" si="162"/>
        <v>0.15</v>
      </c>
      <c r="P2496" s="151">
        <v>65</v>
      </c>
      <c r="Q2496" s="145">
        <v>88</v>
      </c>
      <c r="R2496" s="175">
        <f t="shared" ca="1" si="156"/>
        <v>0.3</v>
      </c>
      <c r="S2496" s="177">
        <v>0</v>
      </c>
    </row>
    <row r="2497" spans="2:19" ht="16.5" x14ac:dyDescent="0.25">
      <c r="B2497" s="137">
        <v>2484</v>
      </c>
      <c r="C2497" s="89">
        <v>1</v>
      </c>
      <c r="D2497" s="91">
        <v>11</v>
      </c>
      <c r="E2497" s="127" t="s">
        <v>1657</v>
      </c>
      <c r="F2497" s="93"/>
      <c r="G2497" s="93"/>
      <c r="H2497" s="79">
        <f t="shared" ca="1" si="152"/>
        <v>0</v>
      </c>
      <c r="I2497" s="251">
        <v>42044</v>
      </c>
      <c r="J2497" s="251">
        <f>MAXA(J2498:J2621)</f>
        <v>42167</v>
      </c>
      <c r="K2497" s="149">
        <v>4</v>
      </c>
      <c r="L2497" s="180">
        <f t="shared" si="153"/>
        <v>90</v>
      </c>
      <c r="M2497" s="251"/>
      <c r="N2497" s="251"/>
      <c r="O2497" s="149">
        <v>4</v>
      </c>
      <c r="P2497" s="151"/>
      <c r="Q2497" s="145"/>
      <c r="R2497" s="175">
        <f t="shared" ca="1" si="156"/>
        <v>0.78888888888888886</v>
      </c>
      <c r="S2497" s="177">
        <v>1</v>
      </c>
    </row>
    <row r="2498" spans="2:19" ht="12.75" customHeight="1" x14ac:dyDescent="0.25">
      <c r="B2498" s="137">
        <v>2485</v>
      </c>
      <c r="C2498" s="81">
        <v>2</v>
      </c>
      <c r="D2498" s="108">
        <v>11.1</v>
      </c>
      <c r="E2498" s="128" t="s">
        <v>102</v>
      </c>
      <c r="F2498" s="85"/>
      <c r="G2498" s="85"/>
      <c r="H2498" s="79">
        <f t="shared" ca="1" si="152"/>
        <v>-1</v>
      </c>
      <c r="I2498" s="251">
        <v>42044</v>
      </c>
      <c r="J2498" s="251">
        <v>42076</v>
      </c>
      <c r="K2498" s="149">
        <v>1.3</v>
      </c>
      <c r="L2498" s="180">
        <f t="shared" si="153"/>
        <v>25</v>
      </c>
      <c r="M2498" s="251"/>
      <c r="N2498" s="251"/>
      <c r="O2498" s="149">
        <v>1.3</v>
      </c>
      <c r="P2498" s="151"/>
      <c r="Q2498" s="145"/>
      <c r="R2498" s="175">
        <f t="shared" ca="1" si="156"/>
        <v>1</v>
      </c>
      <c r="S2498" s="177">
        <v>1</v>
      </c>
    </row>
    <row r="2499" spans="2:19" ht="12.75" customHeight="1" x14ac:dyDescent="0.25">
      <c r="B2499" s="137">
        <v>2486</v>
      </c>
      <c r="C2499" s="81">
        <v>3</v>
      </c>
      <c r="D2499" s="83" t="s">
        <v>1658</v>
      </c>
      <c r="E2499" s="128" t="s">
        <v>428</v>
      </c>
      <c r="F2499" s="85"/>
      <c r="G2499" s="85"/>
      <c r="H2499" s="79">
        <f t="shared" ca="1" si="152"/>
        <v>-1</v>
      </c>
      <c r="I2499" s="251">
        <v>42044</v>
      </c>
      <c r="J2499" s="251">
        <v>42062</v>
      </c>
      <c r="K2499" s="149">
        <v>0.2</v>
      </c>
      <c r="L2499" s="180">
        <f t="shared" si="153"/>
        <v>15</v>
      </c>
      <c r="M2499" s="251"/>
      <c r="N2499" s="251"/>
      <c r="O2499" s="149">
        <v>0.2</v>
      </c>
      <c r="P2499" s="151"/>
      <c r="Q2499" s="145"/>
      <c r="R2499" s="175">
        <f t="shared" ca="1" si="156"/>
        <v>1</v>
      </c>
      <c r="S2499" s="177">
        <v>1</v>
      </c>
    </row>
    <row r="2500" spans="2:19" ht="12.75" customHeight="1" x14ac:dyDescent="0.25">
      <c r="B2500" s="137">
        <v>2487</v>
      </c>
      <c r="C2500" s="81">
        <v>4</v>
      </c>
      <c r="D2500" s="83" t="s">
        <v>1659</v>
      </c>
      <c r="E2500" s="128" t="s">
        <v>429</v>
      </c>
      <c r="F2500" s="86" t="s">
        <v>118</v>
      </c>
      <c r="G2500" s="86" t="s">
        <v>1660</v>
      </c>
      <c r="H2500" s="79">
        <f t="shared" ca="1" si="152"/>
        <v>-1</v>
      </c>
      <c r="I2500" s="251">
        <v>42044</v>
      </c>
      <c r="J2500" s="251">
        <v>42062</v>
      </c>
      <c r="K2500" s="149">
        <f>SUM(K2501:K2511)</f>
        <v>8.9999999999999983E-2</v>
      </c>
      <c r="L2500" s="180">
        <f t="shared" si="153"/>
        <v>15</v>
      </c>
      <c r="M2500" s="251"/>
      <c r="N2500" s="251"/>
      <c r="O2500" s="149">
        <f>SUM(O2501:O2511)</f>
        <v>8.9999999999999983E-2</v>
      </c>
      <c r="P2500" s="151"/>
      <c r="Q2500" s="145"/>
      <c r="R2500" s="175">
        <f t="shared" ca="1" si="156"/>
        <v>1</v>
      </c>
      <c r="S2500" s="177">
        <v>0</v>
      </c>
    </row>
    <row r="2501" spans="2:19" ht="12.75" customHeight="1" x14ac:dyDescent="0.25">
      <c r="B2501" s="137">
        <v>2488</v>
      </c>
      <c r="C2501" s="81">
        <v>5</v>
      </c>
      <c r="D2501" s="83" t="s">
        <v>1661</v>
      </c>
      <c r="E2501" s="128" t="s">
        <v>1662</v>
      </c>
      <c r="F2501" s="86"/>
      <c r="G2501" s="86"/>
      <c r="H2501" s="79">
        <f t="shared" ca="1" si="152"/>
        <v>-1</v>
      </c>
      <c r="I2501" s="251">
        <v>42044</v>
      </c>
      <c r="J2501" s="251">
        <v>42062</v>
      </c>
      <c r="K2501" s="149">
        <f>K$16/11</f>
        <v>8.1818181818181807E-3</v>
      </c>
      <c r="L2501" s="180">
        <f t="shared" si="153"/>
        <v>15</v>
      </c>
      <c r="M2501" s="251"/>
      <c r="N2501" s="251"/>
      <c r="O2501" s="149">
        <f>O$16/11</f>
        <v>8.1818181818181807E-3</v>
      </c>
      <c r="P2501" s="151"/>
      <c r="Q2501" s="145"/>
      <c r="R2501" s="175">
        <f t="shared" ca="1" si="156"/>
        <v>1</v>
      </c>
      <c r="S2501" s="177"/>
    </row>
    <row r="2502" spans="2:19" ht="12.75" customHeight="1" x14ac:dyDescent="0.25">
      <c r="B2502" s="137">
        <v>2489</v>
      </c>
      <c r="C2502" s="81">
        <v>5</v>
      </c>
      <c r="D2502" s="83" t="s">
        <v>1663</v>
      </c>
      <c r="E2502" s="128" t="s">
        <v>1664</v>
      </c>
      <c r="F2502" s="86"/>
      <c r="G2502" s="86"/>
      <c r="H2502" s="79">
        <f t="shared" ca="1" si="152"/>
        <v>-1</v>
      </c>
      <c r="I2502" s="251">
        <v>42044</v>
      </c>
      <c r="J2502" s="251">
        <v>42062</v>
      </c>
      <c r="K2502" s="149">
        <f t="shared" ref="K2502:K2511" si="163">K$16/11</f>
        <v>8.1818181818181807E-3</v>
      </c>
      <c r="L2502" s="180">
        <f t="shared" si="153"/>
        <v>15</v>
      </c>
      <c r="M2502" s="251"/>
      <c r="N2502" s="251"/>
      <c r="O2502" s="149">
        <f t="shared" ref="O2502:O2511" si="164">O$16/11</f>
        <v>8.1818181818181807E-3</v>
      </c>
      <c r="P2502" s="151"/>
      <c r="Q2502" s="145"/>
      <c r="R2502" s="175">
        <f t="shared" ca="1" si="156"/>
        <v>1</v>
      </c>
      <c r="S2502" s="177"/>
    </row>
    <row r="2503" spans="2:19" ht="12.75" customHeight="1" x14ac:dyDescent="0.25">
      <c r="B2503" s="137">
        <v>2490</v>
      </c>
      <c r="C2503" s="81">
        <v>5</v>
      </c>
      <c r="D2503" s="83" t="s">
        <v>1665</v>
      </c>
      <c r="E2503" s="128" t="s">
        <v>1666</v>
      </c>
      <c r="F2503" s="86"/>
      <c r="G2503" s="86"/>
      <c r="H2503" s="79">
        <f t="shared" ca="1" si="152"/>
        <v>-1</v>
      </c>
      <c r="I2503" s="251">
        <v>42044</v>
      </c>
      <c r="J2503" s="251">
        <v>42062</v>
      </c>
      <c r="K2503" s="149">
        <f t="shared" si="163"/>
        <v>8.1818181818181807E-3</v>
      </c>
      <c r="L2503" s="180">
        <f t="shared" si="153"/>
        <v>15</v>
      </c>
      <c r="M2503" s="251"/>
      <c r="N2503" s="251"/>
      <c r="O2503" s="149">
        <f t="shared" si="164"/>
        <v>8.1818181818181807E-3</v>
      </c>
      <c r="P2503" s="151"/>
      <c r="Q2503" s="145"/>
      <c r="R2503" s="175">
        <f t="shared" ca="1" si="156"/>
        <v>1</v>
      </c>
      <c r="S2503" s="177"/>
    </row>
    <row r="2504" spans="2:19" ht="12.75" customHeight="1" x14ac:dyDescent="0.25">
      <c r="B2504" s="137">
        <v>2491</v>
      </c>
      <c r="C2504" s="81">
        <v>5</v>
      </c>
      <c r="D2504" s="83" t="s">
        <v>1667</v>
      </c>
      <c r="E2504" s="128" t="s">
        <v>1668</v>
      </c>
      <c r="F2504" s="86"/>
      <c r="G2504" s="86"/>
      <c r="H2504" s="79">
        <f t="shared" ca="1" si="152"/>
        <v>-1</v>
      </c>
      <c r="I2504" s="251">
        <v>42044</v>
      </c>
      <c r="J2504" s="251">
        <v>42062</v>
      </c>
      <c r="K2504" s="149">
        <f t="shared" si="163"/>
        <v>8.1818181818181807E-3</v>
      </c>
      <c r="L2504" s="180">
        <f t="shared" si="153"/>
        <v>15</v>
      </c>
      <c r="M2504" s="251"/>
      <c r="N2504" s="251"/>
      <c r="O2504" s="149">
        <f t="shared" si="164"/>
        <v>8.1818181818181807E-3</v>
      </c>
      <c r="P2504" s="151"/>
      <c r="Q2504" s="145"/>
      <c r="R2504" s="175">
        <f t="shared" ca="1" si="156"/>
        <v>1</v>
      </c>
      <c r="S2504" s="177"/>
    </row>
    <row r="2505" spans="2:19" ht="12.75" customHeight="1" x14ac:dyDescent="0.25">
      <c r="B2505" s="137">
        <v>2492</v>
      </c>
      <c r="C2505" s="81">
        <v>5</v>
      </c>
      <c r="D2505" s="83" t="s">
        <v>1669</v>
      </c>
      <c r="E2505" s="128" t="s">
        <v>1670</v>
      </c>
      <c r="F2505" s="86"/>
      <c r="G2505" s="86"/>
      <c r="H2505" s="79">
        <f t="shared" ca="1" si="152"/>
        <v>-1</v>
      </c>
      <c r="I2505" s="251">
        <v>42044</v>
      </c>
      <c r="J2505" s="251">
        <v>42062</v>
      </c>
      <c r="K2505" s="149">
        <f t="shared" si="163"/>
        <v>8.1818181818181807E-3</v>
      </c>
      <c r="L2505" s="180">
        <f t="shared" si="153"/>
        <v>15</v>
      </c>
      <c r="M2505" s="251"/>
      <c r="N2505" s="251"/>
      <c r="O2505" s="149">
        <f t="shared" si="164"/>
        <v>8.1818181818181807E-3</v>
      </c>
      <c r="P2505" s="151"/>
      <c r="Q2505" s="145"/>
      <c r="R2505" s="175">
        <f t="shared" ca="1" si="156"/>
        <v>1</v>
      </c>
      <c r="S2505" s="177"/>
    </row>
    <row r="2506" spans="2:19" ht="12.75" customHeight="1" x14ac:dyDescent="0.25">
      <c r="B2506" s="137">
        <v>2493</v>
      </c>
      <c r="C2506" s="81">
        <v>5</v>
      </c>
      <c r="D2506" s="83" t="s">
        <v>1671</v>
      </c>
      <c r="E2506" s="128" t="s">
        <v>1672</v>
      </c>
      <c r="F2506" s="86"/>
      <c r="G2506" s="86"/>
      <c r="H2506" s="79">
        <f t="shared" ca="1" si="152"/>
        <v>-1</v>
      </c>
      <c r="I2506" s="251">
        <v>42044</v>
      </c>
      <c r="J2506" s="251">
        <v>42062</v>
      </c>
      <c r="K2506" s="149">
        <f t="shared" si="163"/>
        <v>8.1818181818181807E-3</v>
      </c>
      <c r="L2506" s="180">
        <f t="shared" si="153"/>
        <v>15</v>
      </c>
      <c r="M2506" s="251"/>
      <c r="N2506" s="251"/>
      <c r="O2506" s="149">
        <f t="shared" si="164"/>
        <v>8.1818181818181807E-3</v>
      </c>
      <c r="P2506" s="151"/>
      <c r="Q2506" s="145"/>
      <c r="R2506" s="175">
        <f t="shared" ca="1" si="156"/>
        <v>1</v>
      </c>
      <c r="S2506" s="177"/>
    </row>
    <row r="2507" spans="2:19" ht="12.75" customHeight="1" x14ac:dyDescent="0.25">
      <c r="B2507" s="137">
        <v>2494</v>
      </c>
      <c r="C2507" s="81">
        <v>5</v>
      </c>
      <c r="D2507" s="83" t="s">
        <v>1673</v>
      </c>
      <c r="E2507" s="128" t="s">
        <v>1674</v>
      </c>
      <c r="F2507" s="86"/>
      <c r="G2507" s="86"/>
      <c r="H2507" s="79">
        <f t="shared" ca="1" si="152"/>
        <v>-1</v>
      </c>
      <c r="I2507" s="251">
        <v>42044</v>
      </c>
      <c r="J2507" s="251">
        <v>42062</v>
      </c>
      <c r="K2507" s="149">
        <f t="shared" si="163"/>
        <v>8.1818181818181807E-3</v>
      </c>
      <c r="L2507" s="180">
        <f t="shared" si="153"/>
        <v>15</v>
      </c>
      <c r="M2507" s="251"/>
      <c r="N2507" s="251"/>
      <c r="O2507" s="149">
        <f t="shared" si="164"/>
        <v>8.1818181818181807E-3</v>
      </c>
      <c r="P2507" s="151"/>
      <c r="Q2507" s="145"/>
      <c r="R2507" s="175">
        <f t="shared" ca="1" si="156"/>
        <v>1</v>
      </c>
      <c r="S2507" s="177"/>
    </row>
    <row r="2508" spans="2:19" ht="12.75" customHeight="1" x14ac:dyDescent="0.25">
      <c r="B2508" s="137">
        <v>2495</v>
      </c>
      <c r="C2508" s="81">
        <v>5</v>
      </c>
      <c r="D2508" s="83" t="s">
        <v>1675</v>
      </c>
      <c r="E2508" s="128" t="s">
        <v>1676</v>
      </c>
      <c r="F2508" s="86"/>
      <c r="G2508" s="86"/>
      <c r="H2508" s="79">
        <f t="shared" ca="1" si="152"/>
        <v>-1</v>
      </c>
      <c r="I2508" s="251">
        <v>42044</v>
      </c>
      <c r="J2508" s="251">
        <v>42062</v>
      </c>
      <c r="K2508" s="149">
        <f t="shared" si="163"/>
        <v>8.1818181818181807E-3</v>
      </c>
      <c r="L2508" s="180">
        <f t="shared" si="153"/>
        <v>15</v>
      </c>
      <c r="M2508" s="251"/>
      <c r="N2508" s="251"/>
      <c r="O2508" s="149">
        <f t="shared" si="164"/>
        <v>8.1818181818181807E-3</v>
      </c>
      <c r="P2508" s="151"/>
      <c r="Q2508" s="145"/>
      <c r="R2508" s="175">
        <f t="shared" ca="1" si="156"/>
        <v>1</v>
      </c>
      <c r="S2508" s="177"/>
    </row>
    <row r="2509" spans="2:19" ht="12.75" customHeight="1" x14ac:dyDescent="0.25">
      <c r="B2509" s="137">
        <v>2496</v>
      </c>
      <c r="C2509" s="81">
        <v>5</v>
      </c>
      <c r="D2509" s="83" t="s">
        <v>1677</v>
      </c>
      <c r="E2509" s="128" t="s">
        <v>1678</v>
      </c>
      <c r="F2509" s="86"/>
      <c r="G2509" s="86"/>
      <c r="H2509" s="79">
        <f t="shared" ca="1" si="152"/>
        <v>-1</v>
      </c>
      <c r="I2509" s="251">
        <v>42044</v>
      </c>
      <c r="J2509" s="251">
        <v>42062</v>
      </c>
      <c r="K2509" s="149">
        <f t="shared" si="163"/>
        <v>8.1818181818181807E-3</v>
      </c>
      <c r="L2509" s="180">
        <f t="shared" si="153"/>
        <v>15</v>
      </c>
      <c r="M2509" s="251"/>
      <c r="N2509" s="251"/>
      <c r="O2509" s="149">
        <f t="shared" si="164"/>
        <v>8.1818181818181807E-3</v>
      </c>
      <c r="P2509" s="151"/>
      <c r="Q2509" s="145"/>
      <c r="R2509" s="175">
        <f t="shared" ca="1" si="156"/>
        <v>1</v>
      </c>
      <c r="S2509" s="177"/>
    </row>
    <row r="2510" spans="2:19" ht="12.75" customHeight="1" x14ac:dyDescent="0.25">
      <c r="B2510" s="137">
        <v>2497</v>
      </c>
      <c r="C2510" s="81">
        <v>5</v>
      </c>
      <c r="D2510" s="83" t="s">
        <v>1679</v>
      </c>
      <c r="E2510" s="128" t="s">
        <v>1680</v>
      </c>
      <c r="F2510" s="86"/>
      <c r="G2510" s="86"/>
      <c r="H2510" s="79">
        <f t="shared" ca="1" si="152"/>
        <v>-1</v>
      </c>
      <c r="I2510" s="251">
        <v>42044</v>
      </c>
      <c r="J2510" s="251">
        <v>42062</v>
      </c>
      <c r="K2510" s="149">
        <f t="shared" si="163"/>
        <v>8.1818181818181807E-3</v>
      </c>
      <c r="L2510" s="180">
        <f t="shared" si="153"/>
        <v>15</v>
      </c>
      <c r="M2510" s="251"/>
      <c r="N2510" s="251"/>
      <c r="O2510" s="149">
        <f t="shared" si="164"/>
        <v>8.1818181818181807E-3</v>
      </c>
      <c r="P2510" s="151"/>
      <c r="Q2510" s="145"/>
      <c r="R2510" s="175">
        <f t="shared" ca="1" si="156"/>
        <v>1</v>
      </c>
      <c r="S2510" s="177"/>
    </row>
    <row r="2511" spans="2:19" ht="12.75" customHeight="1" x14ac:dyDescent="0.25">
      <c r="B2511" s="137">
        <v>2498</v>
      </c>
      <c r="C2511" s="81">
        <v>5</v>
      </c>
      <c r="D2511" s="83" t="s">
        <v>1681</v>
      </c>
      <c r="E2511" s="128" t="s">
        <v>1682</v>
      </c>
      <c r="F2511" s="86"/>
      <c r="G2511" s="86"/>
      <c r="H2511" s="79">
        <f t="shared" ca="1" si="152"/>
        <v>-1</v>
      </c>
      <c r="I2511" s="251">
        <v>42044</v>
      </c>
      <c r="J2511" s="251">
        <v>42062</v>
      </c>
      <c r="K2511" s="149">
        <f t="shared" si="163"/>
        <v>8.1818181818181807E-3</v>
      </c>
      <c r="L2511" s="180">
        <f t="shared" si="153"/>
        <v>15</v>
      </c>
      <c r="M2511" s="251"/>
      <c r="N2511" s="251"/>
      <c r="O2511" s="149">
        <f t="shared" si="164"/>
        <v>8.1818181818181807E-3</v>
      </c>
      <c r="P2511" s="151"/>
      <c r="Q2511" s="145"/>
      <c r="R2511" s="175">
        <f t="shared" ca="1" si="156"/>
        <v>1</v>
      </c>
      <c r="S2511" s="177"/>
    </row>
    <row r="2512" spans="2:19" ht="12.75" customHeight="1" x14ac:dyDescent="0.25">
      <c r="B2512" s="137">
        <v>2499</v>
      </c>
      <c r="C2512" s="81">
        <v>3</v>
      </c>
      <c r="D2512" s="83" t="s">
        <v>1683</v>
      </c>
      <c r="E2512" s="128" t="s">
        <v>105</v>
      </c>
      <c r="F2512" s="85"/>
      <c r="G2512" s="85"/>
      <c r="H2512" s="79">
        <f t="shared" ca="1" si="152"/>
        <v>-1</v>
      </c>
      <c r="I2512" s="251">
        <v>42044</v>
      </c>
      <c r="J2512" s="251">
        <v>42062</v>
      </c>
      <c r="K2512" s="149">
        <v>0.26</v>
      </c>
      <c r="L2512" s="180">
        <f t="shared" si="153"/>
        <v>15</v>
      </c>
      <c r="M2512" s="251"/>
      <c r="N2512" s="251"/>
      <c r="O2512" s="149">
        <v>0.26</v>
      </c>
      <c r="P2512" s="151"/>
      <c r="Q2512" s="145"/>
      <c r="R2512" s="175">
        <f t="shared" ca="1" si="156"/>
        <v>1</v>
      </c>
      <c r="S2512" s="177">
        <v>1</v>
      </c>
    </row>
    <row r="2513" spans="2:19" ht="12.75" customHeight="1" x14ac:dyDescent="0.25">
      <c r="B2513" s="137">
        <v>2500</v>
      </c>
      <c r="C2513" s="81">
        <v>4</v>
      </c>
      <c r="D2513" s="83" t="s">
        <v>1684</v>
      </c>
      <c r="E2513" s="128" t="s">
        <v>1685</v>
      </c>
      <c r="F2513" s="86" t="s">
        <v>118</v>
      </c>
      <c r="G2513" s="86" t="s">
        <v>1660</v>
      </c>
      <c r="H2513" s="79">
        <f t="shared" ca="1" si="152"/>
        <v>-1</v>
      </c>
      <c r="I2513" s="251">
        <v>42044</v>
      </c>
      <c r="J2513" s="251">
        <v>42062</v>
      </c>
      <c r="K2513" s="149">
        <v>0.156</v>
      </c>
      <c r="L2513" s="180">
        <f t="shared" si="153"/>
        <v>15</v>
      </c>
      <c r="M2513" s="251"/>
      <c r="N2513" s="251"/>
      <c r="O2513" s="149">
        <v>0.156</v>
      </c>
      <c r="P2513" s="151"/>
      <c r="Q2513" s="145"/>
      <c r="R2513" s="175">
        <f t="shared" ca="1" si="156"/>
        <v>1</v>
      </c>
      <c r="S2513" s="177">
        <v>0</v>
      </c>
    </row>
    <row r="2514" spans="2:19" ht="12.75" customHeight="1" x14ac:dyDescent="0.25">
      <c r="B2514" s="137">
        <v>2501</v>
      </c>
      <c r="C2514" s="81">
        <v>5</v>
      </c>
      <c r="D2514" s="83" t="s">
        <v>1686</v>
      </c>
      <c r="E2514" s="128" t="s">
        <v>1662</v>
      </c>
      <c r="F2514" s="86"/>
      <c r="G2514" s="86"/>
      <c r="H2514" s="79">
        <f t="shared" ca="1" si="152"/>
        <v>-1</v>
      </c>
      <c r="I2514" s="251">
        <v>42044</v>
      </c>
      <c r="J2514" s="251">
        <v>42062</v>
      </c>
      <c r="K2514" s="149">
        <f>K$30/11</f>
        <v>3.6363636363636364E-3</v>
      </c>
      <c r="L2514" s="180">
        <f t="shared" si="153"/>
        <v>15</v>
      </c>
      <c r="M2514" s="251"/>
      <c r="N2514" s="251"/>
      <c r="O2514" s="149">
        <f>O$30/11</f>
        <v>3.6363636363636364E-3</v>
      </c>
      <c r="P2514" s="151"/>
      <c r="Q2514" s="145"/>
      <c r="R2514" s="175">
        <f t="shared" ca="1" si="156"/>
        <v>1</v>
      </c>
      <c r="S2514" s="177"/>
    </row>
    <row r="2515" spans="2:19" ht="12.75" customHeight="1" x14ac:dyDescent="0.25">
      <c r="B2515" s="137">
        <v>2502</v>
      </c>
      <c r="C2515" s="81">
        <v>5</v>
      </c>
      <c r="D2515" s="83" t="s">
        <v>1687</v>
      </c>
      <c r="E2515" s="128" t="s">
        <v>1664</v>
      </c>
      <c r="F2515" s="86"/>
      <c r="G2515" s="86"/>
      <c r="H2515" s="79">
        <f t="shared" ref="H2515:H2621" ca="1" si="165">IF(ISBLANK($N2515)=FALSE,1,IF($J2515&lt;=$D$6,-1,0))</f>
        <v>-1</v>
      </c>
      <c r="I2515" s="251">
        <v>42044</v>
      </c>
      <c r="J2515" s="251">
        <v>42062</v>
      </c>
      <c r="K2515" s="149">
        <f t="shared" ref="K2515:K2524" si="166">K$30/11</f>
        <v>3.6363636363636364E-3</v>
      </c>
      <c r="L2515" s="180">
        <f t="shared" si="153"/>
        <v>15</v>
      </c>
      <c r="M2515" s="251"/>
      <c r="N2515" s="251"/>
      <c r="O2515" s="149">
        <f t="shared" ref="O2515:O2524" si="167">O$30/11</f>
        <v>3.6363636363636364E-3</v>
      </c>
      <c r="P2515" s="151"/>
      <c r="Q2515" s="145"/>
      <c r="R2515" s="175">
        <f t="shared" ca="1" si="156"/>
        <v>1</v>
      </c>
      <c r="S2515" s="177"/>
    </row>
    <row r="2516" spans="2:19" ht="12.75" customHeight="1" x14ac:dyDescent="0.25">
      <c r="B2516" s="137">
        <v>2503</v>
      </c>
      <c r="C2516" s="81">
        <v>5</v>
      </c>
      <c r="D2516" s="83" t="s">
        <v>1688</v>
      </c>
      <c r="E2516" s="128" t="s">
        <v>1666</v>
      </c>
      <c r="F2516" s="86"/>
      <c r="G2516" s="86"/>
      <c r="H2516" s="79">
        <f t="shared" ca="1" si="165"/>
        <v>-1</v>
      </c>
      <c r="I2516" s="251">
        <v>42044</v>
      </c>
      <c r="J2516" s="251">
        <v>42062</v>
      </c>
      <c r="K2516" s="149">
        <f t="shared" si="166"/>
        <v>3.6363636363636364E-3</v>
      </c>
      <c r="L2516" s="180">
        <f t="shared" ref="L2516:L2579" si="168">NETWORKDAYS(I2516,J2516)</f>
        <v>15</v>
      </c>
      <c r="M2516" s="251"/>
      <c r="N2516" s="251"/>
      <c r="O2516" s="149">
        <f t="shared" si="167"/>
        <v>3.6363636363636364E-3</v>
      </c>
      <c r="P2516" s="151"/>
      <c r="Q2516" s="145"/>
      <c r="R2516" s="175">
        <f t="shared" ca="1" si="156"/>
        <v>1</v>
      </c>
      <c r="S2516" s="177"/>
    </row>
    <row r="2517" spans="2:19" ht="12.75" customHeight="1" x14ac:dyDescent="0.25">
      <c r="B2517" s="137">
        <v>2504</v>
      </c>
      <c r="C2517" s="81">
        <v>5</v>
      </c>
      <c r="D2517" s="83" t="s">
        <v>1689</v>
      </c>
      <c r="E2517" s="128" t="s">
        <v>1668</v>
      </c>
      <c r="F2517" s="86"/>
      <c r="G2517" s="86"/>
      <c r="H2517" s="79">
        <f t="shared" ca="1" si="165"/>
        <v>-1</v>
      </c>
      <c r="I2517" s="251">
        <v>42044</v>
      </c>
      <c r="J2517" s="251">
        <v>42062</v>
      </c>
      <c r="K2517" s="149">
        <f t="shared" si="166"/>
        <v>3.6363636363636364E-3</v>
      </c>
      <c r="L2517" s="180">
        <f t="shared" si="168"/>
        <v>15</v>
      </c>
      <c r="M2517" s="251"/>
      <c r="N2517" s="251"/>
      <c r="O2517" s="149">
        <f t="shared" si="167"/>
        <v>3.6363636363636364E-3</v>
      </c>
      <c r="P2517" s="151"/>
      <c r="Q2517" s="145"/>
      <c r="R2517" s="175">
        <f t="shared" ca="1" si="156"/>
        <v>1</v>
      </c>
      <c r="S2517" s="177"/>
    </row>
    <row r="2518" spans="2:19" ht="12.75" customHeight="1" x14ac:dyDescent="0.25">
      <c r="B2518" s="137">
        <v>2505</v>
      </c>
      <c r="C2518" s="81">
        <v>5</v>
      </c>
      <c r="D2518" s="83" t="s">
        <v>1690</v>
      </c>
      <c r="E2518" s="128" t="s">
        <v>1670</v>
      </c>
      <c r="F2518" s="86"/>
      <c r="G2518" s="86"/>
      <c r="H2518" s="79">
        <f t="shared" ca="1" si="165"/>
        <v>-1</v>
      </c>
      <c r="I2518" s="251">
        <v>42044</v>
      </c>
      <c r="J2518" s="251">
        <v>42062</v>
      </c>
      <c r="K2518" s="149">
        <f t="shared" si="166"/>
        <v>3.6363636363636364E-3</v>
      </c>
      <c r="L2518" s="180">
        <f t="shared" si="168"/>
        <v>15</v>
      </c>
      <c r="M2518" s="251"/>
      <c r="N2518" s="251"/>
      <c r="O2518" s="149">
        <f t="shared" si="167"/>
        <v>3.6363636363636364E-3</v>
      </c>
      <c r="P2518" s="151"/>
      <c r="Q2518" s="145"/>
      <c r="R2518" s="175">
        <f t="shared" ca="1" si="156"/>
        <v>1</v>
      </c>
      <c r="S2518" s="177"/>
    </row>
    <row r="2519" spans="2:19" ht="12.75" customHeight="1" x14ac:dyDescent="0.25">
      <c r="B2519" s="137">
        <v>2506</v>
      </c>
      <c r="C2519" s="81">
        <v>5</v>
      </c>
      <c r="D2519" s="83" t="s">
        <v>1691</v>
      </c>
      <c r="E2519" s="128" t="s">
        <v>1672</v>
      </c>
      <c r="F2519" s="86"/>
      <c r="G2519" s="86"/>
      <c r="H2519" s="79">
        <f t="shared" ca="1" si="165"/>
        <v>-1</v>
      </c>
      <c r="I2519" s="251">
        <v>42044</v>
      </c>
      <c r="J2519" s="251">
        <v>42062</v>
      </c>
      <c r="K2519" s="149">
        <f t="shared" si="166"/>
        <v>3.6363636363636364E-3</v>
      </c>
      <c r="L2519" s="180">
        <f t="shared" si="168"/>
        <v>15</v>
      </c>
      <c r="M2519" s="251"/>
      <c r="N2519" s="251"/>
      <c r="O2519" s="149">
        <f t="shared" si="167"/>
        <v>3.6363636363636364E-3</v>
      </c>
      <c r="P2519" s="151"/>
      <c r="Q2519" s="145"/>
      <c r="R2519" s="175">
        <f t="shared" ref="R2519:R2582" ca="1" si="169">IF(D$6&gt;=J2519,1,IF(D$6&lt;I2519,0,IF(AND(D$6&gt;=I2519,D$6&lt;J2519),(D$6-I2519)/L2519,"")))</f>
        <v>1</v>
      </c>
      <c r="S2519" s="177"/>
    </row>
    <row r="2520" spans="2:19" ht="12.75" customHeight="1" x14ac:dyDescent="0.25">
      <c r="B2520" s="137">
        <v>2507</v>
      </c>
      <c r="C2520" s="81">
        <v>5</v>
      </c>
      <c r="D2520" s="83" t="s">
        <v>1692</v>
      </c>
      <c r="E2520" s="128" t="s">
        <v>1674</v>
      </c>
      <c r="F2520" s="86"/>
      <c r="G2520" s="86"/>
      <c r="H2520" s="79">
        <f t="shared" ca="1" si="165"/>
        <v>-1</v>
      </c>
      <c r="I2520" s="251">
        <v>42044</v>
      </c>
      <c r="J2520" s="251">
        <v>42062</v>
      </c>
      <c r="K2520" s="149">
        <f t="shared" si="166"/>
        <v>3.6363636363636364E-3</v>
      </c>
      <c r="L2520" s="180">
        <f t="shared" si="168"/>
        <v>15</v>
      </c>
      <c r="M2520" s="251"/>
      <c r="N2520" s="251"/>
      <c r="O2520" s="149">
        <f t="shared" si="167"/>
        <v>3.6363636363636364E-3</v>
      </c>
      <c r="P2520" s="151"/>
      <c r="Q2520" s="145"/>
      <c r="R2520" s="175">
        <f t="shared" ca="1" si="169"/>
        <v>1</v>
      </c>
      <c r="S2520" s="177"/>
    </row>
    <row r="2521" spans="2:19" ht="12.75" customHeight="1" x14ac:dyDescent="0.25">
      <c r="B2521" s="137">
        <v>2508</v>
      </c>
      <c r="C2521" s="81">
        <v>5</v>
      </c>
      <c r="D2521" s="83" t="s">
        <v>1693</v>
      </c>
      <c r="E2521" s="128" t="s">
        <v>1676</v>
      </c>
      <c r="F2521" s="86"/>
      <c r="G2521" s="86"/>
      <c r="H2521" s="79">
        <f t="shared" ca="1" si="165"/>
        <v>-1</v>
      </c>
      <c r="I2521" s="251">
        <v>42044</v>
      </c>
      <c r="J2521" s="251">
        <v>42062</v>
      </c>
      <c r="K2521" s="149">
        <f t="shared" si="166"/>
        <v>3.6363636363636364E-3</v>
      </c>
      <c r="L2521" s="180">
        <f t="shared" si="168"/>
        <v>15</v>
      </c>
      <c r="M2521" s="251"/>
      <c r="N2521" s="251"/>
      <c r="O2521" s="149">
        <f t="shared" si="167"/>
        <v>3.6363636363636364E-3</v>
      </c>
      <c r="P2521" s="151"/>
      <c r="Q2521" s="145"/>
      <c r="R2521" s="175">
        <f t="shared" ca="1" si="169"/>
        <v>1</v>
      </c>
      <c r="S2521" s="177"/>
    </row>
    <row r="2522" spans="2:19" ht="12.75" customHeight="1" x14ac:dyDescent="0.25">
      <c r="B2522" s="137">
        <v>2509</v>
      </c>
      <c r="C2522" s="81">
        <v>5</v>
      </c>
      <c r="D2522" s="83" t="s">
        <v>1694</v>
      </c>
      <c r="E2522" s="128" t="s">
        <v>1678</v>
      </c>
      <c r="F2522" s="86"/>
      <c r="G2522" s="86"/>
      <c r="H2522" s="79">
        <f t="shared" ca="1" si="165"/>
        <v>-1</v>
      </c>
      <c r="I2522" s="251">
        <v>42044</v>
      </c>
      <c r="J2522" s="251">
        <v>42062</v>
      </c>
      <c r="K2522" s="149">
        <f t="shared" si="166"/>
        <v>3.6363636363636364E-3</v>
      </c>
      <c r="L2522" s="180">
        <f t="shared" si="168"/>
        <v>15</v>
      </c>
      <c r="M2522" s="251"/>
      <c r="N2522" s="251"/>
      <c r="O2522" s="149">
        <f t="shared" si="167"/>
        <v>3.6363636363636364E-3</v>
      </c>
      <c r="P2522" s="151"/>
      <c r="Q2522" s="145"/>
      <c r="R2522" s="175">
        <f t="shared" ca="1" si="169"/>
        <v>1</v>
      </c>
      <c r="S2522" s="177"/>
    </row>
    <row r="2523" spans="2:19" ht="12.75" customHeight="1" x14ac:dyDescent="0.25">
      <c r="B2523" s="137">
        <v>2510</v>
      </c>
      <c r="C2523" s="81">
        <v>5</v>
      </c>
      <c r="D2523" s="83" t="s">
        <v>1695</v>
      </c>
      <c r="E2523" s="128" t="s">
        <v>1680</v>
      </c>
      <c r="F2523" s="86"/>
      <c r="G2523" s="86"/>
      <c r="H2523" s="79">
        <f t="shared" ca="1" si="165"/>
        <v>-1</v>
      </c>
      <c r="I2523" s="251">
        <v>42044</v>
      </c>
      <c r="J2523" s="251">
        <v>42062</v>
      </c>
      <c r="K2523" s="149">
        <f t="shared" si="166"/>
        <v>3.6363636363636364E-3</v>
      </c>
      <c r="L2523" s="180">
        <f t="shared" si="168"/>
        <v>15</v>
      </c>
      <c r="M2523" s="251"/>
      <c r="N2523" s="251"/>
      <c r="O2523" s="149">
        <f t="shared" si="167"/>
        <v>3.6363636363636364E-3</v>
      </c>
      <c r="P2523" s="151"/>
      <c r="Q2523" s="145"/>
      <c r="R2523" s="175">
        <f t="shared" ca="1" si="169"/>
        <v>1</v>
      </c>
      <c r="S2523" s="177"/>
    </row>
    <row r="2524" spans="2:19" ht="12.75" customHeight="1" x14ac:dyDescent="0.25">
      <c r="B2524" s="137">
        <v>2511</v>
      </c>
      <c r="C2524" s="81">
        <v>5</v>
      </c>
      <c r="D2524" s="83" t="s">
        <v>1696</v>
      </c>
      <c r="E2524" s="128" t="s">
        <v>1682</v>
      </c>
      <c r="F2524" s="86"/>
      <c r="G2524" s="86"/>
      <c r="H2524" s="79">
        <f t="shared" ca="1" si="165"/>
        <v>-1</v>
      </c>
      <c r="I2524" s="251">
        <v>42044</v>
      </c>
      <c r="J2524" s="251">
        <v>42062</v>
      </c>
      <c r="K2524" s="149">
        <f t="shared" si="166"/>
        <v>3.6363636363636364E-3</v>
      </c>
      <c r="L2524" s="180">
        <f t="shared" si="168"/>
        <v>15</v>
      </c>
      <c r="M2524" s="251"/>
      <c r="N2524" s="251"/>
      <c r="O2524" s="149">
        <f t="shared" si="167"/>
        <v>3.6363636363636364E-3</v>
      </c>
      <c r="P2524" s="151"/>
      <c r="Q2524" s="145"/>
      <c r="R2524" s="175">
        <f t="shared" ca="1" si="169"/>
        <v>1</v>
      </c>
      <c r="S2524" s="177"/>
    </row>
    <row r="2525" spans="2:19" ht="12.75" customHeight="1" x14ac:dyDescent="0.25">
      <c r="B2525" s="137">
        <v>2512</v>
      </c>
      <c r="C2525" s="81">
        <v>4</v>
      </c>
      <c r="D2525" s="83" t="s">
        <v>1697</v>
      </c>
      <c r="E2525" s="128" t="s">
        <v>1698</v>
      </c>
      <c r="F2525" s="86" t="s">
        <v>118</v>
      </c>
      <c r="G2525" s="86" t="s">
        <v>1699</v>
      </c>
      <c r="H2525" s="79">
        <f t="shared" ca="1" si="165"/>
        <v>-1</v>
      </c>
      <c r="I2525" s="251">
        <v>42044</v>
      </c>
      <c r="J2525" s="251">
        <v>42062</v>
      </c>
      <c r="K2525" s="149">
        <v>0.104</v>
      </c>
      <c r="L2525" s="180">
        <f t="shared" si="168"/>
        <v>15</v>
      </c>
      <c r="M2525" s="251"/>
      <c r="N2525" s="251"/>
      <c r="O2525" s="149">
        <v>0.104</v>
      </c>
      <c r="P2525" s="151"/>
      <c r="Q2525" s="145"/>
      <c r="R2525" s="175">
        <f t="shared" ca="1" si="169"/>
        <v>1</v>
      </c>
      <c r="S2525" s="177">
        <v>0</v>
      </c>
    </row>
    <row r="2526" spans="2:19" ht="12.75" customHeight="1" x14ac:dyDescent="0.25">
      <c r="B2526" s="137">
        <v>2513</v>
      </c>
      <c r="C2526" s="81">
        <v>5</v>
      </c>
      <c r="D2526" s="83" t="s">
        <v>1700</v>
      </c>
      <c r="E2526" s="128" t="s">
        <v>1662</v>
      </c>
      <c r="F2526" s="86"/>
      <c r="G2526" s="86"/>
      <c r="H2526" s="79">
        <f t="shared" ca="1" si="165"/>
        <v>-1</v>
      </c>
      <c r="I2526" s="251">
        <v>42044</v>
      </c>
      <c r="J2526" s="251">
        <v>42062</v>
      </c>
      <c r="K2526" s="149">
        <f>K$42/11</f>
        <v>1.8181818181818182E-3</v>
      </c>
      <c r="L2526" s="180">
        <f t="shared" si="168"/>
        <v>15</v>
      </c>
      <c r="M2526" s="251"/>
      <c r="N2526" s="251"/>
      <c r="O2526" s="149">
        <f>O$42/11</f>
        <v>1.8181818181818182E-3</v>
      </c>
      <c r="P2526" s="151"/>
      <c r="Q2526" s="145"/>
      <c r="R2526" s="175">
        <f t="shared" ca="1" si="169"/>
        <v>1</v>
      </c>
      <c r="S2526" s="177"/>
    </row>
    <row r="2527" spans="2:19" ht="12.75" customHeight="1" x14ac:dyDescent="0.25">
      <c r="B2527" s="137">
        <v>2514</v>
      </c>
      <c r="C2527" s="81">
        <v>5</v>
      </c>
      <c r="D2527" s="83" t="s">
        <v>1701</v>
      </c>
      <c r="E2527" s="128" t="s">
        <v>1664</v>
      </c>
      <c r="F2527" s="86"/>
      <c r="G2527" s="86"/>
      <c r="H2527" s="79">
        <f t="shared" ca="1" si="165"/>
        <v>-1</v>
      </c>
      <c r="I2527" s="251">
        <v>42044</v>
      </c>
      <c r="J2527" s="251">
        <v>42062</v>
      </c>
      <c r="K2527" s="149">
        <f t="shared" ref="K2527:K2536" si="170">K$42/11</f>
        <v>1.8181818181818182E-3</v>
      </c>
      <c r="L2527" s="180">
        <f t="shared" si="168"/>
        <v>15</v>
      </c>
      <c r="M2527" s="251"/>
      <c r="N2527" s="251"/>
      <c r="O2527" s="149">
        <f t="shared" ref="O2527:O2536" si="171">O$42/11</f>
        <v>1.8181818181818182E-3</v>
      </c>
      <c r="P2527" s="151"/>
      <c r="Q2527" s="145"/>
      <c r="R2527" s="175">
        <f t="shared" ca="1" si="169"/>
        <v>1</v>
      </c>
      <c r="S2527" s="177"/>
    </row>
    <row r="2528" spans="2:19" ht="12.75" customHeight="1" x14ac:dyDescent="0.25">
      <c r="B2528" s="137">
        <v>2515</v>
      </c>
      <c r="C2528" s="81">
        <v>5</v>
      </c>
      <c r="D2528" s="83" t="s">
        <v>1702</v>
      </c>
      <c r="E2528" s="128" t="s">
        <v>1666</v>
      </c>
      <c r="F2528" s="86"/>
      <c r="G2528" s="86"/>
      <c r="H2528" s="79">
        <f t="shared" ca="1" si="165"/>
        <v>-1</v>
      </c>
      <c r="I2528" s="251">
        <v>42044</v>
      </c>
      <c r="J2528" s="251">
        <v>42062</v>
      </c>
      <c r="K2528" s="149">
        <f t="shared" si="170"/>
        <v>1.8181818181818182E-3</v>
      </c>
      <c r="L2528" s="180">
        <f t="shared" si="168"/>
        <v>15</v>
      </c>
      <c r="M2528" s="251"/>
      <c r="N2528" s="251"/>
      <c r="O2528" s="149">
        <f t="shared" si="171"/>
        <v>1.8181818181818182E-3</v>
      </c>
      <c r="P2528" s="151"/>
      <c r="Q2528" s="145"/>
      <c r="R2528" s="175">
        <f t="shared" ca="1" si="169"/>
        <v>1</v>
      </c>
      <c r="S2528" s="177"/>
    </row>
    <row r="2529" spans="2:19" ht="12.75" customHeight="1" x14ac:dyDescent="0.25">
      <c r="B2529" s="137">
        <v>2516</v>
      </c>
      <c r="C2529" s="81">
        <v>5</v>
      </c>
      <c r="D2529" s="83" t="s">
        <v>1703</v>
      </c>
      <c r="E2529" s="128" t="s">
        <v>1668</v>
      </c>
      <c r="F2529" s="86"/>
      <c r="G2529" s="86"/>
      <c r="H2529" s="79">
        <f t="shared" ca="1" si="165"/>
        <v>-1</v>
      </c>
      <c r="I2529" s="251">
        <v>42044</v>
      </c>
      <c r="J2529" s="251">
        <v>42062</v>
      </c>
      <c r="K2529" s="149">
        <f t="shared" si="170"/>
        <v>1.8181818181818182E-3</v>
      </c>
      <c r="L2529" s="180">
        <f t="shared" si="168"/>
        <v>15</v>
      </c>
      <c r="M2529" s="251"/>
      <c r="N2529" s="251"/>
      <c r="O2529" s="149">
        <f t="shared" si="171"/>
        <v>1.8181818181818182E-3</v>
      </c>
      <c r="P2529" s="151"/>
      <c r="Q2529" s="145"/>
      <c r="R2529" s="175">
        <f t="shared" ca="1" si="169"/>
        <v>1</v>
      </c>
      <c r="S2529" s="177"/>
    </row>
    <row r="2530" spans="2:19" ht="12.75" customHeight="1" x14ac:dyDescent="0.25">
      <c r="B2530" s="137">
        <v>2517</v>
      </c>
      <c r="C2530" s="81">
        <v>5</v>
      </c>
      <c r="D2530" s="83" t="s">
        <v>1704</v>
      </c>
      <c r="E2530" s="128" t="s">
        <v>1670</v>
      </c>
      <c r="F2530" s="86"/>
      <c r="G2530" s="86"/>
      <c r="H2530" s="79">
        <f t="shared" ca="1" si="165"/>
        <v>-1</v>
      </c>
      <c r="I2530" s="251">
        <v>42044</v>
      </c>
      <c r="J2530" s="251">
        <v>42062</v>
      </c>
      <c r="K2530" s="149">
        <f t="shared" si="170"/>
        <v>1.8181818181818182E-3</v>
      </c>
      <c r="L2530" s="180">
        <f t="shared" si="168"/>
        <v>15</v>
      </c>
      <c r="M2530" s="251"/>
      <c r="N2530" s="251"/>
      <c r="O2530" s="149">
        <f t="shared" si="171"/>
        <v>1.8181818181818182E-3</v>
      </c>
      <c r="P2530" s="151"/>
      <c r="Q2530" s="145"/>
      <c r="R2530" s="175">
        <f t="shared" ca="1" si="169"/>
        <v>1</v>
      </c>
      <c r="S2530" s="177"/>
    </row>
    <row r="2531" spans="2:19" ht="12.75" customHeight="1" x14ac:dyDescent="0.25">
      <c r="B2531" s="137">
        <v>2518</v>
      </c>
      <c r="C2531" s="81">
        <v>5</v>
      </c>
      <c r="D2531" s="83" t="s">
        <v>1705</v>
      </c>
      <c r="E2531" s="128" t="s">
        <v>1672</v>
      </c>
      <c r="F2531" s="86"/>
      <c r="G2531" s="86"/>
      <c r="H2531" s="79">
        <f t="shared" ca="1" si="165"/>
        <v>-1</v>
      </c>
      <c r="I2531" s="251">
        <v>42044</v>
      </c>
      <c r="J2531" s="251">
        <v>42062</v>
      </c>
      <c r="K2531" s="149">
        <f t="shared" si="170"/>
        <v>1.8181818181818182E-3</v>
      </c>
      <c r="L2531" s="180">
        <f t="shared" si="168"/>
        <v>15</v>
      </c>
      <c r="M2531" s="251"/>
      <c r="N2531" s="251"/>
      <c r="O2531" s="149">
        <f t="shared" si="171"/>
        <v>1.8181818181818182E-3</v>
      </c>
      <c r="P2531" s="151"/>
      <c r="Q2531" s="145"/>
      <c r="R2531" s="175">
        <f t="shared" ca="1" si="169"/>
        <v>1</v>
      </c>
      <c r="S2531" s="177"/>
    </row>
    <row r="2532" spans="2:19" ht="12.75" customHeight="1" x14ac:dyDescent="0.25">
      <c r="B2532" s="137">
        <v>2519</v>
      </c>
      <c r="C2532" s="81">
        <v>5</v>
      </c>
      <c r="D2532" s="83" t="s">
        <v>1706</v>
      </c>
      <c r="E2532" s="128" t="s">
        <v>1674</v>
      </c>
      <c r="F2532" s="86"/>
      <c r="G2532" s="86"/>
      <c r="H2532" s="79">
        <f t="shared" ca="1" si="165"/>
        <v>-1</v>
      </c>
      <c r="I2532" s="251">
        <v>42044</v>
      </c>
      <c r="J2532" s="251">
        <v>42062</v>
      </c>
      <c r="K2532" s="149">
        <f t="shared" si="170"/>
        <v>1.8181818181818182E-3</v>
      </c>
      <c r="L2532" s="180">
        <f t="shared" si="168"/>
        <v>15</v>
      </c>
      <c r="M2532" s="251"/>
      <c r="N2532" s="251"/>
      <c r="O2532" s="149">
        <f t="shared" si="171"/>
        <v>1.8181818181818182E-3</v>
      </c>
      <c r="P2532" s="151"/>
      <c r="Q2532" s="145"/>
      <c r="R2532" s="175">
        <f t="shared" ca="1" si="169"/>
        <v>1</v>
      </c>
      <c r="S2532" s="177"/>
    </row>
    <row r="2533" spans="2:19" ht="12.75" customHeight="1" x14ac:dyDescent="0.25">
      <c r="B2533" s="137">
        <v>2520</v>
      </c>
      <c r="C2533" s="81">
        <v>5</v>
      </c>
      <c r="D2533" s="83" t="s">
        <v>1707</v>
      </c>
      <c r="E2533" s="128" t="s">
        <v>1676</v>
      </c>
      <c r="F2533" s="86"/>
      <c r="G2533" s="86"/>
      <c r="H2533" s="79">
        <f t="shared" ca="1" si="165"/>
        <v>-1</v>
      </c>
      <c r="I2533" s="251">
        <v>42044</v>
      </c>
      <c r="J2533" s="251">
        <v>42062</v>
      </c>
      <c r="K2533" s="149">
        <f t="shared" si="170"/>
        <v>1.8181818181818182E-3</v>
      </c>
      <c r="L2533" s="180">
        <f t="shared" si="168"/>
        <v>15</v>
      </c>
      <c r="M2533" s="251"/>
      <c r="N2533" s="251"/>
      <c r="O2533" s="149">
        <f t="shared" si="171"/>
        <v>1.8181818181818182E-3</v>
      </c>
      <c r="P2533" s="151"/>
      <c r="Q2533" s="145"/>
      <c r="R2533" s="175">
        <f t="shared" ca="1" si="169"/>
        <v>1</v>
      </c>
      <c r="S2533" s="177"/>
    </row>
    <row r="2534" spans="2:19" ht="12.75" customHeight="1" x14ac:dyDescent="0.25">
      <c r="B2534" s="137">
        <v>2521</v>
      </c>
      <c r="C2534" s="81">
        <v>5</v>
      </c>
      <c r="D2534" s="83" t="s">
        <v>1708</v>
      </c>
      <c r="E2534" s="128" t="s">
        <v>1678</v>
      </c>
      <c r="F2534" s="86"/>
      <c r="G2534" s="86"/>
      <c r="H2534" s="79">
        <f t="shared" ca="1" si="165"/>
        <v>-1</v>
      </c>
      <c r="I2534" s="251">
        <v>42044</v>
      </c>
      <c r="J2534" s="251">
        <v>42062</v>
      </c>
      <c r="K2534" s="149">
        <f t="shared" si="170"/>
        <v>1.8181818181818182E-3</v>
      </c>
      <c r="L2534" s="180">
        <f t="shared" si="168"/>
        <v>15</v>
      </c>
      <c r="M2534" s="251"/>
      <c r="N2534" s="251"/>
      <c r="O2534" s="149">
        <f t="shared" si="171"/>
        <v>1.8181818181818182E-3</v>
      </c>
      <c r="P2534" s="151"/>
      <c r="Q2534" s="145"/>
      <c r="R2534" s="175">
        <f t="shared" ca="1" si="169"/>
        <v>1</v>
      </c>
      <c r="S2534" s="177"/>
    </row>
    <row r="2535" spans="2:19" ht="12.75" customHeight="1" x14ac:dyDescent="0.25">
      <c r="B2535" s="137">
        <v>2522</v>
      </c>
      <c r="C2535" s="81">
        <v>5</v>
      </c>
      <c r="D2535" s="83" t="s">
        <v>1709</v>
      </c>
      <c r="E2535" s="128" t="s">
        <v>1680</v>
      </c>
      <c r="F2535" s="86"/>
      <c r="G2535" s="86"/>
      <c r="H2535" s="79">
        <f t="shared" ca="1" si="165"/>
        <v>-1</v>
      </c>
      <c r="I2535" s="251">
        <v>42044</v>
      </c>
      <c r="J2535" s="251">
        <v>42062</v>
      </c>
      <c r="K2535" s="149">
        <f t="shared" si="170"/>
        <v>1.8181818181818182E-3</v>
      </c>
      <c r="L2535" s="180">
        <f t="shared" si="168"/>
        <v>15</v>
      </c>
      <c r="M2535" s="251"/>
      <c r="N2535" s="251"/>
      <c r="O2535" s="149">
        <f t="shared" si="171"/>
        <v>1.8181818181818182E-3</v>
      </c>
      <c r="P2535" s="151"/>
      <c r="Q2535" s="145"/>
      <c r="R2535" s="175">
        <f t="shared" ca="1" si="169"/>
        <v>1</v>
      </c>
      <c r="S2535" s="177"/>
    </row>
    <row r="2536" spans="2:19" ht="12.75" customHeight="1" x14ac:dyDescent="0.25">
      <c r="B2536" s="137">
        <v>2523</v>
      </c>
      <c r="C2536" s="81">
        <v>5</v>
      </c>
      <c r="D2536" s="83" t="s">
        <v>1710</v>
      </c>
      <c r="E2536" s="128" t="s">
        <v>1682</v>
      </c>
      <c r="F2536" s="86"/>
      <c r="G2536" s="86"/>
      <c r="H2536" s="79">
        <f t="shared" ca="1" si="165"/>
        <v>-1</v>
      </c>
      <c r="I2536" s="251">
        <v>42044</v>
      </c>
      <c r="J2536" s="251">
        <v>42062</v>
      </c>
      <c r="K2536" s="149">
        <f t="shared" si="170"/>
        <v>1.8181818181818182E-3</v>
      </c>
      <c r="L2536" s="180">
        <f t="shared" si="168"/>
        <v>15</v>
      </c>
      <c r="M2536" s="251"/>
      <c r="N2536" s="251"/>
      <c r="O2536" s="149">
        <f t="shared" si="171"/>
        <v>1.8181818181818182E-3</v>
      </c>
      <c r="P2536" s="151"/>
      <c r="Q2536" s="145"/>
      <c r="R2536" s="175">
        <f t="shared" ca="1" si="169"/>
        <v>1</v>
      </c>
      <c r="S2536" s="177"/>
    </row>
    <row r="2537" spans="2:19" ht="12.75" customHeight="1" x14ac:dyDescent="0.25">
      <c r="B2537" s="137">
        <v>2524</v>
      </c>
      <c r="C2537" s="81">
        <v>3</v>
      </c>
      <c r="D2537" s="83" t="s">
        <v>1711</v>
      </c>
      <c r="E2537" s="128" t="s">
        <v>1712</v>
      </c>
      <c r="F2537" s="85"/>
      <c r="G2537" s="85"/>
      <c r="H2537" s="79">
        <f t="shared" ca="1" si="165"/>
        <v>-1</v>
      </c>
      <c r="I2537" s="251">
        <v>42058</v>
      </c>
      <c r="J2537" s="251">
        <v>42062</v>
      </c>
      <c r="K2537" s="149">
        <v>0.26</v>
      </c>
      <c r="L2537" s="180">
        <f t="shared" si="168"/>
        <v>5</v>
      </c>
      <c r="M2537" s="251"/>
      <c r="N2537" s="251"/>
      <c r="O2537" s="149">
        <v>0.26</v>
      </c>
      <c r="P2537" s="151"/>
      <c r="Q2537" s="145"/>
      <c r="R2537" s="175">
        <f t="shared" ca="1" si="169"/>
        <v>1</v>
      </c>
      <c r="S2537" s="177">
        <v>1</v>
      </c>
    </row>
    <row r="2538" spans="2:19" ht="12.75" customHeight="1" x14ac:dyDescent="0.25">
      <c r="B2538" s="137">
        <v>2525</v>
      </c>
      <c r="C2538" s="81">
        <v>4</v>
      </c>
      <c r="D2538" s="83" t="s">
        <v>1713</v>
      </c>
      <c r="E2538" s="128" t="s">
        <v>1714</v>
      </c>
      <c r="F2538" s="86" t="s">
        <v>116</v>
      </c>
      <c r="G2538" s="86" t="s">
        <v>1660</v>
      </c>
      <c r="H2538" s="79">
        <f t="shared" ca="1" si="165"/>
        <v>-1</v>
      </c>
      <c r="I2538" s="251">
        <v>42058</v>
      </c>
      <c r="J2538" s="251">
        <v>42062</v>
      </c>
      <c r="K2538" s="149">
        <v>0.26</v>
      </c>
      <c r="L2538" s="180">
        <f t="shared" si="168"/>
        <v>5</v>
      </c>
      <c r="M2538" s="251"/>
      <c r="N2538" s="251"/>
      <c r="O2538" s="149">
        <v>0.26</v>
      </c>
      <c r="P2538" s="151"/>
      <c r="Q2538" s="145"/>
      <c r="R2538" s="175">
        <f t="shared" ca="1" si="169"/>
        <v>1</v>
      </c>
      <c r="S2538" s="177">
        <v>0</v>
      </c>
    </row>
    <row r="2539" spans="2:19" ht="12.75" customHeight="1" x14ac:dyDescent="0.25">
      <c r="B2539" s="137">
        <v>2526</v>
      </c>
      <c r="C2539" s="81">
        <v>5</v>
      </c>
      <c r="D2539" s="83" t="s">
        <v>1715</v>
      </c>
      <c r="E2539" s="128" t="s">
        <v>1662</v>
      </c>
      <c r="F2539" s="86"/>
      <c r="G2539" s="86"/>
      <c r="H2539" s="79">
        <f t="shared" ca="1" si="165"/>
        <v>-1</v>
      </c>
      <c r="I2539" s="251">
        <v>42058</v>
      </c>
      <c r="J2539" s="251">
        <v>42062</v>
      </c>
      <c r="K2539" s="149">
        <f>K$55/11</f>
        <v>3.4090909090909089E-3</v>
      </c>
      <c r="L2539" s="180">
        <f t="shared" si="168"/>
        <v>5</v>
      </c>
      <c r="M2539" s="251"/>
      <c r="N2539" s="251"/>
      <c r="O2539" s="149">
        <f>O$55/11</f>
        <v>3.4090909090909089E-3</v>
      </c>
      <c r="P2539" s="151"/>
      <c r="Q2539" s="145"/>
      <c r="R2539" s="175">
        <f t="shared" ca="1" si="169"/>
        <v>1</v>
      </c>
      <c r="S2539" s="177"/>
    </row>
    <row r="2540" spans="2:19" ht="12.75" customHeight="1" x14ac:dyDescent="0.25">
      <c r="B2540" s="137">
        <v>2527</v>
      </c>
      <c r="C2540" s="81">
        <v>5</v>
      </c>
      <c r="D2540" s="83" t="s">
        <v>1716</v>
      </c>
      <c r="E2540" s="128" t="s">
        <v>1664</v>
      </c>
      <c r="F2540" s="86"/>
      <c r="G2540" s="86"/>
      <c r="H2540" s="79">
        <f t="shared" ca="1" si="165"/>
        <v>-1</v>
      </c>
      <c r="I2540" s="251">
        <v>42058</v>
      </c>
      <c r="J2540" s="251">
        <v>42062</v>
      </c>
      <c r="K2540" s="149">
        <f t="shared" ref="K2540:K2549" si="172">K$55/11</f>
        <v>3.4090909090909089E-3</v>
      </c>
      <c r="L2540" s="180">
        <f t="shared" si="168"/>
        <v>5</v>
      </c>
      <c r="M2540" s="251"/>
      <c r="N2540" s="251"/>
      <c r="O2540" s="149">
        <f t="shared" ref="O2540:O2549" si="173">O$55/11</f>
        <v>3.4090909090909089E-3</v>
      </c>
      <c r="P2540" s="151"/>
      <c r="Q2540" s="145"/>
      <c r="R2540" s="175">
        <f t="shared" ca="1" si="169"/>
        <v>1</v>
      </c>
      <c r="S2540" s="177"/>
    </row>
    <row r="2541" spans="2:19" ht="12.75" customHeight="1" x14ac:dyDescent="0.25">
      <c r="B2541" s="137">
        <v>2528</v>
      </c>
      <c r="C2541" s="81">
        <v>5</v>
      </c>
      <c r="D2541" s="83" t="s">
        <v>1717</v>
      </c>
      <c r="E2541" s="128" t="s">
        <v>1666</v>
      </c>
      <c r="F2541" s="86"/>
      <c r="G2541" s="86"/>
      <c r="H2541" s="79">
        <f t="shared" ca="1" si="165"/>
        <v>-1</v>
      </c>
      <c r="I2541" s="251">
        <v>42058</v>
      </c>
      <c r="J2541" s="251">
        <v>42062</v>
      </c>
      <c r="K2541" s="149">
        <f t="shared" si="172"/>
        <v>3.4090909090909089E-3</v>
      </c>
      <c r="L2541" s="180">
        <f t="shared" si="168"/>
        <v>5</v>
      </c>
      <c r="M2541" s="251"/>
      <c r="N2541" s="251"/>
      <c r="O2541" s="149">
        <f t="shared" si="173"/>
        <v>3.4090909090909089E-3</v>
      </c>
      <c r="P2541" s="151"/>
      <c r="Q2541" s="145"/>
      <c r="R2541" s="175">
        <f t="shared" ca="1" si="169"/>
        <v>1</v>
      </c>
      <c r="S2541" s="177"/>
    </row>
    <row r="2542" spans="2:19" ht="12.75" customHeight="1" x14ac:dyDescent="0.25">
      <c r="B2542" s="137">
        <v>2529</v>
      </c>
      <c r="C2542" s="81">
        <v>5</v>
      </c>
      <c r="D2542" s="83" t="s">
        <v>1718</v>
      </c>
      <c r="E2542" s="128" t="s">
        <v>1668</v>
      </c>
      <c r="F2542" s="86"/>
      <c r="G2542" s="86"/>
      <c r="H2542" s="79">
        <f t="shared" ca="1" si="165"/>
        <v>-1</v>
      </c>
      <c r="I2542" s="251">
        <v>42058</v>
      </c>
      <c r="J2542" s="251">
        <v>42062</v>
      </c>
      <c r="K2542" s="149">
        <f t="shared" si="172"/>
        <v>3.4090909090909089E-3</v>
      </c>
      <c r="L2542" s="180">
        <f t="shared" si="168"/>
        <v>5</v>
      </c>
      <c r="M2542" s="251"/>
      <c r="N2542" s="251"/>
      <c r="O2542" s="149">
        <f t="shared" si="173"/>
        <v>3.4090909090909089E-3</v>
      </c>
      <c r="P2542" s="151"/>
      <c r="Q2542" s="145"/>
      <c r="R2542" s="175">
        <f t="shared" ca="1" si="169"/>
        <v>1</v>
      </c>
      <c r="S2542" s="177"/>
    </row>
    <row r="2543" spans="2:19" ht="12.75" customHeight="1" x14ac:dyDescent="0.25">
      <c r="B2543" s="137">
        <v>2530</v>
      </c>
      <c r="C2543" s="81">
        <v>5</v>
      </c>
      <c r="D2543" s="83" t="s">
        <v>1719</v>
      </c>
      <c r="E2543" s="128" t="s">
        <v>1670</v>
      </c>
      <c r="F2543" s="86"/>
      <c r="G2543" s="86"/>
      <c r="H2543" s="79">
        <f t="shared" ca="1" si="165"/>
        <v>-1</v>
      </c>
      <c r="I2543" s="251">
        <v>42058</v>
      </c>
      <c r="J2543" s="251">
        <v>42062</v>
      </c>
      <c r="K2543" s="149">
        <f t="shared" si="172"/>
        <v>3.4090909090909089E-3</v>
      </c>
      <c r="L2543" s="180">
        <f t="shared" si="168"/>
        <v>5</v>
      </c>
      <c r="M2543" s="251"/>
      <c r="N2543" s="251"/>
      <c r="O2543" s="149">
        <f t="shared" si="173"/>
        <v>3.4090909090909089E-3</v>
      </c>
      <c r="P2543" s="151"/>
      <c r="Q2543" s="145"/>
      <c r="R2543" s="175">
        <f t="shared" ca="1" si="169"/>
        <v>1</v>
      </c>
      <c r="S2543" s="177"/>
    </row>
    <row r="2544" spans="2:19" ht="12.75" customHeight="1" x14ac:dyDescent="0.25">
      <c r="B2544" s="137">
        <v>2531</v>
      </c>
      <c r="C2544" s="81">
        <v>5</v>
      </c>
      <c r="D2544" s="83" t="s">
        <v>1720</v>
      </c>
      <c r="E2544" s="128" t="s">
        <v>1672</v>
      </c>
      <c r="F2544" s="86"/>
      <c r="G2544" s="86"/>
      <c r="H2544" s="79">
        <f t="shared" ca="1" si="165"/>
        <v>-1</v>
      </c>
      <c r="I2544" s="251">
        <v>42058</v>
      </c>
      <c r="J2544" s="251">
        <v>42062</v>
      </c>
      <c r="K2544" s="149">
        <f t="shared" si="172"/>
        <v>3.4090909090909089E-3</v>
      </c>
      <c r="L2544" s="180">
        <f t="shared" si="168"/>
        <v>5</v>
      </c>
      <c r="M2544" s="251"/>
      <c r="N2544" s="251"/>
      <c r="O2544" s="149">
        <f t="shared" si="173"/>
        <v>3.4090909090909089E-3</v>
      </c>
      <c r="P2544" s="151"/>
      <c r="Q2544" s="145"/>
      <c r="R2544" s="175">
        <f t="shared" ca="1" si="169"/>
        <v>1</v>
      </c>
      <c r="S2544" s="177"/>
    </row>
    <row r="2545" spans="2:19" ht="12.75" customHeight="1" x14ac:dyDescent="0.25">
      <c r="B2545" s="137">
        <v>2532</v>
      </c>
      <c r="C2545" s="81">
        <v>5</v>
      </c>
      <c r="D2545" s="83" t="s">
        <v>1721</v>
      </c>
      <c r="E2545" s="128" t="s">
        <v>1674</v>
      </c>
      <c r="F2545" s="86"/>
      <c r="G2545" s="86"/>
      <c r="H2545" s="79">
        <f t="shared" ca="1" si="165"/>
        <v>-1</v>
      </c>
      <c r="I2545" s="251">
        <v>42058</v>
      </c>
      <c r="J2545" s="251">
        <v>42062</v>
      </c>
      <c r="K2545" s="149">
        <f t="shared" si="172"/>
        <v>3.4090909090909089E-3</v>
      </c>
      <c r="L2545" s="180">
        <f t="shared" si="168"/>
        <v>5</v>
      </c>
      <c r="M2545" s="251"/>
      <c r="N2545" s="251"/>
      <c r="O2545" s="149">
        <f t="shared" si="173"/>
        <v>3.4090909090909089E-3</v>
      </c>
      <c r="P2545" s="151"/>
      <c r="Q2545" s="145"/>
      <c r="R2545" s="175">
        <f t="shared" ca="1" si="169"/>
        <v>1</v>
      </c>
      <c r="S2545" s="177"/>
    </row>
    <row r="2546" spans="2:19" ht="12.75" customHeight="1" x14ac:dyDescent="0.25">
      <c r="B2546" s="137">
        <v>2533</v>
      </c>
      <c r="C2546" s="81">
        <v>5</v>
      </c>
      <c r="D2546" s="83" t="s">
        <v>1722</v>
      </c>
      <c r="E2546" s="128" t="s">
        <v>1676</v>
      </c>
      <c r="F2546" s="86"/>
      <c r="G2546" s="86"/>
      <c r="H2546" s="79">
        <f t="shared" ca="1" si="165"/>
        <v>-1</v>
      </c>
      <c r="I2546" s="251">
        <v>42058</v>
      </c>
      <c r="J2546" s="251">
        <v>42062</v>
      </c>
      <c r="K2546" s="149">
        <f t="shared" si="172"/>
        <v>3.4090909090909089E-3</v>
      </c>
      <c r="L2546" s="180">
        <f t="shared" si="168"/>
        <v>5</v>
      </c>
      <c r="M2546" s="251"/>
      <c r="N2546" s="251"/>
      <c r="O2546" s="149">
        <f t="shared" si="173"/>
        <v>3.4090909090909089E-3</v>
      </c>
      <c r="P2546" s="151"/>
      <c r="Q2546" s="145"/>
      <c r="R2546" s="175">
        <f t="shared" ca="1" si="169"/>
        <v>1</v>
      </c>
      <c r="S2546" s="177"/>
    </row>
    <row r="2547" spans="2:19" ht="12.75" customHeight="1" x14ac:dyDescent="0.25">
      <c r="B2547" s="137">
        <v>2534</v>
      </c>
      <c r="C2547" s="81">
        <v>5</v>
      </c>
      <c r="D2547" s="83" t="s">
        <v>1723</v>
      </c>
      <c r="E2547" s="128" t="s">
        <v>1678</v>
      </c>
      <c r="F2547" s="86"/>
      <c r="G2547" s="86"/>
      <c r="H2547" s="79">
        <f t="shared" ca="1" si="165"/>
        <v>-1</v>
      </c>
      <c r="I2547" s="251">
        <v>42058</v>
      </c>
      <c r="J2547" s="251">
        <v>42062</v>
      </c>
      <c r="K2547" s="149">
        <f t="shared" si="172"/>
        <v>3.4090909090909089E-3</v>
      </c>
      <c r="L2547" s="180">
        <f t="shared" si="168"/>
        <v>5</v>
      </c>
      <c r="M2547" s="251"/>
      <c r="N2547" s="251"/>
      <c r="O2547" s="149">
        <f t="shared" si="173"/>
        <v>3.4090909090909089E-3</v>
      </c>
      <c r="P2547" s="151"/>
      <c r="Q2547" s="145"/>
      <c r="R2547" s="175">
        <f t="shared" ca="1" si="169"/>
        <v>1</v>
      </c>
      <c r="S2547" s="177"/>
    </row>
    <row r="2548" spans="2:19" ht="12.75" customHeight="1" x14ac:dyDescent="0.25">
      <c r="B2548" s="137">
        <v>2535</v>
      </c>
      <c r="C2548" s="81">
        <v>5</v>
      </c>
      <c r="D2548" s="83" t="s">
        <v>1724</v>
      </c>
      <c r="E2548" s="128" t="s">
        <v>1680</v>
      </c>
      <c r="F2548" s="86"/>
      <c r="G2548" s="86"/>
      <c r="H2548" s="79">
        <f t="shared" ca="1" si="165"/>
        <v>-1</v>
      </c>
      <c r="I2548" s="251">
        <v>42058</v>
      </c>
      <c r="J2548" s="251">
        <v>42062</v>
      </c>
      <c r="K2548" s="149">
        <f t="shared" si="172"/>
        <v>3.4090909090909089E-3</v>
      </c>
      <c r="L2548" s="180">
        <f t="shared" si="168"/>
        <v>5</v>
      </c>
      <c r="M2548" s="251"/>
      <c r="N2548" s="251"/>
      <c r="O2548" s="149">
        <f t="shared" si="173"/>
        <v>3.4090909090909089E-3</v>
      </c>
      <c r="P2548" s="151"/>
      <c r="Q2548" s="145"/>
      <c r="R2548" s="175">
        <f t="shared" ca="1" si="169"/>
        <v>1</v>
      </c>
      <c r="S2548" s="177"/>
    </row>
    <row r="2549" spans="2:19" ht="12.75" customHeight="1" x14ac:dyDescent="0.25">
      <c r="B2549" s="137">
        <v>2536</v>
      </c>
      <c r="C2549" s="81">
        <v>5</v>
      </c>
      <c r="D2549" s="83" t="s">
        <v>1725</v>
      </c>
      <c r="E2549" s="128" t="s">
        <v>1682</v>
      </c>
      <c r="F2549" s="86"/>
      <c r="G2549" s="86"/>
      <c r="H2549" s="79">
        <f t="shared" ca="1" si="165"/>
        <v>-1</v>
      </c>
      <c r="I2549" s="251">
        <v>42058</v>
      </c>
      <c r="J2549" s="251">
        <v>42062</v>
      </c>
      <c r="K2549" s="149">
        <f t="shared" si="172"/>
        <v>3.4090909090909089E-3</v>
      </c>
      <c r="L2549" s="180">
        <f t="shared" si="168"/>
        <v>5</v>
      </c>
      <c r="M2549" s="251"/>
      <c r="N2549" s="251"/>
      <c r="O2549" s="149">
        <f t="shared" si="173"/>
        <v>3.4090909090909089E-3</v>
      </c>
      <c r="P2549" s="151"/>
      <c r="Q2549" s="145"/>
      <c r="R2549" s="175">
        <f t="shared" ca="1" si="169"/>
        <v>1</v>
      </c>
      <c r="S2549" s="177"/>
    </row>
    <row r="2550" spans="2:19" ht="12.75" customHeight="1" x14ac:dyDescent="0.25">
      <c r="B2550" s="137">
        <v>2537</v>
      </c>
      <c r="C2550" s="81">
        <v>3</v>
      </c>
      <c r="D2550" s="83" t="s">
        <v>1726</v>
      </c>
      <c r="E2550" s="128" t="s">
        <v>1546</v>
      </c>
      <c r="F2550" s="85"/>
      <c r="G2550" s="85"/>
      <c r="H2550" s="79">
        <f t="shared" ca="1" si="165"/>
        <v>-1</v>
      </c>
      <c r="I2550" s="251">
        <v>42065</v>
      </c>
      <c r="J2550" s="251">
        <v>42076</v>
      </c>
      <c r="K2550" s="149">
        <v>0.46</v>
      </c>
      <c r="L2550" s="180">
        <f t="shared" si="168"/>
        <v>10</v>
      </c>
      <c r="M2550" s="251"/>
      <c r="N2550" s="251"/>
      <c r="O2550" s="149">
        <v>0.46</v>
      </c>
      <c r="P2550" s="151"/>
      <c r="Q2550" s="145"/>
      <c r="R2550" s="175">
        <f t="shared" ca="1" si="169"/>
        <v>1</v>
      </c>
      <c r="S2550" s="177">
        <v>1</v>
      </c>
    </row>
    <row r="2551" spans="2:19" ht="24" customHeight="1" x14ac:dyDescent="0.25">
      <c r="B2551" s="137">
        <v>2538</v>
      </c>
      <c r="C2551" s="81">
        <v>4</v>
      </c>
      <c r="D2551" s="83" t="s">
        <v>1727</v>
      </c>
      <c r="E2551" s="128" t="s">
        <v>112</v>
      </c>
      <c r="F2551" s="84" t="s">
        <v>885</v>
      </c>
      <c r="G2551" s="86" t="s">
        <v>1699</v>
      </c>
      <c r="H2551" s="79">
        <f t="shared" ca="1" si="165"/>
        <v>-1</v>
      </c>
      <c r="I2551" s="251">
        <v>42065</v>
      </c>
      <c r="J2551" s="251">
        <v>42076</v>
      </c>
      <c r="K2551" s="149">
        <f>SUM(K2552:K2562)</f>
        <v>3.7500000000000006E-2</v>
      </c>
      <c r="L2551" s="180">
        <f t="shared" si="168"/>
        <v>10</v>
      </c>
      <c r="M2551" s="251"/>
      <c r="N2551" s="251"/>
      <c r="O2551" s="149">
        <f>SUM(O2552:O2562)</f>
        <v>3.7500000000000006E-2</v>
      </c>
      <c r="P2551" s="151"/>
      <c r="Q2551" s="145"/>
      <c r="R2551" s="175">
        <f t="shared" ca="1" si="169"/>
        <v>1</v>
      </c>
      <c r="S2551" s="177">
        <v>0</v>
      </c>
    </row>
    <row r="2552" spans="2:19" ht="12.75" customHeight="1" x14ac:dyDescent="0.25">
      <c r="B2552" s="137">
        <v>2539</v>
      </c>
      <c r="C2552" s="81">
        <v>5</v>
      </c>
      <c r="D2552" s="83" t="s">
        <v>1728</v>
      </c>
      <c r="E2552" s="128" t="s">
        <v>1662</v>
      </c>
      <c r="F2552" s="86"/>
      <c r="G2552" s="86"/>
      <c r="H2552" s="79">
        <f t="shared" ca="1" si="165"/>
        <v>-1</v>
      </c>
      <c r="I2552" s="251">
        <v>42065</v>
      </c>
      <c r="J2552" s="251">
        <v>42076</v>
      </c>
      <c r="K2552" s="149">
        <f>K$67/11</f>
        <v>3.4090909090909089E-3</v>
      </c>
      <c r="L2552" s="180">
        <f t="shared" si="168"/>
        <v>10</v>
      </c>
      <c r="M2552" s="251"/>
      <c r="N2552" s="251"/>
      <c r="O2552" s="149">
        <f>O$67/11</f>
        <v>3.4090909090909089E-3</v>
      </c>
      <c r="P2552" s="151"/>
      <c r="Q2552" s="145"/>
      <c r="R2552" s="175">
        <f t="shared" ca="1" si="169"/>
        <v>1</v>
      </c>
      <c r="S2552" s="177"/>
    </row>
    <row r="2553" spans="2:19" ht="12.75" customHeight="1" x14ac:dyDescent="0.25">
      <c r="B2553" s="137">
        <v>2540</v>
      </c>
      <c r="C2553" s="81">
        <v>5</v>
      </c>
      <c r="D2553" s="83" t="s">
        <v>1729</v>
      </c>
      <c r="E2553" s="128" t="s">
        <v>1664</v>
      </c>
      <c r="F2553" s="86"/>
      <c r="G2553" s="86"/>
      <c r="H2553" s="79">
        <f t="shared" ca="1" si="165"/>
        <v>-1</v>
      </c>
      <c r="I2553" s="251">
        <v>42065</v>
      </c>
      <c r="J2553" s="251">
        <v>42076</v>
      </c>
      <c r="K2553" s="149">
        <f t="shared" ref="K2553:K2562" si="174">K$67/11</f>
        <v>3.4090909090909089E-3</v>
      </c>
      <c r="L2553" s="180">
        <f t="shared" si="168"/>
        <v>10</v>
      </c>
      <c r="M2553" s="251"/>
      <c r="N2553" s="251"/>
      <c r="O2553" s="149">
        <f t="shared" ref="O2553:O2562" si="175">O$67/11</f>
        <v>3.4090909090909089E-3</v>
      </c>
      <c r="P2553" s="151"/>
      <c r="Q2553" s="145"/>
      <c r="R2553" s="175">
        <f t="shared" ca="1" si="169"/>
        <v>1</v>
      </c>
      <c r="S2553" s="177"/>
    </row>
    <row r="2554" spans="2:19" ht="12.75" customHeight="1" x14ac:dyDescent="0.25">
      <c r="B2554" s="137">
        <v>2541</v>
      </c>
      <c r="C2554" s="81">
        <v>5</v>
      </c>
      <c r="D2554" s="83" t="s">
        <v>1730</v>
      </c>
      <c r="E2554" s="128" t="s">
        <v>1666</v>
      </c>
      <c r="F2554" s="86"/>
      <c r="G2554" s="86"/>
      <c r="H2554" s="79">
        <f t="shared" ca="1" si="165"/>
        <v>-1</v>
      </c>
      <c r="I2554" s="251">
        <v>42065</v>
      </c>
      <c r="J2554" s="251">
        <v>42076</v>
      </c>
      <c r="K2554" s="149">
        <f t="shared" si="174"/>
        <v>3.4090909090909089E-3</v>
      </c>
      <c r="L2554" s="180">
        <f t="shared" si="168"/>
        <v>10</v>
      </c>
      <c r="M2554" s="251"/>
      <c r="N2554" s="251"/>
      <c r="O2554" s="149">
        <f t="shared" si="175"/>
        <v>3.4090909090909089E-3</v>
      </c>
      <c r="P2554" s="151"/>
      <c r="Q2554" s="145"/>
      <c r="R2554" s="175">
        <f t="shared" ca="1" si="169"/>
        <v>1</v>
      </c>
      <c r="S2554" s="177"/>
    </row>
    <row r="2555" spans="2:19" ht="12.75" customHeight="1" x14ac:dyDescent="0.25">
      <c r="B2555" s="137">
        <v>2542</v>
      </c>
      <c r="C2555" s="81">
        <v>5</v>
      </c>
      <c r="D2555" s="83" t="s">
        <v>1731</v>
      </c>
      <c r="E2555" s="128" t="s">
        <v>1668</v>
      </c>
      <c r="F2555" s="86"/>
      <c r="G2555" s="86"/>
      <c r="H2555" s="79">
        <f t="shared" ca="1" si="165"/>
        <v>-1</v>
      </c>
      <c r="I2555" s="251">
        <v>42065</v>
      </c>
      <c r="J2555" s="251">
        <v>42076</v>
      </c>
      <c r="K2555" s="149">
        <f t="shared" si="174"/>
        <v>3.4090909090909089E-3</v>
      </c>
      <c r="L2555" s="180">
        <f t="shared" si="168"/>
        <v>10</v>
      </c>
      <c r="M2555" s="251"/>
      <c r="N2555" s="251"/>
      <c r="O2555" s="149">
        <f t="shared" si="175"/>
        <v>3.4090909090909089E-3</v>
      </c>
      <c r="P2555" s="151"/>
      <c r="Q2555" s="145"/>
      <c r="R2555" s="175">
        <f t="shared" ca="1" si="169"/>
        <v>1</v>
      </c>
      <c r="S2555" s="177"/>
    </row>
    <row r="2556" spans="2:19" ht="12.75" customHeight="1" x14ac:dyDescent="0.25">
      <c r="B2556" s="137">
        <v>2543</v>
      </c>
      <c r="C2556" s="81">
        <v>5</v>
      </c>
      <c r="D2556" s="83" t="s">
        <v>1732</v>
      </c>
      <c r="E2556" s="128" t="s">
        <v>1670</v>
      </c>
      <c r="F2556" s="86"/>
      <c r="G2556" s="86"/>
      <c r="H2556" s="79">
        <f t="shared" ca="1" si="165"/>
        <v>-1</v>
      </c>
      <c r="I2556" s="251">
        <v>42065</v>
      </c>
      <c r="J2556" s="251">
        <v>42076</v>
      </c>
      <c r="K2556" s="149">
        <f t="shared" si="174"/>
        <v>3.4090909090909089E-3</v>
      </c>
      <c r="L2556" s="180">
        <f t="shared" si="168"/>
        <v>10</v>
      </c>
      <c r="M2556" s="251"/>
      <c r="N2556" s="251"/>
      <c r="O2556" s="149">
        <f t="shared" si="175"/>
        <v>3.4090909090909089E-3</v>
      </c>
      <c r="P2556" s="151"/>
      <c r="Q2556" s="145"/>
      <c r="R2556" s="175">
        <f t="shared" ca="1" si="169"/>
        <v>1</v>
      </c>
      <c r="S2556" s="177"/>
    </row>
    <row r="2557" spans="2:19" ht="12.75" customHeight="1" x14ac:dyDescent="0.25">
      <c r="B2557" s="137">
        <v>2544</v>
      </c>
      <c r="C2557" s="81">
        <v>5</v>
      </c>
      <c r="D2557" s="83" t="s">
        <v>1733</v>
      </c>
      <c r="E2557" s="128" t="s">
        <v>1672</v>
      </c>
      <c r="F2557" s="86"/>
      <c r="G2557" s="86"/>
      <c r="H2557" s="79">
        <f t="shared" ca="1" si="165"/>
        <v>-1</v>
      </c>
      <c r="I2557" s="251">
        <v>42065</v>
      </c>
      <c r="J2557" s="251">
        <v>42076</v>
      </c>
      <c r="K2557" s="149">
        <f t="shared" si="174"/>
        <v>3.4090909090909089E-3</v>
      </c>
      <c r="L2557" s="180">
        <f t="shared" si="168"/>
        <v>10</v>
      </c>
      <c r="M2557" s="251"/>
      <c r="N2557" s="251"/>
      <c r="O2557" s="149">
        <f t="shared" si="175"/>
        <v>3.4090909090909089E-3</v>
      </c>
      <c r="P2557" s="151"/>
      <c r="Q2557" s="145"/>
      <c r="R2557" s="175">
        <f t="shared" ca="1" si="169"/>
        <v>1</v>
      </c>
      <c r="S2557" s="177"/>
    </row>
    <row r="2558" spans="2:19" ht="12.75" customHeight="1" x14ac:dyDescent="0.25">
      <c r="B2558" s="137">
        <v>2545</v>
      </c>
      <c r="C2558" s="81">
        <v>5</v>
      </c>
      <c r="D2558" s="83" t="s">
        <v>1734</v>
      </c>
      <c r="E2558" s="128" t="s">
        <v>1674</v>
      </c>
      <c r="F2558" s="86"/>
      <c r="G2558" s="86"/>
      <c r="H2558" s="79">
        <f t="shared" ca="1" si="165"/>
        <v>-1</v>
      </c>
      <c r="I2558" s="251">
        <v>42065</v>
      </c>
      <c r="J2558" s="251">
        <v>42076</v>
      </c>
      <c r="K2558" s="149">
        <f t="shared" si="174"/>
        <v>3.4090909090909089E-3</v>
      </c>
      <c r="L2558" s="180">
        <f t="shared" si="168"/>
        <v>10</v>
      </c>
      <c r="M2558" s="251"/>
      <c r="N2558" s="251"/>
      <c r="O2558" s="149">
        <f t="shared" si="175"/>
        <v>3.4090909090909089E-3</v>
      </c>
      <c r="P2558" s="151"/>
      <c r="Q2558" s="145"/>
      <c r="R2558" s="175">
        <f t="shared" ca="1" si="169"/>
        <v>1</v>
      </c>
      <c r="S2558" s="177"/>
    </row>
    <row r="2559" spans="2:19" ht="12.75" customHeight="1" x14ac:dyDescent="0.25">
      <c r="B2559" s="137">
        <v>2546</v>
      </c>
      <c r="C2559" s="81">
        <v>5</v>
      </c>
      <c r="D2559" s="83" t="s">
        <v>1735</v>
      </c>
      <c r="E2559" s="128" t="s">
        <v>1676</v>
      </c>
      <c r="F2559" s="86"/>
      <c r="G2559" s="86"/>
      <c r="H2559" s="79">
        <f t="shared" ca="1" si="165"/>
        <v>-1</v>
      </c>
      <c r="I2559" s="251">
        <v>42065</v>
      </c>
      <c r="J2559" s="251">
        <v>42076</v>
      </c>
      <c r="K2559" s="149">
        <f t="shared" si="174"/>
        <v>3.4090909090909089E-3</v>
      </c>
      <c r="L2559" s="180">
        <f t="shared" si="168"/>
        <v>10</v>
      </c>
      <c r="M2559" s="251"/>
      <c r="N2559" s="251"/>
      <c r="O2559" s="149">
        <f t="shared" si="175"/>
        <v>3.4090909090909089E-3</v>
      </c>
      <c r="P2559" s="151"/>
      <c r="Q2559" s="145"/>
      <c r="R2559" s="175">
        <f t="shared" ca="1" si="169"/>
        <v>1</v>
      </c>
      <c r="S2559" s="177"/>
    </row>
    <row r="2560" spans="2:19" ht="12.75" customHeight="1" x14ac:dyDescent="0.25">
      <c r="B2560" s="137">
        <v>2547</v>
      </c>
      <c r="C2560" s="81">
        <v>5</v>
      </c>
      <c r="D2560" s="83" t="s">
        <v>1736</v>
      </c>
      <c r="E2560" s="128" t="s">
        <v>1678</v>
      </c>
      <c r="F2560" s="86"/>
      <c r="G2560" s="86"/>
      <c r="H2560" s="79">
        <f t="shared" ca="1" si="165"/>
        <v>-1</v>
      </c>
      <c r="I2560" s="251">
        <v>42065</v>
      </c>
      <c r="J2560" s="251">
        <v>42076</v>
      </c>
      <c r="K2560" s="149">
        <f t="shared" si="174"/>
        <v>3.4090909090909089E-3</v>
      </c>
      <c r="L2560" s="180">
        <f t="shared" si="168"/>
        <v>10</v>
      </c>
      <c r="M2560" s="251"/>
      <c r="N2560" s="251"/>
      <c r="O2560" s="149">
        <f t="shared" si="175"/>
        <v>3.4090909090909089E-3</v>
      </c>
      <c r="P2560" s="151"/>
      <c r="Q2560" s="145"/>
      <c r="R2560" s="175">
        <f t="shared" ca="1" si="169"/>
        <v>1</v>
      </c>
      <c r="S2560" s="177"/>
    </row>
    <row r="2561" spans="2:19" ht="12.75" customHeight="1" x14ac:dyDescent="0.25">
      <c r="B2561" s="137">
        <v>2548</v>
      </c>
      <c r="C2561" s="81">
        <v>5</v>
      </c>
      <c r="D2561" s="83" t="s">
        <v>1737</v>
      </c>
      <c r="E2561" s="128" t="s">
        <v>1680</v>
      </c>
      <c r="F2561" s="86"/>
      <c r="G2561" s="86"/>
      <c r="H2561" s="79">
        <f t="shared" ca="1" si="165"/>
        <v>-1</v>
      </c>
      <c r="I2561" s="251">
        <v>42065</v>
      </c>
      <c r="J2561" s="251">
        <v>42076</v>
      </c>
      <c r="K2561" s="149">
        <f t="shared" si="174"/>
        <v>3.4090909090909089E-3</v>
      </c>
      <c r="L2561" s="180">
        <f t="shared" si="168"/>
        <v>10</v>
      </c>
      <c r="M2561" s="251"/>
      <c r="N2561" s="251"/>
      <c r="O2561" s="149">
        <f t="shared" si="175"/>
        <v>3.4090909090909089E-3</v>
      </c>
      <c r="P2561" s="151"/>
      <c r="Q2561" s="145"/>
      <c r="R2561" s="175">
        <f t="shared" ca="1" si="169"/>
        <v>1</v>
      </c>
      <c r="S2561" s="177"/>
    </row>
    <row r="2562" spans="2:19" ht="12.75" customHeight="1" x14ac:dyDescent="0.25">
      <c r="B2562" s="137">
        <v>2549</v>
      </c>
      <c r="C2562" s="81">
        <v>5</v>
      </c>
      <c r="D2562" s="83" t="s">
        <v>1738</v>
      </c>
      <c r="E2562" s="128" t="s">
        <v>1682</v>
      </c>
      <c r="F2562" s="86"/>
      <c r="G2562" s="86"/>
      <c r="H2562" s="79">
        <f t="shared" ca="1" si="165"/>
        <v>-1</v>
      </c>
      <c r="I2562" s="251">
        <v>42065</v>
      </c>
      <c r="J2562" s="251">
        <v>42076</v>
      </c>
      <c r="K2562" s="149">
        <f t="shared" si="174"/>
        <v>3.4090909090909089E-3</v>
      </c>
      <c r="L2562" s="180">
        <f t="shared" si="168"/>
        <v>10</v>
      </c>
      <c r="M2562" s="251"/>
      <c r="N2562" s="251"/>
      <c r="O2562" s="149">
        <f t="shared" si="175"/>
        <v>3.4090909090909089E-3</v>
      </c>
      <c r="P2562" s="151"/>
      <c r="Q2562" s="145"/>
      <c r="R2562" s="175">
        <f t="shared" ca="1" si="169"/>
        <v>1</v>
      </c>
      <c r="S2562" s="177"/>
    </row>
    <row r="2563" spans="2:19" ht="12.75" customHeight="1" x14ac:dyDescent="0.25">
      <c r="B2563" s="137">
        <v>2550</v>
      </c>
      <c r="C2563" s="81">
        <v>3</v>
      </c>
      <c r="D2563" s="83" t="s">
        <v>1739</v>
      </c>
      <c r="E2563" s="128" t="s">
        <v>113</v>
      </c>
      <c r="F2563" s="85"/>
      <c r="G2563" s="85"/>
      <c r="H2563" s="79">
        <f t="shared" ca="1" si="165"/>
        <v>-1</v>
      </c>
      <c r="I2563" s="251">
        <v>42074</v>
      </c>
      <c r="J2563" s="251">
        <v>42076</v>
      </c>
      <c r="K2563" s="149">
        <v>0.13</v>
      </c>
      <c r="L2563" s="180">
        <f t="shared" si="168"/>
        <v>3</v>
      </c>
      <c r="M2563" s="251"/>
      <c r="N2563" s="251"/>
      <c r="O2563" s="149">
        <v>0.13</v>
      </c>
      <c r="P2563" s="151"/>
      <c r="Q2563" s="145"/>
      <c r="R2563" s="175">
        <f t="shared" ca="1" si="169"/>
        <v>1</v>
      </c>
      <c r="S2563" s="177">
        <v>1</v>
      </c>
    </row>
    <row r="2564" spans="2:19" ht="12.75" customHeight="1" x14ac:dyDescent="0.25">
      <c r="B2564" s="137">
        <v>2551</v>
      </c>
      <c r="C2564" s="81">
        <v>4</v>
      </c>
      <c r="D2564" s="83" t="s">
        <v>1740</v>
      </c>
      <c r="E2564" s="128" t="s">
        <v>114</v>
      </c>
      <c r="F2564" s="86" t="s">
        <v>1741</v>
      </c>
      <c r="G2564" s="86" t="s">
        <v>1699</v>
      </c>
      <c r="H2564" s="79">
        <f t="shared" ca="1" si="165"/>
        <v>-1</v>
      </c>
      <c r="I2564" s="251">
        <v>42074</v>
      </c>
      <c r="J2564" s="251">
        <v>42076</v>
      </c>
      <c r="K2564" s="149">
        <v>0.13</v>
      </c>
      <c r="L2564" s="180">
        <f t="shared" si="168"/>
        <v>3</v>
      </c>
      <c r="M2564" s="251"/>
      <c r="N2564" s="251"/>
      <c r="O2564" s="149">
        <v>0.13</v>
      </c>
      <c r="P2564" s="151"/>
      <c r="Q2564" s="145"/>
      <c r="R2564" s="175">
        <f t="shared" ca="1" si="169"/>
        <v>1</v>
      </c>
      <c r="S2564" s="177">
        <v>0</v>
      </c>
    </row>
    <row r="2565" spans="2:19" ht="12.75" customHeight="1" x14ac:dyDescent="0.25">
      <c r="B2565" s="137">
        <v>2552</v>
      </c>
      <c r="C2565" s="81">
        <v>2</v>
      </c>
      <c r="D2565" s="108">
        <v>11.2</v>
      </c>
      <c r="E2565" s="128" t="s">
        <v>1059</v>
      </c>
      <c r="F2565" s="85"/>
      <c r="G2565" s="85"/>
      <c r="H2565" s="79">
        <f t="shared" ca="1" si="165"/>
        <v>-1</v>
      </c>
      <c r="I2565" s="251">
        <v>42072</v>
      </c>
      <c r="J2565" s="251">
        <v>42094</v>
      </c>
      <c r="K2565" s="149">
        <v>1.3</v>
      </c>
      <c r="L2565" s="180">
        <f t="shared" si="168"/>
        <v>17</v>
      </c>
      <c r="M2565" s="251"/>
      <c r="N2565" s="251"/>
      <c r="O2565" s="149">
        <v>1.3</v>
      </c>
      <c r="P2565" s="151"/>
      <c r="Q2565" s="145"/>
      <c r="R2565" s="175">
        <f t="shared" ca="1" si="169"/>
        <v>1</v>
      </c>
      <c r="S2565" s="177">
        <v>1</v>
      </c>
    </row>
    <row r="2566" spans="2:19" ht="12.75" customHeight="1" x14ac:dyDescent="0.25">
      <c r="B2566" s="137">
        <v>2553</v>
      </c>
      <c r="C2566" s="81">
        <v>3</v>
      </c>
      <c r="D2566" s="83" t="s">
        <v>1742</v>
      </c>
      <c r="E2566" s="128" t="s">
        <v>1743</v>
      </c>
      <c r="F2566" s="85"/>
      <c r="G2566" s="86"/>
      <c r="H2566" s="79">
        <f t="shared" ca="1" si="165"/>
        <v>-1</v>
      </c>
      <c r="I2566" s="251">
        <v>42072</v>
      </c>
      <c r="J2566" s="251">
        <v>42088</v>
      </c>
      <c r="K2566" s="149">
        <v>1.04</v>
      </c>
      <c r="L2566" s="180">
        <f t="shared" si="168"/>
        <v>13</v>
      </c>
      <c r="M2566" s="251"/>
      <c r="N2566" s="251"/>
      <c r="O2566" s="149">
        <v>1.04</v>
      </c>
      <c r="P2566" s="151"/>
      <c r="Q2566" s="145"/>
      <c r="R2566" s="175">
        <f t="shared" ca="1" si="169"/>
        <v>1</v>
      </c>
      <c r="S2566" s="177">
        <v>1</v>
      </c>
    </row>
    <row r="2567" spans="2:19" ht="12.75" customHeight="1" x14ac:dyDescent="0.25">
      <c r="B2567" s="137">
        <v>2554</v>
      </c>
      <c r="C2567" s="81">
        <v>4</v>
      </c>
      <c r="D2567" s="83" t="s">
        <v>1744</v>
      </c>
      <c r="E2567" s="128" t="s">
        <v>1745</v>
      </c>
      <c r="F2567" s="86" t="s">
        <v>1746</v>
      </c>
      <c r="G2567" s="86" t="s">
        <v>1747</v>
      </c>
      <c r="H2567" s="79">
        <f t="shared" ca="1" si="165"/>
        <v>-1</v>
      </c>
      <c r="I2567" s="251">
        <v>42072</v>
      </c>
      <c r="J2567" s="251">
        <v>42088</v>
      </c>
      <c r="K2567" s="149">
        <v>0.72799999999999998</v>
      </c>
      <c r="L2567" s="180">
        <f t="shared" si="168"/>
        <v>13</v>
      </c>
      <c r="M2567" s="251"/>
      <c r="N2567" s="251"/>
      <c r="O2567" s="149">
        <v>0.72799999999999998</v>
      </c>
      <c r="P2567" s="151"/>
      <c r="Q2567" s="145"/>
      <c r="R2567" s="175">
        <f t="shared" ca="1" si="169"/>
        <v>1</v>
      </c>
      <c r="S2567" s="177">
        <v>0</v>
      </c>
    </row>
    <row r="2568" spans="2:19" ht="12.75" customHeight="1" x14ac:dyDescent="0.25">
      <c r="B2568" s="137">
        <v>2555</v>
      </c>
      <c r="C2568" s="81">
        <v>5</v>
      </c>
      <c r="D2568" s="83" t="s">
        <v>1748</v>
      </c>
      <c r="E2568" s="128" t="s">
        <v>1749</v>
      </c>
      <c r="F2568" s="86"/>
      <c r="G2568" s="86"/>
      <c r="H2568" s="79">
        <f t="shared" ca="1" si="165"/>
        <v>-1</v>
      </c>
      <c r="I2568" s="251">
        <v>42072</v>
      </c>
      <c r="J2568" s="251">
        <v>42088</v>
      </c>
      <c r="K2568" s="149">
        <f>K$83/11</f>
        <v>1.0489090909090908E-3</v>
      </c>
      <c r="L2568" s="180">
        <f t="shared" si="168"/>
        <v>13</v>
      </c>
      <c r="M2568" s="251"/>
      <c r="N2568" s="251"/>
      <c r="O2568" s="149">
        <f>O$83/11</f>
        <v>1.0489090909090908E-3</v>
      </c>
      <c r="P2568" s="151"/>
      <c r="Q2568" s="145"/>
      <c r="R2568" s="175">
        <f t="shared" ca="1" si="169"/>
        <v>1</v>
      </c>
      <c r="S2568" s="177"/>
    </row>
    <row r="2569" spans="2:19" ht="12.75" customHeight="1" x14ac:dyDescent="0.25">
      <c r="B2569" s="137">
        <v>2556</v>
      </c>
      <c r="C2569" s="81">
        <v>5</v>
      </c>
      <c r="D2569" s="83" t="s">
        <v>1750</v>
      </c>
      <c r="E2569" s="128" t="s">
        <v>1751</v>
      </c>
      <c r="F2569" s="86"/>
      <c r="G2569" s="86"/>
      <c r="H2569" s="79">
        <f t="shared" ca="1" si="165"/>
        <v>-1</v>
      </c>
      <c r="I2569" s="251">
        <v>42072</v>
      </c>
      <c r="J2569" s="251">
        <v>42088</v>
      </c>
      <c r="K2569" s="149">
        <f t="shared" ref="K2569:K2578" si="176">K$83/11</f>
        <v>1.0489090909090908E-3</v>
      </c>
      <c r="L2569" s="180">
        <f t="shared" si="168"/>
        <v>13</v>
      </c>
      <c r="M2569" s="251"/>
      <c r="N2569" s="251"/>
      <c r="O2569" s="149">
        <f t="shared" ref="O2569:O2578" si="177">O$83/11</f>
        <v>1.0489090909090908E-3</v>
      </c>
      <c r="P2569" s="151"/>
      <c r="Q2569" s="145"/>
      <c r="R2569" s="175">
        <f t="shared" ca="1" si="169"/>
        <v>1</v>
      </c>
      <c r="S2569" s="177"/>
    </row>
    <row r="2570" spans="2:19" ht="12.75" customHeight="1" x14ac:dyDescent="0.25">
      <c r="B2570" s="137">
        <v>2557</v>
      </c>
      <c r="C2570" s="81">
        <v>5</v>
      </c>
      <c r="D2570" s="83" t="s">
        <v>1752</v>
      </c>
      <c r="E2570" s="128" t="s">
        <v>1666</v>
      </c>
      <c r="F2570" s="86"/>
      <c r="G2570" s="86"/>
      <c r="H2570" s="79">
        <f t="shared" ca="1" si="165"/>
        <v>-1</v>
      </c>
      <c r="I2570" s="251">
        <v>42072</v>
      </c>
      <c r="J2570" s="251">
        <v>42088</v>
      </c>
      <c r="K2570" s="149">
        <f t="shared" si="176"/>
        <v>1.0489090909090908E-3</v>
      </c>
      <c r="L2570" s="180">
        <f t="shared" si="168"/>
        <v>13</v>
      </c>
      <c r="M2570" s="251"/>
      <c r="N2570" s="251"/>
      <c r="O2570" s="149">
        <f t="shared" si="177"/>
        <v>1.0489090909090908E-3</v>
      </c>
      <c r="P2570" s="151"/>
      <c r="Q2570" s="145"/>
      <c r="R2570" s="175">
        <f t="shared" ca="1" si="169"/>
        <v>1</v>
      </c>
      <c r="S2570" s="177"/>
    </row>
    <row r="2571" spans="2:19" ht="12.75" customHeight="1" x14ac:dyDescent="0.25">
      <c r="B2571" s="137">
        <v>2558</v>
      </c>
      <c r="C2571" s="81">
        <v>5</v>
      </c>
      <c r="D2571" s="83" t="s">
        <v>1753</v>
      </c>
      <c r="E2571" s="128" t="s">
        <v>1668</v>
      </c>
      <c r="F2571" s="86"/>
      <c r="G2571" s="86"/>
      <c r="H2571" s="79">
        <f t="shared" ca="1" si="165"/>
        <v>-1</v>
      </c>
      <c r="I2571" s="251">
        <v>42072</v>
      </c>
      <c r="J2571" s="251">
        <v>42088</v>
      </c>
      <c r="K2571" s="149">
        <f t="shared" si="176"/>
        <v>1.0489090909090908E-3</v>
      </c>
      <c r="L2571" s="180">
        <f t="shared" si="168"/>
        <v>13</v>
      </c>
      <c r="M2571" s="251"/>
      <c r="N2571" s="251"/>
      <c r="O2571" s="149">
        <f t="shared" si="177"/>
        <v>1.0489090909090908E-3</v>
      </c>
      <c r="P2571" s="151"/>
      <c r="Q2571" s="145"/>
      <c r="R2571" s="175">
        <f t="shared" ca="1" si="169"/>
        <v>1</v>
      </c>
      <c r="S2571" s="177"/>
    </row>
    <row r="2572" spans="2:19" ht="12.75" customHeight="1" x14ac:dyDescent="0.25">
      <c r="B2572" s="137">
        <v>2559</v>
      </c>
      <c r="C2572" s="81">
        <v>5</v>
      </c>
      <c r="D2572" s="83" t="s">
        <v>1754</v>
      </c>
      <c r="E2572" s="128" t="s">
        <v>1670</v>
      </c>
      <c r="F2572" s="86"/>
      <c r="G2572" s="86"/>
      <c r="H2572" s="79">
        <f t="shared" ca="1" si="165"/>
        <v>-1</v>
      </c>
      <c r="I2572" s="251">
        <v>42072</v>
      </c>
      <c r="J2572" s="251">
        <v>42088</v>
      </c>
      <c r="K2572" s="149">
        <f t="shared" si="176"/>
        <v>1.0489090909090908E-3</v>
      </c>
      <c r="L2572" s="180">
        <f t="shared" si="168"/>
        <v>13</v>
      </c>
      <c r="M2572" s="251"/>
      <c r="N2572" s="251"/>
      <c r="O2572" s="149">
        <f t="shared" si="177"/>
        <v>1.0489090909090908E-3</v>
      </c>
      <c r="P2572" s="151"/>
      <c r="Q2572" s="145"/>
      <c r="R2572" s="175">
        <f t="shared" ca="1" si="169"/>
        <v>1</v>
      </c>
      <c r="S2572" s="177"/>
    </row>
    <row r="2573" spans="2:19" ht="12.75" customHeight="1" x14ac:dyDescent="0.25">
      <c r="B2573" s="137">
        <v>2560</v>
      </c>
      <c r="C2573" s="81">
        <v>5</v>
      </c>
      <c r="D2573" s="83" t="s">
        <v>1755</v>
      </c>
      <c r="E2573" s="128" t="s">
        <v>1672</v>
      </c>
      <c r="F2573" s="86"/>
      <c r="G2573" s="86"/>
      <c r="H2573" s="79">
        <f t="shared" ca="1" si="165"/>
        <v>-1</v>
      </c>
      <c r="I2573" s="251">
        <v>42072</v>
      </c>
      <c r="J2573" s="251">
        <v>42088</v>
      </c>
      <c r="K2573" s="149">
        <f t="shared" si="176"/>
        <v>1.0489090909090908E-3</v>
      </c>
      <c r="L2573" s="180">
        <f t="shared" si="168"/>
        <v>13</v>
      </c>
      <c r="M2573" s="251"/>
      <c r="N2573" s="251"/>
      <c r="O2573" s="149">
        <f t="shared" si="177"/>
        <v>1.0489090909090908E-3</v>
      </c>
      <c r="P2573" s="151"/>
      <c r="Q2573" s="145"/>
      <c r="R2573" s="175">
        <f t="shared" ca="1" si="169"/>
        <v>1</v>
      </c>
      <c r="S2573" s="177"/>
    </row>
    <row r="2574" spans="2:19" ht="12.75" customHeight="1" x14ac:dyDescent="0.25">
      <c r="B2574" s="137">
        <v>2561</v>
      </c>
      <c r="C2574" s="81">
        <v>5</v>
      </c>
      <c r="D2574" s="83" t="s">
        <v>1756</v>
      </c>
      <c r="E2574" s="128" t="s">
        <v>1674</v>
      </c>
      <c r="F2574" s="86"/>
      <c r="G2574" s="86"/>
      <c r="H2574" s="79">
        <f t="shared" ca="1" si="165"/>
        <v>-1</v>
      </c>
      <c r="I2574" s="251">
        <v>42072</v>
      </c>
      <c r="J2574" s="251">
        <v>42088</v>
      </c>
      <c r="K2574" s="149">
        <f t="shared" si="176"/>
        <v>1.0489090909090908E-3</v>
      </c>
      <c r="L2574" s="180">
        <f t="shared" si="168"/>
        <v>13</v>
      </c>
      <c r="M2574" s="251"/>
      <c r="N2574" s="251"/>
      <c r="O2574" s="149">
        <f t="shared" si="177"/>
        <v>1.0489090909090908E-3</v>
      </c>
      <c r="P2574" s="151"/>
      <c r="Q2574" s="145"/>
      <c r="R2574" s="175">
        <f t="shared" ca="1" si="169"/>
        <v>1</v>
      </c>
      <c r="S2574" s="177"/>
    </row>
    <row r="2575" spans="2:19" ht="12.75" customHeight="1" x14ac:dyDescent="0.25">
      <c r="B2575" s="137">
        <v>2562</v>
      </c>
      <c r="C2575" s="81">
        <v>5</v>
      </c>
      <c r="D2575" s="83" t="s">
        <v>1757</v>
      </c>
      <c r="E2575" s="128" t="s">
        <v>1676</v>
      </c>
      <c r="F2575" s="86"/>
      <c r="G2575" s="86"/>
      <c r="H2575" s="79">
        <f t="shared" ca="1" si="165"/>
        <v>-1</v>
      </c>
      <c r="I2575" s="251">
        <v>42072</v>
      </c>
      <c r="J2575" s="251">
        <v>42088</v>
      </c>
      <c r="K2575" s="149">
        <f t="shared" si="176"/>
        <v>1.0489090909090908E-3</v>
      </c>
      <c r="L2575" s="180">
        <f t="shared" si="168"/>
        <v>13</v>
      </c>
      <c r="M2575" s="251"/>
      <c r="N2575" s="251"/>
      <c r="O2575" s="149">
        <f t="shared" si="177"/>
        <v>1.0489090909090908E-3</v>
      </c>
      <c r="P2575" s="151"/>
      <c r="Q2575" s="145"/>
      <c r="R2575" s="175">
        <f t="shared" ca="1" si="169"/>
        <v>1</v>
      </c>
      <c r="S2575" s="177"/>
    </row>
    <row r="2576" spans="2:19" ht="12.75" customHeight="1" x14ac:dyDescent="0.25">
      <c r="B2576" s="137">
        <v>2563</v>
      </c>
      <c r="C2576" s="81">
        <v>5</v>
      </c>
      <c r="D2576" s="83" t="s">
        <v>1758</v>
      </c>
      <c r="E2576" s="128" t="s">
        <v>1678</v>
      </c>
      <c r="F2576" s="86"/>
      <c r="G2576" s="86"/>
      <c r="H2576" s="79">
        <f t="shared" ca="1" si="165"/>
        <v>-1</v>
      </c>
      <c r="I2576" s="251">
        <v>42072</v>
      </c>
      <c r="J2576" s="251">
        <v>42088</v>
      </c>
      <c r="K2576" s="149">
        <f t="shared" si="176"/>
        <v>1.0489090909090908E-3</v>
      </c>
      <c r="L2576" s="180">
        <f t="shared" si="168"/>
        <v>13</v>
      </c>
      <c r="M2576" s="251"/>
      <c r="N2576" s="251"/>
      <c r="O2576" s="149">
        <f t="shared" si="177"/>
        <v>1.0489090909090908E-3</v>
      </c>
      <c r="P2576" s="151"/>
      <c r="Q2576" s="145"/>
      <c r="R2576" s="175">
        <f t="shared" ca="1" si="169"/>
        <v>1</v>
      </c>
      <c r="S2576" s="177"/>
    </row>
    <row r="2577" spans="2:19" ht="12.75" customHeight="1" x14ac:dyDescent="0.25">
      <c r="B2577" s="137">
        <v>2564</v>
      </c>
      <c r="C2577" s="81">
        <v>5</v>
      </c>
      <c r="D2577" s="83" t="s">
        <v>1759</v>
      </c>
      <c r="E2577" s="128" t="s">
        <v>1680</v>
      </c>
      <c r="F2577" s="86"/>
      <c r="G2577" s="86"/>
      <c r="H2577" s="79">
        <f t="shared" ca="1" si="165"/>
        <v>-1</v>
      </c>
      <c r="I2577" s="251">
        <v>42072</v>
      </c>
      <c r="J2577" s="251">
        <v>42088</v>
      </c>
      <c r="K2577" s="149">
        <f t="shared" si="176"/>
        <v>1.0489090909090908E-3</v>
      </c>
      <c r="L2577" s="180">
        <f t="shared" si="168"/>
        <v>13</v>
      </c>
      <c r="M2577" s="251"/>
      <c r="N2577" s="251"/>
      <c r="O2577" s="149">
        <f t="shared" si="177"/>
        <v>1.0489090909090908E-3</v>
      </c>
      <c r="P2577" s="151"/>
      <c r="Q2577" s="145"/>
      <c r="R2577" s="175">
        <f t="shared" ca="1" si="169"/>
        <v>1</v>
      </c>
      <c r="S2577" s="177"/>
    </row>
    <row r="2578" spans="2:19" ht="12.75" customHeight="1" x14ac:dyDescent="0.25">
      <c r="B2578" s="137">
        <v>2565</v>
      </c>
      <c r="C2578" s="81">
        <v>5</v>
      </c>
      <c r="D2578" s="83" t="s">
        <v>1760</v>
      </c>
      <c r="E2578" s="128" t="s">
        <v>1682</v>
      </c>
      <c r="F2578" s="86"/>
      <c r="G2578" s="86"/>
      <c r="H2578" s="79">
        <f t="shared" ca="1" si="165"/>
        <v>-1</v>
      </c>
      <c r="I2578" s="251">
        <v>42072</v>
      </c>
      <c r="J2578" s="251">
        <v>42088</v>
      </c>
      <c r="K2578" s="149">
        <f t="shared" si="176"/>
        <v>1.0489090909090908E-3</v>
      </c>
      <c r="L2578" s="180">
        <f t="shared" si="168"/>
        <v>13</v>
      </c>
      <c r="M2578" s="251"/>
      <c r="N2578" s="251"/>
      <c r="O2578" s="149">
        <f t="shared" si="177"/>
        <v>1.0489090909090908E-3</v>
      </c>
      <c r="P2578" s="151"/>
      <c r="Q2578" s="145"/>
      <c r="R2578" s="175">
        <f t="shared" ca="1" si="169"/>
        <v>1</v>
      </c>
      <c r="S2578" s="177"/>
    </row>
    <row r="2579" spans="2:19" ht="23.25" customHeight="1" x14ac:dyDescent="0.25">
      <c r="B2579" s="137">
        <v>2566</v>
      </c>
      <c r="C2579" s="81">
        <v>4</v>
      </c>
      <c r="D2579" s="83" t="s">
        <v>1761</v>
      </c>
      <c r="E2579" s="128" t="s">
        <v>129</v>
      </c>
      <c r="F2579" s="84" t="s">
        <v>130</v>
      </c>
      <c r="G2579" s="86" t="s">
        <v>1699</v>
      </c>
      <c r="H2579" s="79">
        <f t="shared" ca="1" si="165"/>
        <v>-1</v>
      </c>
      <c r="I2579" s="251">
        <v>42079</v>
      </c>
      <c r="J2579" s="251">
        <v>42088</v>
      </c>
      <c r="K2579" s="149">
        <v>0.312</v>
      </c>
      <c r="L2579" s="180">
        <f t="shared" si="168"/>
        <v>8</v>
      </c>
      <c r="M2579" s="251"/>
      <c r="N2579" s="251"/>
      <c r="O2579" s="149">
        <v>0.312</v>
      </c>
      <c r="P2579" s="151"/>
      <c r="Q2579" s="145"/>
      <c r="R2579" s="175">
        <f t="shared" ca="1" si="169"/>
        <v>1</v>
      </c>
      <c r="S2579" s="177">
        <v>0</v>
      </c>
    </row>
    <row r="2580" spans="2:19" ht="12.75" customHeight="1" x14ac:dyDescent="0.25">
      <c r="B2580" s="137">
        <v>2567</v>
      </c>
      <c r="C2580" s="81">
        <v>5</v>
      </c>
      <c r="D2580" s="83" t="s">
        <v>1762</v>
      </c>
      <c r="E2580" s="128" t="s">
        <v>1662</v>
      </c>
      <c r="F2580" s="86"/>
      <c r="G2580" s="86"/>
      <c r="H2580" s="79">
        <f t="shared" ca="1" si="165"/>
        <v>-1</v>
      </c>
      <c r="I2580" s="251">
        <v>42079</v>
      </c>
      <c r="J2580" s="251">
        <v>42088</v>
      </c>
      <c r="K2580" s="149">
        <f>K$95/11</f>
        <v>1.0489090909090908E-3</v>
      </c>
      <c r="L2580" s="180">
        <f t="shared" ref="L2580:L2643" si="178">NETWORKDAYS(I2580,J2580)</f>
        <v>8</v>
      </c>
      <c r="M2580" s="251"/>
      <c r="N2580" s="251"/>
      <c r="O2580" s="149">
        <f>O$95/11</f>
        <v>1.0489090909090908E-3</v>
      </c>
      <c r="P2580" s="151"/>
      <c r="Q2580" s="145"/>
      <c r="R2580" s="175">
        <f t="shared" ca="1" si="169"/>
        <v>1</v>
      </c>
      <c r="S2580" s="177"/>
    </row>
    <row r="2581" spans="2:19" ht="12.75" customHeight="1" x14ac:dyDescent="0.25">
      <c r="B2581" s="137">
        <v>2568</v>
      </c>
      <c r="C2581" s="81">
        <v>5</v>
      </c>
      <c r="D2581" s="83" t="s">
        <v>1763</v>
      </c>
      <c r="E2581" s="128" t="s">
        <v>1664</v>
      </c>
      <c r="F2581" s="86"/>
      <c r="G2581" s="86"/>
      <c r="H2581" s="79">
        <f t="shared" ca="1" si="165"/>
        <v>-1</v>
      </c>
      <c r="I2581" s="251">
        <v>42079</v>
      </c>
      <c r="J2581" s="251">
        <v>42088</v>
      </c>
      <c r="K2581" s="149">
        <f t="shared" ref="K2581:K2590" si="179">K$95/11</f>
        <v>1.0489090909090908E-3</v>
      </c>
      <c r="L2581" s="180">
        <f t="shared" si="178"/>
        <v>8</v>
      </c>
      <c r="M2581" s="251"/>
      <c r="N2581" s="251"/>
      <c r="O2581" s="149">
        <f t="shared" ref="O2581:O2590" si="180">O$95/11</f>
        <v>1.0489090909090908E-3</v>
      </c>
      <c r="P2581" s="151"/>
      <c r="Q2581" s="145"/>
      <c r="R2581" s="175">
        <f t="shared" ca="1" si="169"/>
        <v>1</v>
      </c>
      <c r="S2581" s="177"/>
    </row>
    <row r="2582" spans="2:19" ht="12.75" customHeight="1" x14ac:dyDescent="0.25">
      <c r="B2582" s="137">
        <v>2569</v>
      </c>
      <c r="C2582" s="81">
        <v>5</v>
      </c>
      <c r="D2582" s="83" t="s">
        <v>1764</v>
      </c>
      <c r="E2582" s="128" t="s">
        <v>1666</v>
      </c>
      <c r="F2582" s="86"/>
      <c r="G2582" s="86"/>
      <c r="H2582" s="79">
        <f t="shared" ca="1" si="165"/>
        <v>-1</v>
      </c>
      <c r="I2582" s="251">
        <v>42079</v>
      </c>
      <c r="J2582" s="251">
        <v>42088</v>
      </c>
      <c r="K2582" s="149">
        <f t="shared" si="179"/>
        <v>1.0489090909090908E-3</v>
      </c>
      <c r="L2582" s="180">
        <f t="shared" si="178"/>
        <v>8</v>
      </c>
      <c r="M2582" s="251"/>
      <c r="N2582" s="251"/>
      <c r="O2582" s="149">
        <f t="shared" si="180"/>
        <v>1.0489090909090908E-3</v>
      </c>
      <c r="P2582" s="151"/>
      <c r="Q2582" s="145"/>
      <c r="R2582" s="175">
        <f t="shared" ca="1" si="169"/>
        <v>1</v>
      </c>
      <c r="S2582" s="177"/>
    </row>
    <row r="2583" spans="2:19" ht="12.75" customHeight="1" x14ac:dyDescent="0.25">
      <c r="B2583" s="137">
        <v>2570</v>
      </c>
      <c r="C2583" s="81">
        <v>5</v>
      </c>
      <c r="D2583" s="83" t="s">
        <v>1765</v>
      </c>
      <c r="E2583" s="128" t="s">
        <v>1668</v>
      </c>
      <c r="F2583" s="86"/>
      <c r="G2583" s="86"/>
      <c r="H2583" s="79">
        <f t="shared" ca="1" si="165"/>
        <v>-1</v>
      </c>
      <c r="I2583" s="251">
        <v>42079</v>
      </c>
      <c r="J2583" s="251">
        <v>42088</v>
      </c>
      <c r="K2583" s="149">
        <f t="shared" si="179"/>
        <v>1.0489090909090908E-3</v>
      </c>
      <c r="L2583" s="180">
        <f t="shared" si="178"/>
        <v>8</v>
      </c>
      <c r="M2583" s="251"/>
      <c r="N2583" s="251"/>
      <c r="O2583" s="149">
        <f t="shared" si="180"/>
        <v>1.0489090909090908E-3</v>
      </c>
      <c r="P2583" s="151"/>
      <c r="Q2583" s="145"/>
      <c r="R2583" s="175">
        <f t="shared" ref="R2583:R2646" ca="1" si="181">IF(D$6&gt;=J2583,1,IF(D$6&lt;I2583,0,IF(AND(D$6&gt;=I2583,D$6&lt;J2583),(D$6-I2583)/L2583,"")))</f>
        <v>1</v>
      </c>
      <c r="S2583" s="177"/>
    </row>
    <row r="2584" spans="2:19" ht="12.75" customHeight="1" x14ac:dyDescent="0.25">
      <c r="B2584" s="137">
        <v>2571</v>
      </c>
      <c r="C2584" s="81">
        <v>5</v>
      </c>
      <c r="D2584" s="83" t="s">
        <v>1766</v>
      </c>
      <c r="E2584" s="128" t="s">
        <v>1670</v>
      </c>
      <c r="F2584" s="86"/>
      <c r="G2584" s="86"/>
      <c r="H2584" s="79">
        <f t="shared" ca="1" si="165"/>
        <v>-1</v>
      </c>
      <c r="I2584" s="251">
        <v>42079</v>
      </c>
      <c r="J2584" s="251">
        <v>42088</v>
      </c>
      <c r="K2584" s="149">
        <f t="shared" si="179"/>
        <v>1.0489090909090908E-3</v>
      </c>
      <c r="L2584" s="180">
        <f t="shared" si="178"/>
        <v>8</v>
      </c>
      <c r="M2584" s="251"/>
      <c r="N2584" s="251"/>
      <c r="O2584" s="149">
        <f t="shared" si="180"/>
        <v>1.0489090909090908E-3</v>
      </c>
      <c r="P2584" s="151"/>
      <c r="Q2584" s="145"/>
      <c r="R2584" s="175">
        <f t="shared" ca="1" si="181"/>
        <v>1</v>
      </c>
      <c r="S2584" s="177"/>
    </row>
    <row r="2585" spans="2:19" ht="12.75" customHeight="1" x14ac:dyDescent="0.25">
      <c r="B2585" s="137">
        <v>2572</v>
      </c>
      <c r="C2585" s="81">
        <v>5</v>
      </c>
      <c r="D2585" s="83" t="s">
        <v>1767</v>
      </c>
      <c r="E2585" s="128" t="s">
        <v>1672</v>
      </c>
      <c r="F2585" s="86"/>
      <c r="G2585" s="86"/>
      <c r="H2585" s="79">
        <f t="shared" ca="1" si="165"/>
        <v>-1</v>
      </c>
      <c r="I2585" s="251">
        <v>42079</v>
      </c>
      <c r="J2585" s="251">
        <v>42088</v>
      </c>
      <c r="K2585" s="149">
        <f t="shared" si="179"/>
        <v>1.0489090909090908E-3</v>
      </c>
      <c r="L2585" s="180">
        <f t="shared" si="178"/>
        <v>8</v>
      </c>
      <c r="M2585" s="251"/>
      <c r="N2585" s="251"/>
      <c r="O2585" s="149">
        <f t="shared" si="180"/>
        <v>1.0489090909090908E-3</v>
      </c>
      <c r="P2585" s="151"/>
      <c r="Q2585" s="145"/>
      <c r="R2585" s="175">
        <f t="shared" ca="1" si="181"/>
        <v>1</v>
      </c>
      <c r="S2585" s="177"/>
    </row>
    <row r="2586" spans="2:19" ht="12.75" customHeight="1" x14ac:dyDescent="0.25">
      <c r="B2586" s="137">
        <v>2573</v>
      </c>
      <c r="C2586" s="81">
        <v>5</v>
      </c>
      <c r="D2586" s="83" t="s">
        <v>1768</v>
      </c>
      <c r="E2586" s="128" t="s">
        <v>1674</v>
      </c>
      <c r="F2586" s="86"/>
      <c r="G2586" s="86"/>
      <c r="H2586" s="79">
        <f t="shared" ca="1" si="165"/>
        <v>-1</v>
      </c>
      <c r="I2586" s="251">
        <v>42079</v>
      </c>
      <c r="J2586" s="251">
        <v>42088</v>
      </c>
      <c r="K2586" s="149">
        <f t="shared" si="179"/>
        <v>1.0489090909090908E-3</v>
      </c>
      <c r="L2586" s="180">
        <f t="shared" si="178"/>
        <v>8</v>
      </c>
      <c r="M2586" s="251"/>
      <c r="N2586" s="251"/>
      <c r="O2586" s="149">
        <f t="shared" si="180"/>
        <v>1.0489090909090908E-3</v>
      </c>
      <c r="P2586" s="151"/>
      <c r="Q2586" s="145"/>
      <c r="R2586" s="175">
        <f t="shared" ca="1" si="181"/>
        <v>1</v>
      </c>
      <c r="S2586" s="177"/>
    </row>
    <row r="2587" spans="2:19" ht="12.75" customHeight="1" x14ac:dyDescent="0.25">
      <c r="B2587" s="137">
        <v>2574</v>
      </c>
      <c r="C2587" s="81">
        <v>5</v>
      </c>
      <c r="D2587" s="83" t="s">
        <v>1769</v>
      </c>
      <c r="E2587" s="128" t="s">
        <v>1676</v>
      </c>
      <c r="F2587" s="86"/>
      <c r="G2587" s="86"/>
      <c r="H2587" s="79">
        <f t="shared" ca="1" si="165"/>
        <v>-1</v>
      </c>
      <c r="I2587" s="251">
        <v>42079</v>
      </c>
      <c r="J2587" s="251">
        <v>42088</v>
      </c>
      <c r="K2587" s="149">
        <f t="shared" si="179"/>
        <v>1.0489090909090908E-3</v>
      </c>
      <c r="L2587" s="180">
        <f t="shared" si="178"/>
        <v>8</v>
      </c>
      <c r="M2587" s="251"/>
      <c r="N2587" s="251"/>
      <c r="O2587" s="149">
        <f t="shared" si="180"/>
        <v>1.0489090909090908E-3</v>
      </c>
      <c r="P2587" s="151"/>
      <c r="Q2587" s="145"/>
      <c r="R2587" s="175">
        <f t="shared" ca="1" si="181"/>
        <v>1</v>
      </c>
      <c r="S2587" s="177"/>
    </row>
    <row r="2588" spans="2:19" ht="12.75" customHeight="1" x14ac:dyDescent="0.25">
      <c r="B2588" s="137">
        <v>2575</v>
      </c>
      <c r="C2588" s="81">
        <v>5</v>
      </c>
      <c r="D2588" s="83" t="s">
        <v>1770</v>
      </c>
      <c r="E2588" s="128" t="s">
        <v>1678</v>
      </c>
      <c r="F2588" s="86"/>
      <c r="G2588" s="86"/>
      <c r="H2588" s="79">
        <f t="shared" ca="1" si="165"/>
        <v>-1</v>
      </c>
      <c r="I2588" s="251">
        <v>42079</v>
      </c>
      <c r="J2588" s="251">
        <v>42088</v>
      </c>
      <c r="K2588" s="149">
        <f t="shared" si="179"/>
        <v>1.0489090909090908E-3</v>
      </c>
      <c r="L2588" s="180">
        <f t="shared" si="178"/>
        <v>8</v>
      </c>
      <c r="M2588" s="251"/>
      <c r="N2588" s="251"/>
      <c r="O2588" s="149">
        <f t="shared" si="180"/>
        <v>1.0489090909090908E-3</v>
      </c>
      <c r="P2588" s="151"/>
      <c r="Q2588" s="145"/>
      <c r="R2588" s="175">
        <f t="shared" ca="1" si="181"/>
        <v>1</v>
      </c>
      <c r="S2588" s="177"/>
    </row>
    <row r="2589" spans="2:19" ht="12.75" customHeight="1" x14ac:dyDescent="0.25">
      <c r="B2589" s="137">
        <v>2576</v>
      </c>
      <c r="C2589" s="81">
        <v>5</v>
      </c>
      <c r="D2589" s="83" t="s">
        <v>1771</v>
      </c>
      <c r="E2589" s="128" t="s">
        <v>1680</v>
      </c>
      <c r="F2589" s="86"/>
      <c r="G2589" s="86"/>
      <c r="H2589" s="79">
        <f t="shared" ca="1" si="165"/>
        <v>-1</v>
      </c>
      <c r="I2589" s="251">
        <v>42079</v>
      </c>
      <c r="J2589" s="251">
        <v>42088</v>
      </c>
      <c r="K2589" s="149">
        <f t="shared" si="179"/>
        <v>1.0489090909090908E-3</v>
      </c>
      <c r="L2589" s="180">
        <f t="shared" si="178"/>
        <v>8</v>
      </c>
      <c r="M2589" s="251"/>
      <c r="N2589" s="251"/>
      <c r="O2589" s="149">
        <f t="shared" si="180"/>
        <v>1.0489090909090908E-3</v>
      </c>
      <c r="P2589" s="151"/>
      <c r="Q2589" s="145"/>
      <c r="R2589" s="175">
        <f t="shared" ca="1" si="181"/>
        <v>1</v>
      </c>
      <c r="S2589" s="177"/>
    </row>
    <row r="2590" spans="2:19" ht="12.75" customHeight="1" x14ac:dyDescent="0.25">
      <c r="B2590" s="137">
        <v>2577</v>
      </c>
      <c r="C2590" s="81">
        <v>5</v>
      </c>
      <c r="D2590" s="83" t="s">
        <v>1772</v>
      </c>
      <c r="E2590" s="128" t="s">
        <v>1682</v>
      </c>
      <c r="F2590" s="86"/>
      <c r="G2590" s="86"/>
      <c r="H2590" s="79">
        <f t="shared" ca="1" si="165"/>
        <v>-1</v>
      </c>
      <c r="I2590" s="251">
        <v>42079</v>
      </c>
      <c r="J2590" s="251">
        <v>42088</v>
      </c>
      <c r="K2590" s="149">
        <f t="shared" si="179"/>
        <v>1.0489090909090908E-3</v>
      </c>
      <c r="L2590" s="180">
        <f t="shared" si="178"/>
        <v>8</v>
      </c>
      <c r="M2590" s="251"/>
      <c r="N2590" s="251"/>
      <c r="O2590" s="149">
        <f t="shared" si="180"/>
        <v>1.0489090909090908E-3</v>
      </c>
      <c r="P2590" s="151"/>
      <c r="Q2590" s="145"/>
      <c r="R2590" s="175">
        <f t="shared" ca="1" si="181"/>
        <v>1</v>
      </c>
      <c r="S2590" s="177"/>
    </row>
    <row r="2591" spans="2:19" ht="12.75" customHeight="1" x14ac:dyDescent="0.25">
      <c r="B2591" s="137">
        <v>2578</v>
      </c>
      <c r="C2591" s="81">
        <v>3</v>
      </c>
      <c r="D2591" s="83" t="s">
        <v>1773</v>
      </c>
      <c r="E2591" s="128" t="s">
        <v>1594</v>
      </c>
      <c r="F2591" s="85"/>
      <c r="G2591" s="85"/>
      <c r="H2591" s="79">
        <f t="shared" ca="1" si="165"/>
        <v>-1</v>
      </c>
      <c r="I2591" s="251">
        <v>42089</v>
      </c>
      <c r="J2591" s="251">
        <v>42094</v>
      </c>
      <c r="K2591" s="149">
        <v>0.26</v>
      </c>
      <c r="L2591" s="180">
        <f t="shared" si="178"/>
        <v>4</v>
      </c>
      <c r="M2591" s="251"/>
      <c r="N2591" s="251"/>
      <c r="O2591" s="149">
        <v>0.26</v>
      </c>
      <c r="P2591" s="151"/>
      <c r="Q2591" s="145"/>
      <c r="R2591" s="175">
        <f t="shared" ca="1" si="181"/>
        <v>1</v>
      </c>
      <c r="S2591" s="177">
        <v>1</v>
      </c>
    </row>
    <row r="2592" spans="2:19" ht="26.25" customHeight="1" x14ac:dyDescent="0.25">
      <c r="B2592" s="137">
        <v>2579</v>
      </c>
      <c r="C2592" s="81">
        <v>4</v>
      </c>
      <c r="D2592" s="83" t="s">
        <v>1774</v>
      </c>
      <c r="E2592" s="128" t="s">
        <v>905</v>
      </c>
      <c r="F2592" s="84" t="s">
        <v>1596</v>
      </c>
      <c r="G2592" s="86" t="s">
        <v>1699</v>
      </c>
      <c r="H2592" s="79">
        <f t="shared" ca="1" si="165"/>
        <v>-1</v>
      </c>
      <c r="I2592" s="251">
        <v>42089</v>
      </c>
      <c r="J2592" s="251">
        <v>42094</v>
      </c>
      <c r="K2592" s="149">
        <v>0.26</v>
      </c>
      <c r="L2592" s="180">
        <f t="shared" si="178"/>
        <v>4</v>
      </c>
      <c r="M2592" s="251"/>
      <c r="N2592" s="251"/>
      <c r="O2592" s="149">
        <v>0.26</v>
      </c>
      <c r="P2592" s="151"/>
      <c r="Q2592" s="145"/>
      <c r="R2592" s="175">
        <f t="shared" ca="1" si="181"/>
        <v>1</v>
      </c>
      <c r="S2592" s="177">
        <v>0</v>
      </c>
    </row>
    <row r="2593" spans="2:19" ht="12.75" customHeight="1" x14ac:dyDescent="0.25">
      <c r="B2593" s="137">
        <v>2580</v>
      </c>
      <c r="C2593" s="81">
        <v>2</v>
      </c>
      <c r="D2593" s="108">
        <v>11.3</v>
      </c>
      <c r="E2593" s="128" t="s">
        <v>453</v>
      </c>
      <c r="F2593" s="85"/>
      <c r="G2593" s="85"/>
      <c r="H2593" s="79">
        <f t="shared" ca="1" si="165"/>
        <v>0</v>
      </c>
      <c r="I2593" s="251">
        <v>42079</v>
      </c>
      <c r="J2593" s="251">
        <v>42167</v>
      </c>
      <c r="K2593" s="149">
        <v>1.4</v>
      </c>
      <c r="L2593" s="180">
        <f t="shared" si="178"/>
        <v>65</v>
      </c>
      <c r="M2593" s="251"/>
      <c r="N2593" s="251"/>
      <c r="O2593" s="149">
        <v>1.4</v>
      </c>
      <c r="P2593" s="151"/>
      <c r="Q2593" s="145"/>
      <c r="R2593" s="175">
        <f t="shared" ca="1" si="181"/>
        <v>0.55384615384615388</v>
      </c>
      <c r="S2593" s="177">
        <v>1</v>
      </c>
    </row>
    <row r="2594" spans="2:19" ht="12.75" customHeight="1" x14ac:dyDescent="0.25">
      <c r="B2594" s="137">
        <v>2581</v>
      </c>
      <c r="C2594" s="81">
        <v>3</v>
      </c>
      <c r="D2594" s="83" t="s">
        <v>1775</v>
      </c>
      <c r="E2594" s="128" t="s">
        <v>142</v>
      </c>
      <c r="F2594" s="85"/>
      <c r="G2594" s="85"/>
      <c r="H2594" s="79">
        <f t="shared" ca="1" si="165"/>
        <v>0</v>
      </c>
      <c r="I2594" s="251">
        <v>42079</v>
      </c>
      <c r="J2594" s="251">
        <v>42167</v>
      </c>
      <c r="K2594" s="149">
        <v>0.98</v>
      </c>
      <c r="L2594" s="180">
        <f t="shared" si="178"/>
        <v>65</v>
      </c>
      <c r="M2594" s="251"/>
      <c r="N2594" s="251"/>
      <c r="O2594" s="149">
        <v>0.98</v>
      </c>
      <c r="P2594" s="151"/>
      <c r="Q2594" s="145"/>
      <c r="R2594" s="175">
        <f t="shared" ca="1" si="181"/>
        <v>0.55384615384615388</v>
      </c>
      <c r="S2594" s="177">
        <v>1</v>
      </c>
    </row>
    <row r="2595" spans="2:19" ht="12.75" customHeight="1" x14ac:dyDescent="0.25">
      <c r="B2595" s="137">
        <v>2582</v>
      </c>
      <c r="C2595" s="81">
        <v>4</v>
      </c>
      <c r="D2595" s="83" t="s">
        <v>1776</v>
      </c>
      <c r="E2595" s="128" t="s">
        <v>143</v>
      </c>
      <c r="F2595" s="86" t="s">
        <v>929</v>
      </c>
      <c r="G2595" s="86" t="s">
        <v>1699</v>
      </c>
      <c r="H2595" s="79">
        <f t="shared" ca="1" si="165"/>
        <v>0</v>
      </c>
      <c r="I2595" s="251">
        <v>42079</v>
      </c>
      <c r="J2595" s="251">
        <v>42167</v>
      </c>
      <c r="K2595" s="149">
        <f>SUM(K2596:K2607)</f>
        <v>1.1538000000000001E-2</v>
      </c>
      <c r="L2595" s="180">
        <f t="shared" si="178"/>
        <v>65</v>
      </c>
      <c r="M2595" s="251"/>
      <c r="N2595" s="251"/>
      <c r="O2595" s="149">
        <f>SUM(O2596:O2607)</f>
        <v>1.1538000000000001E-2</v>
      </c>
      <c r="P2595" s="151"/>
      <c r="Q2595" s="145"/>
      <c r="R2595" s="175">
        <f t="shared" ca="1" si="181"/>
        <v>0.55384615384615388</v>
      </c>
      <c r="S2595" s="177">
        <v>0</v>
      </c>
    </row>
    <row r="2596" spans="2:19" ht="12.75" customHeight="1" x14ac:dyDescent="0.25">
      <c r="B2596" s="137">
        <v>2583</v>
      </c>
      <c r="C2596" s="81">
        <v>5</v>
      </c>
      <c r="D2596" s="83" t="s">
        <v>1777</v>
      </c>
      <c r="E2596" s="128" t="s">
        <v>1778</v>
      </c>
      <c r="F2596" s="86"/>
      <c r="G2596" s="86"/>
      <c r="H2596" s="79">
        <f t="shared" ca="1" si="165"/>
        <v>-1</v>
      </c>
      <c r="I2596" s="251">
        <v>42079</v>
      </c>
      <c r="J2596" s="251">
        <v>42087</v>
      </c>
      <c r="K2596" s="149">
        <f>K$110/12</f>
        <v>9.6150000000000001E-4</v>
      </c>
      <c r="L2596" s="180">
        <f t="shared" si="178"/>
        <v>7</v>
      </c>
      <c r="M2596" s="251"/>
      <c r="N2596" s="251"/>
      <c r="O2596" s="149">
        <f>O$110/12</f>
        <v>9.6150000000000001E-4</v>
      </c>
      <c r="P2596" s="151"/>
      <c r="Q2596" s="145"/>
      <c r="R2596" s="175">
        <f t="shared" ca="1" si="181"/>
        <v>1</v>
      </c>
      <c r="S2596" s="177"/>
    </row>
    <row r="2597" spans="2:19" ht="12.75" customHeight="1" x14ac:dyDescent="0.25">
      <c r="B2597" s="137">
        <v>2584</v>
      </c>
      <c r="C2597" s="81">
        <v>5</v>
      </c>
      <c r="D2597" s="83" t="s">
        <v>1779</v>
      </c>
      <c r="E2597" s="128" t="s">
        <v>1780</v>
      </c>
      <c r="F2597" s="86"/>
      <c r="G2597" s="86"/>
      <c r="H2597" s="79">
        <f t="shared" ca="1" si="165"/>
        <v>-1</v>
      </c>
      <c r="I2597" s="251">
        <v>42088</v>
      </c>
      <c r="J2597" s="251">
        <v>42094</v>
      </c>
      <c r="K2597" s="149">
        <f t="shared" ref="K2597:K2607" si="182">K$110/12</f>
        <v>9.6150000000000001E-4</v>
      </c>
      <c r="L2597" s="180">
        <f t="shared" si="178"/>
        <v>5</v>
      </c>
      <c r="M2597" s="251"/>
      <c r="N2597" s="251"/>
      <c r="O2597" s="149">
        <f t="shared" ref="O2597:O2607" si="183">O$110/12</f>
        <v>9.6150000000000001E-4</v>
      </c>
      <c r="P2597" s="151"/>
      <c r="Q2597" s="145"/>
      <c r="R2597" s="175">
        <f t="shared" ca="1" si="181"/>
        <v>1</v>
      </c>
      <c r="S2597" s="177"/>
    </row>
    <row r="2598" spans="2:19" ht="12.75" customHeight="1" x14ac:dyDescent="0.25">
      <c r="B2598" s="137">
        <v>2585</v>
      </c>
      <c r="C2598" s="81">
        <v>5</v>
      </c>
      <c r="D2598" s="83" t="s">
        <v>1781</v>
      </c>
      <c r="E2598" s="128" t="s">
        <v>1782</v>
      </c>
      <c r="F2598" s="86"/>
      <c r="G2598" s="86"/>
      <c r="H2598" s="79">
        <f t="shared" ca="1" si="165"/>
        <v>-1</v>
      </c>
      <c r="I2598" s="251">
        <v>42088</v>
      </c>
      <c r="J2598" s="251">
        <v>42094</v>
      </c>
      <c r="K2598" s="149">
        <f t="shared" si="182"/>
        <v>9.6150000000000001E-4</v>
      </c>
      <c r="L2598" s="180">
        <f t="shared" si="178"/>
        <v>5</v>
      </c>
      <c r="M2598" s="251"/>
      <c r="N2598" s="251"/>
      <c r="O2598" s="149">
        <f t="shared" si="183"/>
        <v>9.6150000000000001E-4</v>
      </c>
      <c r="P2598" s="151"/>
      <c r="Q2598" s="145"/>
      <c r="R2598" s="175">
        <f t="shared" ca="1" si="181"/>
        <v>1</v>
      </c>
      <c r="S2598" s="177"/>
    </row>
    <row r="2599" spans="2:19" ht="12.75" customHeight="1" x14ac:dyDescent="0.25">
      <c r="B2599" s="137">
        <v>2586</v>
      </c>
      <c r="C2599" s="81">
        <v>5</v>
      </c>
      <c r="D2599" s="83" t="s">
        <v>1783</v>
      </c>
      <c r="E2599" s="128" t="s">
        <v>430</v>
      </c>
      <c r="F2599" s="86"/>
      <c r="G2599" s="86"/>
      <c r="H2599" s="79">
        <f t="shared" ca="1" si="165"/>
        <v>-1</v>
      </c>
      <c r="I2599" s="251">
        <v>42095</v>
      </c>
      <c r="J2599" s="251">
        <v>42101</v>
      </c>
      <c r="K2599" s="149">
        <f t="shared" si="182"/>
        <v>9.6150000000000001E-4</v>
      </c>
      <c r="L2599" s="180">
        <f t="shared" si="178"/>
        <v>5</v>
      </c>
      <c r="M2599" s="251"/>
      <c r="N2599" s="251"/>
      <c r="O2599" s="149">
        <f t="shared" si="183"/>
        <v>9.6150000000000001E-4</v>
      </c>
      <c r="P2599" s="151"/>
      <c r="Q2599" s="145"/>
      <c r="R2599" s="175">
        <f t="shared" ca="1" si="181"/>
        <v>1</v>
      </c>
      <c r="S2599" s="177"/>
    </row>
    <row r="2600" spans="2:19" ht="12.75" customHeight="1" x14ac:dyDescent="0.25">
      <c r="B2600" s="137">
        <v>2587</v>
      </c>
      <c r="C2600" s="81">
        <v>5</v>
      </c>
      <c r="D2600" s="83" t="s">
        <v>1784</v>
      </c>
      <c r="E2600" s="128" t="s">
        <v>1785</v>
      </c>
      <c r="F2600" s="86"/>
      <c r="G2600" s="86"/>
      <c r="H2600" s="79">
        <f t="shared" ca="1" si="165"/>
        <v>-1</v>
      </c>
      <c r="I2600" s="251">
        <v>42102</v>
      </c>
      <c r="J2600" s="251">
        <v>42111</v>
      </c>
      <c r="K2600" s="149">
        <f t="shared" si="182"/>
        <v>9.6150000000000001E-4</v>
      </c>
      <c r="L2600" s="180">
        <f t="shared" si="178"/>
        <v>8</v>
      </c>
      <c r="M2600" s="251"/>
      <c r="N2600" s="251"/>
      <c r="O2600" s="149">
        <f t="shared" si="183"/>
        <v>9.6150000000000001E-4</v>
      </c>
      <c r="P2600" s="151"/>
      <c r="Q2600" s="145"/>
      <c r="R2600" s="175">
        <f t="shared" ca="1" si="181"/>
        <v>1</v>
      </c>
      <c r="S2600" s="177"/>
    </row>
    <row r="2601" spans="2:19" ht="12.75" customHeight="1" x14ac:dyDescent="0.25">
      <c r="B2601" s="137">
        <v>2588</v>
      </c>
      <c r="C2601" s="81">
        <v>5</v>
      </c>
      <c r="D2601" s="83" t="s">
        <v>1786</v>
      </c>
      <c r="E2601" s="128" t="s">
        <v>1787</v>
      </c>
      <c r="F2601" s="86"/>
      <c r="G2601" s="86"/>
      <c r="H2601" s="79">
        <f t="shared" ca="1" si="165"/>
        <v>0</v>
      </c>
      <c r="I2601" s="251">
        <v>42114</v>
      </c>
      <c r="J2601" s="251">
        <v>42125</v>
      </c>
      <c r="K2601" s="149">
        <f t="shared" si="182"/>
        <v>9.6150000000000001E-4</v>
      </c>
      <c r="L2601" s="180">
        <f t="shared" si="178"/>
        <v>10</v>
      </c>
      <c r="M2601" s="251"/>
      <c r="N2601" s="251"/>
      <c r="O2601" s="149">
        <f t="shared" si="183"/>
        <v>9.6150000000000001E-4</v>
      </c>
      <c r="P2601" s="151"/>
      <c r="Q2601" s="145"/>
      <c r="R2601" s="175">
        <f t="shared" ca="1" si="181"/>
        <v>0.1</v>
      </c>
      <c r="S2601" s="177"/>
    </row>
    <row r="2602" spans="2:19" ht="12.75" customHeight="1" x14ac:dyDescent="0.25">
      <c r="B2602" s="137">
        <v>2589</v>
      </c>
      <c r="C2602" s="81">
        <v>5</v>
      </c>
      <c r="D2602" s="83" t="s">
        <v>1788</v>
      </c>
      <c r="E2602" s="128" t="s">
        <v>1789</v>
      </c>
      <c r="F2602" s="86"/>
      <c r="G2602" s="86"/>
      <c r="H2602" s="79">
        <f t="shared" ca="1" si="165"/>
        <v>0</v>
      </c>
      <c r="I2602" s="251">
        <v>42114</v>
      </c>
      <c r="J2602" s="251">
        <v>42125</v>
      </c>
      <c r="K2602" s="149">
        <f t="shared" si="182"/>
        <v>9.6150000000000001E-4</v>
      </c>
      <c r="L2602" s="180">
        <f t="shared" si="178"/>
        <v>10</v>
      </c>
      <c r="M2602" s="251"/>
      <c r="N2602" s="251"/>
      <c r="O2602" s="149">
        <f t="shared" si="183"/>
        <v>9.6150000000000001E-4</v>
      </c>
      <c r="P2602" s="151"/>
      <c r="Q2602" s="145"/>
      <c r="R2602" s="175">
        <f t="shared" ca="1" si="181"/>
        <v>0.1</v>
      </c>
      <c r="S2602" s="177"/>
    </row>
    <row r="2603" spans="2:19" ht="12.75" customHeight="1" x14ac:dyDescent="0.25">
      <c r="B2603" s="137">
        <v>2590</v>
      </c>
      <c r="C2603" s="81">
        <v>5</v>
      </c>
      <c r="D2603" s="83" t="s">
        <v>1790</v>
      </c>
      <c r="E2603" s="128" t="s">
        <v>1791</v>
      </c>
      <c r="F2603" s="86"/>
      <c r="G2603" s="86"/>
      <c r="H2603" s="79">
        <f t="shared" ca="1" si="165"/>
        <v>0</v>
      </c>
      <c r="I2603" s="251">
        <v>42114</v>
      </c>
      <c r="J2603" s="251">
        <v>42125</v>
      </c>
      <c r="K2603" s="149">
        <f t="shared" si="182"/>
        <v>9.6150000000000001E-4</v>
      </c>
      <c r="L2603" s="180">
        <f t="shared" si="178"/>
        <v>10</v>
      </c>
      <c r="M2603" s="251"/>
      <c r="N2603" s="251"/>
      <c r="O2603" s="149">
        <f t="shared" si="183"/>
        <v>9.6150000000000001E-4</v>
      </c>
      <c r="P2603" s="151"/>
      <c r="Q2603" s="145"/>
      <c r="R2603" s="175">
        <f t="shared" ca="1" si="181"/>
        <v>0.1</v>
      </c>
      <c r="S2603" s="177"/>
    </row>
    <row r="2604" spans="2:19" ht="12.75" customHeight="1" x14ac:dyDescent="0.25">
      <c r="B2604" s="137">
        <v>2591</v>
      </c>
      <c r="C2604" s="81">
        <v>5</v>
      </c>
      <c r="D2604" s="83" t="s">
        <v>1792</v>
      </c>
      <c r="E2604" s="128" t="s">
        <v>1793</v>
      </c>
      <c r="F2604" s="86"/>
      <c r="G2604" s="86"/>
      <c r="H2604" s="79">
        <f t="shared" ca="1" si="165"/>
        <v>0</v>
      </c>
      <c r="I2604" s="251">
        <v>42128</v>
      </c>
      <c r="J2604" s="251">
        <v>42139</v>
      </c>
      <c r="K2604" s="149">
        <f t="shared" si="182"/>
        <v>9.6150000000000001E-4</v>
      </c>
      <c r="L2604" s="180">
        <f t="shared" si="178"/>
        <v>10</v>
      </c>
      <c r="M2604" s="251"/>
      <c r="N2604" s="251"/>
      <c r="O2604" s="149">
        <f t="shared" si="183"/>
        <v>9.6150000000000001E-4</v>
      </c>
      <c r="P2604" s="151"/>
      <c r="Q2604" s="145"/>
      <c r="R2604" s="175">
        <f t="shared" ca="1" si="181"/>
        <v>0</v>
      </c>
      <c r="S2604" s="177"/>
    </row>
    <row r="2605" spans="2:19" ht="12.75" customHeight="1" x14ac:dyDescent="0.25">
      <c r="B2605" s="137">
        <v>2592</v>
      </c>
      <c r="C2605" s="81">
        <v>5</v>
      </c>
      <c r="D2605" s="83" t="s">
        <v>1794</v>
      </c>
      <c r="E2605" s="128" t="s">
        <v>1795</v>
      </c>
      <c r="F2605" s="86"/>
      <c r="G2605" s="86"/>
      <c r="H2605" s="79">
        <f t="shared" ca="1" si="165"/>
        <v>0</v>
      </c>
      <c r="I2605" s="251">
        <v>42128</v>
      </c>
      <c r="J2605" s="251">
        <v>42139</v>
      </c>
      <c r="K2605" s="149">
        <f t="shared" si="182"/>
        <v>9.6150000000000001E-4</v>
      </c>
      <c r="L2605" s="180">
        <f t="shared" si="178"/>
        <v>10</v>
      </c>
      <c r="M2605" s="251"/>
      <c r="N2605" s="251"/>
      <c r="O2605" s="149">
        <f t="shared" si="183"/>
        <v>9.6150000000000001E-4</v>
      </c>
      <c r="P2605" s="151"/>
      <c r="Q2605" s="145"/>
      <c r="R2605" s="175">
        <f t="shared" ca="1" si="181"/>
        <v>0</v>
      </c>
      <c r="S2605" s="177"/>
    </row>
    <row r="2606" spans="2:19" ht="12.75" customHeight="1" x14ac:dyDescent="0.25">
      <c r="B2606" s="137">
        <v>2593</v>
      </c>
      <c r="C2606" s="81">
        <v>5</v>
      </c>
      <c r="D2606" s="83" t="s">
        <v>1796</v>
      </c>
      <c r="E2606" s="128" t="s">
        <v>1797</v>
      </c>
      <c r="F2606" s="86"/>
      <c r="G2606" s="86"/>
      <c r="H2606" s="79">
        <f t="shared" ca="1" si="165"/>
        <v>0</v>
      </c>
      <c r="I2606" s="251">
        <v>42142</v>
      </c>
      <c r="J2606" s="251">
        <v>42150</v>
      </c>
      <c r="K2606" s="149">
        <f t="shared" si="182"/>
        <v>9.6150000000000001E-4</v>
      </c>
      <c r="L2606" s="180">
        <f t="shared" si="178"/>
        <v>7</v>
      </c>
      <c r="M2606" s="251"/>
      <c r="N2606" s="251"/>
      <c r="O2606" s="149">
        <f t="shared" si="183"/>
        <v>9.6150000000000001E-4</v>
      </c>
      <c r="P2606" s="151"/>
      <c r="Q2606" s="145"/>
      <c r="R2606" s="175">
        <f t="shared" ca="1" si="181"/>
        <v>0</v>
      </c>
      <c r="S2606" s="177"/>
    </row>
    <row r="2607" spans="2:19" ht="12.75" customHeight="1" x14ac:dyDescent="0.25">
      <c r="B2607" s="137">
        <v>2594</v>
      </c>
      <c r="C2607" s="81">
        <v>5</v>
      </c>
      <c r="D2607" s="83" t="s">
        <v>1798</v>
      </c>
      <c r="E2607" s="128" t="s">
        <v>1799</v>
      </c>
      <c r="F2607" s="86"/>
      <c r="G2607" s="86"/>
      <c r="H2607" s="79">
        <f t="shared" ca="1" si="165"/>
        <v>0</v>
      </c>
      <c r="I2607" s="251">
        <v>42151</v>
      </c>
      <c r="J2607" s="251">
        <v>42167</v>
      </c>
      <c r="K2607" s="149">
        <f t="shared" si="182"/>
        <v>9.6150000000000001E-4</v>
      </c>
      <c r="L2607" s="180">
        <f t="shared" si="178"/>
        <v>13</v>
      </c>
      <c r="M2607" s="251"/>
      <c r="N2607" s="251"/>
      <c r="O2607" s="149">
        <f t="shared" si="183"/>
        <v>9.6150000000000001E-4</v>
      </c>
      <c r="P2607" s="151"/>
      <c r="Q2607" s="145"/>
      <c r="R2607" s="175">
        <f t="shared" ca="1" si="181"/>
        <v>0</v>
      </c>
      <c r="S2607" s="177"/>
    </row>
    <row r="2608" spans="2:19" ht="12.75" customHeight="1" x14ac:dyDescent="0.25">
      <c r="B2608" s="137">
        <v>2595</v>
      </c>
      <c r="C2608" s="81">
        <v>3</v>
      </c>
      <c r="D2608" s="83" t="s">
        <v>1800</v>
      </c>
      <c r="E2608" s="128" t="s">
        <v>145</v>
      </c>
      <c r="F2608" s="85"/>
      <c r="G2608" s="85"/>
      <c r="H2608" s="79">
        <f t="shared" ca="1" si="165"/>
        <v>0</v>
      </c>
      <c r="I2608" s="251">
        <v>42079</v>
      </c>
      <c r="J2608" s="251">
        <v>42167</v>
      </c>
      <c r="K2608" s="149">
        <v>0.42</v>
      </c>
      <c r="L2608" s="180">
        <f t="shared" si="178"/>
        <v>65</v>
      </c>
      <c r="M2608" s="251"/>
      <c r="N2608" s="251"/>
      <c r="O2608" s="149">
        <v>0.42</v>
      </c>
      <c r="P2608" s="151"/>
      <c r="Q2608" s="145"/>
      <c r="R2608" s="175">
        <f t="shared" ca="1" si="181"/>
        <v>0.55384615384615388</v>
      </c>
      <c r="S2608" s="177">
        <v>1</v>
      </c>
    </row>
    <row r="2609" spans="2:19" ht="14.25" customHeight="1" x14ac:dyDescent="0.25">
      <c r="B2609" s="137">
        <v>2596</v>
      </c>
      <c r="C2609" s="81">
        <v>4</v>
      </c>
      <c r="D2609" s="83" t="s">
        <v>1801</v>
      </c>
      <c r="E2609" s="128" t="s">
        <v>145</v>
      </c>
      <c r="F2609" s="84" t="s">
        <v>462</v>
      </c>
      <c r="G2609" s="86" t="s">
        <v>1699</v>
      </c>
      <c r="H2609" s="79">
        <f t="shared" ca="1" si="165"/>
        <v>0</v>
      </c>
      <c r="I2609" s="251">
        <v>42079</v>
      </c>
      <c r="J2609" s="251">
        <v>42167</v>
      </c>
      <c r="K2609" s="149">
        <f>SUM(K2610:K2621)</f>
        <v>4.9999999999999996E-2</v>
      </c>
      <c r="L2609" s="180">
        <f t="shared" si="178"/>
        <v>65</v>
      </c>
      <c r="M2609" s="251"/>
      <c r="N2609" s="251"/>
      <c r="O2609" s="149">
        <f>SUM(O2610:O2621)</f>
        <v>4.9999999999999996E-2</v>
      </c>
      <c r="P2609" s="151"/>
      <c r="Q2609" s="145"/>
      <c r="R2609" s="175">
        <f t="shared" ca="1" si="181"/>
        <v>0.55384615384615388</v>
      </c>
      <c r="S2609" s="177">
        <v>0</v>
      </c>
    </row>
    <row r="2610" spans="2:19" ht="12.75" customHeight="1" x14ac:dyDescent="0.25">
      <c r="B2610" s="137">
        <v>2597</v>
      </c>
      <c r="C2610" s="81">
        <v>5</v>
      </c>
      <c r="D2610" s="83" t="s">
        <v>1802</v>
      </c>
      <c r="E2610" s="128" t="s">
        <v>1803</v>
      </c>
      <c r="F2610" s="86"/>
      <c r="G2610" s="86"/>
      <c r="H2610" s="79">
        <f t="shared" ca="1" si="165"/>
        <v>-1</v>
      </c>
      <c r="I2610" s="251">
        <v>42079</v>
      </c>
      <c r="J2610" s="251">
        <v>42087</v>
      </c>
      <c r="K2610" s="149">
        <f>K$124/12</f>
        <v>4.1666666666666666E-3</v>
      </c>
      <c r="L2610" s="180">
        <f t="shared" si="178"/>
        <v>7</v>
      </c>
      <c r="M2610" s="251"/>
      <c r="N2610" s="251"/>
      <c r="O2610" s="149">
        <f>O$124/12</f>
        <v>4.1666666666666666E-3</v>
      </c>
      <c r="P2610" s="151"/>
      <c r="Q2610" s="145"/>
      <c r="R2610" s="175">
        <f t="shared" ca="1" si="181"/>
        <v>1</v>
      </c>
      <c r="S2610" s="177"/>
    </row>
    <row r="2611" spans="2:19" ht="12.75" customHeight="1" x14ac:dyDescent="0.25">
      <c r="B2611" s="137">
        <v>2598</v>
      </c>
      <c r="C2611" s="81">
        <v>5</v>
      </c>
      <c r="D2611" s="83" t="s">
        <v>1804</v>
      </c>
      <c r="E2611" s="128" t="s">
        <v>1805</v>
      </c>
      <c r="F2611" s="86"/>
      <c r="G2611" s="86"/>
      <c r="H2611" s="79">
        <f t="shared" ca="1" si="165"/>
        <v>-1</v>
      </c>
      <c r="I2611" s="251">
        <v>42088</v>
      </c>
      <c r="J2611" s="251">
        <v>42094</v>
      </c>
      <c r="K2611" s="149">
        <f t="shared" ref="K2611:K2621" si="184">K$124/12</f>
        <v>4.1666666666666666E-3</v>
      </c>
      <c r="L2611" s="180">
        <f t="shared" si="178"/>
        <v>5</v>
      </c>
      <c r="M2611" s="251"/>
      <c r="N2611" s="251"/>
      <c r="O2611" s="149">
        <f t="shared" ref="O2611:O2621" si="185">O$124/12</f>
        <v>4.1666666666666666E-3</v>
      </c>
      <c r="P2611" s="151"/>
      <c r="Q2611" s="145"/>
      <c r="R2611" s="175">
        <f t="shared" ca="1" si="181"/>
        <v>1</v>
      </c>
      <c r="S2611" s="177"/>
    </row>
    <row r="2612" spans="2:19" ht="12.75" customHeight="1" x14ac:dyDescent="0.25">
      <c r="B2612" s="137">
        <v>2599</v>
      </c>
      <c r="C2612" s="81">
        <v>5</v>
      </c>
      <c r="D2612" s="83" t="s">
        <v>1806</v>
      </c>
      <c r="E2612" s="128" t="s">
        <v>1782</v>
      </c>
      <c r="F2612" s="86"/>
      <c r="G2612" s="86"/>
      <c r="H2612" s="79">
        <f t="shared" ca="1" si="165"/>
        <v>-1</v>
      </c>
      <c r="I2612" s="251">
        <v>42088</v>
      </c>
      <c r="J2612" s="251">
        <v>42094</v>
      </c>
      <c r="K2612" s="149">
        <f t="shared" si="184"/>
        <v>4.1666666666666666E-3</v>
      </c>
      <c r="L2612" s="180">
        <f t="shared" si="178"/>
        <v>5</v>
      </c>
      <c r="M2612" s="251"/>
      <c r="N2612" s="251"/>
      <c r="O2612" s="149">
        <f t="shared" si="185"/>
        <v>4.1666666666666666E-3</v>
      </c>
      <c r="P2612" s="151"/>
      <c r="Q2612" s="145"/>
      <c r="R2612" s="175">
        <f t="shared" ca="1" si="181"/>
        <v>1</v>
      </c>
      <c r="S2612" s="177"/>
    </row>
    <row r="2613" spans="2:19" ht="12.75" customHeight="1" x14ac:dyDescent="0.25">
      <c r="B2613" s="137">
        <v>2600</v>
      </c>
      <c r="C2613" s="81">
        <v>5</v>
      </c>
      <c r="D2613" s="83" t="s">
        <v>1807</v>
      </c>
      <c r="E2613" s="128" t="s">
        <v>430</v>
      </c>
      <c r="F2613" s="86"/>
      <c r="G2613" s="86"/>
      <c r="H2613" s="79">
        <f t="shared" ca="1" si="165"/>
        <v>-1</v>
      </c>
      <c r="I2613" s="251">
        <v>42095</v>
      </c>
      <c r="J2613" s="251">
        <v>42101</v>
      </c>
      <c r="K2613" s="149">
        <f t="shared" si="184"/>
        <v>4.1666666666666666E-3</v>
      </c>
      <c r="L2613" s="180">
        <f t="shared" si="178"/>
        <v>5</v>
      </c>
      <c r="M2613" s="251"/>
      <c r="N2613" s="251"/>
      <c r="O2613" s="149">
        <f t="shared" si="185"/>
        <v>4.1666666666666666E-3</v>
      </c>
      <c r="P2613" s="151"/>
      <c r="Q2613" s="145"/>
      <c r="R2613" s="175">
        <f t="shared" ca="1" si="181"/>
        <v>1</v>
      </c>
      <c r="S2613" s="177"/>
    </row>
    <row r="2614" spans="2:19" ht="12.75" customHeight="1" x14ac:dyDescent="0.25">
      <c r="B2614" s="137">
        <v>2601</v>
      </c>
      <c r="C2614" s="81">
        <v>5</v>
      </c>
      <c r="D2614" s="83" t="s">
        <v>1808</v>
      </c>
      <c r="E2614" s="128" t="s">
        <v>1785</v>
      </c>
      <c r="F2614" s="86"/>
      <c r="G2614" s="86"/>
      <c r="H2614" s="79">
        <f t="shared" ca="1" si="165"/>
        <v>-1</v>
      </c>
      <c r="I2614" s="251">
        <v>42102</v>
      </c>
      <c r="J2614" s="251">
        <v>42111</v>
      </c>
      <c r="K2614" s="149">
        <f t="shared" si="184"/>
        <v>4.1666666666666666E-3</v>
      </c>
      <c r="L2614" s="180">
        <f t="shared" si="178"/>
        <v>8</v>
      </c>
      <c r="M2614" s="251"/>
      <c r="N2614" s="251"/>
      <c r="O2614" s="149">
        <f t="shared" si="185"/>
        <v>4.1666666666666666E-3</v>
      </c>
      <c r="P2614" s="151"/>
      <c r="Q2614" s="145"/>
      <c r="R2614" s="175">
        <f t="shared" ca="1" si="181"/>
        <v>1</v>
      </c>
      <c r="S2614" s="177"/>
    </row>
    <row r="2615" spans="2:19" ht="12.75" customHeight="1" x14ac:dyDescent="0.25">
      <c r="B2615" s="137">
        <v>2602</v>
      </c>
      <c r="C2615" s="81">
        <v>5</v>
      </c>
      <c r="D2615" s="83" t="s">
        <v>1809</v>
      </c>
      <c r="E2615" s="128" t="s">
        <v>1787</v>
      </c>
      <c r="F2615" s="86"/>
      <c r="G2615" s="86"/>
      <c r="H2615" s="79">
        <f t="shared" ca="1" si="165"/>
        <v>0</v>
      </c>
      <c r="I2615" s="251">
        <v>42114</v>
      </c>
      <c r="J2615" s="251">
        <v>42125</v>
      </c>
      <c r="K2615" s="149">
        <f t="shared" si="184"/>
        <v>4.1666666666666666E-3</v>
      </c>
      <c r="L2615" s="180">
        <f t="shared" si="178"/>
        <v>10</v>
      </c>
      <c r="M2615" s="251"/>
      <c r="N2615" s="251"/>
      <c r="O2615" s="149">
        <f t="shared" si="185"/>
        <v>4.1666666666666666E-3</v>
      </c>
      <c r="P2615" s="151"/>
      <c r="Q2615" s="145"/>
      <c r="R2615" s="175">
        <f t="shared" ca="1" si="181"/>
        <v>0.1</v>
      </c>
      <c r="S2615" s="177"/>
    </row>
    <row r="2616" spans="2:19" ht="12.75" customHeight="1" x14ac:dyDescent="0.25">
      <c r="B2616" s="137">
        <v>2603</v>
      </c>
      <c r="C2616" s="81">
        <v>5</v>
      </c>
      <c r="D2616" s="83" t="s">
        <v>1810</v>
      </c>
      <c r="E2616" s="128" t="s">
        <v>1789</v>
      </c>
      <c r="F2616" s="86"/>
      <c r="G2616" s="86"/>
      <c r="H2616" s="79">
        <f t="shared" ca="1" si="165"/>
        <v>0</v>
      </c>
      <c r="I2616" s="251">
        <v>42114</v>
      </c>
      <c r="J2616" s="251">
        <v>42125</v>
      </c>
      <c r="K2616" s="149">
        <f t="shared" si="184"/>
        <v>4.1666666666666666E-3</v>
      </c>
      <c r="L2616" s="180">
        <f t="shared" si="178"/>
        <v>10</v>
      </c>
      <c r="M2616" s="251"/>
      <c r="N2616" s="251"/>
      <c r="O2616" s="149">
        <f t="shared" si="185"/>
        <v>4.1666666666666666E-3</v>
      </c>
      <c r="P2616" s="151"/>
      <c r="Q2616" s="145"/>
      <c r="R2616" s="175">
        <f t="shared" ca="1" si="181"/>
        <v>0.1</v>
      </c>
      <c r="S2616" s="177"/>
    </row>
    <row r="2617" spans="2:19" ht="12.75" customHeight="1" x14ac:dyDescent="0.25">
      <c r="B2617" s="137">
        <v>2604</v>
      </c>
      <c r="C2617" s="81">
        <v>5</v>
      </c>
      <c r="D2617" s="83" t="s">
        <v>1811</v>
      </c>
      <c r="E2617" s="128" t="s">
        <v>1791</v>
      </c>
      <c r="F2617" s="86"/>
      <c r="G2617" s="86"/>
      <c r="H2617" s="79">
        <f t="shared" ca="1" si="165"/>
        <v>0</v>
      </c>
      <c r="I2617" s="251">
        <v>42114</v>
      </c>
      <c r="J2617" s="251">
        <v>42125</v>
      </c>
      <c r="K2617" s="149">
        <f t="shared" si="184"/>
        <v>4.1666666666666666E-3</v>
      </c>
      <c r="L2617" s="180">
        <f t="shared" si="178"/>
        <v>10</v>
      </c>
      <c r="M2617" s="251"/>
      <c r="N2617" s="251"/>
      <c r="O2617" s="149">
        <f t="shared" si="185"/>
        <v>4.1666666666666666E-3</v>
      </c>
      <c r="P2617" s="151"/>
      <c r="Q2617" s="145"/>
      <c r="R2617" s="175">
        <f t="shared" ca="1" si="181"/>
        <v>0.1</v>
      </c>
      <c r="S2617" s="177"/>
    </row>
    <row r="2618" spans="2:19" ht="12.75" customHeight="1" x14ac:dyDescent="0.25">
      <c r="B2618" s="137">
        <v>2605</v>
      </c>
      <c r="C2618" s="81">
        <v>5</v>
      </c>
      <c r="D2618" s="83" t="s">
        <v>1812</v>
      </c>
      <c r="E2618" s="128" t="s">
        <v>1793</v>
      </c>
      <c r="F2618" s="86"/>
      <c r="G2618" s="86"/>
      <c r="H2618" s="79">
        <f t="shared" ca="1" si="165"/>
        <v>0</v>
      </c>
      <c r="I2618" s="251">
        <v>42128</v>
      </c>
      <c r="J2618" s="251">
        <v>42139</v>
      </c>
      <c r="K2618" s="149">
        <f t="shared" si="184"/>
        <v>4.1666666666666666E-3</v>
      </c>
      <c r="L2618" s="180">
        <f t="shared" si="178"/>
        <v>10</v>
      </c>
      <c r="M2618" s="251"/>
      <c r="N2618" s="251"/>
      <c r="O2618" s="149">
        <f t="shared" si="185"/>
        <v>4.1666666666666666E-3</v>
      </c>
      <c r="P2618" s="151"/>
      <c r="Q2618" s="145"/>
      <c r="R2618" s="175">
        <f t="shared" ca="1" si="181"/>
        <v>0</v>
      </c>
      <c r="S2618" s="177"/>
    </row>
    <row r="2619" spans="2:19" ht="12.75" customHeight="1" x14ac:dyDescent="0.25">
      <c r="B2619" s="137">
        <v>2606</v>
      </c>
      <c r="C2619" s="81">
        <v>5</v>
      </c>
      <c r="D2619" s="83" t="s">
        <v>1813</v>
      </c>
      <c r="E2619" s="128" t="s">
        <v>1795</v>
      </c>
      <c r="F2619" s="86"/>
      <c r="G2619" s="86"/>
      <c r="H2619" s="79">
        <f t="shared" ca="1" si="165"/>
        <v>0</v>
      </c>
      <c r="I2619" s="251">
        <v>42128</v>
      </c>
      <c r="J2619" s="251">
        <v>42139</v>
      </c>
      <c r="K2619" s="149">
        <f t="shared" si="184"/>
        <v>4.1666666666666666E-3</v>
      </c>
      <c r="L2619" s="180">
        <f t="shared" si="178"/>
        <v>10</v>
      </c>
      <c r="M2619" s="251"/>
      <c r="N2619" s="251"/>
      <c r="O2619" s="149">
        <f t="shared" si="185"/>
        <v>4.1666666666666666E-3</v>
      </c>
      <c r="P2619" s="151"/>
      <c r="Q2619" s="145"/>
      <c r="R2619" s="175">
        <f t="shared" ca="1" si="181"/>
        <v>0</v>
      </c>
      <c r="S2619" s="177"/>
    </row>
    <row r="2620" spans="2:19" ht="12.75" customHeight="1" x14ac:dyDescent="0.25">
      <c r="B2620" s="137">
        <v>2607</v>
      </c>
      <c r="C2620" s="81">
        <v>5</v>
      </c>
      <c r="D2620" s="83" t="s">
        <v>1814</v>
      </c>
      <c r="E2620" s="128" t="s">
        <v>1797</v>
      </c>
      <c r="F2620" s="86"/>
      <c r="G2620" s="86"/>
      <c r="H2620" s="79">
        <f t="shared" ca="1" si="165"/>
        <v>0</v>
      </c>
      <c r="I2620" s="251">
        <v>42142</v>
      </c>
      <c r="J2620" s="251">
        <v>42150</v>
      </c>
      <c r="K2620" s="149">
        <f t="shared" si="184"/>
        <v>4.1666666666666666E-3</v>
      </c>
      <c r="L2620" s="180">
        <f t="shared" si="178"/>
        <v>7</v>
      </c>
      <c r="M2620" s="251"/>
      <c r="N2620" s="251"/>
      <c r="O2620" s="149">
        <f t="shared" si="185"/>
        <v>4.1666666666666666E-3</v>
      </c>
      <c r="P2620" s="151"/>
      <c r="Q2620" s="145"/>
      <c r="R2620" s="175">
        <f t="shared" ca="1" si="181"/>
        <v>0</v>
      </c>
      <c r="S2620" s="177"/>
    </row>
    <row r="2621" spans="2:19" ht="12.75" customHeight="1" x14ac:dyDescent="0.25">
      <c r="B2621" s="137">
        <v>2608</v>
      </c>
      <c r="C2621" s="81">
        <v>5</v>
      </c>
      <c r="D2621" s="83" t="s">
        <v>1815</v>
      </c>
      <c r="E2621" s="128" t="s">
        <v>1799</v>
      </c>
      <c r="F2621" s="86"/>
      <c r="G2621" s="86"/>
      <c r="H2621" s="79">
        <f t="shared" ca="1" si="165"/>
        <v>0</v>
      </c>
      <c r="I2621" s="251">
        <v>42151</v>
      </c>
      <c r="J2621" s="251">
        <v>42167</v>
      </c>
      <c r="K2621" s="149">
        <f t="shared" si="184"/>
        <v>4.1666666666666666E-3</v>
      </c>
      <c r="L2621" s="180">
        <f t="shared" si="178"/>
        <v>13</v>
      </c>
      <c r="M2621" s="251"/>
      <c r="N2621" s="251"/>
      <c r="O2621" s="149">
        <f t="shared" si="185"/>
        <v>4.1666666666666666E-3</v>
      </c>
      <c r="P2621" s="151"/>
      <c r="Q2621" s="145"/>
      <c r="R2621" s="175">
        <f t="shared" ca="1" si="181"/>
        <v>0</v>
      </c>
      <c r="S2621" s="177"/>
    </row>
    <row r="2622" spans="2:19" ht="16.5" x14ac:dyDescent="0.25">
      <c r="B2622" s="137">
        <v>2609</v>
      </c>
      <c r="C2622" s="89">
        <v>1</v>
      </c>
      <c r="D2622" s="91">
        <v>12</v>
      </c>
      <c r="E2622" s="127" t="s">
        <v>1816</v>
      </c>
      <c r="F2622" s="93"/>
      <c r="G2622" s="93"/>
      <c r="H2622" s="79">
        <f t="shared" ref="H2622:H2698" ca="1" si="186">IF(ISBLANK($N2622)=FALSE,1,IF($J2622&lt;=$D$6,-1,0))</f>
        <v>0</v>
      </c>
      <c r="I2622" s="251">
        <v>42044</v>
      </c>
      <c r="J2622" s="251">
        <f>MAXA(J2623:J2698)</f>
        <v>42167</v>
      </c>
      <c r="K2622" s="149">
        <v>4</v>
      </c>
      <c r="L2622" s="180">
        <f t="shared" si="178"/>
        <v>90</v>
      </c>
      <c r="M2622" s="251"/>
      <c r="N2622" s="251"/>
      <c r="O2622" s="149">
        <v>4</v>
      </c>
      <c r="P2622" s="151"/>
      <c r="Q2622" s="145"/>
      <c r="R2622" s="175">
        <f t="shared" ca="1" si="181"/>
        <v>0.78888888888888886</v>
      </c>
      <c r="S2622" s="177">
        <v>1</v>
      </c>
    </row>
    <row r="2623" spans="2:19" ht="12.75" customHeight="1" x14ac:dyDescent="0.25">
      <c r="B2623" s="137">
        <v>2610</v>
      </c>
      <c r="C2623" s="81">
        <v>2</v>
      </c>
      <c r="D2623" s="108">
        <v>12.1</v>
      </c>
      <c r="E2623" s="128" t="s">
        <v>102</v>
      </c>
      <c r="F2623" s="85"/>
      <c r="G2623" s="85"/>
      <c r="H2623" s="79">
        <f t="shared" ca="1" si="186"/>
        <v>-1</v>
      </c>
      <c r="I2623" s="251">
        <v>42044</v>
      </c>
      <c r="J2623" s="251">
        <v>42076</v>
      </c>
      <c r="K2623" s="149">
        <v>1.3</v>
      </c>
      <c r="L2623" s="180">
        <f t="shared" si="178"/>
        <v>25</v>
      </c>
      <c r="M2623" s="251"/>
      <c r="N2623" s="251"/>
      <c r="O2623" s="149">
        <v>1.3</v>
      </c>
      <c r="P2623" s="151"/>
      <c r="Q2623" s="145"/>
      <c r="R2623" s="175">
        <f t="shared" ca="1" si="181"/>
        <v>1</v>
      </c>
      <c r="S2623" s="177">
        <v>1</v>
      </c>
    </row>
    <row r="2624" spans="2:19" ht="12.75" customHeight="1" x14ac:dyDescent="0.25">
      <c r="B2624" s="137">
        <v>2611</v>
      </c>
      <c r="C2624" s="81">
        <v>3</v>
      </c>
      <c r="D2624" s="83" t="s">
        <v>1817</v>
      </c>
      <c r="E2624" s="128" t="s">
        <v>428</v>
      </c>
      <c r="F2624" s="85"/>
      <c r="G2624" s="85"/>
      <c r="H2624" s="79">
        <f t="shared" ca="1" si="186"/>
        <v>-1</v>
      </c>
      <c r="I2624" s="251">
        <v>42044</v>
      </c>
      <c r="J2624" s="251">
        <v>42062</v>
      </c>
      <c r="K2624" s="149">
        <v>0.2</v>
      </c>
      <c r="L2624" s="180">
        <f t="shared" si="178"/>
        <v>15</v>
      </c>
      <c r="M2624" s="251"/>
      <c r="N2624" s="251"/>
      <c r="O2624" s="149">
        <v>0.2</v>
      </c>
      <c r="P2624" s="151"/>
      <c r="Q2624" s="145"/>
      <c r="R2624" s="175">
        <f t="shared" ca="1" si="181"/>
        <v>1</v>
      </c>
      <c r="S2624" s="177">
        <v>1</v>
      </c>
    </row>
    <row r="2625" spans="2:19" ht="12.75" customHeight="1" x14ac:dyDescent="0.25">
      <c r="B2625" s="137">
        <v>2612</v>
      </c>
      <c r="C2625" s="81">
        <v>4</v>
      </c>
      <c r="D2625" s="83" t="s">
        <v>1818</v>
      </c>
      <c r="E2625" s="128" t="s">
        <v>429</v>
      </c>
      <c r="F2625" s="86" t="s">
        <v>118</v>
      </c>
      <c r="G2625" s="86" t="s">
        <v>1660</v>
      </c>
      <c r="H2625" s="79">
        <f t="shared" ca="1" si="186"/>
        <v>-1</v>
      </c>
      <c r="I2625" s="251">
        <v>42044</v>
      </c>
      <c r="J2625" s="251">
        <v>42062</v>
      </c>
      <c r="K2625" s="149">
        <f>SUM(K2626:K2630)</f>
        <v>0.09</v>
      </c>
      <c r="L2625" s="180">
        <f t="shared" si="178"/>
        <v>15</v>
      </c>
      <c r="M2625" s="251"/>
      <c r="N2625" s="251"/>
      <c r="O2625" s="149">
        <f>SUM(O2626:O2630)</f>
        <v>0.09</v>
      </c>
      <c r="P2625" s="151"/>
      <c r="Q2625" s="145"/>
      <c r="R2625" s="175">
        <f t="shared" ca="1" si="181"/>
        <v>1</v>
      </c>
      <c r="S2625" s="177">
        <v>0</v>
      </c>
    </row>
    <row r="2626" spans="2:19" ht="12.75" customHeight="1" x14ac:dyDescent="0.25">
      <c r="B2626" s="137">
        <v>2613</v>
      </c>
      <c r="C2626" s="81">
        <v>5</v>
      </c>
      <c r="D2626" s="83" t="s">
        <v>1819</v>
      </c>
      <c r="E2626" s="128" t="s">
        <v>1820</v>
      </c>
      <c r="F2626" s="86"/>
      <c r="G2626" s="86"/>
      <c r="H2626" s="79">
        <f t="shared" ca="1" si="186"/>
        <v>-1</v>
      </c>
      <c r="I2626" s="251">
        <v>42044</v>
      </c>
      <c r="J2626" s="251">
        <v>42062</v>
      </c>
      <c r="K2626" s="149">
        <f>K$16/5</f>
        <v>1.7999999999999999E-2</v>
      </c>
      <c r="L2626" s="180">
        <f t="shared" si="178"/>
        <v>15</v>
      </c>
      <c r="M2626" s="251"/>
      <c r="N2626" s="251"/>
      <c r="O2626" s="149">
        <f>O$16/5</f>
        <v>1.7999999999999999E-2</v>
      </c>
      <c r="P2626" s="151"/>
      <c r="Q2626" s="145"/>
      <c r="R2626" s="175">
        <f t="shared" ca="1" si="181"/>
        <v>1</v>
      </c>
      <c r="S2626" s="177"/>
    </row>
    <row r="2627" spans="2:19" ht="12.75" customHeight="1" x14ac:dyDescent="0.25">
      <c r="B2627" s="137">
        <v>2614</v>
      </c>
      <c r="C2627" s="81">
        <v>5</v>
      </c>
      <c r="D2627" s="83" t="s">
        <v>1821</v>
      </c>
      <c r="E2627" s="128" t="s">
        <v>1822</v>
      </c>
      <c r="F2627" s="86"/>
      <c r="G2627" s="86"/>
      <c r="H2627" s="79">
        <f t="shared" ca="1" si="186"/>
        <v>-1</v>
      </c>
      <c r="I2627" s="251">
        <v>42044</v>
      </c>
      <c r="J2627" s="251">
        <v>42062</v>
      </c>
      <c r="K2627" s="149">
        <f t="shared" ref="K2627:K2630" si="187">K$16/5</f>
        <v>1.7999999999999999E-2</v>
      </c>
      <c r="L2627" s="180">
        <f t="shared" si="178"/>
        <v>15</v>
      </c>
      <c r="M2627" s="251"/>
      <c r="N2627" s="251"/>
      <c r="O2627" s="149">
        <f t="shared" ref="O2627:O2630" si="188">O$16/5</f>
        <v>1.7999999999999999E-2</v>
      </c>
      <c r="P2627" s="151"/>
      <c r="Q2627" s="145"/>
      <c r="R2627" s="175">
        <f t="shared" ca="1" si="181"/>
        <v>1</v>
      </c>
      <c r="S2627" s="177"/>
    </row>
    <row r="2628" spans="2:19" ht="12.75" customHeight="1" x14ac:dyDescent="0.25">
      <c r="B2628" s="137">
        <v>2615</v>
      </c>
      <c r="C2628" s="81">
        <v>5</v>
      </c>
      <c r="D2628" s="83" t="s">
        <v>1823</v>
      </c>
      <c r="E2628" s="128" t="s">
        <v>1824</v>
      </c>
      <c r="F2628" s="86"/>
      <c r="G2628" s="86"/>
      <c r="H2628" s="79">
        <f t="shared" ca="1" si="186"/>
        <v>-1</v>
      </c>
      <c r="I2628" s="251">
        <v>42044</v>
      </c>
      <c r="J2628" s="251">
        <v>42062</v>
      </c>
      <c r="K2628" s="149">
        <f t="shared" si="187"/>
        <v>1.7999999999999999E-2</v>
      </c>
      <c r="L2628" s="180">
        <f t="shared" si="178"/>
        <v>15</v>
      </c>
      <c r="M2628" s="251"/>
      <c r="N2628" s="251"/>
      <c r="O2628" s="149">
        <f t="shared" si="188"/>
        <v>1.7999999999999999E-2</v>
      </c>
      <c r="P2628" s="151"/>
      <c r="Q2628" s="145"/>
      <c r="R2628" s="175">
        <f t="shared" ca="1" si="181"/>
        <v>1</v>
      </c>
      <c r="S2628" s="177"/>
    </row>
    <row r="2629" spans="2:19" ht="12.75" customHeight="1" x14ac:dyDescent="0.25">
      <c r="B2629" s="137">
        <v>2616</v>
      </c>
      <c r="C2629" s="81">
        <v>5</v>
      </c>
      <c r="D2629" s="83" t="s">
        <v>1825</v>
      </c>
      <c r="E2629" s="128" t="s">
        <v>1826</v>
      </c>
      <c r="F2629" s="86"/>
      <c r="G2629" s="86"/>
      <c r="H2629" s="79">
        <f t="shared" ca="1" si="186"/>
        <v>-1</v>
      </c>
      <c r="I2629" s="251">
        <v>42044</v>
      </c>
      <c r="J2629" s="251">
        <v>42062</v>
      </c>
      <c r="K2629" s="149">
        <f t="shared" si="187"/>
        <v>1.7999999999999999E-2</v>
      </c>
      <c r="L2629" s="180">
        <f t="shared" si="178"/>
        <v>15</v>
      </c>
      <c r="M2629" s="251"/>
      <c r="N2629" s="251"/>
      <c r="O2629" s="149">
        <f t="shared" si="188"/>
        <v>1.7999999999999999E-2</v>
      </c>
      <c r="P2629" s="151"/>
      <c r="Q2629" s="145"/>
      <c r="R2629" s="175">
        <f t="shared" ca="1" si="181"/>
        <v>1</v>
      </c>
      <c r="S2629" s="177"/>
    </row>
    <row r="2630" spans="2:19" ht="12.75" customHeight="1" x14ac:dyDescent="0.25">
      <c r="B2630" s="137">
        <v>2617</v>
      </c>
      <c r="C2630" s="81">
        <v>5</v>
      </c>
      <c r="D2630" s="83" t="s">
        <v>1827</v>
      </c>
      <c r="E2630" s="128" t="s">
        <v>1828</v>
      </c>
      <c r="F2630" s="86"/>
      <c r="G2630" s="86"/>
      <c r="H2630" s="79">
        <f t="shared" ca="1" si="186"/>
        <v>-1</v>
      </c>
      <c r="I2630" s="251">
        <v>42044</v>
      </c>
      <c r="J2630" s="251">
        <v>42062</v>
      </c>
      <c r="K2630" s="149">
        <f t="shared" si="187"/>
        <v>1.7999999999999999E-2</v>
      </c>
      <c r="L2630" s="180">
        <f t="shared" si="178"/>
        <v>15</v>
      </c>
      <c r="M2630" s="251"/>
      <c r="N2630" s="251"/>
      <c r="O2630" s="149">
        <f t="shared" si="188"/>
        <v>1.7999999999999999E-2</v>
      </c>
      <c r="P2630" s="151"/>
      <c r="Q2630" s="145"/>
      <c r="R2630" s="175">
        <f t="shared" ca="1" si="181"/>
        <v>1</v>
      </c>
      <c r="S2630" s="177"/>
    </row>
    <row r="2631" spans="2:19" ht="12.75" customHeight="1" x14ac:dyDescent="0.25">
      <c r="B2631" s="137">
        <v>2618</v>
      </c>
      <c r="C2631" s="81">
        <v>3</v>
      </c>
      <c r="D2631" s="83" t="s">
        <v>1829</v>
      </c>
      <c r="E2631" s="128" t="s">
        <v>105</v>
      </c>
      <c r="F2631" s="85"/>
      <c r="G2631" s="85"/>
      <c r="H2631" s="79">
        <f t="shared" ca="1" si="186"/>
        <v>-1</v>
      </c>
      <c r="I2631" s="251">
        <v>42044</v>
      </c>
      <c r="J2631" s="251">
        <v>42062</v>
      </c>
      <c r="K2631" s="149">
        <v>0.26</v>
      </c>
      <c r="L2631" s="180">
        <f t="shared" si="178"/>
        <v>15</v>
      </c>
      <c r="M2631" s="251"/>
      <c r="N2631" s="251"/>
      <c r="O2631" s="149">
        <v>0.26</v>
      </c>
      <c r="P2631" s="151"/>
      <c r="Q2631" s="145"/>
      <c r="R2631" s="175">
        <f t="shared" ca="1" si="181"/>
        <v>1</v>
      </c>
      <c r="S2631" s="177">
        <v>1</v>
      </c>
    </row>
    <row r="2632" spans="2:19" ht="12.75" customHeight="1" x14ac:dyDescent="0.25">
      <c r="B2632" s="137">
        <v>2619</v>
      </c>
      <c r="C2632" s="81">
        <v>4</v>
      </c>
      <c r="D2632" s="83" t="s">
        <v>1830</v>
      </c>
      <c r="E2632" s="128" t="s">
        <v>1685</v>
      </c>
      <c r="F2632" s="86" t="s">
        <v>118</v>
      </c>
      <c r="G2632" s="86" t="s">
        <v>1660</v>
      </c>
      <c r="H2632" s="79">
        <f t="shared" ca="1" si="186"/>
        <v>-1</v>
      </c>
      <c r="I2632" s="251">
        <v>42044</v>
      </c>
      <c r="J2632" s="251">
        <v>42062</v>
      </c>
      <c r="K2632" s="149">
        <v>0.156</v>
      </c>
      <c r="L2632" s="180">
        <f t="shared" si="178"/>
        <v>15</v>
      </c>
      <c r="M2632" s="251"/>
      <c r="N2632" s="251"/>
      <c r="O2632" s="149">
        <v>0.156</v>
      </c>
      <c r="P2632" s="151"/>
      <c r="Q2632" s="145"/>
      <c r="R2632" s="175">
        <f t="shared" ca="1" si="181"/>
        <v>1</v>
      </c>
      <c r="S2632" s="177">
        <v>0</v>
      </c>
    </row>
    <row r="2633" spans="2:19" ht="12.75" customHeight="1" x14ac:dyDescent="0.25">
      <c r="B2633" s="137">
        <v>2620</v>
      </c>
      <c r="C2633" s="81">
        <v>5</v>
      </c>
      <c r="D2633" s="83" t="s">
        <v>1831</v>
      </c>
      <c r="E2633" s="128" t="s">
        <v>1820</v>
      </c>
      <c r="F2633" s="86"/>
      <c r="G2633" s="86"/>
      <c r="H2633" s="79">
        <f t="shared" ca="1" si="186"/>
        <v>-1</v>
      </c>
      <c r="I2633" s="251">
        <v>42044</v>
      </c>
      <c r="J2633" s="251">
        <v>42062</v>
      </c>
      <c r="K2633" s="149">
        <f>K$24/5</f>
        <v>8.9999999999999993E-3</v>
      </c>
      <c r="L2633" s="180">
        <f t="shared" si="178"/>
        <v>15</v>
      </c>
      <c r="M2633" s="251"/>
      <c r="N2633" s="251"/>
      <c r="O2633" s="149">
        <f>O$24/5</f>
        <v>8.9999999999999993E-3</v>
      </c>
      <c r="P2633" s="151"/>
      <c r="Q2633" s="145"/>
      <c r="R2633" s="175">
        <f t="shared" ca="1" si="181"/>
        <v>1</v>
      </c>
      <c r="S2633" s="177"/>
    </row>
    <row r="2634" spans="2:19" ht="12.75" customHeight="1" x14ac:dyDescent="0.25">
      <c r="B2634" s="137">
        <v>2621</v>
      </c>
      <c r="C2634" s="81">
        <v>5</v>
      </c>
      <c r="D2634" s="83" t="s">
        <v>1832</v>
      </c>
      <c r="E2634" s="128" t="s">
        <v>1822</v>
      </c>
      <c r="F2634" s="86"/>
      <c r="G2634" s="86"/>
      <c r="H2634" s="79">
        <f t="shared" ca="1" si="186"/>
        <v>-1</v>
      </c>
      <c r="I2634" s="251">
        <v>42044</v>
      </c>
      <c r="J2634" s="251">
        <v>42062</v>
      </c>
      <c r="K2634" s="149">
        <f t="shared" ref="K2634:K2637" si="189">K$24/5</f>
        <v>8.9999999999999993E-3</v>
      </c>
      <c r="L2634" s="180">
        <f t="shared" si="178"/>
        <v>15</v>
      </c>
      <c r="M2634" s="251"/>
      <c r="N2634" s="251"/>
      <c r="O2634" s="149">
        <f t="shared" ref="O2634:O2637" si="190">O$24/5</f>
        <v>8.9999999999999993E-3</v>
      </c>
      <c r="P2634" s="151"/>
      <c r="Q2634" s="145"/>
      <c r="R2634" s="175">
        <f t="shared" ca="1" si="181"/>
        <v>1</v>
      </c>
      <c r="S2634" s="177"/>
    </row>
    <row r="2635" spans="2:19" ht="12.75" customHeight="1" x14ac:dyDescent="0.25">
      <c r="B2635" s="137">
        <v>2622</v>
      </c>
      <c r="C2635" s="81">
        <v>5</v>
      </c>
      <c r="D2635" s="83" t="s">
        <v>1833</v>
      </c>
      <c r="E2635" s="128" t="s">
        <v>1824</v>
      </c>
      <c r="F2635" s="86"/>
      <c r="G2635" s="86"/>
      <c r="H2635" s="79">
        <f t="shared" ca="1" si="186"/>
        <v>-1</v>
      </c>
      <c r="I2635" s="251">
        <v>42044</v>
      </c>
      <c r="J2635" s="251">
        <v>42062</v>
      </c>
      <c r="K2635" s="149">
        <f t="shared" si="189"/>
        <v>8.9999999999999993E-3</v>
      </c>
      <c r="L2635" s="180">
        <f t="shared" si="178"/>
        <v>15</v>
      </c>
      <c r="M2635" s="251"/>
      <c r="N2635" s="251"/>
      <c r="O2635" s="149">
        <f t="shared" si="190"/>
        <v>8.9999999999999993E-3</v>
      </c>
      <c r="P2635" s="151"/>
      <c r="Q2635" s="145"/>
      <c r="R2635" s="175">
        <f t="shared" ca="1" si="181"/>
        <v>1</v>
      </c>
      <c r="S2635" s="177"/>
    </row>
    <row r="2636" spans="2:19" ht="12.75" customHeight="1" x14ac:dyDescent="0.25">
      <c r="B2636" s="137">
        <v>2623</v>
      </c>
      <c r="C2636" s="81">
        <v>5</v>
      </c>
      <c r="D2636" s="83" t="s">
        <v>1834</v>
      </c>
      <c r="E2636" s="128" t="s">
        <v>1826</v>
      </c>
      <c r="F2636" s="86"/>
      <c r="G2636" s="86"/>
      <c r="H2636" s="79">
        <f t="shared" ca="1" si="186"/>
        <v>-1</v>
      </c>
      <c r="I2636" s="251">
        <v>42044</v>
      </c>
      <c r="J2636" s="251">
        <v>42062</v>
      </c>
      <c r="K2636" s="149">
        <f t="shared" si="189"/>
        <v>8.9999999999999993E-3</v>
      </c>
      <c r="L2636" s="180">
        <f t="shared" si="178"/>
        <v>15</v>
      </c>
      <c r="M2636" s="251"/>
      <c r="N2636" s="251"/>
      <c r="O2636" s="149">
        <f t="shared" si="190"/>
        <v>8.9999999999999993E-3</v>
      </c>
      <c r="P2636" s="151"/>
      <c r="Q2636" s="145"/>
      <c r="R2636" s="175">
        <f t="shared" ca="1" si="181"/>
        <v>1</v>
      </c>
      <c r="S2636" s="177"/>
    </row>
    <row r="2637" spans="2:19" ht="12.75" customHeight="1" x14ac:dyDescent="0.25">
      <c r="B2637" s="137">
        <v>2624</v>
      </c>
      <c r="C2637" s="81">
        <v>5</v>
      </c>
      <c r="D2637" s="83" t="s">
        <v>1835</v>
      </c>
      <c r="E2637" s="128" t="s">
        <v>1828</v>
      </c>
      <c r="F2637" s="86"/>
      <c r="G2637" s="86"/>
      <c r="H2637" s="79">
        <f t="shared" ca="1" si="186"/>
        <v>-1</v>
      </c>
      <c r="I2637" s="251">
        <v>42044</v>
      </c>
      <c r="J2637" s="251">
        <v>42062</v>
      </c>
      <c r="K2637" s="149">
        <f t="shared" si="189"/>
        <v>8.9999999999999993E-3</v>
      </c>
      <c r="L2637" s="180">
        <f t="shared" si="178"/>
        <v>15</v>
      </c>
      <c r="M2637" s="251"/>
      <c r="N2637" s="251"/>
      <c r="O2637" s="149">
        <f t="shared" si="190"/>
        <v>8.9999999999999993E-3</v>
      </c>
      <c r="P2637" s="151"/>
      <c r="Q2637" s="145"/>
      <c r="R2637" s="175">
        <f t="shared" ca="1" si="181"/>
        <v>1</v>
      </c>
      <c r="S2637" s="177"/>
    </row>
    <row r="2638" spans="2:19" ht="12.75" customHeight="1" x14ac:dyDescent="0.25">
      <c r="B2638" s="137">
        <v>2625</v>
      </c>
      <c r="C2638" s="81">
        <v>4</v>
      </c>
      <c r="D2638" s="83" t="s">
        <v>1836</v>
      </c>
      <c r="E2638" s="128" t="s">
        <v>1698</v>
      </c>
      <c r="F2638" s="86" t="s">
        <v>118</v>
      </c>
      <c r="G2638" s="86" t="s">
        <v>1699</v>
      </c>
      <c r="H2638" s="79">
        <f t="shared" ca="1" si="186"/>
        <v>-1</v>
      </c>
      <c r="I2638" s="251">
        <v>42044</v>
      </c>
      <c r="J2638" s="251">
        <v>42062</v>
      </c>
      <c r="K2638" s="149">
        <v>0.104</v>
      </c>
      <c r="L2638" s="180">
        <f t="shared" si="178"/>
        <v>15</v>
      </c>
      <c r="M2638" s="251"/>
      <c r="N2638" s="251"/>
      <c r="O2638" s="149">
        <v>0.104</v>
      </c>
      <c r="P2638" s="151"/>
      <c r="Q2638" s="145"/>
      <c r="R2638" s="175">
        <f t="shared" ca="1" si="181"/>
        <v>1</v>
      </c>
      <c r="S2638" s="177">
        <v>0</v>
      </c>
    </row>
    <row r="2639" spans="2:19" ht="12.75" customHeight="1" x14ac:dyDescent="0.25">
      <c r="B2639" s="137">
        <v>2626</v>
      </c>
      <c r="C2639" s="81">
        <v>5</v>
      </c>
      <c r="D2639" s="83" t="s">
        <v>1837</v>
      </c>
      <c r="E2639" s="128" t="s">
        <v>1838</v>
      </c>
      <c r="F2639" s="86"/>
      <c r="G2639" s="86"/>
      <c r="H2639" s="79">
        <f t="shared" ca="1" si="186"/>
        <v>-1</v>
      </c>
      <c r="I2639" s="251">
        <v>42044</v>
      </c>
      <c r="J2639" s="251">
        <v>42062</v>
      </c>
      <c r="K2639" s="149">
        <v>0.104</v>
      </c>
      <c r="L2639" s="180">
        <f t="shared" si="178"/>
        <v>15</v>
      </c>
      <c r="M2639" s="251"/>
      <c r="N2639" s="251"/>
      <c r="O2639" s="149">
        <v>0.104</v>
      </c>
      <c r="P2639" s="151"/>
      <c r="Q2639" s="145"/>
      <c r="R2639" s="175">
        <f t="shared" ca="1" si="181"/>
        <v>1</v>
      </c>
      <c r="S2639" s="177"/>
    </row>
    <row r="2640" spans="2:19" ht="12.75" customHeight="1" x14ac:dyDescent="0.25">
      <c r="B2640" s="137">
        <v>2627</v>
      </c>
      <c r="C2640" s="81">
        <v>3</v>
      </c>
      <c r="D2640" s="83" t="s">
        <v>1839</v>
      </c>
      <c r="E2640" s="128" t="s">
        <v>1712</v>
      </c>
      <c r="F2640" s="85"/>
      <c r="G2640" s="85"/>
      <c r="H2640" s="79">
        <f t="shared" ca="1" si="186"/>
        <v>-1</v>
      </c>
      <c r="I2640" s="251">
        <v>42058</v>
      </c>
      <c r="J2640" s="251">
        <v>42062</v>
      </c>
      <c r="K2640" s="149">
        <v>0.26</v>
      </c>
      <c r="L2640" s="180">
        <f t="shared" si="178"/>
        <v>5</v>
      </c>
      <c r="M2640" s="251"/>
      <c r="N2640" s="251"/>
      <c r="O2640" s="149">
        <v>0.26</v>
      </c>
      <c r="P2640" s="151"/>
      <c r="Q2640" s="145"/>
      <c r="R2640" s="175">
        <f t="shared" ca="1" si="181"/>
        <v>1</v>
      </c>
      <c r="S2640" s="177">
        <v>1</v>
      </c>
    </row>
    <row r="2641" spans="2:19" ht="12.75" customHeight="1" x14ac:dyDescent="0.25">
      <c r="B2641" s="137">
        <v>2628</v>
      </c>
      <c r="C2641" s="81">
        <v>4</v>
      </c>
      <c r="D2641" s="83" t="s">
        <v>1840</v>
      </c>
      <c r="E2641" s="128" t="s">
        <v>1714</v>
      </c>
      <c r="F2641" s="86" t="s">
        <v>116</v>
      </c>
      <c r="G2641" s="86" t="s">
        <v>1660</v>
      </c>
      <c r="H2641" s="79">
        <f t="shared" ca="1" si="186"/>
        <v>-1</v>
      </c>
      <c r="I2641" s="251">
        <v>42058</v>
      </c>
      <c r="J2641" s="251">
        <v>42062</v>
      </c>
      <c r="K2641" s="149">
        <f>SUM(K2642:K2647)</f>
        <v>4.4999999999999998E-2</v>
      </c>
      <c r="L2641" s="180">
        <f t="shared" si="178"/>
        <v>5</v>
      </c>
      <c r="M2641" s="251"/>
      <c r="N2641" s="251"/>
      <c r="O2641" s="149">
        <f>SUM(O2642:O2647)</f>
        <v>4.4999999999999998E-2</v>
      </c>
      <c r="P2641" s="151"/>
      <c r="Q2641" s="145"/>
      <c r="R2641" s="175">
        <f t="shared" ca="1" si="181"/>
        <v>1</v>
      </c>
      <c r="S2641" s="177">
        <v>0</v>
      </c>
    </row>
    <row r="2642" spans="2:19" ht="12.75" customHeight="1" x14ac:dyDescent="0.25">
      <c r="B2642" s="137">
        <v>2629</v>
      </c>
      <c r="C2642" s="81">
        <v>5</v>
      </c>
      <c r="D2642" s="83" t="s">
        <v>1841</v>
      </c>
      <c r="E2642" s="128" t="s">
        <v>1842</v>
      </c>
      <c r="F2642" s="86"/>
      <c r="G2642" s="86"/>
      <c r="H2642" s="79">
        <f t="shared" ca="1" si="186"/>
        <v>-1</v>
      </c>
      <c r="I2642" s="251">
        <v>42058</v>
      </c>
      <c r="J2642" s="251">
        <v>42062</v>
      </c>
      <c r="K2642" s="149">
        <f>K$32/6</f>
        <v>7.4999999999999997E-3</v>
      </c>
      <c r="L2642" s="180">
        <f t="shared" si="178"/>
        <v>5</v>
      </c>
      <c r="M2642" s="251"/>
      <c r="N2642" s="251"/>
      <c r="O2642" s="149">
        <f>O$32/6</f>
        <v>7.4999999999999997E-3</v>
      </c>
      <c r="P2642" s="151"/>
      <c r="Q2642" s="145"/>
      <c r="R2642" s="175">
        <f t="shared" ca="1" si="181"/>
        <v>1</v>
      </c>
      <c r="S2642" s="177"/>
    </row>
    <row r="2643" spans="2:19" ht="12.75" customHeight="1" x14ac:dyDescent="0.25">
      <c r="B2643" s="137">
        <v>2630</v>
      </c>
      <c r="C2643" s="81">
        <v>5</v>
      </c>
      <c r="D2643" s="83" t="s">
        <v>1843</v>
      </c>
      <c r="E2643" s="128" t="s">
        <v>1822</v>
      </c>
      <c r="F2643" s="86"/>
      <c r="G2643" s="86"/>
      <c r="H2643" s="79">
        <f t="shared" ca="1" si="186"/>
        <v>-1</v>
      </c>
      <c r="I2643" s="251">
        <v>42058</v>
      </c>
      <c r="J2643" s="251">
        <v>42062</v>
      </c>
      <c r="K2643" s="149">
        <f t="shared" ref="K2643:K2647" si="191">K$32/6</f>
        <v>7.4999999999999997E-3</v>
      </c>
      <c r="L2643" s="180">
        <f t="shared" si="178"/>
        <v>5</v>
      </c>
      <c r="M2643" s="251"/>
      <c r="N2643" s="251"/>
      <c r="O2643" s="149">
        <f t="shared" ref="O2643:O2647" si="192">O$32/6</f>
        <v>7.4999999999999997E-3</v>
      </c>
      <c r="P2643" s="151"/>
      <c r="Q2643" s="145"/>
      <c r="R2643" s="175">
        <f t="shared" ca="1" si="181"/>
        <v>1</v>
      </c>
      <c r="S2643" s="177"/>
    </row>
    <row r="2644" spans="2:19" ht="12.75" customHeight="1" x14ac:dyDescent="0.25">
      <c r="B2644" s="137">
        <v>2631</v>
      </c>
      <c r="C2644" s="81">
        <v>5</v>
      </c>
      <c r="D2644" s="83" t="s">
        <v>1844</v>
      </c>
      <c r="E2644" s="128" t="s">
        <v>1845</v>
      </c>
      <c r="F2644" s="86"/>
      <c r="G2644" s="86"/>
      <c r="H2644" s="79">
        <f t="shared" ca="1" si="186"/>
        <v>-1</v>
      </c>
      <c r="I2644" s="251">
        <v>42058</v>
      </c>
      <c r="J2644" s="251">
        <v>42062</v>
      </c>
      <c r="K2644" s="149">
        <f t="shared" si="191"/>
        <v>7.4999999999999997E-3</v>
      </c>
      <c r="L2644" s="180">
        <f t="shared" ref="L2644:L2707" si="193">NETWORKDAYS(I2644,J2644)</f>
        <v>5</v>
      </c>
      <c r="M2644" s="251"/>
      <c r="N2644" s="251"/>
      <c r="O2644" s="149">
        <f t="shared" si="192"/>
        <v>7.4999999999999997E-3</v>
      </c>
      <c r="P2644" s="151"/>
      <c r="Q2644" s="145"/>
      <c r="R2644" s="175">
        <f t="shared" ca="1" si="181"/>
        <v>1</v>
      </c>
      <c r="S2644" s="177"/>
    </row>
    <row r="2645" spans="2:19" ht="12.75" customHeight="1" x14ac:dyDescent="0.25">
      <c r="B2645" s="137">
        <v>2632</v>
      </c>
      <c r="C2645" s="81">
        <v>5</v>
      </c>
      <c r="D2645" s="83" t="s">
        <v>1846</v>
      </c>
      <c r="E2645" s="128" t="s">
        <v>1828</v>
      </c>
      <c r="F2645" s="86"/>
      <c r="G2645" s="86"/>
      <c r="H2645" s="79">
        <f t="shared" ca="1" si="186"/>
        <v>-1</v>
      </c>
      <c r="I2645" s="251">
        <v>42058</v>
      </c>
      <c r="J2645" s="251">
        <v>42062</v>
      </c>
      <c r="K2645" s="149">
        <f t="shared" si="191"/>
        <v>7.4999999999999997E-3</v>
      </c>
      <c r="L2645" s="180">
        <f t="shared" si="193"/>
        <v>5</v>
      </c>
      <c r="M2645" s="251"/>
      <c r="N2645" s="251"/>
      <c r="O2645" s="149">
        <f t="shared" si="192"/>
        <v>7.4999999999999997E-3</v>
      </c>
      <c r="P2645" s="151"/>
      <c r="Q2645" s="145"/>
      <c r="R2645" s="175">
        <f t="shared" ca="1" si="181"/>
        <v>1</v>
      </c>
      <c r="S2645" s="177"/>
    </row>
    <row r="2646" spans="2:19" ht="12.75" customHeight="1" x14ac:dyDescent="0.25">
      <c r="B2646" s="137">
        <v>2633</v>
      </c>
      <c r="C2646" s="81">
        <v>5</v>
      </c>
      <c r="D2646" s="83" t="s">
        <v>1847</v>
      </c>
      <c r="E2646" s="128" t="s">
        <v>1848</v>
      </c>
      <c r="F2646" s="86"/>
      <c r="G2646" s="86"/>
      <c r="H2646" s="79">
        <f t="shared" ca="1" si="186"/>
        <v>-1</v>
      </c>
      <c r="I2646" s="251">
        <v>42058</v>
      </c>
      <c r="J2646" s="251">
        <v>42062</v>
      </c>
      <c r="K2646" s="149">
        <f t="shared" si="191"/>
        <v>7.4999999999999997E-3</v>
      </c>
      <c r="L2646" s="180">
        <f t="shared" si="193"/>
        <v>5</v>
      </c>
      <c r="M2646" s="251"/>
      <c r="N2646" s="251"/>
      <c r="O2646" s="149">
        <f t="shared" si="192"/>
        <v>7.4999999999999997E-3</v>
      </c>
      <c r="P2646" s="151"/>
      <c r="Q2646" s="145"/>
      <c r="R2646" s="175">
        <f t="shared" ca="1" si="181"/>
        <v>1</v>
      </c>
      <c r="S2646" s="177"/>
    </row>
    <row r="2647" spans="2:19" ht="12.75" customHeight="1" x14ac:dyDescent="0.25">
      <c r="B2647" s="137">
        <v>2634</v>
      </c>
      <c r="C2647" s="81">
        <v>5</v>
      </c>
      <c r="D2647" s="83" t="s">
        <v>1849</v>
      </c>
      <c r="E2647" s="128" t="s">
        <v>1850</v>
      </c>
      <c r="F2647" s="86"/>
      <c r="G2647" s="86"/>
      <c r="H2647" s="79">
        <f t="shared" ca="1" si="186"/>
        <v>-1</v>
      </c>
      <c r="I2647" s="251">
        <v>42058</v>
      </c>
      <c r="J2647" s="251">
        <v>42062</v>
      </c>
      <c r="K2647" s="149">
        <f t="shared" si="191"/>
        <v>7.4999999999999997E-3</v>
      </c>
      <c r="L2647" s="180">
        <f t="shared" si="193"/>
        <v>5</v>
      </c>
      <c r="M2647" s="251"/>
      <c r="N2647" s="251"/>
      <c r="O2647" s="149">
        <f t="shared" si="192"/>
        <v>7.4999999999999997E-3</v>
      </c>
      <c r="P2647" s="151"/>
      <c r="Q2647" s="145"/>
      <c r="R2647" s="175">
        <f t="shared" ref="R2647:R2710" ca="1" si="194">IF(D$6&gt;=J2647,1,IF(D$6&lt;I2647,0,IF(AND(D$6&gt;=I2647,D$6&lt;J2647),(D$6-I2647)/L2647,"")))</f>
        <v>1</v>
      </c>
      <c r="S2647" s="177"/>
    </row>
    <row r="2648" spans="2:19" ht="12.75" customHeight="1" x14ac:dyDescent="0.25">
      <c r="B2648" s="137">
        <v>2635</v>
      </c>
      <c r="C2648" s="81">
        <v>3</v>
      </c>
      <c r="D2648" s="83" t="s">
        <v>1851</v>
      </c>
      <c r="E2648" s="128" t="s">
        <v>1546</v>
      </c>
      <c r="F2648" s="85"/>
      <c r="G2648" s="85"/>
      <c r="H2648" s="79">
        <f t="shared" ca="1" si="186"/>
        <v>-1</v>
      </c>
      <c r="I2648" s="251">
        <v>42065</v>
      </c>
      <c r="J2648" s="251">
        <v>42076</v>
      </c>
      <c r="K2648" s="149">
        <v>0.46</v>
      </c>
      <c r="L2648" s="180">
        <f t="shared" si="193"/>
        <v>10</v>
      </c>
      <c r="M2648" s="251"/>
      <c r="N2648" s="251"/>
      <c r="O2648" s="149">
        <v>0.46</v>
      </c>
      <c r="P2648" s="151"/>
      <c r="Q2648" s="145"/>
      <c r="R2648" s="175">
        <f t="shared" ca="1" si="194"/>
        <v>1</v>
      </c>
      <c r="S2648" s="177">
        <v>1</v>
      </c>
    </row>
    <row r="2649" spans="2:19" ht="24" customHeight="1" x14ac:dyDescent="0.25">
      <c r="B2649" s="137">
        <v>2636</v>
      </c>
      <c r="C2649" s="81">
        <v>4</v>
      </c>
      <c r="D2649" s="83" t="s">
        <v>1852</v>
      </c>
      <c r="E2649" s="128" t="s">
        <v>112</v>
      </c>
      <c r="F2649" s="84" t="s">
        <v>885</v>
      </c>
      <c r="G2649" s="86" t="s">
        <v>1699</v>
      </c>
      <c r="H2649" s="79">
        <f t="shared" ca="1" si="186"/>
        <v>-1</v>
      </c>
      <c r="I2649" s="251">
        <v>42065</v>
      </c>
      <c r="J2649" s="251">
        <v>42076</v>
      </c>
      <c r="K2649" s="149">
        <f>SUM(K2650:K2655)</f>
        <v>0.09</v>
      </c>
      <c r="L2649" s="180">
        <f t="shared" si="193"/>
        <v>10</v>
      </c>
      <c r="M2649" s="251"/>
      <c r="N2649" s="251"/>
      <c r="O2649" s="149">
        <f>SUM(O2650:O2655)</f>
        <v>0.09</v>
      </c>
      <c r="P2649" s="151"/>
      <c r="Q2649" s="145"/>
      <c r="R2649" s="175">
        <f t="shared" ca="1" si="194"/>
        <v>1</v>
      </c>
      <c r="S2649" s="177">
        <v>0</v>
      </c>
    </row>
    <row r="2650" spans="2:19" ht="12.75" customHeight="1" x14ac:dyDescent="0.25">
      <c r="B2650" s="137">
        <v>2637</v>
      </c>
      <c r="C2650" s="81">
        <v>5</v>
      </c>
      <c r="D2650" s="83" t="s">
        <v>1853</v>
      </c>
      <c r="E2650" s="128" t="s">
        <v>1842</v>
      </c>
      <c r="F2650" s="86"/>
      <c r="G2650" s="86"/>
      <c r="H2650" s="79">
        <f t="shared" ca="1" si="186"/>
        <v>-1</v>
      </c>
      <c r="I2650" s="251">
        <v>42065</v>
      </c>
      <c r="J2650" s="251">
        <v>42076</v>
      </c>
      <c r="K2650" s="149">
        <f>K$40/6</f>
        <v>1.4999999999999999E-2</v>
      </c>
      <c r="L2650" s="180">
        <f t="shared" si="193"/>
        <v>10</v>
      </c>
      <c r="M2650" s="251"/>
      <c r="N2650" s="251"/>
      <c r="O2650" s="149">
        <f>O$40/6</f>
        <v>1.4999999999999999E-2</v>
      </c>
      <c r="P2650" s="151"/>
      <c r="Q2650" s="145"/>
      <c r="R2650" s="175">
        <f t="shared" ca="1" si="194"/>
        <v>1</v>
      </c>
      <c r="S2650" s="177"/>
    </row>
    <row r="2651" spans="2:19" ht="12.75" customHeight="1" x14ac:dyDescent="0.25">
      <c r="B2651" s="137">
        <v>2638</v>
      </c>
      <c r="C2651" s="81">
        <v>5</v>
      </c>
      <c r="D2651" s="83" t="s">
        <v>1854</v>
      </c>
      <c r="E2651" s="128" t="s">
        <v>1822</v>
      </c>
      <c r="F2651" s="86"/>
      <c r="G2651" s="86"/>
      <c r="H2651" s="79">
        <f t="shared" ca="1" si="186"/>
        <v>-1</v>
      </c>
      <c r="I2651" s="251">
        <v>42065</v>
      </c>
      <c r="J2651" s="251">
        <v>42076</v>
      </c>
      <c r="K2651" s="149">
        <f t="shared" ref="K2651:K2655" si="195">K$40/6</f>
        <v>1.4999999999999999E-2</v>
      </c>
      <c r="L2651" s="180">
        <f t="shared" si="193"/>
        <v>10</v>
      </c>
      <c r="M2651" s="251"/>
      <c r="N2651" s="251"/>
      <c r="O2651" s="149">
        <f t="shared" ref="O2651:O2655" si="196">O$40/6</f>
        <v>1.4999999999999999E-2</v>
      </c>
      <c r="P2651" s="151"/>
      <c r="Q2651" s="145"/>
      <c r="R2651" s="175">
        <f t="shared" ca="1" si="194"/>
        <v>1</v>
      </c>
      <c r="S2651" s="177"/>
    </row>
    <row r="2652" spans="2:19" ht="12.75" customHeight="1" x14ac:dyDescent="0.25">
      <c r="B2652" s="137">
        <v>2639</v>
      </c>
      <c r="C2652" s="81">
        <v>5</v>
      </c>
      <c r="D2652" s="83" t="s">
        <v>1855</v>
      </c>
      <c r="E2652" s="128" t="s">
        <v>1845</v>
      </c>
      <c r="F2652" s="86"/>
      <c r="G2652" s="86"/>
      <c r="H2652" s="79">
        <f t="shared" ca="1" si="186"/>
        <v>-1</v>
      </c>
      <c r="I2652" s="251">
        <v>42065</v>
      </c>
      <c r="J2652" s="251">
        <v>42076</v>
      </c>
      <c r="K2652" s="149">
        <f t="shared" si="195"/>
        <v>1.4999999999999999E-2</v>
      </c>
      <c r="L2652" s="180">
        <f t="shared" si="193"/>
        <v>10</v>
      </c>
      <c r="M2652" s="251"/>
      <c r="N2652" s="251"/>
      <c r="O2652" s="149">
        <f t="shared" si="196"/>
        <v>1.4999999999999999E-2</v>
      </c>
      <c r="P2652" s="151"/>
      <c r="Q2652" s="145"/>
      <c r="R2652" s="175">
        <f t="shared" ca="1" si="194"/>
        <v>1</v>
      </c>
      <c r="S2652" s="177"/>
    </row>
    <row r="2653" spans="2:19" ht="12.75" customHeight="1" x14ac:dyDescent="0.25">
      <c r="B2653" s="137">
        <v>2640</v>
      </c>
      <c r="C2653" s="81">
        <v>5</v>
      </c>
      <c r="D2653" s="83" t="s">
        <v>1856</v>
      </c>
      <c r="E2653" s="128" t="s">
        <v>1828</v>
      </c>
      <c r="F2653" s="86"/>
      <c r="G2653" s="86"/>
      <c r="H2653" s="79">
        <f t="shared" ca="1" si="186"/>
        <v>-1</v>
      </c>
      <c r="I2653" s="251">
        <v>42065</v>
      </c>
      <c r="J2653" s="251">
        <v>42076</v>
      </c>
      <c r="K2653" s="149">
        <f t="shared" si="195"/>
        <v>1.4999999999999999E-2</v>
      </c>
      <c r="L2653" s="180">
        <f t="shared" si="193"/>
        <v>10</v>
      </c>
      <c r="M2653" s="251"/>
      <c r="N2653" s="251"/>
      <c r="O2653" s="149">
        <f t="shared" si="196"/>
        <v>1.4999999999999999E-2</v>
      </c>
      <c r="P2653" s="151"/>
      <c r="Q2653" s="145"/>
      <c r="R2653" s="175">
        <f t="shared" ca="1" si="194"/>
        <v>1</v>
      </c>
      <c r="S2653" s="177"/>
    </row>
    <row r="2654" spans="2:19" ht="12.75" customHeight="1" x14ac:dyDescent="0.25">
      <c r="B2654" s="137">
        <v>2641</v>
      </c>
      <c r="C2654" s="81">
        <v>5</v>
      </c>
      <c r="D2654" s="83" t="s">
        <v>1857</v>
      </c>
      <c r="E2654" s="128" t="s">
        <v>1848</v>
      </c>
      <c r="F2654" s="86"/>
      <c r="G2654" s="86"/>
      <c r="H2654" s="79">
        <f t="shared" ca="1" si="186"/>
        <v>-1</v>
      </c>
      <c r="I2654" s="251">
        <v>42065</v>
      </c>
      <c r="J2654" s="251">
        <v>42076</v>
      </c>
      <c r="K2654" s="149">
        <f t="shared" si="195"/>
        <v>1.4999999999999999E-2</v>
      </c>
      <c r="L2654" s="180">
        <f t="shared" si="193"/>
        <v>10</v>
      </c>
      <c r="M2654" s="251"/>
      <c r="N2654" s="251"/>
      <c r="O2654" s="149">
        <f t="shared" si="196"/>
        <v>1.4999999999999999E-2</v>
      </c>
      <c r="P2654" s="151"/>
      <c r="Q2654" s="145"/>
      <c r="R2654" s="175">
        <f t="shared" ca="1" si="194"/>
        <v>1</v>
      </c>
      <c r="S2654" s="177"/>
    </row>
    <row r="2655" spans="2:19" ht="12.75" customHeight="1" x14ac:dyDescent="0.25">
      <c r="B2655" s="137">
        <v>2642</v>
      </c>
      <c r="C2655" s="81">
        <v>5</v>
      </c>
      <c r="D2655" s="83" t="s">
        <v>1858</v>
      </c>
      <c r="E2655" s="128" t="s">
        <v>1850</v>
      </c>
      <c r="F2655" s="86"/>
      <c r="G2655" s="86"/>
      <c r="H2655" s="79">
        <f t="shared" ca="1" si="186"/>
        <v>-1</v>
      </c>
      <c r="I2655" s="251">
        <v>42065</v>
      </c>
      <c r="J2655" s="251">
        <v>42076</v>
      </c>
      <c r="K2655" s="149">
        <f t="shared" si="195"/>
        <v>1.4999999999999999E-2</v>
      </c>
      <c r="L2655" s="180">
        <f t="shared" si="193"/>
        <v>10</v>
      </c>
      <c r="M2655" s="251"/>
      <c r="N2655" s="251"/>
      <c r="O2655" s="149">
        <f t="shared" si="196"/>
        <v>1.4999999999999999E-2</v>
      </c>
      <c r="P2655" s="151"/>
      <c r="Q2655" s="145"/>
      <c r="R2655" s="175">
        <f t="shared" ca="1" si="194"/>
        <v>1</v>
      </c>
      <c r="S2655" s="177"/>
    </row>
    <row r="2656" spans="2:19" ht="12.75" customHeight="1" x14ac:dyDescent="0.25">
      <c r="B2656" s="137">
        <v>2643</v>
      </c>
      <c r="C2656" s="81">
        <v>3</v>
      </c>
      <c r="D2656" s="83" t="s">
        <v>1859</v>
      </c>
      <c r="E2656" s="128" t="s">
        <v>113</v>
      </c>
      <c r="F2656" s="85"/>
      <c r="G2656" s="85"/>
      <c r="H2656" s="79">
        <f t="shared" ca="1" si="186"/>
        <v>-1</v>
      </c>
      <c r="I2656" s="251">
        <v>42074</v>
      </c>
      <c r="J2656" s="251">
        <v>42076</v>
      </c>
      <c r="K2656" s="149">
        <v>0.13</v>
      </c>
      <c r="L2656" s="180">
        <f t="shared" si="193"/>
        <v>3</v>
      </c>
      <c r="M2656" s="251"/>
      <c r="N2656" s="251"/>
      <c r="O2656" s="149">
        <v>0.13</v>
      </c>
      <c r="P2656" s="151"/>
      <c r="Q2656" s="145"/>
      <c r="R2656" s="175">
        <f t="shared" ca="1" si="194"/>
        <v>1</v>
      </c>
      <c r="S2656" s="177">
        <v>1</v>
      </c>
    </row>
    <row r="2657" spans="2:19" ht="12.75" customHeight="1" x14ac:dyDescent="0.25">
      <c r="B2657" s="137">
        <v>2644</v>
      </c>
      <c r="C2657" s="81">
        <v>4</v>
      </c>
      <c r="D2657" s="83" t="s">
        <v>1860</v>
      </c>
      <c r="E2657" s="128" t="s">
        <v>114</v>
      </c>
      <c r="F2657" s="86" t="s">
        <v>1741</v>
      </c>
      <c r="G2657" s="86" t="s">
        <v>1699</v>
      </c>
      <c r="H2657" s="79">
        <f t="shared" ca="1" si="186"/>
        <v>-1</v>
      </c>
      <c r="I2657" s="251">
        <v>42074</v>
      </c>
      <c r="J2657" s="251">
        <v>42076</v>
      </c>
      <c r="K2657" s="149">
        <v>0.13</v>
      </c>
      <c r="L2657" s="180">
        <f t="shared" si="193"/>
        <v>3</v>
      </c>
      <c r="M2657" s="251"/>
      <c r="N2657" s="251"/>
      <c r="O2657" s="149">
        <v>0.13</v>
      </c>
      <c r="P2657" s="151"/>
      <c r="Q2657" s="145"/>
      <c r="R2657" s="175">
        <f t="shared" ca="1" si="194"/>
        <v>1</v>
      </c>
      <c r="S2657" s="177">
        <v>0</v>
      </c>
    </row>
    <row r="2658" spans="2:19" ht="12.75" customHeight="1" x14ac:dyDescent="0.25">
      <c r="B2658" s="137">
        <v>2645</v>
      </c>
      <c r="C2658" s="81">
        <v>2</v>
      </c>
      <c r="D2658" s="108">
        <v>12.2</v>
      </c>
      <c r="E2658" s="128" t="s">
        <v>1059</v>
      </c>
      <c r="F2658" s="85"/>
      <c r="G2658" s="85"/>
      <c r="H2658" s="79">
        <f t="shared" ca="1" si="186"/>
        <v>-1</v>
      </c>
      <c r="I2658" s="251">
        <v>42072</v>
      </c>
      <c r="J2658" s="251">
        <v>42094</v>
      </c>
      <c r="K2658" s="149">
        <v>1.3</v>
      </c>
      <c r="L2658" s="180">
        <f t="shared" si="193"/>
        <v>17</v>
      </c>
      <c r="M2658" s="251"/>
      <c r="N2658" s="251"/>
      <c r="O2658" s="149">
        <v>1.3</v>
      </c>
      <c r="P2658" s="151"/>
      <c r="Q2658" s="145"/>
      <c r="R2658" s="175">
        <f t="shared" ca="1" si="194"/>
        <v>1</v>
      </c>
      <c r="S2658" s="177">
        <v>1</v>
      </c>
    </row>
    <row r="2659" spans="2:19" ht="12.75" customHeight="1" x14ac:dyDescent="0.25">
      <c r="B2659" s="137">
        <v>2646</v>
      </c>
      <c r="C2659" s="81">
        <v>3</v>
      </c>
      <c r="D2659" s="83" t="s">
        <v>1861</v>
      </c>
      <c r="E2659" s="128" t="s">
        <v>126</v>
      </c>
      <c r="F2659" s="85"/>
      <c r="G2659" s="86"/>
      <c r="H2659" s="79">
        <f t="shared" ca="1" si="186"/>
        <v>-1</v>
      </c>
      <c r="I2659" s="251">
        <v>42072</v>
      </c>
      <c r="J2659" s="251">
        <v>42088</v>
      </c>
      <c r="K2659" s="149">
        <v>1.04</v>
      </c>
      <c r="L2659" s="180">
        <f t="shared" si="193"/>
        <v>13</v>
      </c>
      <c r="M2659" s="251"/>
      <c r="N2659" s="251"/>
      <c r="O2659" s="149">
        <v>1.04</v>
      </c>
      <c r="P2659" s="151"/>
      <c r="Q2659" s="145"/>
      <c r="R2659" s="175">
        <f t="shared" ca="1" si="194"/>
        <v>1</v>
      </c>
      <c r="S2659" s="177">
        <v>1</v>
      </c>
    </row>
    <row r="2660" spans="2:19" ht="12.75" customHeight="1" x14ac:dyDescent="0.25">
      <c r="B2660" s="137">
        <v>2647</v>
      </c>
      <c r="C2660" s="81">
        <v>4</v>
      </c>
      <c r="D2660" s="83" t="s">
        <v>1862</v>
      </c>
      <c r="E2660" s="128" t="s">
        <v>1060</v>
      </c>
      <c r="F2660" s="86" t="s">
        <v>664</v>
      </c>
      <c r="G2660" s="86" t="s">
        <v>1660</v>
      </c>
      <c r="H2660" s="79">
        <f t="shared" ca="1" si="186"/>
        <v>-1</v>
      </c>
      <c r="I2660" s="251">
        <v>42072</v>
      </c>
      <c r="J2660" s="251">
        <v>42088</v>
      </c>
      <c r="K2660" s="149">
        <v>0.72799999999999998</v>
      </c>
      <c r="L2660" s="180">
        <f t="shared" si="193"/>
        <v>13</v>
      </c>
      <c r="M2660" s="251"/>
      <c r="N2660" s="251"/>
      <c r="O2660" s="149">
        <v>0.72799999999999998</v>
      </c>
      <c r="P2660" s="151"/>
      <c r="Q2660" s="145"/>
      <c r="R2660" s="175">
        <f t="shared" ca="1" si="194"/>
        <v>1</v>
      </c>
      <c r="S2660" s="177">
        <v>0</v>
      </c>
    </row>
    <row r="2661" spans="2:19" ht="12.75" customHeight="1" x14ac:dyDescent="0.25">
      <c r="B2661" s="137">
        <v>2648</v>
      </c>
      <c r="C2661" s="81">
        <v>5</v>
      </c>
      <c r="D2661" s="83" t="s">
        <v>1863</v>
      </c>
      <c r="E2661" s="128" t="s">
        <v>1842</v>
      </c>
      <c r="F2661" s="86"/>
      <c r="G2661" s="86"/>
      <c r="H2661" s="79">
        <f t="shared" ca="1" si="186"/>
        <v>-1</v>
      </c>
      <c r="I2661" s="251">
        <v>42072</v>
      </c>
      <c r="J2661" s="251">
        <v>42088</v>
      </c>
      <c r="K2661" s="149">
        <f>K$52/6</f>
        <v>6.2499999999999995E-3</v>
      </c>
      <c r="L2661" s="180">
        <f t="shared" si="193"/>
        <v>13</v>
      </c>
      <c r="M2661" s="251"/>
      <c r="N2661" s="251"/>
      <c r="O2661" s="149">
        <f>O$52/6</f>
        <v>6.2499999999999995E-3</v>
      </c>
      <c r="P2661" s="151"/>
      <c r="Q2661" s="145"/>
      <c r="R2661" s="175">
        <f t="shared" ca="1" si="194"/>
        <v>1</v>
      </c>
      <c r="S2661" s="177"/>
    </row>
    <row r="2662" spans="2:19" ht="12.75" customHeight="1" x14ac:dyDescent="0.25">
      <c r="B2662" s="137">
        <v>2649</v>
      </c>
      <c r="C2662" s="81">
        <v>5</v>
      </c>
      <c r="D2662" s="83" t="s">
        <v>1864</v>
      </c>
      <c r="E2662" s="128" t="s">
        <v>1822</v>
      </c>
      <c r="F2662" s="86"/>
      <c r="G2662" s="86"/>
      <c r="H2662" s="79">
        <f t="shared" ca="1" si="186"/>
        <v>-1</v>
      </c>
      <c r="I2662" s="251">
        <v>42072</v>
      </c>
      <c r="J2662" s="251">
        <v>42088</v>
      </c>
      <c r="K2662" s="149">
        <f t="shared" ref="K2662:K2666" si="197">K$52/6</f>
        <v>6.2499999999999995E-3</v>
      </c>
      <c r="L2662" s="180">
        <f t="shared" si="193"/>
        <v>13</v>
      </c>
      <c r="M2662" s="251"/>
      <c r="N2662" s="251"/>
      <c r="O2662" s="149">
        <f t="shared" ref="O2662:O2666" si="198">O$52/6</f>
        <v>6.2499999999999995E-3</v>
      </c>
      <c r="P2662" s="151"/>
      <c r="Q2662" s="145"/>
      <c r="R2662" s="175">
        <f t="shared" ca="1" si="194"/>
        <v>1</v>
      </c>
      <c r="S2662" s="177"/>
    </row>
    <row r="2663" spans="2:19" ht="12.75" customHeight="1" x14ac:dyDescent="0.25">
      <c r="B2663" s="137">
        <v>2650</v>
      </c>
      <c r="C2663" s="81">
        <v>5</v>
      </c>
      <c r="D2663" s="83" t="s">
        <v>1865</v>
      </c>
      <c r="E2663" s="128" t="s">
        <v>1845</v>
      </c>
      <c r="F2663" s="86"/>
      <c r="G2663" s="86"/>
      <c r="H2663" s="79">
        <f t="shared" ca="1" si="186"/>
        <v>-1</v>
      </c>
      <c r="I2663" s="251">
        <v>42072</v>
      </c>
      <c r="J2663" s="251">
        <v>42088</v>
      </c>
      <c r="K2663" s="149">
        <f t="shared" si="197"/>
        <v>6.2499999999999995E-3</v>
      </c>
      <c r="L2663" s="180">
        <f t="shared" si="193"/>
        <v>13</v>
      </c>
      <c r="M2663" s="251"/>
      <c r="N2663" s="251"/>
      <c r="O2663" s="149">
        <f t="shared" si="198"/>
        <v>6.2499999999999995E-3</v>
      </c>
      <c r="P2663" s="151"/>
      <c r="Q2663" s="145"/>
      <c r="R2663" s="175">
        <f t="shared" ca="1" si="194"/>
        <v>1</v>
      </c>
      <c r="S2663" s="177"/>
    </row>
    <row r="2664" spans="2:19" ht="12.75" customHeight="1" x14ac:dyDescent="0.25">
      <c r="B2664" s="137">
        <v>2651</v>
      </c>
      <c r="C2664" s="81">
        <v>5</v>
      </c>
      <c r="D2664" s="83" t="s">
        <v>1866</v>
      </c>
      <c r="E2664" s="128" t="s">
        <v>1828</v>
      </c>
      <c r="F2664" s="86"/>
      <c r="G2664" s="86"/>
      <c r="H2664" s="79">
        <f t="shared" ca="1" si="186"/>
        <v>-1</v>
      </c>
      <c r="I2664" s="251">
        <v>42072</v>
      </c>
      <c r="J2664" s="251">
        <v>42088</v>
      </c>
      <c r="K2664" s="149">
        <f t="shared" si="197"/>
        <v>6.2499999999999995E-3</v>
      </c>
      <c r="L2664" s="180">
        <f t="shared" si="193"/>
        <v>13</v>
      </c>
      <c r="M2664" s="251"/>
      <c r="N2664" s="251"/>
      <c r="O2664" s="149">
        <f t="shared" si="198"/>
        <v>6.2499999999999995E-3</v>
      </c>
      <c r="P2664" s="151"/>
      <c r="Q2664" s="145"/>
      <c r="R2664" s="175">
        <f t="shared" ca="1" si="194"/>
        <v>1</v>
      </c>
      <c r="S2664" s="177"/>
    </row>
    <row r="2665" spans="2:19" ht="12.75" customHeight="1" x14ac:dyDescent="0.25">
      <c r="B2665" s="137">
        <v>2652</v>
      </c>
      <c r="C2665" s="81">
        <v>5</v>
      </c>
      <c r="D2665" s="83" t="s">
        <v>1867</v>
      </c>
      <c r="E2665" s="128" t="s">
        <v>1848</v>
      </c>
      <c r="F2665" s="86"/>
      <c r="G2665" s="86"/>
      <c r="H2665" s="79">
        <f t="shared" ca="1" si="186"/>
        <v>-1</v>
      </c>
      <c r="I2665" s="251">
        <v>42072</v>
      </c>
      <c r="J2665" s="251">
        <v>42088</v>
      </c>
      <c r="K2665" s="149">
        <f t="shared" si="197"/>
        <v>6.2499999999999995E-3</v>
      </c>
      <c r="L2665" s="180">
        <f t="shared" si="193"/>
        <v>13</v>
      </c>
      <c r="M2665" s="251"/>
      <c r="N2665" s="251"/>
      <c r="O2665" s="149">
        <f t="shared" si="198"/>
        <v>6.2499999999999995E-3</v>
      </c>
      <c r="P2665" s="151"/>
      <c r="Q2665" s="145"/>
      <c r="R2665" s="175">
        <f t="shared" ca="1" si="194"/>
        <v>1</v>
      </c>
      <c r="S2665" s="177"/>
    </row>
    <row r="2666" spans="2:19" ht="12.75" customHeight="1" x14ac:dyDescent="0.25">
      <c r="B2666" s="137">
        <v>2653</v>
      </c>
      <c r="C2666" s="81">
        <v>5</v>
      </c>
      <c r="D2666" s="83" t="s">
        <v>1868</v>
      </c>
      <c r="E2666" s="128" t="s">
        <v>1850</v>
      </c>
      <c r="F2666" s="86"/>
      <c r="G2666" s="86"/>
      <c r="H2666" s="79">
        <f t="shared" ca="1" si="186"/>
        <v>-1</v>
      </c>
      <c r="I2666" s="251">
        <v>42072</v>
      </c>
      <c r="J2666" s="251">
        <v>42088</v>
      </c>
      <c r="K2666" s="149">
        <f t="shared" si="197"/>
        <v>6.2499999999999995E-3</v>
      </c>
      <c r="L2666" s="180">
        <f t="shared" si="193"/>
        <v>13</v>
      </c>
      <c r="M2666" s="251"/>
      <c r="N2666" s="251"/>
      <c r="O2666" s="149">
        <f t="shared" si="198"/>
        <v>6.2499999999999995E-3</v>
      </c>
      <c r="P2666" s="151"/>
      <c r="Q2666" s="145"/>
      <c r="R2666" s="175">
        <f t="shared" ca="1" si="194"/>
        <v>1</v>
      </c>
      <c r="S2666" s="177"/>
    </row>
    <row r="2667" spans="2:19" ht="23.25" customHeight="1" x14ac:dyDescent="0.25">
      <c r="B2667" s="137">
        <v>2654</v>
      </c>
      <c r="C2667" s="81">
        <v>4</v>
      </c>
      <c r="D2667" s="83" t="s">
        <v>1869</v>
      </c>
      <c r="E2667" s="128" t="s">
        <v>129</v>
      </c>
      <c r="F2667" s="84" t="s">
        <v>130</v>
      </c>
      <c r="G2667" s="86" t="s">
        <v>1699</v>
      </c>
      <c r="H2667" s="79">
        <f t="shared" ca="1" si="186"/>
        <v>-1</v>
      </c>
      <c r="I2667" s="251">
        <v>42079</v>
      </c>
      <c r="J2667" s="251">
        <v>42088</v>
      </c>
      <c r="K2667" s="149">
        <v>0.312</v>
      </c>
      <c r="L2667" s="180">
        <f t="shared" si="193"/>
        <v>8</v>
      </c>
      <c r="M2667" s="251"/>
      <c r="N2667" s="251"/>
      <c r="O2667" s="149">
        <v>0.312</v>
      </c>
      <c r="P2667" s="151"/>
      <c r="Q2667" s="145"/>
      <c r="R2667" s="175">
        <f t="shared" ca="1" si="194"/>
        <v>1</v>
      </c>
      <c r="S2667" s="177">
        <v>0</v>
      </c>
    </row>
    <row r="2668" spans="2:19" ht="12.75" customHeight="1" x14ac:dyDescent="0.25">
      <c r="B2668" s="137">
        <v>2655</v>
      </c>
      <c r="C2668" s="81">
        <v>5</v>
      </c>
      <c r="D2668" s="83" t="s">
        <v>1870</v>
      </c>
      <c r="E2668" s="128" t="s">
        <v>1871</v>
      </c>
      <c r="F2668" s="86"/>
      <c r="G2668" s="86"/>
      <c r="H2668" s="79">
        <f t="shared" ca="1" si="186"/>
        <v>-1</v>
      </c>
      <c r="I2668" s="251">
        <v>42079</v>
      </c>
      <c r="J2668" s="251">
        <v>42088</v>
      </c>
      <c r="K2668" s="149">
        <f>K$59/9</f>
        <v>4.1666666666666666E-3</v>
      </c>
      <c r="L2668" s="180">
        <f t="shared" si="193"/>
        <v>8</v>
      </c>
      <c r="M2668" s="251"/>
      <c r="N2668" s="251"/>
      <c r="O2668" s="149">
        <f>O$59/9</f>
        <v>4.1666666666666666E-3</v>
      </c>
      <c r="P2668" s="151"/>
      <c r="Q2668" s="145"/>
      <c r="R2668" s="175">
        <f t="shared" ca="1" si="194"/>
        <v>1</v>
      </c>
      <c r="S2668" s="177"/>
    </row>
    <row r="2669" spans="2:19" ht="12.75" customHeight="1" x14ac:dyDescent="0.25">
      <c r="B2669" s="137">
        <v>2656</v>
      </c>
      <c r="C2669" s="81">
        <v>5</v>
      </c>
      <c r="D2669" s="83" t="s">
        <v>1872</v>
      </c>
      <c r="E2669" s="128" t="s">
        <v>1873</v>
      </c>
      <c r="F2669" s="86"/>
      <c r="G2669" s="86"/>
      <c r="H2669" s="79">
        <f t="shared" ca="1" si="186"/>
        <v>-1</v>
      </c>
      <c r="I2669" s="251">
        <v>42079</v>
      </c>
      <c r="J2669" s="251">
        <v>42088</v>
      </c>
      <c r="K2669" s="149">
        <f t="shared" ref="K2669:K2676" si="199">K$59/9</f>
        <v>4.1666666666666666E-3</v>
      </c>
      <c r="L2669" s="180">
        <f t="shared" si="193"/>
        <v>8</v>
      </c>
      <c r="M2669" s="251"/>
      <c r="N2669" s="251"/>
      <c r="O2669" s="149">
        <f t="shared" ref="O2669:O2676" si="200">O$59/9</f>
        <v>4.1666666666666666E-3</v>
      </c>
      <c r="P2669" s="151"/>
      <c r="Q2669" s="145"/>
      <c r="R2669" s="175">
        <f t="shared" ca="1" si="194"/>
        <v>1</v>
      </c>
      <c r="S2669" s="177"/>
    </row>
    <row r="2670" spans="2:19" ht="12.75" customHeight="1" x14ac:dyDescent="0.25">
      <c r="B2670" s="137">
        <v>2657</v>
      </c>
      <c r="C2670" s="81">
        <v>5</v>
      </c>
      <c r="D2670" s="83" t="s">
        <v>1874</v>
      </c>
      <c r="E2670" s="128" t="s">
        <v>1875</v>
      </c>
      <c r="F2670" s="86"/>
      <c r="G2670" s="86"/>
      <c r="H2670" s="79">
        <f t="shared" ca="1" si="186"/>
        <v>-1</v>
      </c>
      <c r="I2670" s="251">
        <v>42079</v>
      </c>
      <c r="J2670" s="251">
        <v>42088</v>
      </c>
      <c r="K2670" s="149">
        <f t="shared" si="199"/>
        <v>4.1666666666666666E-3</v>
      </c>
      <c r="L2670" s="180">
        <f t="shared" si="193"/>
        <v>8</v>
      </c>
      <c r="M2670" s="251"/>
      <c r="N2670" s="251"/>
      <c r="O2670" s="149">
        <f t="shared" si="200"/>
        <v>4.1666666666666666E-3</v>
      </c>
      <c r="P2670" s="151"/>
      <c r="Q2670" s="145"/>
      <c r="R2670" s="175">
        <f t="shared" ca="1" si="194"/>
        <v>1</v>
      </c>
      <c r="S2670" s="177"/>
    </row>
    <row r="2671" spans="2:19" ht="12.75" customHeight="1" x14ac:dyDescent="0.25">
      <c r="B2671" s="137">
        <v>2658</v>
      </c>
      <c r="C2671" s="81">
        <v>5</v>
      </c>
      <c r="D2671" s="83" t="s">
        <v>1876</v>
      </c>
      <c r="E2671" s="128" t="s">
        <v>1877</v>
      </c>
      <c r="F2671" s="86"/>
      <c r="G2671" s="86"/>
      <c r="H2671" s="79">
        <f t="shared" ca="1" si="186"/>
        <v>-1</v>
      </c>
      <c r="I2671" s="251">
        <v>42079</v>
      </c>
      <c r="J2671" s="251">
        <v>42088</v>
      </c>
      <c r="K2671" s="149">
        <f t="shared" si="199"/>
        <v>4.1666666666666666E-3</v>
      </c>
      <c r="L2671" s="180">
        <f t="shared" si="193"/>
        <v>8</v>
      </c>
      <c r="M2671" s="251"/>
      <c r="N2671" s="251"/>
      <c r="O2671" s="149">
        <f t="shared" si="200"/>
        <v>4.1666666666666666E-3</v>
      </c>
      <c r="P2671" s="151"/>
      <c r="Q2671" s="145"/>
      <c r="R2671" s="175">
        <f t="shared" ca="1" si="194"/>
        <v>1</v>
      </c>
      <c r="S2671" s="177"/>
    </row>
    <row r="2672" spans="2:19" ht="12.75" customHeight="1" x14ac:dyDescent="0.25">
      <c r="B2672" s="137">
        <v>2659</v>
      </c>
      <c r="C2672" s="81">
        <v>5</v>
      </c>
      <c r="D2672" s="83" t="s">
        <v>1878</v>
      </c>
      <c r="E2672" s="128" t="s">
        <v>1822</v>
      </c>
      <c r="F2672" s="86"/>
      <c r="G2672" s="86"/>
      <c r="H2672" s="79">
        <f t="shared" ca="1" si="186"/>
        <v>-1</v>
      </c>
      <c r="I2672" s="251">
        <v>42079</v>
      </c>
      <c r="J2672" s="251">
        <v>42088</v>
      </c>
      <c r="K2672" s="149">
        <f t="shared" si="199"/>
        <v>4.1666666666666666E-3</v>
      </c>
      <c r="L2672" s="180">
        <f t="shared" si="193"/>
        <v>8</v>
      </c>
      <c r="M2672" s="251"/>
      <c r="N2672" s="251"/>
      <c r="O2672" s="149">
        <f t="shared" si="200"/>
        <v>4.1666666666666666E-3</v>
      </c>
      <c r="P2672" s="151"/>
      <c r="Q2672" s="145"/>
      <c r="R2672" s="175">
        <f t="shared" ca="1" si="194"/>
        <v>1</v>
      </c>
      <c r="S2672" s="177"/>
    </row>
    <row r="2673" spans="2:19" ht="12.75" customHeight="1" x14ac:dyDescent="0.25">
      <c r="B2673" s="137">
        <v>2660</v>
      </c>
      <c r="C2673" s="81">
        <v>5</v>
      </c>
      <c r="D2673" s="83" t="s">
        <v>1879</v>
      </c>
      <c r="E2673" s="128" t="s">
        <v>1845</v>
      </c>
      <c r="F2673" s="86"/>
      <c r="G2673" s="86"/>
      <c r="H2673" s="79">
        <f t="shared" ca="1" si="186"/>
        <v>-1</v>
      </c>
      <c r="I2673" s="251">
        <v>42079</v>
      </c>
      <c r="J2673" s="251">
        <v>42088</v>
      </c>
      <c r="K2673" s="149">
        <f t="shared" si="199"/>
        <v>4.1666666666666666E-3</v>
      </c>
      <c r="L2673" s="180">
        <f t="shared" si="193"/>
        <v>8</v>
      </c>
      <c r="M2673" s="251"/>
      <c r="N2673" s="251"/>
      <c r="O2673" s="149">
        <f t="shared" si="200"/>
        <v>4.1666666666666666E-3</v>
      </c>
      <c r="P2673" s="151"/>
      <c r="Q2673" s="145"/>
      <c r="R2673" s="175">
        <f t="shared" ca="1" si="194"/>
        <v>1</v>
      </c>
      <c r="S2673" s="177"/>
    </row>
    <row r="2674" spans="2:19" ht="12.75" customHeight="1" x14ac:dyDescent="0.25">
      <c r="B2674" s="137">
        <v>2661</v>
      </c>
      <c r="C2674" s="81">
        <v>5</v>
      </c>
      <c r="D2674" s="83" t="s">
        <v>1880</v>
      </c>
      <c r="E2674" s="128" t="s">
        <v>1828</v>
      </c>
      <c r="F2674" s="86"/>
      <c r="G2674" s="86"/>
      <c r="H2674" s="79">
        <f t="shared" ca="1" si="186"/>
        <v>-1</v>
      </c>
      <c r="I2674" s="251">
        <v>42079</v>
      </c>
      <c r="J2674" s="251">
        <v>42088</v>
      </c>
      <c r="K2674" s="149">
        <f t="shared" si="199"/>
        <v>4.1666666666666666E-3</v>
      </c>
      <c r="L2674" s="180">
        <f t="shared" si="193"/>
        <v>8</v>
      </c>
      <c r="M2674" s="251"/>
      <c r="N2674" s="251"/>
      <c r="O2674" s="149">
        <f t="shared" si="200"/>
        <v>4.1666666666666666E-3</v>
      </c>
      <c r="P2674" s="151"/>
      <c r="Q2674" s="145"/>
      <c r="R2674" s="175">
        <f t="shared" ca="1" si="194"/>
        <v>1</v>
      </c>
      <c r="S2674" s="177"/>
    </row>
    <row r="2675" spans="2:19" ht="12.75" customHeight="1" x14ac:dyDescent="0.25">
      <c r="B2675" s="137">
        <v>2662</v>
      </c>
      <c r="C2675" s="81">
        <v>5</v>
      </c>
      <c r="D2675" s="83" t="s">
        <v>1881</v>
      </c>
      <c r="E2675" s="128" t="s">
        <v>1848</v>
      </c>
      <c r="F2675" s="86"/>
      <c r="G2675" s="86"/>
      <c r="H2675" s="79">
        <f t="shared" ca="1" si="186"/>
        <v>-1</v>
      </c>
      <c r="I2675" s="251">
        <v>42079</v>
      </c>
      <c r="J2675" s="251">
        <v>42088</v>
      </c>
      <c r="K2675" s="149">
        <f t="shared" si="199"/>
        <v>4.1666666666666666E-3</v>
      </c>
      <c r="L2675" s="180">
        <f t="shared" si="193"/>
        <v>8</v>
      </c>
      <c r="M2675" s="251"/>
      <c r="N2675" s="251"/>
      <c r="O2675" s="149">
        <f t="shared" si="200"/>
        <v>4.1666666666666666E-3</v>
      </c>
      <c r="P2675" s="151"/>
      <c r="Q2675" s="145"/>
      <c r="R2675" s="175">
        <f t="shared" ca="1" si="194"/>
        <v>1</v>
      </c>
      <c r="S2675" s="177"/>
    </row>
    <row r="2676" spans="2:19" ht="12.75" customHeight="1" x14ac:dyDescent="0.25">
      <c r="B2676" s="137">
        <v>2663</v>
      </c>
      <c r="C2676" s="81">
        <v>5</v>
      </c>
      <c r="D2676" s="83" t="s">
        <v>1882</v>
      </c>
      <c r="E2676" s="128" t="s">
        <v>1850</v>
      </c>
      <c r="F2676" s="86"/>
      <c r="G2676" s="86"/>
      <c r="H2676" s="79">
        <f t="shared" ca="1" si="186"/>
        <v>-1</v>
      </c>
      <c r="I2676" s="251">
        <v>42079</v>
      </c>
      <c r="J2676" s="251">
        <v>42088</v>
      </c>
      <c r="K2676" s="149">
        <f t="shared" si="199"/>
        <v>4.1666666666666666E-3</v>
      </c>
      <c r="L2676" s="180">
        <f t="shared" si="193"/>
        <v>8</v>
      </c>
      <c r="M2676" s="251"/>
      <c r="N2676" s="251"/>
      <c r="O2676" s="149">
        <f t="shared" si="200"/>
        <v>4.1666666666666666E-3</v>
      </c>
      <c r="P2676" s="151"/>
      <c r="Q2676" s="145"/>
      <c r="R2676" s="175">
        <f t="shared" ca="1" si="194"/>
        <v>1</v>
      </c>
      <c r="S2676" s="177"/>
    </row>
    <row r="2677" spans="2:19" ht="12.75" customHeight="1" x14ac:dyDescent="0.25">
      <c r="B2677" s="137">
        <v>2664</v>
      </c>
      <c r="C2677" s="81">
        <v>3</v>
      </c>
      <c r="D2677" s="83" t="s">
        <v>1883</v>
      </c>
      <c r="E2677" s="128" t="s">
        <v>1594</v>
      </c>
      <c r="F2677" s="85"/>
      <c r="G2677" s="85"/>
      <c r="H2677" s="79">
        <f t="shared" ca="1" si="186"/>
        <v>-1</v>
      </c>
      <c r="I2677" s="251">
        <v>42089</v>
      </c>
      <c r="J2677" s="251">
        <v>42094</v>
      </c>
      <c r="K2677" s="149">
        <v>0.26</v>
      </c>
      <c r="L2677" s="180">
        <f t="shared" si="193"/>
        <v>4</v>
      </c>
      <c r="M2677" s="251"/>
      <c r="N2677" s="251"/>
      <c r="O2677" s="149">
        <v>0.26</v>
      </c>
      <c r="P2677" s="151"/>
      <c r="Q2677" s="145"/>
      <c r="R2677" s="175">
        <f t="shared" ca="1" si="194"/>
        <v>1</v>
      </c>
      <c r="S2677" s="177">
        <v>1</v>
      </c>
    </row>
    <row r="2678" spans="2:19" ht="26.25" customHeight="1" x14ac:dyDescent="0.25">
      <c r="B2678" s="137">
        <v>2665</v>
      </c>
      <c r="C2678" s="81">
        <v>4</v>
      </c>
      <c r="D2678" s="83" t="s">
        <v>1884</v>
      </c>
      <c r="E2678" s="128" t="s">
        <v>905</v>
      </c>
      <c r="F2678" s="84" t="s">
        <v>1596</v>
      </c>
      <c r="G2678" s="86" t="s">
        <v>1699</v>
      </c>
      <c r="H2678" s="79">
        <f t="shared" ca="1" si="186"/>
        <v>-1</v>
      </c>
      <c r="I2678" s="251">
        <v>42089</v>
      </c>
      <c r="J2678" s="251">
        <v>42094</v>
      </c>
      <c r="K2678" s="149">
        <v>0.26</v>
      </c>
      <c r="L2678" s="180">
        <f t="shared" si="193"/>
        <v>4</v>
      </c>
      <c r="M2678" s="251"/>
      <c r="N2678" s="251"/>
      <c r="O2678" s="149">
        <v>0.26</v>
      </c>
      <c r="P2678" s="151"/>
      <c r="Q2678" s="145"/>
      <c r="R2678" s="175">
        <f t="shared" ca="1" si="194"/>
        <v>1</v>
      </c>
      <c r="S2678" s="177">
        <v>0</v>
      </c>
    </row>
    <row r="2679" spans="2:19" ht="12.75" customHeight="1" x14ac:dyDescent="0.25">
      <c r="B2679" s="137">
        <v>2666</v>
      </c>
      <c r="C2679" s="81">
        <v>2</v>
      </c>
      <c r="D2679" s="108">
        <v>12.3</v>
      </c>
      <c r="E2679" s="128" t="s">
        <v>453</v>
      </c>
      <c r="F2679" s="85"/>
      <c r="G2679" s="85"/>
      <c r="H2679" s="79">
        <f t="shared" ca="1" si="186"/>
        <v>0</v>
      </c>
      <c r="I2679" s="251">
        <v>42079</v>
      </c>
      <c r="J2679" s="251">
        <v>42167</v>
      </c>
      <c r="K2679" s="149">
        <v>1.4</v>
      </c>
      <c r="L2679" s="180">
        <f t="shared" si="193"/>
        <v>65</v>
      </c>
      <c r="M2679" s="251"/>
      <c r="N2679" s="251"/>
      <c r="O2679" s="149">
        <v>1.4</v>
      </c>
      <c r="P2679" s="151"/>
      <c r="Q2679" s="145"/>
      <c r="R2679" s="175">
        <f t="shared" ca="1" si="194"/>
        <v>0.55384615384615388</v>
      </c>
      <c r="S2679" s="177">
        <v>1</v>
      </c>
    </row>
    <row r="2680" spans="2:19" ht="12.75" customHeight="1" x14ac:dyDescent="0.25">
      <c r="B2680" s="137">
        <v>2667</v>
      </c>
      <c r="C2680" s="81">
        <v>3</v>
      </c>
      <c r="D2680" s="83" t="s">
        <v>1885</v>
      </c>
      <c r="E2680" s="128" t="s">
        <v>1886</v>
      </c>
      <c r="F2680" s="85"/>
      <c r="G2680" s="85"/>
      <c r="H2680" s="79">
        <f t="shared" ca="1" si="186"/>
        <v>0</v>
      </c>
      <c r="I2680" s="251">
        <v>42079</v>
      </c>
      <c r="J2680" s="251">
        <v>42167</v>
      </c>
      <c r="K2680" s="149">
        <v>0.98</v>
      </c>
      <c r="L2680" s="180">
        <f t="shared" si="193"/>
        <v>65</v>
      </c>
      <c r="M2680" s="251"/>
      <c r="N2680" s="251"/>
      <c r="O2680" s="149">
        <v>0.98</v>
      </c>
      <c r="P2680" s="151"/>
      <c r="Q2680" s="145"/>
      <c r="R2680" s="175">
        <f t="shared" ca="1" si="194"/>
        <v>0.55384615384615388</v>
      </c>
      <c r="S2680" s="177">
        <v>1</v>
      </c>
    </row>
    <row r="2681" spans="2:19" ht="12.75" customHeight="1" x14ac:dyDescent="0.25">
      <c r="B2681" s="137">
        <v>2668</v>
      </c>
      <c r="C2681" s="81">
        <v>4</v>
      </c>
      <c r="D2681" s="83" t="s">
        <v>1887</v>
      </c>
      <c r="E2681" s="128" t="s">
        <v>1888</v>
      </c>
      <c r="F2681" s="86" t="s">
        <v>1889</v>
      </c>
      <c r="G2681" s="86" t="s">
        <v>1890</v>
      </c>
      <c r="H2681" s="79">
        <f t="shared" ca="1" si="186"/>
        <v>0</v>
      </c>
      <c r="I2681" s="251">
        <v>42079</v>
      </c>
      <c r="J2681" s="251">
        <v>42167</v>
      </c>
      <c r="K2681" s="149">
        <f>SUM(K2682:K2690)</f>
        <v>0.8</v>
      </c>
      <c r="L2681" s="180">
        <f t="shared" si="193"/>
        <v>65</v>
      </c>
      <c r="M2681" s="251"/>
      <c r="N2681" s="251"/>
      <c r="O2681" s="149">
        <f>SUM(O2682:O2690)</f>
        <v>0.8</v>
      </c>
      <c r="P2681" s="151"/>
      <c r="Q2681" s="145"/>
      <c r="R2681" s="175">
        <f t="shared" ca="1" si="194"/>
        <v>0.55384615384615388</v>
      </c>
      <c r="S2681" s="177">
        <v>0</v>
      </c>
    </row>
    <row r="2682" spans="2:19" ht="12.75" customHeight="1" x14ac:dyDescent="0.25">
      <c r="B2682" s="137">
        <v>2669</v>
      </c>
      <c r="C2682" s="81">
        <v>5</v>
      </c>
      <c r="D2682" s="83" t="s">
        <v>1891</v>
      </c>
      <c r="E2682" s="128" t="s">
        <v>1871</v>
      </c>
      <c r="F2682" s="86"/>
      <c r="G2682" s="86"/>
      <c r="H2682" s="79">
        <f t="shared" ca="1" si="186"/>
        <v>-1</v>
      </c>
      <c r="I2682" s="251">
        <v>42079</v>
      </c>
      <c r="J2682" s="251">
        <v>42090</v>
      </c>
      <c r="K2682" s="149">
        <f>K$72/9</f>
        <v>8.8888888888888892E-2</v>
      </c>
      <c r="L2682" s="180">
        <f t="shared" si="193"/>
        <v>10</v>
      </c>
      <c r="M2682" s="251"/>
      <c r="N2682" s="251"/>
      <c r="O2682" s="149">
        <f>O$72/9</f>
        <v>8.8888888888888892E-2</v>
      </c>
      <c r="P2682" s="151"/>
      <c r="Q2682" s="145"/>
      <c r="R2682" s="175">
        <f t="shared" ca="1" si="194"/>
        <v>1</v>
      </c>
      <c r="S2682" s="177"/>
    </row>
    <row r="2683" spans="2:19" ht="12.75" customHeight="1" x14ac:dyDescent="0.25">
      <c r="B2683" s="137">
        <v>2670</v>
      </c>
      <c r="C2683" s="81">
        <v>5</v>
      </c>
      <c r="D2683" s="83" t="s">
        <v>1892</v>
      </c>
      <c r="E2683" s="128" t="s">
        <v>1873</v>
      </c>
      <c r="F2683" s="86"/>
      <c r="G2683" s="86"/>
      <c r="H2683" s="79">
        <f t="shared" ca="1" si="186"/>
        <v>-1</v>
      </c>
      <c r="I2683" s="251">
        <v>42093</v>
      </c>
      <c r="J2683" s="251">
        <v>42097</v>
      </c>
      <c r="K2683" s="149">
        <f t="shared" ref="K2683:K2689" si="201">K$72/9</f>
        <v>8.8888888888888892E-2</v>
      </c>
      <c r="L2683" s="180">
        <f t="shared" si="193"/>
        <v>5</v>
      </c>
      <c r="M2683" s="251"/>
      <c r="N2683" s="251"/>
      <c r="O2683" s="149">
        <f t="shared" ref="O2683:O2689" si="202">O$72/9</f>
        <v>8.8888888888888892E-2</v>
      </c>
      <c r="P2683" s="151"/>
      <c r="Q2683" s="145"/>
      <c r="R2683" s="175">
        <f t="shared" ca="1" si="194"/>
        <v>1</v>
      </c>
      <c r="S2683" s="177"/>
    </row>
    <row r="2684" spans="2:19" ht="12.75" customHeight="1" x14ac:dyDescent="0.25">
      <c r="B2684" s="137">
        <v>2671</v>
      </c>
      <c r="C2684" s="81">
        <v>5</v>
      </c>
      <c r="D2684" s="83" t="s">
        <v>1893</v>
      </c>
      <c r="E2684" s="128" t="s">
        <v>1875</v>
      </c>
      <c r="F2684" s="86"/>
      <c r="G2684" s="86"/>
      <c r="H2684" s="79">
        <f t="shared" ca="1" si="186"/>
        <v>-1</v>
      </c>
      <c r="I2684" s="251">
        <v>42100</v>
      </c>
      <c r="J2684" s="251">
        <v>42111</v>
      </c>
      <c r="K2684" s="149">
        <f t="shared" si="201"/>
        <v>8.8888888888888892E-2</v>
      </c>
      <c r="L2684" s="180">
        <f t="shared" si="193"/>
        <v>10</v>
      </c>
      <c r="M2684" s="251"/>
      <c r="N2684" s="251"/>
      <c r="O2684" s="149">
        <f t="shared" si="202"/>
        <v>8.8888888888888892E-2</v>
      </c>
      <c r="P2684" s="151"/>
      <c r="Q2684" s="145"/>
      <c r="R2684" s="175">
        <f t="shared" ca="1" si="194"/>
        <v>1</v>
      </c>
      <c r="S2684" s="177"/>
    </row>
    <row r="2685" spans="2:19" ht="12.75" customHeight="1" x14ac:dyDescent="0.25">
      <c r="B2685" s="137">
        <v>2672</v>
      </c>
      <c r="C2685" s="81">
        <v>5</v>
      </c>
      <c r="D2685" s="83" t="s">
        <v>1894</v>
      </c>
      <c r="E2685" s="128" t="s">
        <v>1877</v>
      </c>
      <c r="F2685" s="86"/>
      <c r="G2685" s="86"/>
      <c r="H2685" s="79">
        <f t="shared" ca="1" si="186"/>
        <v>0</v>
      </c>
      <c r="I2685" s="251">
        <v>42114</v>
      </c>
      <c r="J2685" s="251">
        <v>42118</v>
      </c>
      <c r="K2685" s="149">
        <f t="shared" si="201"/>
        <v>8.8888888888888892E-2</v>
      </c>
      <c r="L2685" s="180">
        <f t="shared" si="193"/>
        <v>5</v>
      </c>
      <c r="M2685" s="251"/>
      <c r="N2685" s="251"/>
      <c r="O2685" s="149">
        <f t="shared" si="202"/>
        <v>8.8888888888888892E-2</v>
      </c>
      <c r="P2685" s="151"/>
      <c r="Q2685" s="145"/>
      <c r="R2685" s="175">
        <f t="shared" ca="1" si="194"/>
        <v>0.2</v>
      </c>
      <c r="S2685" s="177"/>
    </row>
    <row r="2686" spans="2:19" ht="12.75" customHeight="1" x14ac:dyDescent="0.25">
      <c r="B2686" s="137">
        <v>2673</v>
      </c>
      <c r="C2686" s="81">
        <v>5</v>
      </c>
      <c r="D2686" s="83" t="s">
        <v>1895</v>
      </c>
      <c r="E2686" s="128" t="s">
        <v>1822</v>
      </c>
      <c r="F2686" s="86"/>
      <c r="G2686" s="86"/>
      <c r="H2686" s="79">
        <f t="shared" ca="1" si="186"/>
        <v>0</v>
      </c>
      <c r="I2686" s="251">
        <v>42121</v>
      </c>
      <c r="J2686" s="251">
        <v>42130</v>
      </c>
      <c r="K2686" s="149">
        <f t="shared" si="201"/>
        <v>8.8888888888888892E-2</v>
      </c>
      <c r="L2686" s="180">
        <f t="shared" si="193"/>
        <v>8</v>
      </c>
      <c r="M2686" s="251"/>
      <c r="N2686" s="251"/>
      <c r="O2686" s="149">
        <f t="shared" si="202"/>
        <v>8.8888888888888892E-2</v>
      </c>
      <c r="P2686" s="151"/>
      <c r="Q2686" s="145"/>
      <c r="R2686" s="175">
        <f t="shared" ca="1" si="194"/>
        <v>0</v>
      </c>
      <c r="S2686" s="177"/>
    </row>
    <row r="2687" spans="2:19" ht="12.75" customHeight="1" x14ac:dyDescent="0.25">
      <c r="B2687" s="137">
        <v>2674</v>
      </c>
      <c r="C2687" s="81">
        <v>5</v>
      </c>
      <c r="D2687" s="83" t="s">
        <v>1896</v>
      </c>
      <c r="E2687" s="128" t="s">
        <v>1845</v>
      </c>
      <c r="F2687" s="86"/>
      <c r="G2687" s="86"/>
      <c r="H2687" s="79">
        <f t="shared" ca="1" si="186"/>
        <v>0</v>
      </c>
      <c r="I2687" s="251">
        <v>42131</v>
      </c>
      <c r="J2687" s="251">
        <v>42132</v>
      </c>
      <c r="K2687" s="149">
        <f t="shared" si="201"/>
        <v>8.8888888888888892E-2</v>
      </c>
      <c r="L2687" s="180">
        <f t="shared" si="193"/>
        <v>2</v>
      </c>
      <c r="M2687" s="251"/>
      <c r="N2687" s="251"/>
      <c r="O2687" s="149">
        <f t="shared" si="202"/>
        <v>8.8888888888888892E-2</v>
      </c>
      <c r="P2687" s="151"/>
      <c r="Q2687" s="145"/>
      <c r="R2687" s="175">
        <f t="shared" ca="1" si="194"/>
        <v>0</v>
      </c>
      <c r="S2687" s="177"/>
    </row>
    <row r="2688" spans="2:19" ht="12.75" customHeight="1" x14ac:dyDescent="0.25">
      <c r="B2688" s="137">
        <v>2675</v>
      </c>
      <c r="C2688" s="81">
        <v>5</v>
      </c>
      <c r="D2688" s="83" t="s">
        <v>1897</v>
      </c>
      <c r="E2688" s="128" t="s">
        <v>1828</v>
      </c>
      <c r="F2688" s="86"/>
      <c r="G2688" s="86"/>
      <c r="H2688" s="79">
        <f t="shared" ca="1" si="186"/>
        <v>0</v>
      </c>
      <c r="I2688" s="251">
        <v>42135</v>
      </c>
      <c r="J2688" s="251">
        <v>42139</v>
      </c>
      <c r="K2688" s="149">
        <f t="shared" si="201"/>
        <v>8.8888888888888892E-2</v>
      </c>
      <c r="L2688" s="180">
        <f t="shared" si="193"/>
        <v>5</v>
      </c>
      <c r="M2688" s="251"/>
      <c r="N2688" s="251"/>
      <c r="O2688" s="149">
        <f t="shared" si="202"/>
        <v>8.8888888888888892E-2</v>
      </c>
      <c r="P2688" s="151"/>
      <c r="Q2688" s="145"/>
      <c r="R2688" s="175">
        <f t="shared" ca="1" si="194"/>
        <v>0</v>
      </c>
      <c r="S2688" s="177"/>
    </row>
    <row r="2689" spans="2:19" ht="12.75" customHeight="1" x14ac:dyDescent="0.25">
      <c r="B2689" s="137">
        <v>2676</v>
      </c>
      <c r="C2689" s="81">
        <v>5</v>
      </c>
      <c r="D2689" s="83" t="s">
        <v>1898</v>
      </c>
      <c r="E2689" s="128" t="s">
        <v>1848</v>
      </c>
      <c r="F2689" s="86"/>
      <c r="G2689" s="86"/>
      <c r="H2689" s="79">
        <f t="shared" ca="1" si="186"/>
        <v>0</v>
      </c>
      <c r="I2689" s="251">
        <v>42142</v>
      </c>
      <c r="J2689" s="251">
        <v>42151</v>
      </c>
      <c r="K2689" s="149">
        <f t="shared" si="201"/>
        <v>8.8888888888888892E-2</v>
      </c>
      <c r="L2689" s="180">
        <f t="shared" si="193"/>
        <v>8</v>
      </c>
      <c r="M2689" s="251"/>
      <c r="N2689" s="251"/>
      <c r="O2689" s="149">
        <f t="shared" si="202"/>
        <v>8.8888888888888892E-2</v>
      </c>
      <c r="P2689" s="151"/>
      <c r="Q2689" s="145"/>
      <c r="R2689" s="175">
        <f t="shared" ca="1" si="194"/>
        <v>0</v>
      </c>
      <c r="S2689" s="177"/>
    </row>
    <row r="2690" spans="2:19" ht="12.75" customHeight="1" x14ac:dyDescent="0.25">
      <c r="B2690" s="137">
        <v>2677</v>
      </c>
      <c r="C2690" s="81">
        <v>5</v>
      </c>
      <c r="D2690" s="83" t="s">
        <v>1899</v>
      </c>
      <c r="E2690" s="128" t="s">
        <v>1850</v>
      </c>
      <c r="F2690" s="86"/>
      <c r="G2690" s="86"/>
      <c r="H2690" s="79">
        <f t="shared" ca="1" si="186"/>
        <v>0</v>
      </c>
      <c r="I2690" s="251">
        <v>42152</v>
      </c>
      <c r="J2690" s="251">
        <v>42167</v>
      </c>
      <c r="K2690" s="149">
        <f>K$72/9</f>
        <v>8.8888888888888892E-2</v>
      </c>
      <c r="L2690" s="180">
        <f t="shared" si="193"/>
        <v>12</v>
      </c>
      <c r="M2690" s="251"/>
      <c r="N2690" s="251"/>
      <c r="O2690" s="149">
        <f>O$72/9</f>
        <v>8.8888888888888892E-2</v>
      </c>
      <c r="P2690" s="151"/>
      <c r="Q2690" s="145"/>
      <c r="R2690" s="175">
        <f t="shared" ca="1" si="194"/>
        <v>0</v>
      </c>
      <c r="S2690" s="177"/>
    </row>
    <row r="2691" spans="2:19" ht="12.75" customHeight="1" x14ac:dyDescent="0.25">
      <c r="B2691" s="137">
        <v>2678</v>
      </c>
      <c r="C2691" s="81">
        <v>3</v>
      </c>
      <c r="D2691" s="83" t="s">
        <v>1900</v>
      </c>
      <c r="E2691" s="128" t="s">
        <v>145</v>
      </c>
      <c r="F2691" s="85"/>
      <c r="G2691" s="85"/>
      <c r="H2691" s="79">
        <f t="shared" ca="1" si="186"/>
        <v>0</v>
      </c>
      <c r="I2691" s="251">
        <v>42079</v>
      </c>
      <c r="J2691" s="251">
        <v>42167</v>
      </c>
      <c r="K2691" s="149">
        <v>0.42</v>
      </c>
      <c r="L2691" s="180">
        <f t="shared" si="193"/>
        <v>65</v>
      </c>
      <c r="M2691" s="251"/>
      <c r="N2691" s="251"/>
      <c r="O2691" s="149">
        <v>0.42</v>
      </c>
      <c r="P2691" s="151"/>
      <c r="Q2691" s="145"/>
      <c r="R2691" s="175">
        <f t="shared" ca="1" si="194"/>
        <v>0.55384615384615388</v>
      </c>
      <c r="S2691" s="177">
        <v>1</v>
      </c>
    </row>
    <row r="2692" spans="2:19" ht="14.25" customHeight="1" x14ac:dyDescent="0.25">
      <c r="B2692" s="137">
        <v>2679</v>
      </c>
      <c r="C2692" s="81">
        <v>4</v>
      </c>
      <c r="D2692" s="83" t="s">
        <v>1901</v>
      </c>
      <c r="E2692" s="128" t="s">
        <v>145</v>
      </c>
      <c r="F2692" s="84" t="s">
        <v>462</v>
      </c>
      <c r="G2692" s="86" t="s">
        <v>1699</v>
      </c>
      <c r="H2692" s="79">
        <f t="shared" ca="1" si="186"/>
        <v>0</v>
      </c>
      <c r="I2692" s="251">
        <v>42079</v>
      </c>
      <c r="J2692" s="251">
        <v>42167</v>
      </c>
      <c r="K2692" s="149">
        <f>SUM(K2693:K2698)</f>
        <v>1.1538E-2</v>
      </c>
      <c r="L2692" s="180">
        <f t="shared" si="193"/>
        <v>65</v>
      </c>
      <c r="M2692" s="251"/>
      <c r="N2692" s="251"/>
      <c r="O2692" s="149">
        <f>SUM(O2693:O2698)</f>
        <v>1.1538E-2</v>
      </c>
      <c r="P2692" s="151"/>
      <c r="Q2692" s="145"/>
      <c r="R2692" s="175">
        <f t="shared" ca="1" si="194"/>
        <v>0.55384615384615388</v>
      </c>
      <c r="S2692" s="177">
        <v>0</v>
      </c>
    </row>
    <row r="2693" spans="2:19" ht="12.75" customHeight="1" x14ac:dyDescent="0.25">
      <c r="B2693" s="137">
        <v>2680</v>
      </c>
      <c r="C2693" s="81">
        <v>5</v>
      </c>
      <c r="D2693" s="83" t="s">
        <v>1902</v>
      </c>
      <c r="E2693" s="128" t="s">
        <v>1877</v>
      </c>
      <c r="F2693" s="86"/>
      <c r="G2693" s="86"/>
      <c r="H2693" s="79">
        <f t="shared" ca="1" si="186"/>
        <v>0</v>
      </c>
      <c r="I2693" s="251">
        <v>42114</v>
      </c>
      <c r="J2693" s="251">
        <v>42118</v>
      </c>
      <c r="K2693" s="149">
        <f>K$82/6</f>
        <v>1.923E-3</v>
      </c>
      <c r="L2693" s="180">
        <f t="shared" si="193"/>
        <v>5</v>
      </c>
      <c r="M2693" s="251"/>
      <c r="N2693" s="251"/>
      <c r="O2693" s="149">
        <f>O$82/6</f>
        <v>1.923E-3</v>
      </c>
      <c r="P2693" s="151"/>
      <c r="Q2693" s="145"/>
      <c r="R2693" s="175">
        <f t="shared" ca="1" si="194"/>
        <v>0.2</v>
      </c>
      <c r="S2693" s="177"/>
    </row>
    <row r="2694" spans="2:19" ht="12.75" customHeight="1" x14ac:dyDescent="0.25">
      <c r="B2694" s="137">
        <v>2681</v>
      </c>
      <c r="C2694" s="81">
        <v>5</v>
      </c>
      <c r="D2694" s="83" t="s">
        <v>1903</v>
      </c>
      <c r="E2694" s="128" t="s">
        <v>1822</v>
      </c>
      <c r="F2694" s="86"/>
      <c r="G2694" s="86"/>
      <c r="H2694" s="79">
        <f t="shared" ca="1" si="186"/>
        <v>0</v>
      </c>
      <c r="I2694" s="251">
        <v>42121</v>
      </c>
      <c r="J2694" s="251">
        <v>42130</v>
      </c>
      <c r="K2694" s="149">
        <f t="shared" ref="K2694:K2698" si="203">K$82/6</f>
        <v>1.923E-3</v>
      </c>
      <c r="L2694" s="180">
        <f t="shared" si="193"/>
        <v>8</v>
      </c>
      <c r="M2694" s="251"/>
      <c r="N2694" s="251"/>
      <c r="O2694" s="149">
        <f t="shared" ref="O2694:O2698" si="204">O$82/6</f>
        <v>1.923E-3</v>
      </c>
      <c r="P2694" s="151"/>
      <c r="Q2694" s="145"/>
      <c r="R2694" s="175">
        <f t="shared" ca="1" si="194"/>
        <v>0</v>
      </c>
      <c r="S2694" s="177"/>
    </row>
    <row r="2695" spans="2:19" ht="12.75" customHeight="1" x14ac:dyDescent="0.25">
      <c r="B2695" s="137">
        <v>2682</v>
      </c>
      <c r="C2695" s="81">
        <v>5</v>
      </c>
      <c r="D2695" s="83" t="s">
        <v>1904</v>
      </c>
      <c r="E2695" s="128" t="s">
        <v>1845</v>
      </c>
      <c r="F2695" s="86"/>
      <c r="G2695" s="86"/>
      <c r="H2695" s="79">
        <f t="shared" ca="1" si="186"/>
        <v>0</v>
      </c>
      <c r="I2695" s="251">
        <v>42131</v>
      </c>
      <c r="J2695" s="251">
        <v>42132</v>
      </c>
      <c r="K2695" s="149">
        <f t="shared" si="203"/>
        <v>1.923E-3</v>
      </c>
      <c r="L2695" s="180">
        <f t="shared" si="193"/>
        <v>2</v>
      </c>
      <c r="M2695" s="251"/>
      <c r="N2695" s="251"/>
      <c r="O2695" s="149">
        <f t="shared" si="204"/>
        <v>1.923E-3</v>
      </c>
      <c r="P2695" s="151"/>
      <c r="Q2695" s="145"/>
      <c r="R2695" s="175">
        <f t="shared" ca="1" si="194"/>
        <v>0</v>
      </c>
      <c r="S2695" s="177"/>
    </row>
    <row r="2696" spans="2:19" ht="12.75" customHeight="1" x14ac:dyDescent="0.25">
      <c r="B2696" s="137">
        <v>2683</v>
      </c>
      <c r="C2696" s="81">
        <v>5</v>
      </c>
      <c r="D2696" s="83" t="s">
        <v>1905</v>
      </c>
      <c r="E2696" s="128" t="s">
        <v>1828</v>
      </c>
      <c r="F2696" s="86"/>
      <c r="G2696" s="86"/>
      <c r="H2696" s="79">
        <f t="shared" ca="1" si="186"/>
        <v>0</v>
      </c>
      <c r="I2696" s="251">
        <v>42135</v>
      </c>
      <c r="J2696" s="251">
        <v>42139</v>
      </c>
      <c r="K2696" s="149">
        <f t="shared" si="203"/>
        <v>1.923E-3</v>
      </c>
      <c r="L2696" s="180">
        <f t="shared" si="193"/>
        <v>5</v>
      </c>
      <c r="M2696" s="251"/>
      <c r="N2696" s="251"/>
      <c r="O2696" s="149">
        <f t="shared" si="204"/>
        <v>1.923E-3</v>
      </c>
      <c r="P2696" s="151"/>
      <c r="Q2696" s="145"/>
      <c r="R2696" s="175">
        <f t="shared" ca="1" si="194"/>
        <v>0</v>
      </c>
      <c r="S2696" s="177"/>
    </row>
    <row r="2697" spans="2:19" ht="12.75" customHeight="1" x14ac:dyDescent="0.25">
      <c r="B2697" s="137">
        <v>2684</v>
      </c>
      <c r="C2697" s="81">
        <v>5</v>
      </c>
      <c r="D2697" s="83" t="s">
        <v>1906</v>
      </c>
      <c r="E2697" s="128" t="s">
        <v>1848</v>
      </c>
      <c r="F2697" s="86"/>
      <c r="G2697" s="86"/>
      <c r="H2697" s="79">
        <f t="shared" ca="1" si="186"/>
        <v>0</v>
      </c>
      <c r="I2697" s="251">
        <v>42142</v>
      </c>
      <c r="J2697" s="251">
        <v>42151</v>
      </c>
      <c r="K2697" s="149">
        <f t="shared" si="203"/>
        <v>1.923E-3</v>
      </c>
      <c r="L2697" s="180">
        <f t="shared" si="193"/>
        <v>8</v>
      </c>
      <c r="M2697" s="251"/>
      <c r="N2697" s="251"/>
      <c r="O2697" s="149">
        <f t="shared" si="204"/>
        <v>1.923E-3</v>
      </c>
      <c r="P2697" s="151"/>
      <c r="Q2697" s="145"/>
      <c r="R2697" s="175">
        <f t="shared" ca="1" si="194"/>
        <v>0</v>
      </c>
      <c r="S2697" s="177"/>
    </row>
    <row r="2698" spans="2:19" ht="12.75" customHeight="1" x14ac:dyDescent="0.25">
      <c r="B2698" s="137">
        <v>2685</v>
      </c>
      <c r="C2698" s="81">
        <v>5</v>
      </c>
      <c r="D2698" s="83" t="s">
        <v>1907</v>
      </c>
      <c r="E2698" s="128" t="s">
        <v>1850</v>
      </c>
      <c r="F2698" s="86"/>
      <c r="G2698" s="86"/>
      <c r="H2698" s="79">
        <f t="shared" ca="1" si="186"/>
        <v>0</v>
      </c>
      <c r="I2698" s="251">
        <v>42152</v>
      </c>
      <c r="J2698" s="251">
        <v>42167</v>
      </c>
      <c r="K2698" s="149">
        <f t="shared" si="203"/>
        <v>1.923E-3</v>
      </c>
      <c r="L2698" s="180">
        <f t="shared" si="193"/>
        <v>12</v>
      </c>
      <c r="M2698" s="251"/>
      <c r="N2698" s="251"/>
      <c r="O2698" s="149">
        <f t="shared" si="204"/>
        <v>1.923E-3</v>
      </c>
      <c r="P2698" s="151"/>
      <c r="Q2698" s="145"/>
      <c r="R2698" s="175">
        <f t="shared" ca="1" si="194"/>
        <v>0</v>
      </c>
      <c r="S2698" s="177"/>
    </row>
    <row r="2699" spans="2:19" ht="16.5" x14ac:dyDescent="0.25">
      <c r="B2699" s="137">
        <v>2686</v>
      </c>
      <c r="C2699" s="89">
        <v>1</v>
      </c>
      <c r="D2699" s="91">
        <v>13</v>
      </c>
      <c r="E2699" s="127" t="s">
        <v>1908</v>
      </c>
      <c r="F2699" s="93"/>
      <c r="G2699" s="93"/>
      <c r="H2699" s="79">
        <f t="shared" ref="H2699:H2794" ca="1" si="205">IF(ISBLANK($N2699)=FALSE,1,IF($J2699&lt;=$D$6,-1,0))</f>
        <v>0</v>
      </c>
      <c r="I2699" s="251">
        <v>42044</v>
      </c>
      <c r="J2699" s="251">
        <f>MAXA(J2700:J2794)</f>
        <v>42167</v>
      </c>
      <c r="K2699" s="149">
        <v>4</v>
      </c>
      <c r="L2699" s="180">
        <f t="shared" si="193"/>
        <v>90</v>
      </c>
      <c r="M2699" s="251"/>
      <c r="N2699" s="251"/>
      <c r="O2699" s="149">
        <v>4</v>
      </c>
      <c r="P2699" s="151"/>
      <c r="Q2699" s="145"/>
      <c r="R2699" s="175">
        <f t="shared" ca="1" si="194"/>
        <v>0.78888888888888886</v>
      </c>
      <c r="S2699" s="177">
        <v>1</v>
      </c>
    </row>
    <row r="2700" spans="2:19" ht="12.75" customHeight="1" x14ac:dyDescent="0.25">
      <c r="B2700" s="137">
        <v>2687</v>
      </c>
      <c r="C2700" s="81">
        <v>2</v>
      </c>
      <c r="D2700" s="108">
        <v>13.1</v>
      </c>
      <c r="E2700" s="128" t="s">
        <v>102</v>
      </c>
      <c r="F2700" s="85"/>
      <c r="G2700" s="85"/>
      <c r="H2700" s="79">
        <f t="shared" ca="1" si="205"/>
        <v>-1</v>
      </c>
      <c r="I2700" s="251">
        <v>42044</v>
      </c>
      <c r="J2700" s="251">
        <v>42076</v>
      </c>
      <c r="K2700" s="149">
        <v>1.3</v>
      </c>
      <c r="L2700" s="180">
        <f t="shared" si="193"/>
        <v>25</v>
      </c>
      <c r="M2700" s="251"/>
      <c r="N2700" s="251"/>
      <c r="O2700" s="149">
        <v>1.3</v>
      </c>
      <c r="P2700" s="151"/>
      <c r="Q2700" s="145"/>
      <c r="R2700" s="175">
        <f t="shared" ca="1" si="194"/>
        <v>1</v>
      </c>
      <c r="S2700" s="177">
        <v>1</v>
      </c>
    </row>
    <row r="2701" spans="2:19" ht="12.75" customHeight="1" x14ac:dyDescent="0.25">
      <c r="B2701" s="137">
        <v>2688</v>
      </c>
      <c r="C2701" s="81">
        <v>3</v>
      </c>
      <c r="D2701" s="83" t="s">
        <v>1909</v>
      </c>
      <c r="E2701" s="128" t="s">
        <v>428</v>
      </c>
      <c r="F2701" s="85"/>
      <c r="G2701" s="85"/>
      <c r="H2701" s="79">
        <f t="shared" ca="1" si="205"/>
        <v>-1</v>
      </c>
      <c r="I2701" s="251">
        <v>42044</v>
      </c>
      <c r="J2701" s="251">
        <v>42062</v>
      </c>
      <c r="K2701" s="149">
        <v>0.02</v>
      </c>
      <c r="L2701" s="180">
        <f t="shared" si="193"/>
        <v>15</v>
      </c>
      <c r="M2701" s="251"/>
      <c r="N2701" s="251"/>
      <c r="O2701" s="149">
        <v>0.02</v>
      </c>
      <c r="P2701" s="151"/>
      <c r="Q2701" s="145"/>
      <c r="R2701" s="175">
        <f t="shared" ca="1" si="194"/>
        <v>1</v>
      </c>
      <c r="S2701" s="177">
        <v>1</v>
      </c>
    </row>
    <row r="2702" spans="2:19" ht="12.75" customHeight="1" x14ac:dyDescent="0.25">
      <c r="B2702" s="137">
        <v>2689</v>
      </c>
      <c r="C2702" s="81">
        <v>4</v>
      </c>
      <c r="D2702" s="83" t="s">
        <v>1910</v>
      </c>
      <c r="E2702" s="128" t="s">
        <v>1911</v>
      </c>
      <c r="F2702" s="86" t="s">
        <v>1912</v>
      </c>
      <c r="G2702" s="86" t="s">
        <v>1913</v>
      </c>
      <c r="H2702" s="79">
        <f t="shared" ca="1" si="205"/>
        <v>-1</v>
      </c>
      <c r="I2702" s="251">
        <v>42044</v>
      </c>
      <c r="J2702" s="251">
        <v>42062</v>
      </c>
      <c r="K2702" s="149">
        <f>SUM(K2703:K2710)</f>
        <v>8.9999999999999983E-2</v>
      </c>
      <c r="L2702" s="180">
        <f t="shared" si="193"/>
        <v>15</v>
      </c>
      <c r="M2702" s="251"/>
      <c r="N2702" s="251"/>
      <c r="O2702" s="149">
        <f>SUM(O2703:O2710)</f>
        <v>8.9999999999999983E-2</v>
      </c>
      <c r="P2702" s="151"/>
      <c r="Q2702" s="145"/>
      <c r="R2702" s="175">
        <f t="shared" ca="1" si="194"/>
        <v>1</v>
      </c>
      <c r="S2702" s="177">
        <v>0</v>
      </c>
    </row>
    <row r="2703" spans="2:19" ht="12.75" customHeight="1" x14ac:dyDescent="0.25">
      <c r="B2703" s="137">
        <v>2690</v>
      </c>
      <c r="C2703" s="81">
        <v>5</v>
      </c>
      <c r="D2703" s="83" t="s">
        <v>1914</v>
      </c>
      <c r="E2703" s="128" t="s">
        <v>1915</v>
      </c>
      <c r="F2703" s="86"/>
      <c r="G2703" s="86"/>
      <c r="H2703" s="79">
        <f t="shared" ca="1" si="205"/>
        <v>-1</v>
      </c>
      <c r="I2703" s="251">
        <v>42044</v>
      </c>
      <c r="J2703" s="251">
        <v>42062</v>
      </c>
      <c r="K2703" s="149">
        <f>K$16/8</f>
        <v>1.125E-2</v>
      </c>
      <c r="L2703" s="180">
        <f t="shared" si="193"/>
        <v>15</v>
      </c>
      <c r="M2703" s="251"/>
      <c r="N2703" s="251"/>
      <c r="O2703" s="149">
        <f>O$16/8</f>
        <v>1.125E-2</v>
      </c>
      <c r="P2703" s="151"/>
      <c r="Q2703" s="145"/>
      <c r="R2703" s="175">
        <f t="shared" ca="1" si="194"/>
        <v>1</v>
      </c>
      <c r="S2703" s="177"/>
    </row>
    <row r="2704" spans="2:19" ht="12.75" customHeight="1" x14ac:dyDescent="0.25">
      <c r="B2704" s="137">
        <v>2691</v>
      </c>
      <c r="C2704" s="81">
        <v>5</v>
      </c>
      <c r="D2704" s="83" t="s">
        <v>1916</v>
      </c>
      <c r="E2704" s="128" t="s">
        <v>1917</v>
      </c>
      <c r="F2704" s="86"/>
      <c r="G2704" s="86"/>
      <c r="H2704" s="79">
        <f t="shared" ca="1" si="205"/>
        <v>-1</v>
      </c>
      <c r="I2704" s="251">
        <v>42044</v>
      </c>
      <c r="J2704" s="251">
        <v>42062</v>
      </c>
      <c r="K2704" s="149">
        <f t="shared" ref="K2704:K2710" si="206">K$16/8</f>
        <v>1.125E-2</v>
      </c>
      <c r="L2704" s="180">
        <f t="shared" si="193"/>
        <v>15</v>
      </c>
      <c r="M2704" s="251"/>
      <c r="N2704" s="251"/>
      <c r="O2704" s="149">
        <f t="shared" ref="O2704:O2710" si="207">O$16/8</f>
        <v>1.125E-2</v>
      </c>
      <c r="P2704" s="151"/>
      <c r="Q2704" s="145"/>
      <c r="R2704" s="175">
        <f t="shared" ca="1" si="194"/>
        <v>1</v>
      </c>
      <c r="S2704" s="177"/>
    </row>
    <row r="2705" spans="2:19" ht="12.75" customHeight="1" x14ac:dyDescent="0.25">
      <c r="B2705" s="137">
        <v>2692</v>
      </c>
      <c r="C2705" s="81">
        <v>5</v>
      </c>
      <c r="D2705" s="83" t="s">
        <v>1918</v>
      </c>
      <c r="E2705" s="128" t="s">
        <v>1919</v>
      </c>
      <c r="F2705" s="86"/>
      <c r="G2705" s="86"/>
      <c r="H2705" s="79">
        <f t="shared" ca="1" si="205"/>
        <v>-1</v>
      </c>
      <c r="I2705" s="251">
        <v>42044</v>
      </c>
      <c r="J2705" s="251">
        <v>42062</v>
      </c>
      <c r="K2705" s="149">
        <f t="shared" si="206"/>
        <v>1.125E-2</v>
      </c>
      <c r="L2705" s="180">
        <f t="shared" si="193"/>
        <v>15</v>
      </c>
      <c r="M2705" s="251"/>
      <c r="N2705" s="251"/>
      <c r="O2705" s="149">
        <f t="shared" si="207"/>
        <v>1.125E-2</v>
      </c>
      <c r="P2705" s="151"/>
      <c r="Q2705" s="145"/>
      <c r="R2705" s="175">
        <f t="shared" ca="1" si="194"/>
        <v>1</v>
      </c>
      <c r="S2705" s="177"/>
    </row>
    <row r="2706" spans="2:19" ht="12.75" customHeight="1" x14ac:dyDescent="0.25">
      <c r="B2706" s="137">
        <v>2693</v>
      </c>
      <c r="C2706" s="81">
        <v>5</v>
      </c>
      <c r="D2706" s="83" t="s">
        <v>1920</v>
      </c>
      <c r="E2706" s="128" t="s">
        <v>1921</v>
      </c>
      <c r="F2706" s="86"/>
      <c r="G2706" s="86"/>
      <c r="H2706" s="79">
        <f t="shared" ca="1" si="205"/>
        <v>-1</v>
      </c>
      <c r="I2706" s="251">
        <v>42044</v>
      </c>
      <c r="J2706" s="251">
        <v>42062</v>
      </c>
      <c r="K2706" s="149">
        <f t="shared" si="206"/>
        <v>1.125E-2</v>
      </c>
      <c r="L2706" s="180">
        <f t="shared" si="193"/>
        <v>15</v>
      </c>
      <c r="M2706" s="251"/>
      <c r="N2706" s="251"/>
      <c r="O2706" s="149">
        <f t="shared" si="207"/>
        <v>1.125E-2</v>
      </c>
      <c r="P2706" s="151"/>
      <c r="Q2706" s="145"/>
      <c r="R2706" s="175">
        <f t="shared" ca="1" si="194"/>
        <v>1</v>
      </c>
      <c r="S2706" s="177"/>
    </row>
    <row r="2707" spans="2:19" ht="12.75" customHeight="1" x14ac:dyDescent="0.25">
      <c r="B2707" s="137">
        <v>2694</v>
      </c>
      <c r="C2707" s="81">
        <v>5</v>
      </c>
      <c r="D2707" s="83" t="s">
        <v>1922</v>
      </c>
      <c r="E2707" s="128" t="s">
        <v>1923</v>
      </c>
      <c r="F2707" s="86"/>
      <c r="G2707" s="86"/>
      <c r="H2707" s="79">
        <f t="shared" ca="1" si="205"/>
        <v>-1</v>
      </c>
      <c r="I2707" s="251">
        <v>42044</v>
      </c>
      <c r="J2707" s="251">
        <v>42062</v>
      </c>
      <c r="K2707" s="149">
        <f t="shared" si="206"/>
        <v>1.125E-2</v>
      </c>
      <c r="L2707" s="180">
        <f t="shared" si="193"/>
        <v>15</v>
      </c>
      <c r="M2707" s="251"/>
      <c r="N2707" s="251"/>
      <c r="O2707" s="149">
        <f t="shared" si="207"/>
        <v>1.125E-2</v>
      </c>
      <c r="P2707" s="151"/>
      <c r="Q2707" s="145"/>
      <c r="R2707" s="175">
        <f t="shared" ca="1" si="194"/>
        <v>1</v>
      </c>
      <c r="S2707" s="177"/>
    </row>
    <row r="2708" spans="2:19" ht="12.75" customHeight="1" x14ac:dyDescent="0.25">
      <c r="B2708" s="137">
        <v>2695</v>
      </c>
      <c r="C2708" s="81">
        <v>5</v>
      </c>
      <c r="D2708" s="83" t="s">
        <v>1924</v>
      </c>
      <c r="E2708" s="128" t="s">
        <v>1925</v>
      </c>
      <c r="F2708" s="86"/>
      <c r="G2708" s="86"/>
      <c r="H2708" s="79">
        <f t="shared" ca="1" si="205"/>
        <v>-1</v>
      </c>
      <c r="I2708" s="251">
        <v>42044</v>
      </c>
      <c r="J2708" s="251">
        <v>42062</v>
      </c>
      <c r="K2708" s="149">
        <f t="shared" si="206"/>
        <v>1.125E-2</v>
      </c>
      <c r="L2708" s="180">
        <f t="shared" ref="L2708:L2771" si="208">NETWORKDAYS(I2708,J2708)</f>
        <v>15</v>
      </c>
      <c r="M2708" s="251"/>
      <c r="N2708" s="251"/>
      <c r="O2708" s="149">
        <f t="shared" si="207"/>
        <v>1.125E-2</v>
      </c>
      <c r="P2708" s="151"/>
      <c r="Q2708" s="145"/>
      <c r="R2708" s="175">
        <f t="shared" ca="1" si="194"/>
        <v>1</v>
      </c>
      <c r="S2708" s="177"/>
    </row>
    <row r="2709" spans="2:19" ht="12.75" customHeight="1" x14ac:dyDescent="0.25">
      <c r="B2709" s="137">
        <v>2696</v>
      </c>
      <c r="C2709" s="81">
        <v>5</v>
      </c>
      <c r="D2709" s="83" t="s">
        <v>1926</v>
      </c>
      <c r="E2709" s="128" t="s">
        <v>1848</v>
      </c>
      <c r="F2709" s="86"/>
      <c r="G2709" s="86"/>
      <c r="H2709" s="79">
        <f t="shared" ca="1" si="205"/>
        <v>-1</v>
      </c>
      <c r="I2709" s="251">
        <v>42044</v>
      </c>
      <c r="J2709" s="251">
        <v>42062</v>
      </c>
      <c r="K2709" s="149">
        <f t="shared" si="206"/>
        <v>1.125E-2</v>
      </c>
      <c r="L2709" s="180">
        <f t="shared" si="208"/>
        <v>15</v>
      </c>
      <c r="M2709" s="251"/>
      <c r="N2709" s="251"/>
      <c r="O2709" s="149">
        <f t="shared" si="207"/>
        <v>1.125E-2</v>
      </c>
      <c r="P2709" s="151"/>
      <c r="Q2709" s="145"/>
      <c r="R2709" s="175">
        <f t="shared" ca="1" si="194"/>
        <v>1</v>
      </c>
      <c r="S2709" s="177"/>
    </row>
    <row r="2710" spans="2:19" ht="12.75" customHeight="1" x14ac:dyDescent="0.25">
      <c r="B2710" s="137">
        <v>2697</v>
      </c>
      <c r="C2710" s="81">
        <v>5</v>
      </c>
      <c r="D2710" s="83" t="s">
        <v>1927</v>
      </c>
      <c r="E2710" s="128" t="s">
        <v>1928</v>
      </c>
      <c r="F2710" s="86"/>
      <c r="G2710" s="86"/>
      <c r="H2710" s="79">
        <f t="shared" ca="1" si="205"/>
        <v>-1</v>
      </c>
      <c r="I2710" s="251">
        <v>42044</v>
      </c>
      <c r="J2710" s="251">
        <v>42062</v>
      </c>
      <c r="K2710" s="149">
        <f t="shared" si="206"/>
        <v>1.125E-2</v>
      </c>
      <c r="L2710" s="180">
        <f t="shared" si="208"/>
        <v>15</v>
      </c>
      <c r="M2710" s="251"/>
      <c r="N2710" s="251"/>
      <c r="O2710" s="149">
        <f t="shared" si="207"/>
        <v>1.125E-2</v>
      </c>
      <c r="P2710" s="151"/>
      <c r="Q2710" s="145"/>
      <c r="R2710" s="175">
        <f t="shared" ca="1" si="194"/>
        <v>1</v>
      </c>
      <c r="S2710" s="177"/>
    </row>
    <row r="2711" spans="2:19" ht="12.75" customHeight="1" x14ac:dyDescent="0.25">
      <c r="B2711" s="137">
        <v>2698</v>
      </c>
      <c r="C2711" s="81">
        <v>3</v>
      </c>
      <c r="D2711" s="83" t="s">
        <v>1929</v>
      </c>
      <c r="E2711" s="128" t="s">
        <v>1930</v>
      </c>
      <c r="F2711" s="85"/>
      <c r="G2711" s="85"/>
      <c r="H2711" s="79">
        <f t="shared" ca="1" si="205"/>
        <v>-1</v>
      </c>
      <c r="I2711" s="251">
        <v>42044</v>
      </c>
      <c r="J2711" s="251">
        <v>42062</v>
      </c>
      <c r="K2711" s="149">
        <v>0.26</v>
      </c>
      <c r="L2711" s="180">
        <f t="shared" si="208"/>
        <v>15</v>
      </c>
      <c r="M2711" s="251"/>
      <c r="N2711" s="251"/>
      <c r="O2711" s="149">
        <v>0.26</v>
      </c>
      <c r="P2711" s="151"/>
      <c r="Q2711" s="145"/>
      <c r="R2711" s="175">
        <f t="shared" ref="R2711:R2774" ca="1" si="209">IF(D$6&gt;=J2711,1,IF(D$6&lt;I2711,0,IF(AND(D$6&gt;=I2711,D$6&lt;J2711),(D$6-I2711)/L2711,"")))</f>
        <v>1</v>
      </c>
      <c r="S2711" s="177">
        <v>1</v>
      </c>
    </row>
    <row r="2712" spans="2:19" ht="12.75" customHeight="1" x14ac:dyDescent="0.25">
      <c r="B2712" s="137">
        <v>2699</v>
      </c>
      <c r="C2712" s="81">
        <v>4</v>
      </c>
      <c r="D2712" s="83" t="s">
        <v>1931</v>
      </c>
      <c r="E2712" s="128" t="s">
        <v>1932</v>
      </c>
      <c r="F2712" s="86" t="s">
        <v>1933</v>
      </c>
      <c r="G2712" s="86" t="s">
        <v>1934</v>
      </c>
      <c r="H2712" s="79">
        <f t="shared" ca="1" si="205"/>
        <v>-1</v>
      </c>
      <c r="I2712" s="251">
        <v>42044</v>
      </c>
      <c r="J2712" s="251">
        <v>42062</v>
      </c>
      <c r="K2712" s="149">
        <v>0.156</v>
      </c>
      <c r="L2712" s="180">
        <f t="shared" si="208"/>
        <v>15</v>
      </c>
      <c r="M2712" s="251"/>
      <c r="N2712" s="251"/>
      <c r="O2712" s="149">
        <v>0.156</v>
      </c>
      <c r="P2712" s="151"/>
      <c r="Q2712" s="145"/>
      <c r="R2712" s="175">
        <f t="shared" ca="1" si="209"/>
        <v>1</v>
      </c>
      <c r="S2712" s="177">
        <v>0</v>
      </c>
    </row>
    <row r="2713" spans="2:19" ht="12.75" customHeight="1" x14ac:dyDescent="0.25">
      <c r="B2713" s="137">
        <v>2700</v>
      </c>
      <c r="C2713" s="81">
        <v>5</v>
      </c>
      <c r="D2713" s="83" t="s">
        <v>1935</v>
      </c>
      <c r="E2713" s="128" t="s">
        <v>1915</v>
      </c>
      <c r="F2713" s="86"/>
      <c r="G2713" s="86"/>
      <c r="H2713" s="79">
        <f t="shared" ca="1" si="205"/>
        <v>-1</v>
      </c>
      <c r="I2713" s="251">
        <v>42044</v>
      </c>
      <c r="J2713" s="251">
        <v>42062</v>
      </c>
      <c r="K2713" s="149">
        <f>K$27/8</f>
        <v>5.6249999999999998E-3</v>
      </c>
      <c r="L2713" s="180">
        <f t="shared" si="208"/>
        <v>15</v>
      </c>
      <c r="M2713" s="251"/>
      <c r="N2713" s="251"/>
      <c r="O2713" s="149">
        <f>O$27/8</f>
        <v>5.6249999999999998E-3</v>
      </c>
      <c r="P2713" s="151"/>
      <c r="Q2713" s="145"/>
      <c r="R2713" s="175">
        <f t="shared" ca="1" si="209"/>
        <v>1</v>
      </c>
      <c r="S2713" s="177"/>
    </row>
    <row r="2714" spans="2:19" ht="12.75" customHeight="1" x14ac:dyDescent="0.25">
      <c r="B2714" s="137">
        <v>2701</v>
      </c>
      <c r="C2714" s="81">
        <v>5</v>
      </c>
      <c r="D2714" s="83" t="s">
        <v>1936</v>
      </c>
      <c r="E2714" s="128" t="s">
        <v>1917</v>
      </c>
      <c r="F2714" s="86"/>
      <c r="G2714" s="86"/>
      <c r="H2714" s="79">
        <f t="shared" ca="1" si="205"/>
        <v>-1</v>
      </c>
      <c r="I2714" s="251">
        <v>42044</v>
      </c>
      <c r="J2714" s="251">
        <v>42062</v>
      </c>
      <c r="K2714" s="149">
        <f t="shared" ref="K2714:K2719" si="210">K$27/8</f>
        <v>5.6249999999999998E-3</v>
      </c>
      <c r="L2714" s="180">
        <f t="shared" si="208"/>
        <v>15</v>
      </c>
      <c r="M2714" s="251"/>
      <c r="N2714" s="251"/>
      <c r="O2714" s="149">
        <f t="shared" ref="O2714:O2719" si="211">O$27/8</f>
        <v>5.6249999999999998E-3</v>
      </c>
      <c r="P2714" s="151"/>
      <c r="Q2714" s="145"/>
      <c r="R2714" s="175">
        <f t="shared" ca="1" si="209"/>
        <v>1</v>
      </c>
      <c r="S2714" s="177"/>
    </row>
    <row r="2715" spans="2:19" ht="12.75" customHeight="1" x14ac:dyDescent="0.25">
      <c r="B2715" s="137">
        <v>2702</v>
      </c>
      <c r="C2715" s="81">
        <v>5</v>
      </c>
      <c r="D2715" s="83" t="s">
        <v>1937</v>
      </c>
      <c r="E2715" s="128" t="s">
        <v>1919</v>
      </c>
      <c r="F2715" s="86"/>
      <c r="G2715" s="86"/>
      <c r="H2715" s="79">
        <f t="shared" ca="1" si="205"/>
        <v>-1</v>
      </c>
      <c r="I2715" s="251">
        <v>42044</v>
      </c>
      <c r="J2715" s="251">
        <v>42062</v>
      </c>
      <c r="K2715" s="149">
        <f t="shared" si="210"/>
        <v>5.6249999999999998E-3</v>
      </c>
      <c r="L2715" s="180">
        <f t="shared" si="208"/>
        <v>15</v>
      </c>
      <c r="M2715" s="251"/>
      <c r="N2715" s="251"/>
      <c r="O2715" s="149">
        <f t="shared" si="211"/>
        <v>5.6249999999999998E-3</v>
      </c>
      <c r="P2715" s="151"/>
      <c r="Q2715" s="145"/>
      <c r="R2715" s="175">
        <f t="shared" ca="1" si="209"/>
        <v>1</v>
      </c>
      <c r="S2715" s="177"/>
    </row>
    <row r="2716" spans="2:19" ht="12.75" customHeight="1" x14ac:dyDescent="0.25">
      <c r="B2716" s="137">
        <v>2703</v>
      </c>
      <c r="C2716" s="81">
        <v>5</v>
      </c>
      <c r="D2716" s="83" t="s">
        <v>1938</v>
      </c>
      <c r="E2716" s="128" t="s">
        <v>1921</v>
      </c>
      <c r="F2716" s="86"/>
      <c r="G2716" s="86"/>
      <c r="H2716" s="79">
        <f t="shared" ca="1" si="205"/>
        <v>-1</v>
      </c>
      <c r="I2716" s="251">
        <v>42044</v>
      </c>
      <c r="J2716" s="251">
        <v>42062</v>
      </c>
      <c r="K2716" s="149">
        <f t="shared" si="210"/>
        <v>5.6249999999999998E-3</v>
      </c>
      <c r="L2716" s="180">
        <f t="shared" si="208"/>
        <v>15</v>
      </c>
      <c r="M2716" s="251"/>
      <c r="N2716" s="251"/>
      <c r="O2716" s="149">
        <f t="shared" si="211"/>
        <v>5.6249999999999998E-3</v>
      </c>
      <c r="P2716" s="151"/>
      <c r="Q2716" s="145"/>
      <c r="R2716" s="175">
        <f t="shared" ca="1" si="209"/>
        <v>1</v>
      </c>
      <c r="S2716" s="177"/>
    </row>
    <row r="2717" spans="2:19" ht="12.75" customHeight="1" x14ac:dyDescent="0.25">
      <c r="B2717" s="137">
        <v>2704</v>
      </c>
      <c r="C2717" s="81">
        <v>5</v>
      </c>
      <c r="D2717" s="83" t="s">
        <v>1939</v>
      </c>
      <c r="E2717" s="128" t="s">
        <v>1923</v>
      </c>
      <c r="F2717" s="86"/>
      <c r="G2717" s="86"/>
      <c r="H2717" s="79">
        <f t="shared" ca="1" si="205"/>
        <v>-1</v>
      </c>
      <c r="I2717" s="251">
        <v>42044</v>
      </c>
      <c r="J2717" s="251">
        <v>42062</v>
      </c>
      <c r="K2717" s="149">
        <f>K$27/8</f>
        <v>5.6249999999999998E-3</v>
      </c>
      <c r="L2717" s="180">
        <f t="shared" si="208"/>
        <v>15</v>
      </c>
      <c r="M2717" s="251"/>
      <c r="N2717" s="251"/>
      <c r="O2717" s="149">
        <f>O$27/8</f>
        <v>5.6249999999999998E-3</v>
      </c>
      <c r="P2717" s="151"/>
      <c r="Q2717" s="145"/>
      <c r="R2717" s="175">
        <f t="shared" ca="1" si="209"/>
        <v>1</v>
      </c>
      <c r="S2717" s="177"/>
    </row>
    <row r="2718" spans="2:19" ht="12.75" customHeight="1" x14ac:dyDescent="0.25">
      <c r="B2718" s="137">
        <v>2705</v>
      </c>
      <c r="C2718" s="81">
        <v>5</v>
      </c>
      <c r="D2718" s="83" t="s">
        <v>1940</v>
      </c>
      <c r="E2718" s="128" t="s">
        <v>1925</v>
      </c>
      <c r="F2718" s="86"/>
      <c r="G2718" s="86"/>
      <c r="H2718" s="79">
        <f t="shared" ca="1" si="205"/>
        <v>-1</v>
      </c>
      <c r="I2718" s="251">
        <v>42044</v>
      </c>
      <c r="J2718" s="251">
        <v>42062</v>
      </c>
      <c r="K2718" s="149">
        <f t="shared" si="210"/>
        <v>5.6249999999999998E-3</v>
      </c>
      <c r="L2718" s="180">
        <f t="shared" si="208"/>
        <v>15</v>
      </c>
      <c r="M2718" s="251"/>
      <c r="N2718" s="251"/>
      <c r="O2718" s="149">
        <f t="shared" si="211"/>
        <v>5.6249999999999998E-3</v>
      </c>
      <c r="P2718" s="151"/>
      <c r="Q2718" s="145"/>
      <c r="R2718" s="175">
        <f t="shared" ca="1" si="209"/>
        <v>1</v>
      </c>
      <c r="S2718" s="177"/>
    </row>
    <row r="2719" spans="2:19" ht="12.75" customHeight="1" x14ac:dyDescent="0.25">
      <c r="B2719" s="137">
        <v>2706</v>
      </c>
      <c r="C2719" s="81">
        <v>5</v>
      </c>
      <c r="D2719" s="83" t="s">
        <v>1941</v>
      </c>
      <c r="E2719" s="128" t="s">
        <v>1848</v>
      </c>
      <c r="F2719" s="86"/>
      <c r="G2719" s="86"/>
      <c r="H2719" s="79">
        <f t="shared" ca="1" si="205"/>
        <v>-1</v>
      </c>
      <c r="I2719" s="251">
        <v>42044</v>
      </c>
      <c r="J2719" s="251">
        <v>42062</v>
      </c>
      <c r="K2719" s="149">
        <f t="shared" si="210"/>
        <v>5.6249999999999998E-3</v>
      </c>
      <c r="L2719" s="180">
        <f t="shared" si="208"/>
        <v>15</v>
      </c>
      <c r="M2719" s="251"/>
      <c r="N2719" s="251"/>
      <c r="O2719" s="149">
        <f t="shared" si="211"/>
        <v>5.6249999999999998E-3</v>
      </c>
      <c r="P2719" s="151"/>
      <c r="Q2719" s="145"/>
      <c r="R2719" s="175">
        <f t="shared" ca="1" si="209"/>
        <v>1</v>
      </c>
      <c r="S2719" s="177"/>
    </row>
    <row r="2720" spans="2:19" ht="12.75" customHeight="1" x14ac:dyDescent="0.25">
      <c r="B2720" s="137">
        <v>2707</v>
      </c>
      <c r="C2720" s="81">
        <v>5</v>
      </c>
      <c r="D2720" s="83" t="s">
        <v>1942</v>
      </c>
      <c r="E2720" s="128" t="s">
        <v>1928</v>
      </c>
      <c r="F2720" s="86"/>
      <c r="G2720" s="86"/>
      <c r="H2720" s="79">
        <f t="shared" ca="1" si="205"/>
        <v>-1</v>
      </c>
      <c r="I2720" s="251">
        <v>42044</v>
      </c>
      <c r="J2720" s="251">
        <v>42062</v>
      </c>
      <c r="K2720" s="149">
        <f>K$27/8</f>
        <v>5.6249999999999998E-3</v>
      </c>
      <c r="L2720" s="180">
        <f t="shared" si="208"/>
        <v>15</v>
      </c>
      <c r="M2720" s="251"/>
      <c r="N2720" s="251"/>
      <c r="O2720" s="149">
        <f>O$27/8</f>
        <v>5.6249999999999998E-3</v>
      </c>
      <c r="P2720" s="151"/>
      <c r="Q2720" s="145"/>
      <c r="R2720" s="175">
        <f t="shared" ca="1" si="209"/>
        <v>1</v>
      </c>
      <c r="S2720" s="177"/>
    </row>
    <row r="2721" spans="2:19" ht="12.75" customHeight="1" x14ac:dyDescent="0.25">
      <c r="B2721" s="137">
        <v>2708</v>
      </c>
      <c r="C2721" s="81">
        <v>4</v>
      </c>
      <c r="D2721" s="83" t="s">
        <v>1943</v>
      </c>
      <c r="E2721" s="128" t="s">
        <v>1944</v>
      </c>
      <c r="F2721" s="86" t="s">
        <v>1945</v>
      </c>
      <c r="G2721" s="86" t="s">
        <v>1946</v>
      </c>
      <c r="H2721" s="79">
        <f t="shared" ca="1" si="205"/>
        <v>-1</v>
      </c>
      <c r="I2721" s="251">
        <v>42044</v>
      </c>
      <c r="J2721" s="251">
        <v>42062</v>
      </c>
      <c r="K2721" s="149">
        <v>0.104</v>
      </c>
      <c r="L2721" s="180">
        <f t="shared" si="208"/>
        <v>15</v>
      </c>
      <c r="M2721" s="251"/>
      <c r="N2721" s="251"/>
      <c r="O2721" s="149">
        <v>0.104</v>
      </c>
      <c r="P2721" s="151"/>
      <c r="Q2721" s="145"/>
      <c r="R2721" s="175">
        <f t="shared" ca="1" si="209"/>
        <v>1</v>
      </c>
      <c r="S2721" s="177">
        <v>0</v>
      </c>
    </row>
    <row r="2722" spans="2:19" ht="12.75" customHeight="1" x14ac:dyDescent="0.25">
      <c r="B2722" s="137">
        <v>2709</v>
      </c>
      <c r="C2722" s="81">
        <v>5</v>
      </c>
      <c r="D2722" s="83" t="s">
        <v>1947</v>
      </c>
      <c r="E2722" s="128" t="s">
        <v>1915</v>
      </c>
      <c r="F2722" s="86"/>
      <c r="G2722" s="86"/>
      <c r="H2722" s="79">
        <f t="shared" ca="1" si="205"/>
        <v>-1</v>
      </c>
      <c r="I2722" s="251">
        <v>42044</v>
      </c>
      <c r="J2722" s="251">
        <v>42062</v>
      </c>
      <c r="K2722" s="149">
        <f>K$36/8</f>
        <v>5.6249999999999998E-3</v>
      </c>
      <c r="L2722" s="180">
        <f t="shared" si="208"/>
        <v>15</v>
      </c>
      <c r="M2722" s="251"/>
      <c r="N2722" s="251"/>
      <c r="O2722" s="149">
        <f>O$36/8</f>
        <v>5.6249999999999998E-3</v>
      </c>
      <c r="P2722" s="151"/>
      <c r="Q2722" s="145"/>
      <c r="R2722" s="175">
        <f t="shared" ca="1" si="209"/>
        <v>1</v>
      </c>
      <c r="S2722" s="177"/>
    </row>
    <row r="2723" spans="2:19" ht="12.75" customHeight="1" x14ac:dyDescent="0.25">
      <c r="B2723" s="137">
        <v>2710</v>
      </c>
      <c r="C2723" s="81">
        <v>5</v>
      </c>
      <c r="D2723" s="83" t="s">
        <v>1948</v>
      </c>
      <c r="E2723" s="128" t="s">
        <v>1917</v>
      </c>
      <c r="F2723" s="86"/>
      <c r="G2723" s="86"/>
      <c r="H2723" s="79">
        <f t="shared" ca="1" si="205"/>
        <v>-1</v>
      </c>
      <c r="I2723" s="251">
        <v>42044</v>
      </c>
      <c r="J2723" s="251">
        <v>42062</v>
      </c>
      <c r="K2723" s="149">
        <f t="shared" ref="K2723:K2729" si="212">K$36/8</f>
        <v>5.6249999999999998E-3</v>
      </c>
      <c r="L2723" s="180">
        <f t="shared" si="208"/>
        <v>15</v>
      </c>
      <c r="M2723" s="251"/>
      <c r="N2723" s="251"/>
      <c r="O2723" s="149">
        <f t="shared" ref="O2723:O2729" si="213">O$36/8</f>
        <v>5.6249999999999998E-3</v>
      </c>
      <c r="P2723" s="151"/>
      <c r="Q2723" s="145"/>
      <c r="R2723" s="175">
        <f t="shared" ca="1" si="209"/>
        <v>1</v>
      </c>
      <c r="S2723" s="177"/>
    </row>
    <row r="2724" spans="2:19" ht="12.75" customHeight="1" x14ac:dyDescent="0.25">
      <c r="B2724" s="137">
        <v>2711</v>
      </c>
      <c r="C2724" s="81">
        <v>5</v>
      </c>
      <c r="D2724" s="83" t="s">
        <v>1949</v>
      </c>
      <c r="E2724" s="128" t="s">
        <v>1919</v>
      </c>
      <c r="F2724" s="86"/>
      <c r="G2724" s="86"/>
      <c r="H2724" s="79">
        <f t="shared" ca="1" si="205"/>
        <v>-1</v>
      </c>
      <c r="I2724" s="251">
        <v>42044</v>
      </c>
      <c r="J2724" s="251">
        <v>42062</v>
      </c>
      <c r="K2724" s="149">
        <f t="shared" si="212"/>
        <v>5.6249999999999998E-3</v>
      </c>
      <c r="L2724" s="180">
        <f t="shared" si="208"/>
        <v>15</v>
      </c>
      <c r="M2724" s="251"/>
      <c r="N2724" s="251"/>
      <c r="O2724" s="149">
        <f t="shared" si="213"/>
        <v>5.6249999999999998E-3</v>
      </c>
      <c r="P2724" s="151"/>
      <c r="Q2724" s="145"/>
      <c r="R2724" s="175">
        <f t="shared" ca="1" si="209"/>
        <v>1</v>
      </c>
      <c r="S2724" s="177"/>
    </row>
    <row r="2725" spans="2:19" ht="12.75" customHeight="1" x14ac:dyDescent="0.25">
      <c r="B2725" s="137">
        <v>2712</v>
      </c>
      <c r="C2725" s="81">
        <v>5</v>
      </c>
      <c r="D2725" s="83" t="s">
        <v>1950</v>
      </c>
      <c r="E2725" s="128" t="s">
        <v>1921</v>
      </c>
      <c r="F2725" s="86"/>
      <c r="G2725" s="86"/>
      <c r="H2725" s="79">
        <f t="shared" ca="1" si="205"/>
        <v>-1</v>
      </c>
      <c r="I2725" s="251">
        <v>42044</v>
      </c>
      <c r="J2725" s="251">
        <v>42062</v>
      </c>
      <c r="K2725" s="149">
        <f>K$36/8</f>
        <v>5.6249999999999998E-3</v>
      </c>
      <c r="L2725" s="180">
        <f t="shared" si="208"/>
        <v>15</v>
      </c>
      <c r="M2725" s="251"/>
      <c r="N2725" s="251"/>
      <c r="O2725" s="149">
        <f>O$36/8</f>
        <v>5.6249999999999998E-3</v>
      </c>
      <c r="P2725" s="151"/>
      <c r="Q2725" s="145"/>
      <c r="R2725" s="175">
        <f t="shared" ca="1" si="209"/>
        <v>1</v>
      </c>
      <c r="S2725" s="177"/>
    </row>
    <row r="2726" spans="2:19" ht="12.75" customHeight="1" x14ac:dyDescent="0.25">
      <c r="B2726" s="137">
        <v>2713</v>
      </c>
      <c r="C2726" s="81">
        <v>5</v>
      </c>
      <c r="D2726" s="83" t="s">
        <v>1951</v>
      </c>
      <c r="E2726" s="128" t="s">
        <v>1923</v>
      </c>
      <c r="F2726" s="86"/>
      <c r="G2726" s="86"/>
      <c r="H2726" s="79">
        <f t="shared" ca="1" si="205"/>
        <v>-1</v>
      </c>
      <c r="I2726" s="251">
        <v>42044</v>
      </c>
      <c r="J2726" s="251">
        <v>42062</v>
      </c>
      <c r="K2726" s="149">
        <f t="shared" si="212"/>
        <v>5.6249999999999998E-3</v>
      </c>
      <c r="L2726" s="180">
        <f t="shared" si="208"/>
        <v>15</v>
      </c>
      <c r="M2726" s="251"/>
      <c r="N2726" s="251"/>
      <c r="O2726" s="149">
        <f t="shared" si="213"/>
        <v>5.6249999999999998E-3</v>
      </c>
      <c r="P2726" s="151"/>
      <c r="Q2726" s="145"/>
      <c r="R2726" s="175">
        <f t="shared" ca="1" si="209"/>
        <v>1</v>
      </c>
      <c r="S2726" s="177"/>
    </row>
    <row r="2727" spans="2:19" ht="12.75" customHeight="1" x14ac:dyDescent="0.25">
      <c r="B2727" s="137">
        <v>2714</v>
      </c>
      <c r="C2727" s="81">
        <v>5</v>
      </c>
      <c r="D2727" s="83" t="s">
        <v>1952</v>
      </c>
      <c r="E2727" s="128" t="s">
        <v>1925</v>
      </c>
      <c r="F2727" s="86"/>
      <c r="G2727" s="86"/>
      <c r="H2727" s="79">
        <f t="shared" ca="1" si="205"/>
        <v>-1</v>
      </c>
      <c r="I2727" s="251">
        <v>42044</v>
      </c>
      <c r="J2727" s="251">
        <v>42062</v>
      </c>
      <c r="K2727" s="149">
        <f t="shared" si="212"/>
        <v>5.6249999999999998E-3</v>
      </c>
      <c r="L2727" s="180">
        <f t="shared" si="208"/>
        <v>15</v>
      </c>
      <c r="M2727" s="251"/>
      <c r="N2727" s="251"/>
      <c r="O2727" s="149">
        <f t="shared" si="213"/>
        <v>5.6249999999999998E-3</v>
      </c>
      <c r="P2727" s="151"/>
      <c r="Q2727" s="145"/>
      <c r="R2727" s="175">
        <f t="shared" ca="1" si="209"/>
        <v>1</v>
      </c>
      <c r="S2727" s="177"/>
    </row>
    <row r="2728" spans="2:19" ht="12.75" customHeight="1" x14ac:dyDescent="0.25">
      <c r="B2728" s="137">
        <v>2715</v>
      </c>
      <c r="C2728" s="81">
        <v>5</v>
      </c>
      <c r="D2728" s="83" t="s">
        <v>1953</v>
      </c>
      <c r="E2728" s="128" t="s">
        <v>1848</v>
      </c>
      <c r="F2728" s="86"/>
      <c r="G2728" s="86"/>
      <c r="H2728" s="79">
        <f t="shared" ca="1" si="205"/>
        <v>-1</v>
      </c>
      <c r="I2728" s="251">
        <v>42044</v>
      </c>
      <c r="J2728" s="251">
        <v>42062</v>
      </c>
      <c r="K2728" s="149">
        <f t="shared" si="212"/>
        <v>5.6249999999999998E-3</v>
      </c>
      <c r="L2728" s="180">
        <f t="shared" si="208"/>
        <v>15</v>
      </c>
      <c r="M2728" s="251"/>
      <c r="N2728" s="251"/>
      <c r="O2728" s="149">
        <f t="shared" si="213"/>
        <v>5.6249999999999998E-3</v>
      </c>
      <c r="P2728" s="151"/>
      <c r="Q2728" s="145"/>
      <c r="R2728" s="175">
        <f t="shared" ca="1" si="209"/>
        <v>1</v>
      </c>
      <c r="S2728" s="177"/>
    </row>
    <row r="2729" spans="2:19" ht="12.75" customHeight="1" x14ac:dyDescent="0.25">
      <c r="B2729" s="137">
        <v>2716</v>
      </c>
      <c r="C2729" s="81">
        <v>5</v>
      </c>
      <c r="D2729" s="83" t="s">
        <v>1954</v>
      </c>
      <c r="E2729" s="128" t="s">
        <v>1928</v>
      </c>
      <c r="F2729" s="86"/>
      <c r="G2729" s="86"/>
      <c r="H2729" s="79">
        <f t="shared" ca="1" si="205"/>
        <v>-1</v>
      </c>
      <c r="I2729" s="251">
        <v>42044</v>
      </c>
      <c r="J2729" s="251">
        <v>42062</v>
      </c>
      <c r="K2729" s="149">
        <f t="shared" si="212"/>
        <v>5.6249999999999998E-3</v>
      </c>
      <c r="L2729" s="180">
        <f t="shared" si="208"/>
        <v>15</v>
      </c>
      <c r="M2729" s="251"/>
      <c r="N2729" s="251"/>
      <c r="O2729" s="149">
        <f t="shared" si="213"/>
        <v>5.6249999999999998E-3</v>
      </c>
      <c r="P2729" s="151"/>
      <c r="Q2729" s="145"/>
      <c r="R2729" s="175">
        <f t="shared" ca="1" si="209"/>
        <v>1</v>
      </c>
      <c r="S2729" s="177"/>
    </row>
    <row r="2730" spans="2:19" ht="12.75" customHeight="1" x14ac:dyDescent="0.25">
      <c r="B2730" s="137">
        <v>2717</v>
      </c>
      <c r="C2730" s="81">
        <v>3</v>
      </c>
      <c r="D2730" s="83" t="s">
        <v>1955</v>
      </c>
      <c r="E2730" s="128" t="s">
        <v>1956</v>
      </c>
      <c r="F2730" s="85"/>
      <c r="G2730" s="85"/>
      <c r="H2730" s="79">
        <f t="shared" ca="1" si="205"/>
        <v>-1</v>
      </c>
      <c r="I2730" s="251">
        <v>42058</v>
      </c>
      <c r="J2730" s="251">
        <v>42062</v>
      </c>
      <c r="K2730" s="149">
        <v>0.26</v>
      </c>
      <c r="L2730" s="180">
        <f t="shared" si="208"/>
        <v>5</v>
      </c>
      <c r="M2730" s="251"/>
      <c r="N2730" s="251"/>
      <c r="O2730" s="149">
        <v>0.26</v>
      </c>
      <c r="P2730" s="151"/>
      <c r="Q2730" s="145"/>
      <c r="R2730" s="175">
        <f t="shared" ca="1" si="209"/>
        <v>1</v>
      </c>
      <c r="S2730" s="177">
        <v>1</v>
      </c>
    </row>
    <row r="2731" spans="2:19" ht="12.75" customHeight="1" x14ac:dyDescent="0.25">
      <c r="B2731" s="137">
        <v>2718</v>
      </c>
      <c r="C2731" s="81">
        <v>4</v>
      </c>
      <c r="D2731" s="83" t="s">
        <v>1957</v>
      </c>
      <c r="E2731" s="128" t="s">
        <v>1958</v>
      </c>
      <c r="F2731" s="86" t="s">
        <v>1959</v>
      </c>
      <c r="G2731" s="86" t="s">
        <v>1960</v>
      </c>
      <c r="H2731" s="79">
        <f t="shared" ca="1" si="205"/>
        <v>-1</v>
      </c>
      <c r="I2731" s="251">
        <v>42058</v>
      </c>
      <c r="J2731" s="251">
        <v>42062</v>
      </c>
      <c r="K2731" s="149">
        <f>SUM(K2732:K2739)</f>
        <v>0.90000000000000013</v>
      </c>
      <c r="L2731" s="180">
        <f t="shared" si="208"/>
        <v>5</v>
      </c>
      <c r="M2731" s="251"/>
      <c r="N2731" s="251"/>
      <c r="O2731" s="149">
        <f>SUM(O2732:O2739)</f>
        <v>0.90000000000000013</v>
      </c>
      <c r="P2731" s="151"/>
      <c r="Q2731" s="145"/>
      <c r="R2731" s="175">
        <f t="shared" ca="1" si="209"/>
        <v>1</v>
      </c>
      <c r="S2731" s="177">
        <v>0</v>
      </c>
    </row>
    <row r="2732" spans="2:19" ht="12.75" customHeight="1" x14ac:dyDescent="0.25">
      <c r="B2732" s="137">
        <v>2719</v>
      </c>
      <c r="C2732" s="81">
        <v>5</v>
      </c>
      <c r="D2732" s="83" t="s">
        <v>1961</v>
      </c>
      <c r="E2732" s="128" t="s">
        <v>1915</v>
      </c>
      <c r="F2732" s="86"/>
      <c r="G2732" s="86"/>
      <c r="H2732" s="79">
        <f t="shared" ca="1" si="205"/>
        <v>-1</v>
      </c>
      <c r="I2732" s="251">
        <v>42058</v>
      </c>
      <c r="J2732" s="251">
        <v>42062</v>
      </c>
      <c r="K2732" s="149">
        <f>K$45/8</f>
        <v>0.1125</v>
      </c>
      <c r="L2732" s="180">
        <f t="shared" si="208"/>
        <v>5</v>
      </c>
      <c r="M2732" s="251"/>
      <c r="N2732" s="251"/>
      <c r="O2732" s="149">
        <f>O$45/8</f>
        <v>0.1125</v>
      </c>
      <c r="P2732" s="151"/>
      <c r="Q2732" s="145"/>
      <c r="R2732" s="175">
        <f t="shared" ca="1" si="209"/>
        <v>1</v>
      </c>
      <c r="S2732" s="177"/>
    </row>
    <row r="2733" spans="2:19" ht="12.75" customHeight="1" x14ac:dyDescent="0.25">
      <c r="B2733" s="137">
        <v>2720</v>
      </c>
      <c r="C2733" s="81">
        <v>5</v>
      </c>
      <c r="D2733" s="83" t="s">
        <v>1962</v>
      </c>
      <c r="E2733" s="128" t="s">
        <v>1917</v>
      </c>
      <c r="F2733" s="86"/>
      <c r="G2733" s="86"/>
      <c r="H2733" s="79">
        <f t="shared" ca="1" si="205"/>
        <v>-1</v>
      </c>
      <c r="I2733" s="251">
        <v>42058</v>
      </c>
      <c r="J2733" s="251">
        <v>42062</v>
      </c>
      <c r="K2733" s="149">
        <f t="shared" ref="K2733:K2739" si="214">K$45/8</f>
        <v>0.1125</v>
      </c>
      <c r="L2733" s="180">
        <f t="shared" si="208"/>
        <v>5</v>
      </c>
      <c r="M2733" s="251"/>
      <c r="N2733" s="251"/>
      <c r="O2733" s="149">
        <f t="shared" ref="O2733:O2739" si="215">O$45/8</f>
        <v>0.1125</v>
      </c>
      <c r="P2733" s="151"/>
      <c r="Q2733" s="145"/>
      <c r="R2733" s="175">
        <f t="shared" ca="1" si="209"/>
        <v>1</v>
      </c>
      <c r="S2733" s="177"/>
    </row>
    <row r="2734" spans="2:19" ht="12.75" customHeight="1" x14ac:dyDescent="0.25">
      <c r="B2734" s="137">
        <v>2721</v>
      </c>
      <c r="C2734" s="81">
        <v>5</v>
      </c>
      <c r="D2734" s="83" t="s">
        <v>1963</v>
      </c>
      <c r="E2734" s="128" t="s">
        <v>1919</v>
      </c>
      <c r="F2734" s="86"/>
      <c r="G2734" s="86"/>
      <c r="H2734" s="79">
        <f t="shared" ca="1" si="205"/>
        <v>-1</v>
      </c>
      <c r="I2734" s="251">
        <v>42058</v>
      </c>
      <c r="J2734" s="251">
        <v>42062</v>
      </c>
      <c r="K2734" s="149">
        <f t="shared" si="214"/>
        <v>0.1125</v>
      </c>
      <c r="L2734" s="180">
        <f t="shared" si="208"/>
        <v>5</v>
      </c>
      <c r="M2734" s="251"/>
      <c r="N2734" s="251"/>
      <c r="O2734" s="149">
        <f t="shared" si="215"/>
        <v>0.1125</v>
      </c>
      <c r="P2734" s="151"/>
      <c r="Q2734" s="145"/>
      <c r="R2734" s="175">
        <f t="shared" ca="1" si="209"/>
        <v>1</v>
      </c>
      <c r="S2734" s="177"/>
    </row>
    <row r="2735" spans="2:19" ht="12.75" customHeight="1" x14ac:dyDescent="0.25">
      <c r="B2735" s="137">
        <v>2722</v>
      </c>
      <c r="C2735" s="81">
        <v>5</v>
      </c>
      <c r="D2735" s="83" t="s">
        <v>1964</v>
      </c>
      <c r="E2735" s="128" t="s">
        <v>1921</v>
      </c>
      <c r="F2735" s="86"/>
      <c r="G2735" s="86"/>
      <c r="H2735" s="79">
        <f t="shared" ca="1" si="205"/>
        <v>-1</v>
      </c>
      <c r="I2735" s="251">
        <v>42058</v>
      </c>
      <c r="J2735" s="251">
        <v>42062</v>
      </c>
      <c r="K2735" s="149">
        <f t="shared" si="214"/>
        <v>0.1125</v>
      </c>
      <c r="L2735" s="180">
        <f t="shared" si="208"/>
        <v>5</v>
      </c>
      <c r="M2735" s="251"/>
      <c r="N2735" s="251"/>
      <c r="O2735" s="149">
        <f t="shared" si="215"/>
        <v>0.1125</v>
      </c>
      <c r="P2735" s="151"/>
      <c r="Q2735" s="145"/>
      <c r="R2735" s="175">
        <f t="shared" ca="1" si="209"/>
        <v>1</v>
      </c>
      <c r="S2735" s="177"/>
    </row>
    <row r="2736" spans="2:19" ht="12.75" customHeight="1" x14ac:dyDescent="0.25">
      <c r="B2736" s="137">
        <v>2723</v>
      </c>
      <c r="C2736" s="81">
        <v>5</v>
      </c>
      <c r="D2736" s="83" t="s">
        <v>1965</v>
      </c>
      <c r="E2736" s="128" t="s">
        <v>1923</v>
      </c>
      <c r="F2736" s="86"/>
      <c r="G2736" s="86"/>
      <c r="H2736" s="79">
        <f t="shared" ca="1" si="205"/>
        <v>-1</v>
      </c>
      <c r="I2736" s="251">
        <v>42058</v>
      </c>
      <c r="J2736" s="251">
        <v>42062</v>
      </c>
      <c r="K2736" s="149">
        <f t="shared" si="214"/>
        <v>0.1125</v>
      </c>
      <c r="L2736" s="180">
        <f t="shared" si="208"/>
        <v>5</v>
      </c>
      <c r="M2736" s="251"/>
      <c r="N2736" s="251"/>
      <c r="O2736" s="149">
        <f t="shared" si="215"/>
        <v>0.1125</v>
      </c>
      <c r="P2736" s="151"/>
      <c r="Q2736" s="145"/>
      <c r="R2736" s="175">
        <f t="shared" ca="1" si="209"/>
        <v>1</v>
      </c>
      <c r="S2736" s="177"/>
    </row>
    <row r="2737" spans="2:19" ht="12.75" customHeight="1" x14ac:dyDescent="0.25">
      <c r="B2737" s="137">
        <v>2724</v>
      </c>
      <c r="C2737" s="81">
        <v>5</v>
      </c>
      <c r="D2737" s="83" t="s">
        <v>1966</v>
      </c>
      <c r="E2737" s="128" t="s">
        <v>1925</v>
      </c>
      <c r="F2737" s="86"/>
      <c r="G2737" s="86"/>
      <c r="H2737" s="79">
        <f t="shared" ca="1" si="205"/>
        <v>-1</v>
      </c>
      <c r="I2737" s="251">
        <v>42058</v>
      </c>
      <c r="J2737" s="251">
        <v>42062</v>
      </c>
      <c r="K2737" s="149">
        <f t="shared" si="214"/>
        <v>0.1125</v>
      </c>
      <c r="L2737" s="180">
        <f t="shared" si="208"/>
        <v>5</v>
      </c>
      <c r="M2737" s="251"/>
      <c r="N2737" s="251"/>
      <c r="O2737" s="149">
        <f t="shared" si="215"/>
        <v>0.1125</v>
      </c>
      <c r="P2737" s="151"/>
      <c r="Q2737" s="145"/>
      <c r="R2737" s="175">
        <f t="shared" ca="1" si="209"/>
        <v>1</v>
      </c>
      <c r="S2737" s="177"/>
    </row>
    <row r="2738" spans="2:19" ht="12.75" customHeight="1" x14ac:dyDescent="0.25">
      <c r="B2738" s="137">
        <v>2725</v>
      </c>
      <c r="C2738" s="81">
        <v>5</v>
      </c>
      <c r="D2738" s="83" t="s">
        <v>1967</v>
      </c>
      <c r="E2738" s="128" t="s">
        <v>1848</v>
      </c>
      <c r="F2738" s="86"/>
      <c r="G2738" s="86"/>
      <c r="H2738" s="79">
        <f t="shared" ca="1" si="205"/>
        <v>-1</v>
      </c>
      <c r="I2738" s="251">
        <v>42058</v>
      </c>
      <c r="J2738" s="251">
        <v>42062</v>
      </c>
      <c r="K2738" s="149">
        <f t="shared" si="214"/>
        <v>0.1125</v>
      </c>
      <c r="L2738" s="180">
        <f t="shared" si="208"/>
        <v>5</v>
      </c>
      <c r="M2738" s="251"/>
      <c r="N2738" s="251"/>
      <c r="O2738" s="149">
        <f t="shared" si="215"/>
        <v>0.1125</v>
      </c>
      <c r="P2738" s="151"/>
      <c r="Q2738" s="145"/>
      <c r="R2738" s="175">
        <f t="shared" ca="1" si="209"/>
        <v>1</v>
      </c>
      <c r="S2738" s="177"/>
    </row>
    <row r="2739" spans="2:19" ht="12.75" customHeight="1" x14ac:dyDescent="0.25">
      <c r="B2739" s="137">
        <v>2726</v>
      </c>
      <c r="C2739" s="81">
        <v>5</v>
      </c>
      <c r="D2739" s="83" t="s">
        <v>1968</v>
      </c>
      <c r="E2739" s="128" t="s">
        <v>1928</v>
      </c>
      <c r="F2739" s="86"/>
      <c r="G2739" s="86"/>
      <c r="H2739" s="79">
        <f t="shared" ca="1" si="205"/>
        <v>-1</v>
      </c>
      <c r="I2739" s="251">
        <v>42058</v>
      </c>
      <c r="J2739" s="251">
        <v>42062</v>
      </c>
      <c r="K2739" s="149">
        <f t="shared" si="214"/>
        <v>0.1125</v>
      </c>
      <c r="L2739" s="180">
        <f t="shared" si="208"/>
        <v>5</v>
      </c>
      <c r="M2739" s="251"/>
      <c r="N2739" s="251"/>
      <c r="O2739" s="149">
        <f t="shared" si="215"/>
        <v>0.1125</v>
      </c>
      <c r="P2739" s="151"/>
      <c r="Q2739" s="145"/>
      <c r="R2739" s="175">
        <f t="shared" ca="1" si="209"/>
        <v>1</v>
      </c>
      <c r="S2739" s="177"/>
    </row>
    <row r="2740" spans="2:19" ht="12.75" customHeight="1" x14ac:dyDescent="0.25">
      <c r="B2740" s="137">
        <v>2727</v>
      </c>
      <c r="C2740" s="81">
        <v>3</v>
      </c>
      <c r="D2740" s="83" t="s">
        <v>1969</v>
      </c>
      <c r="E2740" s="128" t="s">
        <v>1970</v>
      </c>
      <c r="F2740" s="85"/>
      <c r="G2740" s="85"/>
      <c r="H2740" s="79">
        <f t="shared" ca="1" si="205"/>
        <v>-1</v>
      </c>
      <c r="I2740" s="251">
        <v>42065</v>
      </c>
      <c r="J2740" s="251">
        <v>42076</v>
      </c>
      <c r="K2740" s="149">
        <v>0.46</v>
      </c>
      <c r="L2740" s="180">
        <f t="shared" si="208"/>
        <v>10</v>
      </c>
      <c r="M2740" s="251"/>
      <c r="N2740" s="251"/>
      <c r="O2740" s="149">
        <v>0.46</v>
      </c>
      <c r="P2740" s="151"/>
      <c r="Q2740" s="145"/>
      <c r="R2740" s="175">
        <f t="shared" ca="1" si="209"/>
        <v>1</v>
      </c>
      <c r="S2740" s="177">
        <v>1</v>
      </c>
    </row>
    <row r="2741" spans="2:19" ht="24" customHeight="1" x14ac:dyDescent="0.25">
      <c r="B2741" s="137">
        <v>2728</v>
      </c>
      <c r="C2741" s="81">
        <v>4</v>
      </c>
      <c r="D2741" s="83" t="s">
        <v>1971</v>
      </c>
      <c r="E2741" s="128" t="s">
        <v>1972</v>
      </c>
      <c r="F2741" s="84" t="s">
        <v>1973</v>
      </c>
      <c r="G2741" s="86" t="s">
        <v>1946</v>
      </c>
      <c r="H2741" s="79">
        <f t="shared" ca="1" si="205"/>
        <v>-1</v>
      </c>
      <c r="I2741" s="251">
        <v>42065</v>
      </c>
      <c r="J2741" s="251">
        <v>42076</v>
      </c>
      <c r="K2741" s="149">
        <f>SUM(K2742:K2749)</f>
        <v>3.7499999999999999E-2</v>
      </c>
      <c r="L2741" s="180">
        <f t="shared" si="208"/>
        <v>10</v>
      </c>
      <c r="M2741" s="251"/>
      <c r="N2741" s="251"/>
      <c r="O2741" s="149">
        <f>SUM(O2742:O2749)</f>
        <v>3.7499999999999999E-2</v>
      </c>
      <c r="P2741" s="151"/>
      <c r="Q2741" s="145"/>
      <c r="R2741" s="175">
        <f t="shared" ca="1" si="209"/>
        <v>1</v>
      </c>
      <c r="S2741" s="177">
        <v>0</v>
      </c>
    </row>
    <row r="2742" spans="2:19" ht="12.75" customHeight="1" x14ac:dyDescent="0.25">
      <c r="B2742" s="137">
        <v>2729</v>
      </c>
      <c r="C2742" s="81">
        <v>5</v>
      </c>
      <c r="D2742" s="83" t="s">
        <v>1974</v>
      </c>
      <c r="E2742" s="128" t="s">
        <v>1915</v>
      </c>
      <c r="F2742" s="86"/>
      <c r="G2742" s="86"/>
      <c r="H2742" s="79">
        <f t="shared" ca="1" si="205"/>
        <v>-1</v>
      </c>
      <c r="I2742" s="251">
        <v>42065</v>
      </c>
      <c r="J2742" s="251">
        <v>42076</v>
      </c>
      <c r="K2742" s="149">
        <f>K$55/8</f>
        <v>4.6874999999999998E-3</v>
      </c>
      <c r="L2742" s="180">
        <f t="shared" si="208"/>
        <v>10</v>
      </c>
      <c r="M2742" s="251"/>
      <c r="N2742" s="251"/>
      <c r="O2742" s="149">
        <f>O$55/8</f>
        <v>4.6874999999999998E-3</v>
      </c>
      <c r="P2742" s="151"/>
      <c r="Q2742" s="145"/>
      <c r="R2742" s="175">
        <f t="shared" ca="1" si="209"/>
        <v>1</v>
      </c>
      <c r="S2742" s="177"/>
    </row>
    <row r="2743" spans="2:19" ht="12.75" customHeight="1" x14ac:dyDescent="0.25">
      <c r="B2743" s="137">
        <v>2730</v>
      </c>
      <c r="C2743" s="81">
        <v>5</v>
      </c>
      <c r="D2743" s="83" t="s">
        <v>1975</v>
      </c>
      <c r="E2743" s="128" t="s">
        <v>1917</v>
      </c>
      <c r="F2743" s="86"/>
      <c r="G2743" s="86"/>
      <c r="H2743" s="79">
        <f t="shared" ca="1" si="205"/>
        <v>-1</v>
      </c>
      <c r="I2743" s="251">
        <v>42065</v>
      </c>
      <c r="J2743" s="251">
        <v>42076</v>
      </c>
      <c r="K2743" s="149">
        <f t="shared" ref="K2743:K2749" si="216">K$55/8</f>
        <v>4.6874999999999998E-3</v>
      </c>
      <c r="L2743" s="180">
        <f t="shared" si="208"/>
        <v>10</v>
      </c>
      <c r="M2743" s="251"/>
      <c r="N2743" s="251"/>
      <c r="O2743" s="149">
        <f t="shared" ref="O2743:O2749" si="217">O$55/8</f>
        <v>4.6874999999999998E-3</v>
      </c>
      <c r="P2743" s="151"/>
      <c r="Q2743" s="145"/>
      <c r="R2743" s="175">
        <f t="shared" ca="1" si="209"/>
        <v>1</v>
      </c>
      <c r="S2743" s="177"/>
    </row>
    <row r="2744" spans="2:19" ht="12.75" customHeight="1" x14ac:dyDescent="0.25">
      <c r="B2744" s="137">
        <v>2731</v>
      </c>
      <c r="C2744" s="81">
        <v>5</v>
      </c>
      <c r="D2744" s="83" t="s">
        <v>1976</v>
      </c>
      <c r="E2744" s="128" t="s">
        <v>1919</v>
      </c>
      <c r="F2744" s="86"/>
      <c r="G2744" s="86"/>
      <c r="H2744" s="79">
        <f t="shared" ca="1" si="205"/>
        <v>-1</v>
      </c>
      <c r="I2744" s="251">
        <v>42065</v>
      </c>
      <c r="J2744" s="251">
        <v>42076</v>
      </c>
      <c r="K2744" s="149">
        <f t="shared" si="216"/>
        <v>4.6874999999999998E-3</v>
      </c>
      <c r="L2744" s="180">
        <f t="shared" si="208"/>
        <v>10</v>
      </c>
      <c r="M2744" s="251"/>
      <c r="N2744" s="251"/>
      <c r="O2744" s="149">
        <f t="shared" si="217"/>
        <v>4.6874999999999998E-3</v>
      </c>
      <c r="P2744" s="151"/>
      <c r="Q2744" s="145"/>
      <c r="R2744" s="175">
        <f t="shared" ca="1" si="209"/>
        <v>1</v>
      </c>
      <c r="S2744" s="177"/>
    </row>
    <row r="2745" spans="2:19" ht="12.75" customHeight="1" x14ac:dyDescent="0.25">
      <c r="B2745" s="137">
        <v>2732</v>
      </c>
      <c r="C2745" s="81">
        <v>5</v>
      </c>
      <c r="D2745" s="83" t="s">
        <v>1977</v>
      </c>
      <c r="E2745" s="128" t="s">
        <v>1921</v>
      </c>
      <c r="F2745" s="86"/>
      <c r="G2745" s="86"/>
      <c r="H2745" s="79">
        <f t="shared" ca="1" si="205"/>
        <v>-1</v>
      </c>
      <c r="I2745" s="251">
        <v>42065</v>
      </c>
      <c r="J2745" s="251">
        <v>42076</v>
      </c>
      <c r="K2745" s="149">
        <f>K$55/8</f>
        <v>4.6874999999999998E-3</v>
      </c>
      <c r="L2745" s="180">
        <f t="shared" si="208"/>
        <v>10</v>
      </c>
      <c r="M2745" s="251"/>
      <c r="N2745" s="251"/>
      <c r="O2745" s="149">
        <f>O$55/8</f>
        <v>4.6874999999999998E-3</v>
      </c>
      <c r="P2745" s="151"/>
      <c r="Q2745" s="145"/>
      <c r="R2745" s="175">
        <f t="shared" ca="1" si="209"/>
        <v>1</v>
      </c>
      <c r="S2745" s="177"/>
    </row>
    <row r="2746" spans="2:19" ht="12.75" customHeight="1" x14ac:dyDescent="0.25">
      <c r="B2746" s="137">
        <v>2733</v>
      </c>
      <c r="C2746" s="81">
        <v>5</v>
      </c>
      <c r="D2746" s="83" t="s">
        <v>1978</v>
      </c>
      <c r="E2746" s="128" t="s">
        <v>1923</v>
      </c>
      <c r="F2746" s="86"/>
      <c r="G2746" s="86"/>
      <c r="H2746" s="79">
        <f t="shared" ca="1" si="205"/>
        <v>-1</v>
      </c>
      <c r="I2746" s="251">
        <v>42065</v>
      </c>
      <c r="J2746" s="251">
        <v>42076</v>
      </c>
      <c r="K2746" s="149">
        <f t="shared" si="216"/>
        <v>4.6874999999999998E-3</v>
      </c>
      <c r="L2746" s="180">
        <f t="shared" si="208"/>
        <v>10</v>
      </c>
      <c r="M2746" s="251"/>
      <c r="N2746" s="251"/>
      <c r="O2746" s="149">
        <f t="shared" si="217"/>
        <v>4.6874999999999998E-3</v>
      </c>
      <c r="P2746" s="151"/>
      <c r="Q2746" s="145"/>
      <c r="R2746" s="175">
        <f t="shared" ca="1" si="209"/>
        <v>1</v>
      </c>
      <c r="S2746" s="177"/>
    </row>
    <row r="2747" spans="2:19" ht="12.75" customHeight="1" x14ac:dyDescent="0.25">
      <c r="B2747" s="137">
        <v>2734</v>
      </c>
      <c r="C2747" s="81">
        <v>5</v>
      </c>
      <c r="D2747" s="83" t="s">
        <v>1979</v>
      </c>
      <c r="E2747" s="128" t="s">
        <v>1925</v>
      </c>
      <c r="F2747" s="86"/>
      <c r="G2747" s="86"/>
      <c r="H2747" s="79">
        <f t="shared" ca="1" si="205"/>
        <v>-1</v>
      </c>
      <c r="I2747" s="251">
        <v>42065</v>
      </c>
      <c r="J2747" s="251">
        <v>42076</v>
      </c>
      <c r="K2747" s="149">
        <f t="shared" si="216"/>
        <v>4.6874999999999998E-3</v>
      </c>
      <c r="L2747" s="180">
        <f t="shared" si="208"/>
        <v>10</v>
      </c>
      <c r="M2747" s="251"/>
      <c r="N2747" s="251"/>
      <c r="O2747" s="149">
        <f t="shared" si="217"/>
        <v>4.6874999999999998E-3</v>
      </c>
      <c r="P2747" s="151"/>
      <c r="Q2747" s="145"/>
      <c r="R2747" s="175">
        <f t="shared" ca="1" si="209"/>
        <v>1</v>
      </c>
      <c r="S2747" s="177"/>
    </row>
    <row r="2748" spans="2:19" ht="12.75" customHeight="1" x14ac:dyDescent="0.25">
      <c r="B2748" s="137">
        <v>2735</v>
      </c>
      <c r="C2748" s="81">
        <v>5</v>
      </c>
      <c r="D2748" s="83" t="s">
        <v>1980</v>
      </c>
      <c r="E2748" s="128" t="s">
        <v>1848</v>
      </c>
      <c r="F2748" s="86"/>
      <c r="G2748" s="86"/>
      <c r="H2748" s="79">
        <f t="shared" ca="1" si="205"/>
        <v>-1</v>
      </c>
      <c r="I2748" s="251">
        <v>42065</v>
      </c>
      <c r="J2748" s="251">
        <v>42076</v>
      </c>
      <c r="K2748" s="149">
        <f t="shared" si="216"/>
        <v>4.6874999999999998E-3</v>
      </c>
      <c r="L2748" s="180">
        <f t="shared" si="208"/>
        <v>10</v>
      </c>
      <c r="M2748" s="251"/>
      <c r="N2748" s="251"/>
      <c r="O2748" s="149">
        <f t="shared" si="217"/>
        <v>4.6874999999999998E-3</v>
      </c>
      <c r="P2748" s="151"/>
      <c r="Q2748" s="145"/>
      <c r="R2748" s="175">
        <f t="shared" ca="1" si="209"/>
        <v>1</v>
      </c>
      <c r="S2748" s="177"/>
    </row>
    <row r="2749" spans="2:19" ht="12.75" customHeight="1" x14ac:dyDescent="0.25">
      <c r="B2749" s="137">
        <v>2736</v>
      </c>
      <c r="C2749" s="81">
        <v>5</v>
      </c>
      <c r="D2749" s="83" t="s">
        <v>1981</v>
      </c>
      <c r="E2749" s="128" t="s">
        <v>1928</v>
      </c>
      <c r="F2749" s="86"/>
      <c r="G2749" s="86"/>
      <c r="H2749" s="79">
        <f t="shared" ca="1" si="205"/>
        <v>-1</v>
      </c>
      <c r="I2749" s="251">
        <v>42065</v>
      </c>
      <c r="J2749" s="251">
        <v>42076</v>
      </c>
      <c r="K2749" s="149">
        <f t="shared" si="216"/>
        <v>4.6874999999999998E-3</v>
      </c>
      <c r="L2749" s="180">
        <f t="shared" si="208"/>
        <v>10</v>
      </c>
      <c r="M2749" s="251"/>
      <c r="N2749" s="251"/>
      <c r="O2749" s="149">
        <f t="shared" si="217"/>
        <v>4.6874999999999998E-3</v>
      </c>
      <c r="P2749" s="151"/>
      <c r="Q2749" s="145"/>
      <c r="R2749" s="175">
        <f t="shared" ca="1" si="209"/>
        <v>1</v>
      </c>
      <c r="S2749" s="177"/>
    </row>
    <row r="2750" spans="2:19" ht="12.75" customHeight="1" x14ac:dyDescent="0.25">
      <c r="B2750" s="137">
        <v>2737</v>
      </c>
      <c r="C2750" s="81">
        <v>3</v>
      </c>
      <c r="D2750" s="83" t="s">
        <v>1982</v>
      </c>
      <c r="E2750" s="128" t="s">
        <v>1983</v>
      </c>
      <c r="F2750" s="85"/>
      <c r="G2750" s="85"/>
      <c r="H2750" s="79">
        <f t="shared" ca="1" si="205"/>
        <v>-1</v>
      </c>
      <c r="I2750" s="251">
        <v>42074</v>
      </c>
      <c r="J2750" s="251">
        <v>42076</v>
      </c>
      <c r="K2750" s="149">
        <v>0.13</v>
      </c>
      <c r="L2750" s="180">
        <f t="shared" si="208"/>
        <v>3</v>
      </c>
      <c r="M2750" s="251"/>
      <c r="N2750" s="251"/>
      <c r="O2750" s="149">
        <v>0.13</v>
      </c>
      <c r="P2750" s="151"/>
      <c r="Q2750" s="145"/>
      <c r="R2750" s="175">
        <f t="shared" ca="1" si="209"/>
        <v>1</v>
      </c>
      <c r="S2750" s="177">
        <v>1</v>
      </c>
    </row>
    <row r="2751" spans="2:19" ht="12.75" customHeight="1" x14ac:dyDescent="0.25">
      <c r="B2751" s="137">
        <v>2738</v>
      </c>
      <c r="C2751" s="81">
        <v>4</v>
      </c>
      <c r="D2751" s="83" t="s">
        <v>1984</v>
      </c>
      <c r="E2751" s="128" t="s">
        <v>1985</v>
      </c>
      <c r="F2751" s="86" t="s">
        <v>1986</v>
      </c>
      <c r="G2751" s="86" t="s">
        <v>1946</v>
      </c>
      <c r="H2751" s="79">
        <f t="shared" ca="1" si="205"/>
        <v>-1</v>
      </c>
      <c r="I2751" s="251">
        <v>42074</v>
      </c>
      <c r="J2751" s="251">
        <v>42076</v>
      </c>
      <c r="K2751" s="149">
        <v>0.13</v>
      </c>
      <c r="L2751" s="180">
        <f t="shared" si="208"/>
        <v>3</v>
      </c>
      <c r="M2751" s="251"/>
      <c r="N2751" s="251"/>
      <c r="O2751" s="149">
        <v>0.13</v>
      </c>
      <c r="P2751" s="151"/>
      <c r="Q2751" s="145"/>
      <c r="R2751" s="175">
        <f t="shared" ca="1" si="209"/>
        <v>1</v>
      </c>
      <c r="S2751" s="177">
        <v>0</v>
      </c>
    </row>
    <row r="2752" spans="2:19" ht="12.75" customHeight="1" x14ac:dyDescent="0.25">
      <c r="B2752" s="137">
        <v>2739</v>
      </c>
      <c r="C2752" s="81">
        <v>2</v>
      </c>
      <c r="D2752" s="108">
        <v>13.2</v>
      </c>
      <c r="E2752" s="128" t="s">
        <v>1987</v>
      </c>
      <c r="F2752" s="85"/>
      <c r="G2752" s="85"/>
      <c r="H2752" s="79">
        <f t="shared" ca="1" si="205"/>
        <v>-1</v>
      </c>
      <c r="I2752" s="251">
        <v>42072</v>
      </c>
      <c r="J2752" s="251">
        <v>42094</v>
      </c>
      <c r="K2752" s="149">
        <v>1.3</v>
      </c>
      <c r="L2752" s="180">
        <f t="shared" si="208"/>
        <v>17</v>
      </c>
      <c r="M2752" s="251"/>
      <c r="N2752" s="251"/>
      <c r="O2752" s="149">
        <v>1.3</v>
      </c>
      <c r="P2752" s="151"/>
      <c r="Q2752" s="145"/>
      <c r="R2752" s="175">
        <f t="shared" ca="1" si="209"/>
        <v>1</v>
      </c>
      <c r="S2752" s="177">
        <v>1</v>
      </c>
    </row>
    <row r="2753" spans="2:19" ht="12.75" customHeight="1" x14ac:dyDescent="0.25">
      <c r="B2753" s="137">
        <v>2740</v>
      </c>
      <c r="C2753" s="81">
        <v>3</v>
      </c>
      <c r="D2753" s="83" t="s">
        <v>1988</v>
      </c>
      <c r="E2753" s="128" t="s">
        <v>1989</v>
      </c>
      <c r="F2753" s="85"/>
      <c r="G2753" s="86"/>
      <c r="H2753" s="79">
        <f t="shared" ca="1" si="205"/>
        <v>-1</v>
      </c>
      <c r="I2753" s="251">
        <v>42072</v>
      </c>
      <c r="J2753" s="251">
        <v>42088</v>
      </c>
      <c r="K2753" s="149">
        <v>1.04</v>
      </c>
      <c r="L2753" s="180">
        <f t="shared" si="208"/>
        <v>13</v>
      </c>
      <c r="M2753" s="251"/>
      <c r="N2753" s="251"/>
      <c r="O2753" s="149">
        <v>1.04</v>
      </c>
      <c r="P2753" s="151"/>
      <c r="Q2753" s="145"/>
      <c r="R2753" s="175">
        <f t="shared" ca="1" si="209"/>
        <v>1</v>
      </c>
      <c r="S2753" s="177">
        <v>1</v>
      </c>
    </row>
    <row r="2754" spans="2:19" ht="12.75" customHeight="1" x14ac:dyDescent="0.25">
      <c r="B2754" s="137">
        <v>2741</v>
      </c>
      <c r="C2754" s="81">
        <v>4</v>
      </c>
      <c r="D2754" s="83" t="s">
        <v>1990</v>
      </c>
      <c r="E2754" s="128" t="s">
        <v>1991</v>
      </c>
      <c r="F2754" s="86" t="s">
        <v>1992</v>
      </c>
      <c r="G2754" s="86" t="s">
        <v>1960</v>
      </c>
      <c r="H2754" s="79">
        <f t="shared" ca="1" si="205"/>
        <v>-1</v>
      </c>
      <c r="I2754" s="251">
        <v>42072</v>
      </c>
      <c r="J2754" s="251">
        <v>42088</v>
      </c>
      <c r="K2754" s="149">
        <v>0.72799999999999998</v>
      </c>
      <c r="L2754" s="180">
        <f t="shared" si="208"/>
        <v>13</v>
      </c>
      <c r="M2754" s="251"/>
      <c r="N2754" s="251"/>
      <c r="O2754" s="149">
        <v>0.72799999999999998</v>
      </c>
      <c r="P2754" s="151"/>
      <c r="Q2754" s="145"/>
      <c r="R2754" s="175">
        <f t="shared" ca="1" si="209"/>
        <v>1</v>
      </c>
      <c r="S2754" s="177">
        <v>0</v>
      </c>
    </row>
    <row r="2755" spans="2:19" ht="12.75" customHeight="1" x14ac:dyDescent="0.25">
      <c r="B2755" s="137">
        <v>2742</v>
      </c>
      <c r="C2755" s="81">
        <v>5</v>
      </c>
      <c r="D2755" s="83" t="s">
        <v>1993</v>
      </c>
      <c r="E2755" s="128" t="s">
        <v>1915</v>
      </c>
      <c r="F2755" s="86"/>
      <c r="G2755" s="86"/>
      <c r="H2755" s="79">
        <f t="shared" ca="1" si="205"/>
        <v>-1</v>
      </c>
      <c r="I2755" s="251">
        <v>42072</v>
      </c>
      <c r="J2755" s="251">
        <v>42088</v>
      </c>
      <c r="K2755" s="149">
        <f>K$69/8</f>
        <v>4.6874999999999998E-3</v>
      </c>
      <c r="L2755" s="180">
        <f t="shared" si="208"/>
        <v>13</v>
      </c>
      <c r="M2755" s="251"/>
      <c r="N2755" s="251"/>
      <c r="O2755" s="149">
        <f>O$69/8</f>
        <v>4.6874999999999998E-3</v>
      </c>
      <c r="P2755" s="151"/>
      <c r="Q2755" s="145"/>
      <c r="R2755" s="175">
        <f t="shared" ca="1" si="209"/>
        <v>1</v>
      </c>
      <c r="S2755" s="177"/>
    </row>
    <row r="2756" spans="2:19" ht="12.75" customHeight="1" x14ac:dyDescent="0.25">
      <c r="B2756" s="137">
        <v>2743</v>
      </c>
      <c r="C2756" s="81">
        <v>5</v>
      </c>
      <c r="D2756" s="83" t="s">
        <v>1994</v>
      </c>
      <c r="E2756" s="128" t="s">
        <v>1917</v>
      </c>
      <c r="F2756" s="86"/>
      <c r="G2756" s="86"/>
      <c r="H2756" s="79">
        <f t="shared" ca="1" si="205"/>
        <v>-1</v>
      </c>
      <c r="I2756" s="251">
        <v>42072</v>
      </c>
      <c r="J2756" s="251">
        <v>42088</v>
      </c>
      <c r="K2756" s="149">
        <f t="shared" ref="K2756:K2762" si="218">K$69/8</f>
        <v>4.6874999999999998E-3</v>
      </c>
      <c r="L2756" s="180">
        <f t="shared" si="208"/>
        <v>13</v>
      </c>
      <c r="M2756" s="251"/>
      <c r="N2756" s="251"/>
      <c r="O2756" s="149">
        <f t="shared" ref="O2756:O2762" si="219">O$69/8</f>
        <v>4.6874999999999998E-3</v>
      </c>
      <c r="P2756" s="151"/>
      <c r="Q2756" s="145"/>
      <c r="R2756" s="175">
        <f t="shared" ca="1" si="209"/>
        <v>1</v>
      </c>
      <c r="S2756" s="177"/>
    </row>
    <row r="2757" spans="2:19" ht="12.75" customHeight="1" x14ac:dyDescent="0.25">
      <c r="B2757" s="137">
        <v>2744</v>
      </c>
      <c r="C2757" s="81">
        <v>5</v>
      </c>
      <c r="D2757" s="83" t="s">
        <v>1995</v>
      </c>
      <c r="E2757" s="128" t="s">
        <v>1919</v>
      </c>
      <c r="F2757" s="86"/>
      <c r="G2757" s="86"/>
      <c r="H2757" s="79">
        <f t="shared" ca="1" si="205"/>
        <v>-1</v>
      </c>
      <c r="I2757" s="251">
        <v>42072</v>
      </c>
      <c r="J2757" s="251">
        <v>42088</v>
      </c>
      <c r="K2757" s="149">
        <f t="shared" si="218"/>
        <v>4.6874999999999998E-3</v>
      </c>
      <c r="L2757" s="180">
        <f t="shared" si="208"/>
        <v>13</v>
      </c>
      <c r="M2757" s="251"/>
      <c r="N2757" s="251"/>
      <c r="O2757" s="149">
        <f t="shared" si="219"/>
        <v>4.6874999999999998E-3</v>
      </c>
      <c r="P2757" s="151"/>
      <c r="Q2757" s="145"/>
      <c r="R2757" s="175">
        <f t="shared" ca="1" si="209"/>
        <v>1</v>
      </c>
      <c r="S2757" s="177"/>
    </row>
    <row r="2758" spans="2:19" ht="12.75" customHeight="1" x14ac:dyDescent="0.25">
      <c r="B2758" s="137">
        <v>2745</v>
      </c>
      <c r="C2758" s="81">
        <v>5</v>
      </c>
      <c r="D2758" s="83" t="s">
        <v>1996</v>
      </c>
      <c r="E2758" s="128" t="s">
        <v>1921</v>
      </c>
      <c r="F2758" s="86"/>
      <c r="G2758" s="86"/>
      <c r="H2758" s="79">
        <f t="shared" ca="1" si="205"/>
        <v>-1</v>
      </c>
      <c r="I2758" s="251">
        <v>42072</v>
      </c>
      <c r="J2758" s="251">
        <v>42088</v>
      </c>
      <c r="K2758" s="149">
        <f t="shared" si="218"/>
        <v>4.6874999999999998E-3</v>
      </c>
      <c r="L2758" s="180">
        <f t="shared" si="208"/>
        <v>13</v>
      </c>
      <c r="M2758" s="251"/>
      <c r="N2758" s="251"/>
      <c r="O2758" s="149">
        <f t="shared" si="219"/>
        <v>4.6874999999999998E-3</v>
      </c>
      <c r="P2758" s="151"/>
      <c r="Q2758" s="145"/>
      <c r="R2758" s="175">
        <f t="shared" ca="1" si="209"/>
        <v>1</v>
      </c>
      <c r="S2758" s="177"/>
    </row>
    <row r="2759" spans="2:19" ht="12.75" customHeight="1" x14ac:dyDescent="0.25">
      <c r="B2759" s="137">
        <v>2746</v>
      </c>
      <c r="C2759" s="81">
        <v>5</v>
      </c>
      <c r="D2759" s="83" t="s">
        <v>1997</v>
      </c>
      <c r="E2759" s="128" t="s">
        <v>1923</v>
      </c>
      <c r="F2759" s="86"/>
      <c r="G2759" s="86"/>
      <c r="H2759" s="79">
        <f t="shared" ca="1" si="205"/>
        <v>-1</v>
      </c>
      <c r="I2759" s="251">
        <v>42072</v>
      </c>
      <c r="J2759" s="251">
        <v>42088</v>
      </c>
      <c r="K2759" s="149">
        <f t="shared" si="218"/>
        <v>4.6874999999999998E-3</v>
      </c>
      <c r="L2759" s="180">
        <f t="shared" si="208"/>
        <v>13</v>
      </c>
      <c r="M2759" s="251"/>
      <c r="N2759" s="251"/>
      <c r="O2759" s="149">
        <f t="shared" si="219"/>
        <v>4.6874999999999998E-3</v>
      </c>
      <c r="P2759" s="151"/>
      <c r="Q2759" s="145"/>
      <c r="R2759" s="175">
        <f t="shared" ca="1" si="209"/>
        <v>1</v>
      </c>
      <c r="S2759" s="177"/>
    </row>
    <row r="2760" spans="2:19" ht="12.75" customHeight="1" x14ac:dyDescent="0.25">
      <c r="B2760" s="137">
        <v>2747</v>
      </c>
      <c r="C2760" s="81">
        <v>5</v>
      </c>
      <c r="D2760" s="83" t="s">
        <v>1998</v>
      </c>
      <c r="E2760" s="128" t="s">
        <v>1925</v>
      </c>
      <c r="F2760" s="86"/>
      <c r="G2760" s="86"/>
      <c r="H2760" s="79">
        <f t="shared" ca="1" si="205"/>
        <v>-1</v>
      </c>
      <c r="I2760" s="251">
        <v>42072</v>
      </c>
      <c r="J2760" s="251">
        <v>42088</v>
      </c>
      <c r="K2760" s="149">
        <f t="shared" si="218"/>
        <v>4.6874999999999998E-3</v>
      </c>
      <c r="L2760" s="180">
        <f t="shared" si="208"/>
        <v>13</v>
      </c>
      <c r="M2760" s="251"/>
      <c r="N2760" s="251"/>
      <c r="O2760" s="149">
        <f t="shared" si="219"/>
        <v>4.6874999999999998E-3</v>
      </c>
      <c r="P2760" s="151"/>
      <c r="Q2760" s="145"/>
      <c r="R2760" s="175">
        <f t="shared" ca="1" si="209"/>
        <v>1</v>
      </c>
      <c r="S2760" s="177"/>
    </row>
    <row r="2761" spans="2:19" ht="12.75" customHeight="1" x14ac:dyDescent="0.25">
      <c r="B2761" s="137">
        <v>2748</v>
      </c>
      <c r="C2761" s="81">
        <v>5</v>
      </c>
      <c r="D2761" s="83" t="s">
        <v>1999</v>
      </c>
      <c r="E2761" s="128" t="s">
        <v>1848</v>
      </c>
      <c r="F2761" s="86"/>
      <c r="G2761" s="86"/>
      <c r="H2761" s="79">
        <f t="shared" ca="1" si="205"/>
        <v>-1</v>
      </c>
      <c r="I2761" s="251">
        <v>42072</v>
      </c>
      <c r="J2761" s="251">
        <v>42088</v>
      </c>
      <c r="K2761" s="149">
        <f t="shared" si="218"/>
        <v>4.6874999999999998E-3</v>
      </c>
      <c r="L2761" s="180">
        <f t="shared" si="208"/>
        <v>13</v>
      </c>
      <c r="M2761" s="251"/>
      <c r="N2761" s="251"/>
      <c r="O2761" s="149">
        <f t="shared" si="219"/>
        <v>4.6874999999999998E-3</v>
      </c>
      <c r="P2761" s="151"/>
      <c r="Q2761" s="145"/>
      <c r="R2761" s="175">
        <f t="shared" ca="1" si="209"/>
        <v>1</v>
      </c>
      <c r="S2761" s="177"/>
    </row>
    <row r="2762" spans="2:19" ht="12.75" customHeight="1" x14ac:dyDescent="0.25">
      <c r="B2762" s="137">
        <v>2749</v>
      </c>
      <c r="C2762" s="81">
        <v>5</v>
      </c>
      <c r="D2762" s="83" t="s">
        <v>2000</v>
      </c>
      <c r="E2762" s="128" t="s">
        <v>1928</v>
      </c>
      <c r="F2762" s="86"/>
      <c r="G2762" s="86"/>
      <c r="H2762" s="79">
        <f t="shared" ca="1" si="205"/>
        <v>-1</v>
      </c>
      <c r="I2762" s="251">
        <v>42072</v>
      </c>
      <c r="J2762" s="251">
        <v>42088</v>
      </c>
      <c r="K2762" s="149">
        <f t="shared" si="218"/>
        <v>4.6874999999999998E-3</v>
      </c>
      <c r="L2762" s="180">
        <f t="shared" si="208"/>
        <v>13</v>
      </c>
      <c r="M2762" s="251"/>
      <c r="N2762" s="251"/>
      <c r="O2762" s="149">
        <f t="shared" si="219"/>
        <v>4.6874999999999998E-3</v>
      </c>
      <c r="P2762" s="151"/>
      <c r="Q2762" s="145"/>
      <c r="R2762" s="175">
        <f t="shared" ca="1" si="209"/>
        <v>1</v>
      </c>
      <c r="S2762" s="177"/>
    </row>
    <row r="2763" spans="2:19" ht="23.25" customHeight="1" x14ac:dyDescent="0.25">
      <c r="B2763" s="137">
        <v>2750</v>
      </c>
      <c r="C2763" s="81">
        <v>4</v>
      </c>
      <c r="D2763" s="83" t="s">
        <v>2001</v>
      </c>
      <c r="E2763" s="128" t="s">
        <v>2002</v>
      </c>
      <c r="F2763" s="84" t="s">
        <v>2003</v>
      </c>
      <c r="G2763" s="86" t="s">
        <v>1946</v>
      </c>
      <c r="H2763" s="79">
        <f t="shared" ca="1" si="205"/>
        <v>-1</v>
      </c>
      <c r="I2763" s="251">
        <v>42079</v>
      </c>
      <c r="J2763" s="251">
        <v>42088</v>
      </c>
      <c r="K2763" s="149">
        <v>0.312</v>
      </c>
      <c r="L2763" s="180">
        <f t="shared" si="208"/>
        <v>8</v>
      </c>
      <c r="M2763" s="251"/>
      <c r="N2763" s="251"/>
      <c r="O2763" s="149">
        <v>0.312</v>
      </c>
      <c r="P2763" s="151"/>
      <c r="Q2763" s="145"/>
      <c r="R2763" s="175">
        <f t="shared" ca="1" si="209"/>
        <v>1</v>
      </c>
      <c r="S2763" s="177">
        <v>0</v>
      </c>
    </row>
    <row r="2764" spans="2:19" ht="12.75" customHeight="1" x14ac:dyDescent="0.25">
      <c r="B2764" s="137">
        <v>2751</v>
      </c>
      <c r="C2764" s="81">
        <v>5</v>
      </c>
      <c r="D2764" s="83" t="s">
        <v>2004</v>
      </c>
      <c r="E2764" s="128" t="s">
        <v>1915</v>
      </c>
      <c r="F2764" s="86"/>
      <c r="G2764" s="86"/>
      <c r="H2764" s="79">
        <f t="shared" ca="1" si="205"/>
        <v>-1</v>
      </c>
      <c r="I2764" s="251">
        <v>42079</v>
      </c>
      <c r="J2764" s="251">
        <v>42088</v>
      </c>
      <c r="K2764" s="149">
        <f>K$77/8</f>
        <v>1.44225E-3</v>
      </c>
      <c r="L2764" s="180">
        <f t="shared" si="208"/>
        <v>8</v>
      </c>
      <c r="M2764" s="251"/>
      <c r="N2764" s="251"/>
      <c r="O2764" s="149">
        <f>O$77/8</f>
        <v>1.44225E-3</v>
      </c>
      <c r="P2764" s="151"/>
      <c r="Q2764" s="145"/>
      <c r="R2764" s="175">
        <f t="shared" ca="1" si="209"/>
        <v>1</v>
      </c>
      <c r="S2764" s="177"/>
    </row>
    <row r="2765" spans="2:19" ht="12.75" customHeight="1" x14ac:dyDescent="0.25">
      <c r="B2765" s="137">
        <v>2752</v>
      </c>
      <c r="C2765" s="81">
        <v>5</v>
      </c>
      <c r="D2765" s="83" t="s">
        <v>2005</v>
      </c>
      <c r="E2765" s="128" t="s">
        <v>1917</v>
      </c>
      <c r="F2765" s="86"/>
      <c r="G2765" s="86"/>
      <c r="H2765" s="79">
        <f t="shared" ca="1" si="205"/>
        <v>-1</v>
      </c>
      <c r="I2765" s="251">
        <v>42079</v>
      </c>
      <c r="J2765" s="251">
        <v>42088</v>
      </c>
      <c r="K2765" s="149">
        <f t="shared" ref="K2765:K2771" si="220">K$77/8</f>
        <v>1.44225E-3</v>
      </c>
      <c r="L2765" s="180">
        <f t="shared" si="208"/>
        <v>8</v>
      </c>
      <c r="M2765" s="251"/>
      <c r="N2765" s="251"/>
      <c r="O2765" s="149">
        <f t="shared" ref="O2765:O2771" si="221">O$77/8</f>
        <v>1.44225E-3</v>
      </c>
      <c r="P2765" s="151"/>
      <c r="Q2765" s="145"/>
      <c r="R2765" s="175">
        <f t="shared" ca="1" si="209"/>
        <v>1</v>
      </c>
      <c r="S2765" s="177"/>
    </row>
    <row r="2766" spans="2:19" ht="12.75" customHeight="1" x14ac:dyDescent="0.25">
      <c r="B2766" s="137">
        <v>2753</v>
      </c>
      <c r="C2766" s="81">
        <v>5</v>
      </c>
      <c r="D2766" s="83" t="s">
        <v>2006</v>
      </c>
      <c r="E2766" s="128" t="s">
        <v>1919</v>
      </c>
      <c r="F2766" s="86"/>
      <c r="G2766" s="86"/>
      <c r="H2766" s="79">
        <f t="shared" ca="1" si="205"/>
        <v>-1</v>
      </c>
      <c r="I2766" s="251">
        <v>42079</v>
      </c>
      <c r="J2766" s="251">
        <v>42088</v>
      </c>
      <c r="K2766" s="149">
        <f t="shared" si="220"/>
        <v>1.44225E-3</v>
      </c>
      <c r="L2766" s="180">
        <f t="shared" si="208"/>
        <v>8</v>
      </c>
      <c r="M2766" s="251"/>
      <c r="N2766" s="251"/>
      <c r="O2766" s="149">
        <f t="shared" si="221"/>
        <v>1.44225E-3</v>
      </c>
      <c r="P2766" s="151"/>
      <c r="Q2766" s="145"/>
      <c r="R2766" s="175">
        <f t="shared" ca="1" si="209"/>
        <v>1</v>
      </c>
      <c r="S2766" s="177"/>
    </row>
    <row r="2767" spans="2:19" ht="12.75" customHeight="1" x14ac:dyDescent="0.25">
      <c r="B2767" s="137">
        <v>2754</v>
      </c>
      <c r="C2767" s="81">
        <v>5</v>
      </c>
      <c r="D2767" s="83" t="s">
        <v>2007</v>
      </c>
      <c r="E2767" s="128" t="s">
        <v>1921</v>
      </c>
      <c r="F2767" s="86"/>
      <c r="G2767" s="86"/>
      <c r="H2767" s="79">
        <f t="shared" ca="1" si="205"/>
        <v>-1</v>
      </c>
      <c r="I2767" s="251">
        <v>42079</v>
      </c>
      <c r="J2767" s="251">
        <v>42088</v>
      </c>
      <c r="K2767" s="149">
        <f t="shared" si="220"/>
        <v>1.44225E-3</v>
      </c>
      <c r="L2767" s="180">
        <f t="shared" si="208"/>
        <v>8</v>
      </c>
      <c r="M2767" s="251"/>
      <c r="N2767" s="251"/>
      <c r="O2767" s="149">
        <f t="shared" si="221"/>
        <v>1.44225E-3</v>
      </c>
      <c r="P2767" s="151"/>
      <c r="Q2767" s="145"/>
      <c r="R2767" s="175">
        <f t="shared" ca="1" si="209"/>
        <v>1</v>
      </c>
      <c r="S2767" s="177"/>
    </row>
    <row r="2768" spans="2:19" ht="12.75" customHeight="1" x14ac:dyDescent="0.25">
      <c r="B2768" s="137">
        <v>2755</v>
      </c>
      <c r="C2768" s="81">
        <v>5</v>
      </c>
      <c r="D2768" s="83" t="s">
        <v>2008</v>
      </c>
      <c r="E2768" s="128" t="s">
        <v>1923</v>
      </c>
      <c r="F2768" s="86"/>
      <c r="G2768" s="86"/>
      <c r="H2768" s="79">
        <f t="shared" ca="1" si="205"/>
        <v>-1</v>
      </c>
      <c r="I2768" s="251">
        <v>42079</v>
      </c>
      <c r="J2768" s="251">
        <v>42088</v>
      </c>
      <c r="K2768" s="149">
        <f t="shared" si="220"/>
        <v>1.44225E-3</v>
      </c>
      <c r="L2768" s="180">
        <f t="shared" si="208"/>
        <v>8</v>
      </c>
      <c r="M2768" s="251"/>
      <c r="N2768" s="251"/>
      <c r="O2768" s="149">
        <f t="shared" si="221"/>
        <v>1.44225E-3</v>
      </c>
      <c r="P2768" s="151"/>
      <c r="Q2768" s="145"/>
      <c r="R2768" s="175">
        <f t="shared" ca="1" si="209"/>
        <v>1</v>
      </c>
      <c r="S2768" s="177"/>
    </row>
    <row r="2769" spans="2:19" ht="12.75" customHeight="1" x14ac:dyDescent="0.25">
      <c r="B2769" s="137">
        <v>2756</v>
      </c>
      <c r="C2769" s="81">
        <v>5</v>
      </c>
      <c r="D2769" s="83" t="s">
        <v>2009</v>
      </c>
      <c r="E2769" s="128" t="s">
        <v>1925</v>
      </c>
      <c r="F2769" s="86"/>
      <c r="G2769" s="86"/>
      <c r="H2769" s="79">
        <f t="shared" ca="1" si="205"/>
        <v>-1</v>
      </c>
      <c r="I2769" s="251">
        <v>42079</v>
      </c>
      <c r="J2769" s="251">
        <v>42088</v>
      </c>
      <c r="K2769" s="149">
        <f t="shared" si="220"/>
        <v>1.44225E-3</v>
      </c>
      <c r="L2769" s="180">
        <f t="shared" si="208"/>
        <v>8</v>
      </c>
      <c r="M2769" s="251"/>
      <c r="N2769" s="251"/>
      <c r="O2769" s="149">
        <f t="shared" si="221"/>
        <v>1.44225E-3</v>
      </c>
      <c r="P2769" s="151"/>
      <c r="Q2769" s="145"/>
      <c r="R2769" s="175">
        <f t="shared" ca="1" si="209"/>
        <v>1</v>
      </c>
      <c r="S2769" s="177"/>
    </row>
    <row r="2770" spans="2:19" ht="12.75" customHeight="1" x14ac:dyDescent="0.25">
      <c r="B2770" s="137">
        <v>2757</v>
      </c>
      <c r="C2770" s="81">
        <v>5</v>
      </c>
      <c r="D2770" s="83" t="s">
        <v>2010</v>
      </c>
      <c r="E2770" s="128" t="s">
        <v>1848</v>
      </c>
      <c r="F2770" s="86"/>
      <c r="G2770" s="86"/>
      <c r="H2770" s="79">
        <f t="shared" ca="1" si="205"/>
        <v>-1</v>
      </c>
      <c r="I2770" s="251">
        <v>42079</v>
      </c>
      <c r="J2770" s="251">
        <v>42088</v>
      </c>
      <c r="K2770" s="149">
        <f t="shared" si="220"/>
        <v>1.44225E-3</v>
      </c>
      <c r="L2770" s="180">
        <f t="shared" si="208"/>
        <v>8</v>
      </c>
      <c r="M2770" s="251"/>
      <c r="N2770" s="251"/>
      <c r="O2770" s="149">
        <f t="shared" si="221"/>
        <v>1.44225E-3</v>
      </c>
      <c r="P2770" s="151"/>
      <c r="Q2770" s="145"/>
      <c r="R2770" s="175">
        <f t="shared" ca="1" si="209"/>
        <v>1</v>
      </c>
      <c r="S2770" s="177"/>
    </row>
    <row r="2771" spans="2:19" ht="12.75" customHeight="1" x14ac:dyDescent="0.25">
      <c r="B2771" s="137">
        <v>2758</v>
      </c>
      <c r="C2771" s="81">
        <v>5</v>
      </c>
      <c r="D2771" s="83" t="s">
        <v>2011</v>
      </c>
      <c r="E2771" s="128" t="s">
        <v>1928</v>
      </c>
      <c r="F2771" s="86"/>
      <c r="G2771" s="86"/>
      <c r="H2771" s="79">
        <f t="shared" ca="1" si="205"/>
        <v>-1</v>
      </c>
      <c r="I2771" s="251">
        <v>42079</v>
      </c>
      <c r="J2771" s="251">
        <v>42088</v>
      </c>
      <c r="K2771" s="149">
        <f t="shared" si="220"/>
        <v>1.44225E-3</v>
      </c>
      <c r="L2771" s="180">
        <f t="shared" si="208"/>
        <v>8</v>
      </c>
      <c r="M2771" s="251"/>
      <c r="N2771" s="251"/>
      <c r="O2771" s="149">
        <f t="shared" si="221"/>
        <v>1.44225E-3</v>
      </c>
      <c r="P2771" s="151"/>
      <c r="Q2771" s="145"/>
      <c r="R2771" s="175">
        <f t="shared" ca="1" si="209"/>
        <v>1</v>
      </c>
      <c r="S2771" s="177"/>
    </row>
    <row r="2772" spans="2:19" ht="12.75" customHeight="1" x14ac:dyDescent="0.25">
      <c r="B2772" s="137">
        <v>2759</v>
      </c>
      <c r="C2772" s="81">
        <v>3</v>
      </c>
      <c r="D2772" s="83" t="s">
        <v>2012</v>
      </c>
      <c r="E2772" s="128" t="s">
        <v>2013</v>
      </c>
      <c r="F2772" s="85"/>
      <c r="G2772" s="85"/>
      <c r="H2772" s="79">
        <f t="shared" ca="1" si="205"/>
        <v>-1</v>
      </c>
      <c r="I2772" s="251">
        <v>42089</v>
      </c>
      <c r="J2772" s="251">
        <v>42094</v>
      </c>
      <c r="K2772" s="149">
        <v>0.26</v>
      </c>
      <c r="L2772" s="180">
        <f t="shared" ref="L2772:L2835" si="222">NETWORKDAYS(I2772,J2772)</f>
        <v>4</v>
      </c>
      <c r="M2772" s="251"/>
      <c r="N2772" s="251"/>
      <c r="O2772" s="149">
        <v>0.26</v>
      </c>
      <c r="P2772" s="151"/>
      <c r="Q2772" s="145"/>
      <c r="R2772" s="175">
        <f t="shared" ca="1" si="209"/>
        <v>1</v>
      </c>
      <c r="S2772" s="177">
        <v>1</v>
      </c>
    </row>
    <row r="2773" spans="2:19" ht="26.25" customHeight="1" x14ac:dyDescent="0.25">
      <c r="B2773" s="137">
        <v>2760</v>
      </c>
      <c r="C2773" s="81">
        <v>4</v>
      </c>
      <c r="D2773" s="83" t="s">
        <v>2014</v>
      </c>
      <c r="E2773" s="128" t="s">
        <v>2015</v>
      </c>
      <c r="F2773" s="84" t="s">
        <v>2016</v>
      </c>
      <c r="G2773" s="86" t="s">
        <v>1946</v>
      </c>
      <c r="H2773" s="79">
        <f t="shared" ca="1" si="205"/>
        <v>-1</v>
      </c>
      <c r="I2773" s="251">
        <v>42089</v>
      </c>
      <c r="J2773" s="251">
        <v>42094</v>
      </c>
      <c r="K2773" s="149">
        <v>0.26</v>
      </c>
      <c r="L2773" s="180">
        <f t="shared" si="222"/>
        <v>4</v>
      </c>
      <c r="M2773" s="251"/>
      <c r="N2773" s="251"/>
      <c r="O2773" s="149">
        <v>0.26</v>
      </c>
      <c r="P2773" s="151"/>
      <c r="Q2773" s="145"/>
      <c r="R2773" s="175">
        <f t="shared" ca="1" si="209"/>
        <v>1</v>
      </c>
      <c r="S2773" s="177">
        <v>0</v>
      </c>
    </row>
    <row r="2774" spans="2:19" ht="12.75" customHeight="1" x14ac:dyDescent="0.25">
      <c r="B2774" s="137">
        <v>2761</v>
      </c>
      <c r="C2774" s="81">
        <v>2</v>
      </c>
      <c r="D2774" s="108">
        <v>13.3</v>
      </c>
      <c r="E2774" s="128" t="s">
        <v>2017</v>
      </c>
      <c r="F2774" s="85"/>
      <c r="G2774" s="85"/>
      <c r="H2774" s="79">
        <f t="shared" ca="1" si="205"/>
        <v>0</v>
      </c>
      <c r="I2774" s="251">
        <v>42079</v>
      </c>
      <c r="J2774" s="251">
        <v>42167</v>
      </c>
      <c r="K2774" s="149">
        <v>1.4</v>
      </c>
      <c r="L2774" s="180">
        <f t="shared" si="222"/>
        <v>65</v>
      </c>
      <c r="M2774" s="251"/>
      <c r="N2774" s="251"/>
      <c r="O2774" s="149">
        <v>1.4</v>
      </c>
      <c r="P2774" s="151"/>
      <c r="Q2774" s="145"/>
      <c r="R2774" s="175">
        <f t="shared" ca="1" si="209"/>
        <v>0.55384615384615388</v>
      </c>
      <c r="S2774" s="177">
        <v>1</v>
      </c>
    </row>
    <row r="2775" spans="2:19" ht="12.75" customHeight="1" x14ac:dyDescent="0.25">
      <c r="B2775" s="137">
        <v>2762</v>
      </c>
      <c r="C2775" s="81">
        <v>3</v>
      </c>
      <c r="D2775" s="83" t="s">
        <v>2018</v>
      </c>
      <c r="E2775" s="128" t="s">
        <v>2019</v>
      </c>
      <c r="F2775" s="85"/>
      <c r="G2775" s="85"/>
      <c r="H2775" s="79">
        <f t="shared" ca="1" si="205"/>
        <v>0</v>
      </c>
      <c r="I2775" s="251">
        <v>42079</v>
      </c>
      <c r="J2775" s="251">
        <v>42167</v>
      </c>
      <c r="K2775" s="149">
        <v>0.98</v>
      </c>
      <c r="L2775" s="180">
        <f t="shared" si="222"/>
        <v>65</v>
      </c>
      <c r="M2775" s="251"/>
      <c r="N2775" s="251"/>
      <c r="O2775" s="149">
        <v>0.98</v>
      </c>
      <c r="P2775" s="151"/>
      <c r="Q2775" s="145"/>
      <c r="R2775" s="175">
        <f t="shared" ref="R2775:R2838" ca="1" si="223">IF(D$6&gt;=J2775,1,IF(D$6&lt;I2775,0,IF(AND(D$6&gt;=I2775,D$6&lt;J2775),(D$6-I2775)/L2775,"")))</f>
        <v>0.55384615384615388</v>
      </c>
      <c r="S2775" s="177">
        <v>1</v>
      </c>
    </row>
    <row r="2776" spans="2:19" ht="12.75" customHeight="1" x14ac:dyDescent="0.25">
      <c r="B2776" s="137">
        <v>2763</v>
      </c>
      <c r="C2776" s="81">
        <v>4</v>
      </c>
      <c r="D2776" s="83" t="s">
        <v>2020</v>
      </c>
      <c r="E2776" s="128" t="s">
        <v>2021</v>
      </c>
      <c r="F2776" s="86" t="s">
        <v>2022</v>
      </c>
      <c r="G2776" s="86" t="s">
        <v>1946</v>
      </c>
      <c r="H2776" s="79">
        <f t="shared" ca="1" si="205"/>
        <v>0</v>
      </c>
      <c r="I2776" s="251">
        <v>42079</v>
      </c>
      <c r="J2776" s="251">
        <v>42167</v>
      </c>
      <c r="K2776" s="149">
        <f>SUM(K2777:K2784)</f>
        <v>1.1538E-2</v>
      </c>
      <c r="L2776" s="180">
        <f t="shared" si="222"/>
        <v>65</v>
      </c>
      <c r="M2776" s="251"/>
      <c r="N2776" s="251"/>
      <c r="O2776" s="149">
        <f>SUM(O2777:O2784)</f>
        <v>1.1538E-2</v>
      </c>
      <c r="P2776" s="151"/>
      <c r="Q2776" s="145"/>
      <c r="R2776" s="175">
        <f t="shared" ca="1" si="223"/>
        <v>0.55384615384615388</v>
      </c>
      <c r="S2776" s="177">
        <v>0</v>
      </c>
    </row>
    <row r="2777" spans="2:19" ht="12.75" customHeight="1" x14ac:dyDescent="0.25">
      <c r="B2777" s="137">
        <v>2764</v>
      </c>
      <c r="C2777" s="81">
        <v>5</v>
      </c>
      <c r="D2777" s="83" t="s">
        <v>2023</v>
      </c>
      <c r="E2777" s="128" t="s">
        <v>2024</v>
      </c>
      <c r="F2777" s="86"/>
      <c r="G2777" s="86"/>
      <c r="H2777" s="79">
        <f t="shared" ca="1" si="205"/>
        <v>-1</v>
      </c>
      <c r="I2777" s="251">
        <v>42079</v>
      </c>
      <c r="J2777" s="251">
        <v>42087</v>
      </c>
      <c r="K2777" s="149">
        <f>K$89/8</f>
        <v>1.44225E-3</v>
      </c>
      <c r="L2777" s="180">
        <f t="shared" si="222"/>
        <v>7</v>
      </c>
      <c r="M2777" s="251"/>
      <c r="N2777" s="251"/>
      <c r="O2777" s="149">
        <f>O$89/8</f>
        <v>1.44225E-3</v>
      </c>
      <c r="P2777" s="151"/>
      <c r="Q2777" s="145"/>
      <c r="R2777" s="175">
        <f t="shared" ca="1" si="223"/>
        <v>1</v>
      </c>
      <c r="S2777" s="177"/>
    </row>
    <row r="2778" spans="2:19" ht="12.75" customHeight="1" x14ac:dyDescent="0.25">
      <c r="B2778" s="137">
        <v>2765</v>
      </c>
      <c r="C2778" s="81">
        <v>5</v>
      </c>
      <c r="D2778" s="83" t="s">
        <v>2025</v>
      </c>
      <c r="E2778" s="128" t="s">
        <v>1917</v>
      </c>
      <c r="F2778" s="86"/>
      <c r="G2778" s="86"/>
      <c r="H2778" s="79">
        <f t="shared" ca="1" si="205"/>
        <v>-1</v>
      </c>
      <c r="I2778" s="251">
        <v>42088</v>
      </c>
      <c r="J2778" s="251">
        <v>42094</v>
      </c>
      <c r="K2778" s="149">
        <f t="shared" ref="K2778:K2784" si="224">K$89/8</f>
        <v>1.44225E-3</v>
      </c>
      <c r="L2778" s="180">
        <f t="shared" si="222"/>
        <v>5</v>
      </c>
      <c r="M2778" s="251"/>
      <c r="N2778" s="251"/>
      <c r="O2778" s="149">
        <f t="shared" ref="O2778:O2784" si="225">O$89/8</f>
        <v>1.44225E-3</v>
      </c>
      <c r="P2778" s="151"/>
      <c r="Q2778" s="145"/>
      <c r="R2778" s="175">
        <f t="shared" ca="1" si="223"/>
        <v>1</v>
      </c>
      <c r="S2778" s="177"/>
    </row>
    <row r="2779" spans="2:19" ht="12.75" customHeight="1" x14ac:dyDescent="0.25">
      <c r="B2779" s="137">
        <v>2766</v>
      </c>
      <c r="C2779" s="81">
        <v>5</v>
      </c>
      <c r="D2779" s="83" t="s">
        <v>2026</v>
      </c>
      <c r="E2779" s="128" t="s">
        <v>1919</v>
      </c>
      <c r="F2779" s="86"/>
      <c r="G2779" s="86"/>
      <c r="H2779" s="79">
        <f t="shared" ca="1" si="205"/>
        <v>-1</v>
      </c>
      <c r="I2779" s="251">
        <v>42088</v>
      </c>
      <c r="J2779" s="251">
        <v>42097</v>
      </c>
      <c r="K2779" s="149">
        <f t="shared" si="224"/>
        <v>1.44225E-3</v>
      </c>
      <c r="L2779" s="180">
        <f t="shared" si="222"/>
        <v>8</v>
      </c>
      <c r="M2779" s="251"/>
      <c r="N2779" s="251"/>
      <c r="O2779" s="149">
        <f t="shared" si="225"/>
        <v>1.44225E-3</v>
      </c>
      <c r="P2779" s="151"/>
      <c r="Q2779" s="145"/>
      <c r="R2779" s="175">
        <f t="shared" ca="1" si="223"/>
        <v>1</v>
      </c>
      <c r="S2779" s="177"/>
    </row>
    <row r="2780" spans="2:19" ht="12.75" customHeight="1" x14ac:dyDescent="0.25">
      <c r="B2780" s="137">
        <v>2767</v>
      </c>
      <c r="C2780" s="81">
        <v>5</v>
      </c>
      <c r="D2780" s="83" t="s">
        <v>2027</v>
      </c>
      <c r="E2780" s="128" t="s">
        <v>1921</v>
      </c>
      <c r="F2780" s="86"/>
      <c r="G2780" s="86"/>
      <c r="H2780" s="79">
        <f t="shared" ca="1" si="205"/>
        <v>-1</v>
      </c>
      <c r="I2780" s="251">
        <v>42100</v>
      </c>
      <c r="J2780" s="251">
        <v>42104</v>
      </c>
      <c r="K2780" s="149">
        <f t="shared" si="224"/>
        <v>1.44225E-3</v>
      </c>
      <c r="L2780" s="180">
        <f t="shared" si="222"/>
        <v>5</v>
      </c>
      <c r="M2780" s="251"/>
      <c r="N2780" s="251"/>
      <c r="O2780" s="149">
        <f t="shared" si="225"/>
        <v>1.44225E-3</v>
      </c>
      <c r="P2780" s="151"/>
      <c r="Q2780" s="145"/>
      <c r="R2780" s="175">
        <f t="shared" ca="1" si="223"/>
        <v>1</v>
      </c>
      <c r="S2780" s="177"/>
    </row>
    <row r="2781" spans="2:19" ht="12.75" customHeight="1" x14ac:dyDescent="0.25">
      <c r="B2781" s="137">
        <v>2768</v>
      </c>
      <c r="C2781" s="81">
        <v>5</v>
      </c>
      <c r="D2781" s="83" t="s">
        <v>2028</v>
      </c>
      <c r="E2781" s="128" t="s">
        <v>1923</v>
      </c>
      <c r="F2781" s="86"/>
      <c r="G2781" s="86"/>
      <c r="H2781" s="79">
        <f t="shared" ca="1" si="205"/>
        <v>-1</v>
      </c>
      <c r="I2781" s="251">
        <v>42107</v>
      </c>
      <c r="J2781" s="251">
        <v>42111</v>
      </c>
      <c r="K2781" s="149">
        <f t="shared" si="224"/>
        <v>1.44225E-3</v>
      </c>
      <c r="L2781" s="180">
        <f t="shared" si="222"/>
        <v>5</v>
      </c>
      <c r="M2781" s="251"/>
      <c r="N2781" s="251"/>
      <c r="O2781" s="149">
        <f t="shared" si="225"/>
        <v>1.44225E-3</v>
      </c>
      <c r="P2781" s="151"/>
      <c r="Q2781" s="145"/>
      <c r="R2781" s="175">
        <f t="shared" ca="1" si="223"/>
        <v>1</v>
      </c>
      <c r="S2781" s="177"/>
    </row>
    <row r="2782" spans="2:19" ht="12.75" customHeight="1" x14ac:dyDescent="0.25">
      <c r="B2782" s="137">
        <v>2769</v>
      </c>
      <c r="C2782" s="81">
        <v>5</v>
      </c>
      <c r="D2782" s="83" t="s">
        <v>2029</v>
      </c>
      <c r="E2782" s="128" t="s">
        <v>1925</v>
      </c>
      <c r="F2782" s="86"/>
      <c r="G2782" s="86"/>
      <c r="H2782" s="79">
        <f t="shared" ca="1" si="205"/>
        <v>0</v>
      </c>
      <c r="I2782" s="251">
        <v>42114</v>
      </c>
      <c r="J2782" s="251">
        <v>42125</v>
      </c>
      <c r="K2782" s="149">
        <f t="shared" si="224"/>
        <v>1.44225E-3</v>
      </c>
      <c r="L2782" s="180">
        <f t="shared" si="222"/>
        <v>10</v>
      </c>
      <c r="M2782" s="251"/>
      <c r="N2782" s="251"/>
      <c r="O2782" s="149">
        <f t="shared" si="225"/>
        <v>1.44225E-3</v>
      </c>
      <c r="P2782" s="151"/>
      <c r="Q2782" s="145"/>
      <c r="R2782" s="175">
        <f t="shared" ca="1" si="223"/>
        <v>0.1</v>
      </c>
      <c r="S2782" s="177"/>
    </row>
    <row r="2783" spans="2:19" ht="12.75" customHeight="1" x14ac:dyDescent="0.25">
      <c r="B2783" s="137">
        <v>2770</v>
      </c>
      <c r="C2783" s="81">
        <v>5</v>
      </c>
      <c r="D2783" s="83" t="s">
        <v>2030</v>
      </c>
      <c r="E2783" s="128" t="s">
        <v>1848</v>
      </c>
      <c r="F2783" s="86"/>
      <c r="G2783" s="86"/>
      <c r="H2783" s="79">
        <f t="shared" ca="1" si="205"/>
        <v>0</v>
      </c>
      <c r="I2783" s="251">
        <v>42142</v>
      </c>
      <c r="J2783" s="251">
        <v>42151</v>
      </c>
      <c r="K2783" s="149">
        <f t="shared" si="224"/>
        <v>1.44225E-3</v>
      </c>
      <c r="L2783" s="180">
        <f t="shared" si="222"/>
        <v>8</v>
      </c>
      <c r="M2783" s="251"/>
      <c r="N2783" s="251"/>
      <c r="O2783" s="149">
        <f t="shared" si="225"/>
        <v>1.44225E-3</v>
      </c>
      <c r="P2783" s="151"/>
      <c r="Q2783" s="145"/>
      <c r="R2783" s="175">
        <f t="shared" ca="1" si="223"/>
        <v>0</v>
      </c>
      <c r="S2783" s="177"/>
    </row>
    <row r="2784" spans="2:19" ht="12.75" customHeight="1" x14ac:dyDescent="0.25">
      <c r="B2784" s="137">
        <v>2771</v>
      </c>
      <c r="C2784" s="81">
        <v>5</v>
      </c>
      <c r="D2784" s="83" t="s">
        <v>2031</v>
      </c>
      <c r="E2784" s="128" t="s">
        <v>1928</v>
      </c>
      <c r="F2784" s="86"/>
      <c r="G2784" s="86"/>
      <c r="H2784" s="79">
        <f t="shared" ca="1" si="205"/>
        <v>0</v>
      </c>
      <c r="I2784" s="251">
        <v>42152</v>
      </c>
      <c r="J2784" s="251">
        <v>42167</v>
      </c>
      <c r="K2784" s="149">
        <f t="shared" si="224"/>
        <v>1.44225E-3</v>
      </c>
      <c r="L2784" s="180">
        <f t="shared" si="222"/>
        <v>12</v>
      </c>
      <c r="M2784" s="251"/>
      <c r="N2784" s="251"/>
      <c r="O2784" s="149">
        <f t="shared" si="225"/>
        <v>1.44225E-3</v>
      </c>
      <c r="P2784" s="151"/>
      <c r="Q2784" s="145"/>
      <c r="R2784" s="175">
        <f t="shared" ca="1" si="223"/>
        <v>0</v>
      </c>
      <c r="S2784" s="177"/>
    </row>
    <row r="2785" spans="2:19" ht="12.75" customHeight="1" x14ac:dyDescent="0.25">
      <c r="B2785" s="137">
        <v>2772</v>
      </c>
      <c r="C2785" s="81">
        <v>3</v>
      </c>
      <c r="D2785" s="83" t="s">
        <v>2032</v>
      </c>
      <c r="E2785" s="128" t="s">
        <v>2033</v>
      </c>
      <c r="F2785" s="85"/>
      <c r="G2785" s="85"/>
      <c r="H2785" s="79">
        <f t="shared" ca="1" si="205"/>
        <v>0</v>
      </c>
      <c r="I2785" s="251">
        <v>42079</v>
      </c>
      <c r="J2785" s="251">
        <v>42167</v>
      </c>
      <c r="K2785" s="149">
        <v>0.42</v>
      </c>
      <c r="L2785" s="180">
        <f t="shared" si="222"/>
        <v>65</v>
      </c>
      <c r="M2785" s="251"/>
      <c r="N2785" s="251"/>
      <c r="O2785" s="149">
        <v>0.42</v>
      </c>
      <c r="P2785" s="151"/>
      <c r="Q2785" s="145"/>
      <c r="R2785" s="175">
        <f t="shared" ca="1" si="223"/>
        <v>0.55384615384615388</v>
      </c>
      <c r="S2785" s="177">
        <v>1</v>
      </c>
    </row>
    <row r="2786" spans="2:19" ht="14.25" customHeight="1" x14ac:dyDescent="0.25">
      <c r="B2786" s="137">
        <v>2773</v>
      </c>
      <c r="C2786" s="81">
        <v>4</v>
      </c>
      <c r="D2786" s="83" t="s">
        <v>2034</v>
      </c>
      <c r="E2786" s="128" t="s">
        <v>2033</v>
      </c>
      <c r="F2786" s="84" t="s">
        <v>2035</v>
      </c>
      <c r="G2786" s="86" t="s">
        <v>1946</v>
      </c>
      <c r="H2786" s="79">
        <f t="shared" ca="1" si="205"/>
        <v>0</v>
      </c>
      <c r="I2786" s="251">
        <v>42079</v>
      </c>
      <c r="J2786" s="251">
        <v>42167</v>
      </c>
      <c r="K2786" s="149">
        <f>SUM(K2787:K2794)</f>
        <v>1.1538E-2</v>
      </c>
      <c r="L2786" s="180">
        <f t="shared" si="222"/>
        <v>65</v>
      </c>
      <c r="M2786" s="251"/>
      <c r="N2786" s="251"/>
      <c r="O2786" s="149">
        <f>SUM(O2787:O2794)</f>
        <v>1.1538E-2</v>
      </c>
      <c r="P2786" s="151"/>
      <c r="Q2786" s="145"/>
      <c r="R2786" s="175">
        <f t="shared" ca="1" si="223"/>
        <v>0.55384615384615388</v>
      </c>
      <c r="S2786" s="177">
        <v>0</v>
      </c>
    </row>
    <row r="2787" spans="2:19" ht="12.75" customHeight="1" x14ac:dyDescent="0.25">
      <c r="B2787" s="137">
        <v>2774</v>
      </c>
      <c r="C2787" s="81">
        <v>5</v>
      </c>
      <c r="D2787" s="83" t="s">
        <v>2036</v>
      </c>
      <c r="E2787" s="128" t="s">
        <v>2024</v>
      </c>
      <c r="F2787" s="86"/>
      <c r="G2787" s="86"/>
      <c r="H2787" s="79">
        <f t="shared" ca="1" si="205"/>
        <v>-1</v>
      </c>
      <c r="I2787" s="251">
        <v>42079</v>
      </c>
      <c r="J2787" s="251">
        <v>42087</v>
      </c>
      <c r="K2787" s="149">
        <f>K$99/8</f>
        <v>1.44225E-3</v>
      </c>
      <c r="L2787" s="180">
        <f t="shared" si="222"/>
        <v>7</v>
      </c>
      <c r="M2787" s="251"/>
      <c r="N2787" s="251"/>
      <c r="O2787" s="149">
        <f>O$99/8</f>
        <v>1.44225E-3</v>
      </c>
      <c r="P2787" s="151"/>
      <c r="Q2787" s="145"/>
      <c r="R2787" s="175">
        <f t="shared" ca="1" si="223"/>
        <v>1</v>
      </c>
      <c r="S2787" s="177"/>
    </row>
    <row r="2788" spans="2:19" ht="12.75" customHeight="1" x14ac:dyDescent="0.25">
      <c r="B2788" s="137">
        <v>2775</v>
      </c>
      <c r="C2788" s="81">
        <v>5</v>
      </c>
      <c r="D2788" s="83" t="s">
        <v>2037</v>
      </c>
      <c r="E2788" s="128" t="s">
        <v>1917</v>
      </c>
      <c r="F2788" s="86"/>
      <c r="G2788" s="86"/>
      <c r="H2788" s="79">
        <f t="shared" ca="1" si="205"/>
        <v>-1</v>
      </c>
      <c r="I2788" s="251">
        <v>42088</v>
      </c>
      <c r="J2788" s="251">
        <v>42094</v>
      </c>
      <c r="K2788" s="149">
        <f t="shared" ref="K2788:K2794" si="226">K$99/8</f>
        <v>1.44225E-3</v>
      </c>
      <c r="L2788" s="180">
        <f t="shared" si="222"/>
        <v>5</v>
      </c>
      <c r="M2788" s="251"/>
      <c r="N2788" s="251"/>
      <c r="O2788" s="149">
        <f t="shared" ref="O2788:O2794" si="227">O$99/8</f>
        <v>1.44225E-3</v>
      </c>
      <c r="P2788" s="151"/>
      <c r="Q2788" s="145"/>
      <c r="R2788" s="175">
        <f t="shared" ca="1" si="223"/>
        <v>1</v>
      </c>
      <c r="S2788" s="177"/>
    </row>
    <row r="2789" spans="2:19" ht="12.75" customHeight="1" x14ac:dyDescent="0.25">
      <c r="B2789" s="137">
        <v>2776</v>
      </c>
      <c r="C2789" s="81">
        <v>5</v>
      </c>
      <c r="D2789" s="83" t="s">
        <v>2038</v>
      </c>
      <c r="E2789" s="128" t="s">
        <v>1919</v>
      </c>
      <c r="F2789" s="86"/>
      <c r="G2789" s="86"/>
      <c r="H2789" s="79">
        <f t="shared" ca="1" si="205"/>
        <v>-1</v>
      </c>
      <c r="I2789" s="251">
        <v>42088</v>
      </c>
      <c r="J2789" s="251">
        <v>42097</v>
      </c>
      <c r="K2789" s="149">
        <f t="shared" si="226"/>
        <v>1.44225E-3</v>
      </c>
      <c r="L2789" s="180">
        <f t="shared" si="222"/>
        <v>8</v>
      </c>
      <c r="M2789" s="251"/>
      <c r="N2789" s="251"/>
      <c r="O2789" s="149">
        <f t="shared" si="227"/>
        <v>1.44225E-3</v>
      </c>
      <c r="P2789" s="151"/>
      <c r="Q2789" s="145"/>
      <c r="R2789" s="175">
        <f t="shared" ca="1" si="223"/>
        <v>1</v>
      </c>
      <c r="S2789" s="177"/>
    </row>
    <row r="2790" spans="2:19" ht="12.75" customHeight="1" x14ac:dyDescent="0.25">
      <c r="B2790" s="137">
        <v>2777</v>
      </c>
      <c r="C2790" s="81">
        <v>5</v>
      </c>
      <c r="D2790" s="83" t="s">
        <v>2039</v>
      </c>
      <c r="E2790" s="128" t="s">
        <v>1921</v>
      </c>
      <c r="F2790" s="86"/>
      <c r="G2790" s="86"/>
      <c r="H2790" s="79">
        <f t="shared" ca="1" si="205"/>
        <v>-1</v>
      </c>
      <c r="I2790" s="251">
        <v>42100</v>
      </c>
      <c r="J2790" s="251">
        <v>42104</v>
      </c>
      <c r="K2790" s="149">
        <f t="shared" si="226"/>
        <v>1.44225E-3</v>
      </c>
      <c r="L2790" s="180">
        <f t="shared" si="222"/>
        <v>5</v>
      </c>
      <c r="M2790" s="251"/>
      <c r="N2790" s="251"/>
      <c r="O2790" s="149">
        <f t="shared" si="227"/>
        <v>1.44225E-3</v>
      </c>
      <c r="P2790" s="151"/>
      <c r="Q2790" s="145"/>
      <c r="R2790" s="175">
        <f t="shared" ca="1" si="223"/>
        <v>1</v>
      </c>
      <c r="S2790" s="177"/>
    </row>
    <row r="2791" spans="2:19" ht="12.75" customHeight="1" x14ac:dyDescent="0.25">
      <c r="B2791" s="137">
        <v>2778</v>
      </c>
      <c r="C2791" s="81">
        <v>5</v>
      </c>
      <c r="D2791" s="83" t="s">
        <v>2040</v>
      </c>
      <c r="E2791" s="128" t="s">
        <v>1923</v>
      </c>
      <c r="F2791" s="86"/>
      <c r="G2791" s="86"/>
      <c r="H2791" s="79">
        <f t="shared" ca="1" si="205"/>
        <v>-1</v>
      </c>
      <c r="I2791" s="251">
        <v>42107</v>
      </c>
      <c r="J2791" s="251">
        <v>42111</v>
      </c>
      <c r="K2791" s="149">
        <f t="shared" si="226"/>
        <v>1.44225E-3</v>
      </c>
      <c r="L2791" s="180">
        <f t="shared" si="222"/>
        <v>5</v>
      </c>
      <c r="M2791" s="251"/>
      <c r="N2791" s="251"/>
      <c r="O2791" s="149">
        <f t="shared" si="227"/>
        <v>1.44225E-3</v>
      </c>
      <c r="P2791" s="151"/>
      <c r="Q2791" s="145"/>
      <c r="R2791" s="175">
        <f t="shared" ca="1" si="223"/>
        <v>1</v>
      </c>
      <c r="S2791" s="177"/>
    </row>
    <row r="2792" spans="2:19" ht="12.75" customHeight="1" x14ac:dyDescent="0.25">
      <c r="B2792" s="137">
        <v>2779</v>
      </c>
      <c r="C2792" s="81">
        <v>5</v>
      </c>
      <c r="D2792" s="83" t="s">
        <v>2041</v>
      </c>
      <c r="E2792" s="128" t="s">
        <v>1925</v>
      </c>
      <c r="F2792" s="86"/>
      <c r="G2792" s="86"/>
      <c r="H2792" s="79">
        <f t="shared" ca="1" si="205"/>
        <v>0</v>
      </c>
      <c r="I2792" s="251">
        <v>42114</v>
      </c>
      <c r="J2792" s="251">
        <v>42125</v>
      </c>
      <c r="K2792" s="149">
        <f t="shared" si="226"/>
        <v>1.44225E-3</v>
      </c>
      <c r="L2792" s="180">
        <f t="shared" si="222"/>
        <v>10</v>
      </c>
      <c r="M2792" s="251"/>
      <c r="N2792" s="251"/>
      <c r="O2792" s="149">
        <f t="shared" si="227"/>
        <v>1.44225E-3</v>
      </c>
      <c r="P2792" s="151"/>
      <c r="Q2792" s="145"/>
      <c r="R2792" s="175">
        <f t="shared" ca="1" si="223"/>
        <v>0.1</v>
      </c>
      <c r="S2792" s="177"/>
    </row>
    <row r="2793" spans="2:19" ht="12.75" customHeight="1" x14ac:dyDescent="0.25">
      <c r="B2793" s="137">
        <v>2780</v>
      </c>
      <c r="C2793" s="81">
        <v>5</v>
      </c>
      <c r="D2793" s="83" t="s">
        <v>2042</v>
      </c>
      <c r="E2793" s="128" t="s">
        <v>1848</v>
      </c>
      <c r="F2793" s="86"/>
      <c r="G2793" s="86"/>
      <c r="H2793" s="79">
        <f t="shared" ca="1" si="205"/>
        <v>0</v>
      </c>
      <c r="I2793" s="251">
        <v>42142</v>
      </c>
      <c r="J2793" s="251">
        <v>42151</v>
      </c>
      <c r="K2793" s="149">
        <f t="shared" si="226"/>
        <v>1.44225E-3</v>
      </c>
      <c r="L2793" s="180">
        <f t="shared" si="222"/>
        <v>8</v>
      </c>
      <c r="M2793" s="251"/>
      <c r="N2793" s="251"/>
      <c r="O2793" s="149">
        <f t="shared" si="227"/>
        <v>1.44225E-3</v>
      </c>
      <c r="P2793" s="151"/>
      <c r="Q2793" s="145"/>
      <c r="R2793" s="175">
        <f t="shared" ca="1" si="223"/>
        <v>0</v>
      </c>
      <c r="S2793" s="177"/>
    </row>
    <row r="2794" spans="2:19" ht="12.75" customHeight="1" x14ac:dyDescent="0.25">
      <c r="B2794" s="137">
        <v>2781</v>
      </c>
      <c r="C2794" s="81">
        <v>5</v>
      </c>
      <c r="D2794" s="83" t="s">
        <v>2043</v>
      </c>
      <c r="E2794" s="128" t="s">
        <v>1928</v>
      </c>
      <c r="F2794" s="86"/>
      <c r="G2794" s="86"/>
      <c r="H2794" s="79">
        <f t="shared" ca="1" si="205"/>
        <v>0</v>
      </c>
      <c r="I2794" s="251">
        <v>42152</v>
      </c>
      <c r="J2794" s="251">
        <v>42167</v>
      </c>
      <c r="K2794" s="149">
        <f t="shared" si="226"/>
        <v>1.44225E-3</v>
      </c>
      <c r="L2794" s="180">
        <f t="shared" si="222"/>
        <v>12</v>
      </c>
      <c r="M2794" s="251"/>
      <c r="N2794" s="251"/>
      <c r="O2794" s="149">
        <f t="shared" si="227"/>
        <v>1.44225E-3</v>
      </c>
      <c r="P2794" s="151"/>
      <c r="Q2794" s="145"/>
      <c r="R2794" s="175">
        <f t="shared" ca="1" si="223"/>
        <v>0</v>
      </c>
      <c r="S2794" s="177"/>
    </row>
    <row r="2795" spans="2:19" ht="16.5" x14ac:dyDescent="0.25">
      <c r="B2795" s="137">
        <v>2782</v>
      </c>
      <c r="C2795" s="89">
        <v>1</v>
      </c>
      <c r="D2795" s="91">
        <v>14</v>
      </c>
      <c r="E2795" s="127" t="s">
        <v>2044</v>
      </c>
      <c r="F2795" s="93"/>
      <c r="G2795" s="93"/>
      <c r="H2795" s="79">
        <f t="shared" ref="H2795:H2908" ca="1" si="228">IF(ISBLANK($N2795)=FALSE,1,IF($J2795&lt;=$D$6,-1,0))</f>
        <v>0</v>
      </c>
      <c r="I2795" s="251">
        <v>42044</v>
      </c>
      <c r="J2795" s="251">
        <f>MAXA(J2796:J2908)</f>
        <v>42167</v>
      </c>
      <c r="K2795" s="149">
        <v>4</v>
      </c>
      <c r="L2795" s="180">
        <f t="shared" si="222"/>
        <v>90</v>
      </c>
      <c r="M2795" s="251"/>
      <c r="N2795" s="251"/>
      <c r="O2795" s="149">
        <v>4</v>
      </c>
      <c r="P2795" s="151"/>
      <c r="Q2795" s="145"/>
      <c r="R2795" s="175">
        <f t="shared" ca="1" si="223"/>
        <v>0.78888888888888886</v>
      </c>
      <c r="S2795" s="177">
        <v>1</v>
      </c>
    </row>
    <row r="2796" spans="2:19" ht="12.75" customHeight="1" x14ac:dyDescent="0.25">
      <c r="B2796" s="137">
        <v>2783</v>
      </c>
      <c r="C2796" s="81">
        <v>2</v>
      </c>
      <c r="D2796" s="108">
        <v>14.1</v>
      </c>
      <c r="E2796" s="128" t="s">
        <v>2045</v>
      </c>
      <c r="F2796" s="85"/>
      <c r="G2796" s="85"/>
      <c r="H2796" s="79">
        <f t="shared" ca="1" si="228"/>
        <v>-1</v>
      </c>
      <c r="I2796" s="251">
        <v>42044</v>
      </c>
      <c r="J2796" s="251">
        <v>42076</v>
      </c>
      <c r="K2796" s="149">
        <v>1.3</v>
      </c>
      <c r="L2796" s="180">
        <f t="shared" si="222"/>
        <v>25</v>
      </c>
      <c r="M2796" s="251"/>
      <c r="N2796" s="251"/>
      <c r="O2796" s="149">
        <v>1.3</v>
      </c>
      <c r="P2796" s="151"/>
      <c r="Q2796" s="145"/>
      <c r="R2796" s="175">
        <f t="shared" ca="1" si="223"/>
        <v>1</v>
      </c>
      <c r="S2796" s="177">
        <v>1</v>
      </c>
    </row>
    <row r="2797" spans="2:19" ht="12.75" customHeight="1" x14ac:dyDescent="0.25">
      <c r="B2797" s="137">
        <v>2784</v>
      </c>
      <c r="C2797" s="81">
        <v>3</v>
      </c>
      <c r="D2797" s="83" t="s">
        <v>2046</v>
      </c>
      <c r="E2797" s="128" t="s">
        <v>2047</v>
      </c>
      <c r="F2797" s="85"/>
      <c r="G2797" s="85"/>
      <c r="H2797" s="79">
        <f t="shared" ca="1" si="228"/>
        <v>-1</v>
      </c>
      <c r="I2797" s="251">
        <v>42044</v>
      </c>
      <c r="J2797" s="251">
        <v>42062</v>
      </c>
      <c r="K2797" s="149">
        <v>0.2</v>
      </c>
      <c r="L2797" s="180">
        <f t="shared" si="222"/>
        <v>15</v>
      </c>
      <c r="M2797" s="251"/>
      <c r="N2797" s="251"/>
      <c r="O2797" s="149">
        <v>0.2</v>
      </c>
      <c r="P2797" s="151"/>
      <c r="Q2797" s="145"/>
      <c r="R2797" s="175">
        <f t="shared" ca="1" si="223"/>
        <v>1</v>
      </c>
      <c r="S2797" s="177">
        <v>1</v>
      </c>
    </row>
    <row r="2798" spans="2:19" ht="12.75" customHeight="1" x14ac:dyDescent="0.25">
      <c r="B2798" s="137">
        <v>2785</v>
      </c>
      <c r="C2798" s="81">
        <v>4</v>
      </c>
      <c r="D2798" s="83" t="s">
        <v>2048</v>
      </c>
      <c r="E2798" s="128" t="s">
        <v>2049</v>
      </c>
      <c r="F2798" s="86" t="s">
        <v>1945</v>
      </c>
      <c r="G2798" s="86" t="s">
        <v>1960</v>
      </c>
      <c r="H2798" s="79">
        <f t="shared" ca="1" si="228"/>
        <v>-1</v>
      </c>
      <c r="I2798" s="251">
        <v>42044</v>
      </c>
      <c r="J2798" s="251">
        <v>42062</v>
      </c>
      <c r="K2798" s="149">
        <f>SUM(K2799:K2808)</f>
        <v>8.9999999999999983E-2</v>
      </c>
      <c r="L2798" s="180">
        <f t="shared" si="222"/>
        <v>15</v>
      </c>
      <c r="M2798" s="251"/>
      <c r="N2798" s="251"/>
      <c r="O2798" s="149">
        <f>SUM(O2799:O2808)</f>
        <v>8.9999999999999983E-2</v>
      </c>
      <c r="P2798" s="151"/>
      <c r="Q2798" s="145"/>
      <c r="R2798" s="175">
        <f t="shared" ca="1" si="223"/>
        <v>1</v>
      </c>
      <c r="S2798" s="177">
        <v>0</v>
      </c>
    </row>
    <row r="2799" spans="2:19" ht="12.75" customHeight="1" x14ac:dyDescent="0.25">
      <c r="B2799" s="137">
        <v>2786</v>
      </c>
      <c r="C2799" s="81">
        <v>5</v>
      </c>
      <c r="D2799" s="83" t="s">
        <v>2050</v>
      </c>
      <c r="E2799" s="128" t="s">
        <v>2051</v>
      </c>
      <c r="F2799" s="86"/>
      <c r="G2799" s="86"/>
      <c r="H2799" s="79">
        <f t="shared" ca="1" si="228"/>
        <v>-1</v>
      </c>
      <c r="I2799" s="251">
        <v>42044</v>
      </c>
      <c r="J2799" s="251">
        <v>42062</v>
      </c>
      <c r="K2799" s="149">
        <f>K$16/10</f>
        <v>8.9999999999999993E-3</v>
      </c>
      <c r="L2799" s="180">
        <f t="shared" si="222"/>
        <v>15</v>
      </c>
      <c r="M2799" s="251"/>
      <c r="N2799" s="251"/>
      <c r="O2799" s="149">
        <f>O$16/10</f>
        <v>8.9999999999999993E-3</v>
      </c>
      <c r="P2799" s="151"/>
      <c r="Q2799" s="145"/>
      <c r="R2799" s="175">
        <f t="shared" ca="1" si="223"/>
        <v>1</v>
      </c>
      <c r="S2799" s="177"/>
    </row>
    <row r="2800" spans="2:19" ht="12.75" customHeight="1" x14ac:dyDescent="0.25">
      <c r="B2800" s="137">
        <v>2787</v>
      </c>
      <c r="C2800" s="81">
        <v>5</v>
      </c>
      <c r="D2800" s="83" t="s">
        <v>2052</v>
      </c>
      <c r="E2800" s="128" t="s">
        <v>2053</v>
      </c>
      <c r="F2800" s="86"/>
      <c r="G2800" s="86"/>
      <c r="H2800" s="79">
        <f t="shared" ca="1" si="228"/>
        <v>-1</v>
      </c>
      <c r="I2800" s="251">
        <v>42044</v>
      </c>
      <c r="J2800" s="251">
        <v>42062</v>
      </c>
      <c r="K2800" s="149">
        <f t="shared" ref="K2800:K2808" si="229">K$16/10</f>
        <v>8.9999999999999993E-3</v>
      </c>
      <c r="L2800" s="180">
        <f t="shared" si="222"/>
        <v>15</v>
      </c>
      <c r="M2800" s="251"/>
      <c r="N2800" s="251"/>
      <c r="O2800" s="149">
        <f t="shared" ref="O2800:O2808" si="230">O$16/10</f>
        <v>8.9999999999999993E-3</v>
      </c>
      <c r="P2800" s="151"/>
      <c r="Q2800" s="145"/>
      <c r="R2800" s="175">
        <f t="shared" ca="1" si="223"/>
        <v>1</v>
      </c>
      <c r="S2800" s="177"/>
    </row>
    <row r="2801" spans="2:19" ht="12.75" customHeight="1" x14ac:dyDescent="0.25">
      <c r="B2801" s="137">
        <v>2788</v>
      </c>
      <c r="C2801" s="81">
        <v>5</v>
      </c>
      <c r="D2801" s="83" t="s">
        <v>2054</v>
      </c>
      <c r="E2801" s="128" t="s">
        <v>2055</v>
      </c>
      <c r="F2801" s="86"/>
      <c r="G2801" s="86"/>
      <c r="H2801" s="79">
        <f t="shared" ca="1" si="228"/>
        <v>-1</v>
      </c>
      <c r="I2801" s="251">
        <v>42044</v>
      </c>
      <c r="J2801" s="251">
        <v>42062</v>
      </c>
      <c r="K2801" s="149">
        <f t="shared" si="229"/>
        <v>8.9999999999999993E-3</v>
      </c>
      <c r="L2801" s="180">
        <f t="shared" si="222"/>
        <v>15</v>
      </c>
      <c r="M2801" s="251"/>
      <c r="N2801" s="251"/>
      <c r="O2801" s="149">
        <f t="shared" si="230"/>
        <v>8.9999999999999993E-3</v>
      </c>
      <c r="P2801" s="151"/>
      <c r="Q2801" s="145"/>
      <c r="R2801" s="175">
        <f t="shared" ca="1" si="223"/>
        <v>1</v>
      </c>
      <c r="S2801" s="177"/>
    </row>
    <row r="2802" spans="2:19" ht="12.75" customHeight="1" x14ac:dyDescent="0.25">
      <c r="B2802" s="137">
        <v>2789</v>
      </c>
      <c r="C2802" s="81">
        <v>5</v>
      </c>
      <c r="D2802" s="83" t="s">
        <v>2056</v>
      </c>
      <c r="E2802" s="128" t="s">
        <v>2057</v>
      </c>
      <c r="F2802" s="86"/>
      <c r="G2802" s="86"/>
      <c r="H2802" s="79">
        <f t="shared" ca="1" si="228"/>
        <v>-1</v>
      </c>
      <c r="I2802" s="251">
        <v>42044</v>
      </c>
      <c r="J2802" s="251">
        <v>42062</v>
      </c>
      <c r="K2802" s="149">
        <f t="shared" si="229"/>
        <v>8.9999999999999993E-3</v>
      </c>
      <c r="L2802" s="180">
        <f t="shared" si="222"/>
        <v>15</v>
      </c>
      <c r="M2802" s="251"/>
      <c r="N2802" s="251"/>
      <c r="O2802" s="149">
        <f t="shared" si="230"/>
        <v>8.9999999999999993E-3</v>
      </c>
      <c r="P2802" s="151"/>
      <c r="Q2802" s="145"/>
      <c r="R2802" s="175">
        <f t="shared" ca="1" si="223"/>
        <v>1</v>
      </c>
      <c r="S2802" s="177"/>
    </row>
    <row r="2803" spans="2:19" ht="12.75" customHeight="1" x14ac:dyDescent="0.25">
      <c r="B2803" s="137">
        <v>2790</v>
      </c>
      <c r="C2803" s="81">
        <v>5</v>
      </c>
      <c r="D2803" s="83" t="s">
        <v>2058</v>
      </c>
      <c r="E2803" s="128" t="s">
        <v>2059</v>
      </c>
      <c r="F2803" s="86"/>
      <c r="G2803" s="86"/>
      <c r="H2803" s="79">
        <f t="shared" ca="1" si="228"/>
        <v>-1</v>
      </c>
      <c r="I2803" s="251">
        <v>42044</v>
      </c>
      <c r="J2803" s="251">
        <v>42062</v>
      </c>
      <c r="K2803" s="149">
        <f t="shared" si="229"/>
        <v>8.9999999999999993E-3</v>
      </c>
      <c r="L2803" s="180">
        <f t="shared" si="222"/>
        <v>15</v>
      </c>
      <c r="M2803" s="251"/>
      <c r="N2803" s="251"/>
      <c r="O2803" s="149">
        <f t="shared" si="230"/>
        <v>8.9999999999999993E-3</v>
      </c>
      <c r="P2803" s="151"/>
      <c r="Q2803" s="145"/>
      <c r="R2803" s="175">
        <f t="shared" ca="1" si="223"/>
        <v>1</v>
      </c>
      <c r="S2803" s="177"/>
    </row>
    <row r="2804" spans="2:19" ht="12.75" customHeight="1" x14ac:dyDescent="0.25">
      <c r="B2804" s="137">
        <v>2791</v>
      </c>
      <c r="C2804" s="81">
        <v>5</v>
      </c>
      <c r="D2804" s="83" t="s">
        <v>2060</v>
      </c>
      <c r="E2804" s="128" t="s">
        <v>2061</v>
      </c>
      <c r="F2804" s="86"/>
      <c r="G2804" s="86"/>
      <c r="H2804" s="79">
        <f t="shared" ca="1" si="228"/>
        <v>-1</v>
      </c>
      <c r="I2804" s="251">
        <v>42044</v>
      </c>
      <c r="J2804" s="251">
        <v>42062</v>
      </c>
      <c r="K2804" s="149">
        <f t="shared" si="229"/>
        <v>8.9999999999999993E-3</v>
      </c>
      <c r="L2804" s="180">
        <f t="shared" si="222"/>
        <v>15</v>
      </c>
      <c r="M2804" s="251"/>
      <c r="N2804" s="251"/>
      <c r="O2804" s="149">
        <f t="shared" si="230"/>
        <v>8.9999999999999993E-3</v>
      </c>
      <c r="P2804" s="151"/>
      <c r="Q2804" s="145"/>
      <c r="R2804" s="175">
        <f t="shared" ca="1" si="223"/>
        <v>1</v>
      </c>
      <c r="S2804" s="177"/>
    </row>
    <row r="2805" spans="2:19" ht="12.75" customHeight="1" x14ac:dyDescent="0.25">
      <c r="B2805" s="137">
        <v>2792</v>
      </c>
      <c r="C2805" s="81">
        <v>5</v>
      </c>
      <c r="D2805" s="83" t="s">
        <v>2062</v>
      </c>
      <c r="E2805" s="128" t="s">
        <v>2063</v>
      </c>
      <c r="F2805" s="86"/>
      <c r="G2805" s="86"/>
      <c r="H2805" s="79">
        <f t="shared" ca="1" si="228"/>
        <v>-1</v>
      </c>
      <c r="I2805" s="251">
        <v>42044</v>
      </c>
      <c r="J2805" s="251">
        <v>42062</v>
      </c>
      <c r="K2805" s="149">
        <f t="shared" si="229"/>
        <v>8.9999999999999993E-3</v>
      </c>
      <c r="L2805" s="180">
        <f t="shared" si="222"/>
        <v>15</v>
      </c>
      <c r="M2805" s="251"/>
      <c r="N2805" s="251"/>
      <c r="O2805" s="149">
        <f t="shared" si="230"/>
        <v>8.9999999999999993E-3</v>
      </c>
      <c r="P2805" s="151"/>
      <c r="Q2805" s="145"/>
      <c r="R2805" s="175">
        <f t="shared" ca="1" si="223"/>
        <v>1</v>
      </c>
      <c r="S2805" s="177"/>
    </row>
    <row r="2806" spans="2:19" ht="12.75" customHeight="1" x14ac:dyDescent="0.25">
      <c r="B2806" s="137">
        <v>2793</v>
      </c>
      <c r="C2806" s="81">
        <v>5</v>
      </c>
      <c r="D2806" s="83" t="s">
        <v>2064</v>
      </c>
      <c r="E2806" s="128" t="s">
        <v>2065</v>
      </c>
      <c r="F2806" s="86"/>
      <c r="G2806" s="86"/>
      <c r="H2806" s="79">
        <f t="shared" ca="1" si="228"/>
        <v>-1</v>
      </c>
      <c r="I2806" s="251">
        <v>42044</v>
      </c>
      <c r="J2806" s="251">
        <v>42062</v>
      </c>
      <c r="K2806" s="149">
        <f t="shared" si="229"/>
        <v>8.9999999999999993E-3</v>
      </c>
      <c r="L2806" s="180">
        <f t="shared" si="222"/>
        <v>15</v>
      </c>
      <c r="M2806" s="251"/>
      <c r="N2806" s="251"/>
      <c r="O2806" s="149">
        <f t="shared" si="230"/>
        <v>8.9999999999999993E-3</v>
      </c>
      <c r="P2806" s="151"/>
      <c r="Q2806" s="145"/>
      <c r="R2806" s="175">
        <f t="shared" ca="1" si="223"/>
        <v>1</v>
      </c>
      <c r="S2806" s="177"/>
    </row>
    <row r="2807" spans="2:19" ht="12.75" customHeight="1" x14ac:dyDescent="0.25">
      <c r="B2807" s="137">
        <v>2794</v>
      </c>
      <c r="C2807" s="81">
        <v>5</v>
      </c>
      <c r="D2807" s="83" t="s">
        <v>2066</v>
      </c>
      <c r="E2807" s="128" t="s">
        <v>2067</v>
      </c>
      <c r="F2807" s="86"/>
      <c r="G2807" s="86"/>
      <c r="H2807" s="79">
        <f t="shared" ca="1" si="228"/>
        <v>-1</v>
      </c>
      <c r="I2807" s="251">
        <v>42044</v>
      </c>
      <c r="J2807" s="251">
        <v>42062</v>
      </c>
      <c r="K2807" s="149">
        <f t="shared" si="229"/>
        <v>8.9999999999999993E-3</v>
      </c>
      <c r="L2807" s="180">
        <f t="shared" si="222"/>
        <v>15</v>
      </c>
      <c r="M2807" s="251"/>
      <c r="N2807" s="251"/>
      <c r="O2807" s="149">
        <f t="shared" si="230"/>
        <v>8.9999999999999993E-3</v>
      </c>
      <c r="P2807" s="151"/>
      <c r="Q2807" s="145"/>
      <c r="R2807" s="175">
        <f t="shared" ca="1" si="223"/>
        <v>1</v>
      </c>
      <c r="S2807" s="177"/>
    </row>
    <row r="2808" spans="2:19" ht="12.75" customHeight="1" x14ac:dyDescent="0.25">
      <c r="B2808" s="137">
        <v>2795</v>
      </c>
      <c r="C2808" s="81">
        <v>5</v>
      </c>
      <c r="D2808" s="83" t="s">
        <v>2068</v>
      </c>
      <c r="E2808" s="128" t="s">
        <v>1848</v>
      </c>
      <c r="F2808" s="86"/>
      <c r="G2808" s="86"/>
      <c r="H2808" s="79">
        <f t="shared" ca="1" si="228"/>
        <v>-1</v>
      </c>
      <c r="I2808" s="251">
        <v>42044</v>
      </c>
      <c r="J2808" s="251">
        <v>42062</v>
      </c>
      <c r="K2808" s="149">
        <f t="shared" si="229"/>
        <v>8.9999999999999993E-3</v>
      </c>
      <c r="L2808" s="180">
        <f t="shared" si="222"/>
        <v>15</v>
      </c>
      <c r="M2808" s="251"/>
      <c r="N2808" s="251"/>
      <c r="O2808" s="149">
        <f t="shared" si="230"/>
        <v>8.9999999999999993E-3</v>
      </c>
      <c r="P2808" s="151"/>
      <c r="Q2808" s="145"/>
      <c r="R2808" s="175">
        <f t="shared" ca="1" si="223"/>
        <v>1</v>
      </c>
      <c r="S2808" s="177"/>
    </row>
    <row r="2809" spans="2:19" ht="12.75" customHeight="1" x14ac:dyDescent="0.25">
      <c r="B2809" s="137">
        <v>2796</v>
      </c>
      <c r="C2809" s="81">
        <v>3</v>
      </c>
      <c r="D2809" s="83" t="s">
        <v>2069</v>
      </c>
      <c r="E2809" s="128" t="s">
        <v>2070</v>
      </c>
      <c r="F2809" s="85"/>
      <c r="G2809" s="85"/>
      <c r="H2809" s="79">
        <f t="shared" ca="1" si="228"/>
        <v>-1</v>
      </c>
      <c r="I2809" s="251">
        <v>42044</v>
      </c>
      <c r="J2809" s="251">
        <v>42062</v>
      </c>
      <c r="K2809" s="149">
        <f>SUM(K2821,K2810)</f>
        <v>0.26</v>
      </c>
      <c r="L2809" s="180">
        <f t="shared" si="222"/>
        <v>15</v>
      </c>
      <c r="M2809" s="251"/>
      <c r="N2809" s="251"/>
      <c r="O2809" s="149">
        <f>SUM(O2821,O2810)</f>
        <v>0.26</v>
      </c>
      <c r="P2809" s="151"/>
      <c r="Q2809" s="145"/>
      <c r="R2809" s="175">
        <f t="shared" ca="1" si="223"/>
        <v>1</v>
      </c>
      <c r="S2809" s="177">
        <v>1</v>
      </c>
    </row>
    <row r="2810" spans="2:19" ht="12.75" customHeight="1" x14ac:dyDescent="0.25">
      <c r="B2810" s="137">
        <v>2797</v>
      </c>
      <c r="C2810" s="81">
        <v>4</v>
      </c>
      <c r="D2810" s="83" t="s">
        <v>2071</v>
      </c>
      <c r="E2810" s="128" t="s">
        <v>107</v>
      </c>
      <c r="F2810" s="86" t="s">
        <v>2072</v>
      </c>
      <c r="G2810" s="86" t="s">
        <v>1747</v>
      </c>
      <c r="H2810" s="79">
        <f t="shared" ca="1" si="228"/>
        <v>-1</v>
      </c>
      <c r="I2810" s="251">
        <v>42044</v>
      </c>
      <c r="J2810" s="251">
        <v>42062</v>
      </c>
      <c r="K2810" s="149">
        <v>0.156</v>
      </c>
      <c r="L2810" s="180">
        <f t="shared" si="222"/>
        <v>15</v>
      </c>
      <c r="M2810" s="251"/>
      <c r="N2810" s="251"/>
      <c r="O2810" s="149">
        <v>0.156</v>
      </c>
      <c r="P2810" s="151"/>
      <c r="Q2810" s="145"/>
      <c r="R2810" s="175">
        <f t="shared" ca="1" si="223"/>
        <v>1</v>
      </c>
      <c r="S2810" s="177">
        <v>0</v>
      </c>
    </row>
    <row r="2811" spans="2:19" ht="12.75" customHeight="1" x14ac:dyDescent="0.25">
      <c r="B2811" s="137">
        <v>2798</v>
      </c>
      <c r="C2811" s="81">
        <v>5</v>
      </c>
      <c r="D2811" s="83" t="s">
        <v>2073</v>
      </c>
      <c r="E2811" s="128" t="s">
        <v>2051</v>
      </c>
      <c r="F2811" s="86"/>
      <c r="G2811" s="86"/>
      <c r="H2811" s="79">
        <f t="shared" ca="1" si="228"/>
        <v>-1</v>
      </c>
      <c r="I2811" s="251">
        <v>42044</v>
      </c>
      <c r="J2811" s="251">
        <v>42062</v>
      </c>
      <c r="K2811" s="149">
        <f>K$29/10</f>
        <v>4.0000000000000001E-3</v>
      </c>
      <c r="L2811" s="180">
        <f t="shared" si="222"/>
        <v>15</v>
      </c>
      <c r="M2811" s="251"/>
      <c r="N2811" s="251"/>
      <c r="O2811" s="149">
        <f>O$29/10</f>
        <v>4.0000000000000001E-3</v>
      </c>
      <c r="P2811" s="151"/>
      <c r="Q2811" s="145"/>
      <c r="R2811" s="175">
        <f t="shared" ca="1" si="223"/>
        <v>1</v>
      </c>
      <c r="S2811" s="177"/>
    </row>
    <row r="2812" spans="2:19" ht="12.75" customHeight="1" x14ac:dyDescent="0.25">
      <c r="B2812" s="137">
        <v>2799</v>
      </c>
      <c r="C2812" s="81">
        <v>5</v>
      </c>
      <c r="D2812" s="83" t="s">
        <v>2074</v>
      </c>
      <c r="E2812" s="128" t="s">
        <v>2053</v>
      </c>
      <c r="F2812" s="86"/>
      <c r="G2812" s="86"/>
      <c r="H2812" s="79">
        <f t="shared" ca="1" si="228"/>
        <v>-1</v>
      </c>
      <c r="I2812" s="251">
        <v>42044</v>
      </c>
      <c r="J2812" s="251">
        <v>42062</v>
      </c>
      <c r="K2812" s="149">
        <f t="shared" ref="K2812:K2820" si="231">K$29/10</f>
        <v>4.0000000000000001E-3</v>
      </c>
      <c r="L2812" s="180">
        <f t="shared" si="222"/>
        <v>15</v>
      </c>
      <c r="M2812" s="251"/>
      <c r="N2812" s="251"/>
      <c r="O2812" s="149">
        <f t="shared" ref="O2812:O2820" si="232">O$29/10</f>
        <v>4.0000000000000001E-3</v>
      </c>
      <c r="P2812" s="151"/>
      <c r="Q2812" s="145"/>
      <c r="R2812" s="175">
        <f t="shared" ca="1" si="223"/>
        <v>1</v>
      </c>
      <c r="S2812" s="177"/>
    </row>
    <row r="2813" spans="2:19" ht="12.75" customHeight="1" x14ac:dyDescent="0.25">
      <c r="B2813" s="137">
        <v>2800</v>
      </c>
      <c r="C2813" s="81">
        <v>5</v>
      </c>
      <c r="D2813" s="83" t="s">
        <v>2075</v>
      </c>
      <c r="E2813" s="128" t="s">
        <v>2055</v>
      </c>
      <c r="F2813" s="86"/>
      <c r="G2813" s="86"/>
      <c r="H2813" s="79">
        <f t="shared" ca="1" si="228"/>
        <v>-1</v>
      </c>
      <c r="I2813" s="251">
        <v>42044</v>
      </c>
      <c r="J2813" s="251">
        <v>42062</v>
      </c>
      <c r="K2813" s="149">
        <f t="shared" si="231"/>
        <v>4.0000000000000001E-3</v>
      </c>
      <c r="L2813" s="180">
        <f t="shared" si="222"/>
        <v>15</v>
      </c>
      <c r="M2813" s="251"/>
      <c r="N2813" s="251"/>
      <c r="O2813" s="149">
        <f t="shared" si="232"/>
        <v>4.0000000000000001E-3</v>
      </c>
      <c r="P2813" s="151"/>
      <c r="Q2813" s="145"/>
      <c r="R2813" s="175">
        <f t="shared" ca="1" si="223"/>
        <v>1</v>
      </c>
      <c r="S2813" s="177"/>
    </row>
    <row r="2814" spans="2:19" ht="12.75" customHeight="1" x14ac:dyDescent="0.25">
      <c r="B2814" s="137">
        <v>2801</v>
      </c>
      <c r="C2814" s="81">
        <v>5</v>
      </c>
      <c r="D2814" s="83" t="s">
        <v>2076</v>
      </c>
      <c r="E2814" s="128" t="s">
        <v>2057</v>
      </c>
      <c r="F2814" s="86"/>
      <c r="G2814" s="86"/>
      <c r="H2814" s="79">
        <f t="shared" ca="1" si="228"/>
        <v>-1</v>
      </c>
      <c r="I2814" s="251">
        <v>42044</v>
      </c>
      <c r="J2814" s="251">
        <v>42062</v>
      </c>
      <c r="K2814" s="149">
        <f t="shared" si="231"/>
        <v>4.0000000000000001E-3</v>
      </c>
      <c r="L2814" s="180">
        <f t="shared" si="222"/>
        <v>15</v>
      </c>
      <c r="M2814" s="251"/>
      <c r="N2814" s="251"/>
      <c r="O2814" s="149">
        <f t="shared" si="232"/>
        <v>4.0000000000000001E-3</v>
      </c>
      <c r="P2814" s="151"/>
      <c r="Q2814" s="145"/>
      <c r="R2814" s="175">
        <f t="shared" ca="1" si="223"/>
        <v>1</v>
      </c>
      <c r="S2814" s="177"/>
    </row>
    <row r="2815" spans="2:19" ht="12.75" customHeight="1" x14ac:dyDescent="0.25">
      <c r="B2815" s="137">
        <v>2802</v>
      </c>
      <c r="C2815" s="81">
        <v>5</v>
      </c>
      <c r="D2815" s="83" t="s">
        <v>2077</v>
      </c>
      <c r="E2815" s="128" t="s">
        <v>2059</v>
      </c>
      <c r="F2815" s="86"/>
      <c r="G2815" s="86"/>
      <c r="H2815" s="79">
        <f t="shared" ca="1" si="228"/>
        <v>-1</v>
      </c>
      <c r="I2815" s="251">
        <v>42044</v>
      </c>
      <c r="J2815" s="251">
        <v>42062</v>
      </c>
      <c r="K2815" s="149">
        <f t="shared" si="231"/>
        <v>4.0000000000000001E-3</v>
      </c>
      <c r="L2815" s="180">
        <f t="shared" si="222"/>
        <v>15</v>
      </c>
      <c r="M2815" s="251"/>
      <c r="N2815" s="251"/>
      <c r="O2815" s="149">
        <f t="shared" si="232"/>
        <v>4.0000000000000001E-3</v>
      </c>
      <c r="P2815" s="151"/>
      <c r="Q2815" s="145"/>
      <c r="R2815" s="175">
        <f t="shared" ca="1" si="223"/>
        <v>1</v>
      </c>
      <c r="S2815" s="177"/>
    </row>
    <row r="2816" spans="2:19" ht="12.75" customHeight="1" x14ac:dyDescent="0.25">
      <c r="B2816" s="137">
        <v>2803</v>
      </c>
      <c r="C2816" s="81">
        <v>5</v>
      </c>
      <c r="D2816" s="83" t="s">
        <v>2078</v>
      </c>
      <c r="E2816" s="128" t="s">
        <v>2061</v>
      </c>
      <c r="F2816" s="86"/>
      <c r="G2816" s="86"/>
      <c r="H2816" s="79">
        <f t="shared" ca="1" si="228"/>
        <v>-1</v>
      </c>
      <c r="I2816" s="251">
        <v>42044</v>
      </c>
      <c r="J2816" s="251">
        <v>42062</v>
      </c>
      <c r="K2816" s="149">
        <f t="shared" si="231"/>
        <v>4.0000000000000001E-3</v>
      </c>
      <c r="L2816" s="180">
        <f t="shared" si="222"/>
        <v>15</v>
      </c>
      <c r="M2816" s="251"/>
      <c r="N2816" s="251"/>
      <c r="O2816" s="149">
        <f t="shared" si="232"/>
        <v>4.0000000000000001E-3</v>
      </c>
      <c r="P2816" s="151"/>
      <c r="Q2816" s="145"/>
      <c r="R2816" s="175">
        <f t="shared" ca="1" si="223"/>
        <v>1</v>
      </c>
      <c r="S2816" s="177"/>
    </row>
    <row r="2817" spans="2:19" ht="12.75" customHeight="1" x14ac:dyDescent="0.25">
      <c r="B2817" s="137">
        <v>2804</v>
      </c>
      <c r="C2817" s="81">
        <v>5</v>
      </c>
      <c r="D2817" s="83" t="s">
        <v>2079</v>
      </c>
      <c r="E2817" s="128" t="s">
        <v>2063</v>
      </c>
      <c r="F2817" s="86"/>
      <c r="G2817" s="86"/>
      <c r="H2817" s="79">
        <f t="shared" ca="1" si="228"/>
        <v>-1</v>
      </c>
      <c r="I2817" s="251">
        <v>42044</v>
      </c>
      <c r="J2817" s="251">
        <v>42062</v>
      </c>
      <c r="K2817" s="149">
        <f t="shared" si="231"/>
        <v>4.0000000000000001E-3</v>
      </c>
      <c r="L2817" s="180">
        <f t="shared" si="222"/>
        <v>15</v>
      </c>
      <c r="M2817" s="251"/>
      <c r="N2817" s="251"/>
      <c r="O2817" s="149">
        <f t="shared" si="232"/>
        <v>4.0000000000000001E-3</v>
      </c>
      <c r="P2817" s="151"/>
      <c r="Q2817" s="145"/>
      <c r="R2817" s="175">
        <f t="shared" ca="1" si="223"/>
        <v>1</v>
      </c>
      <c r="S2817" s="177"/>
    </row>
    <row r="2818" spans="2:19" ht="12.75" customHeight="1" x14ac:dyDescent="0.25">
      <c r="B2818" s="137">
        <v>2805</v>
      </c>
      <c r="C2818" s="81">
        <v>5</v>
      </c>
      <c r="D2818" s="83" t="s">
        <v>2080</v>
      </c>
      <c r="E2818" s="128" t="s">
        <v>2065</v>
      </c>
      <c r="F2818" s="86"/>
      <c r="G2818" s="86"/>
      <c r="H2818" s="79">
        <f t="shared" ca="1" si="228"/>
        <v>-1</v>
      </c>
      <c r="I2818" s="251">
        <v>42044</v>
      </c>
      <c r="J2818" s="251">
        <v>42062</v>
      </c>
      <c r="K2818" s="149">
        <f t="shared" si="231"/>
        <v>4.0000000000000001E-3</v>
      </c>
      <c r="L2818" s="180">
        <f t="shared" si="222"/>
        <v>15</v>
      </c>
      <c r="M2818" s="251"/>
      <c r="N2818" s="251"/>
      <c r="O2818" s="149">
        <f t="shared" si="232"/>
        <v>4.0000000000000001E-3</v>
      </c>
      <c r="P2818" s="151"/>
      <c r="Q2818" s="145"/>
      <c r="R2818" s="175">
        <f t="shared" ca="1" si="223"/>
        <v>1</v>
      </c>
      <c r="S2818" s="177"/>
    </row>
    <row r="2819" spans="2:19" ht="12.75" customHeight="1" x14ac:dyDescent="0.25">
      <c r="B2819" s="137">
        <v>2806</v>
      </c>
      <c r="C2819" s="81">
        <v>5</v>
      </c>
      <c r="D2819" s="83" t="s">
        <v>2081</v>
      </c>
      <c r="E2819" s="128" t="s">
        <v>2067</v>
      </c>
      <c r="F2819" s="86"/>
      <c r="G2819" s="86"/>
      <c r="H2819" s="79">
        <f t="shared" ca="1" si="228"/>
        <v>-1</v>
      </c>
      <c r="I2819" s="251">
        <v>42044</v>
      </c>
      <c r="J2819" s="251">
        <v>42062</v>
      </c>
      <c r="K2819" s="149">
        <f t="shared" si="231"/>
        <v>4.0000000000000001E-3</v>
      </c>
      <c r="L2819" s="180">
        <f t="shared" si="222"/>
        <v>15</v>
      </c>
      <c r="M2819" s="251"/>
      <c r="N2819" s="251"/>
      <c r="O2819" s="149">
        <f t="shared" si="232"/>
        <v>4.0000000000000001E-3</v>
      </c>
      <c r="P2819" s="151"/>
      <c r="Q2819" s="145"/>
      <c r="R2819" s="175">
        <f t="shared" ca="1" si="223"/>
        <v>1</v>
      </c>
      <c r="S2819" s="177"/>
    </row>
    <row r="2820" spans="2:19" ht="12.75" customHeight="1" x14ac:dyDescent="0.25">
      <c r="B2820" s="137">
        <v>2807</v>
      </c>
      <c r="C2820" s="81">
        <v>5</v>
      </c>
      <c r="D2820" s="83" t="s">
        <v>2082</v>
      </c>
      <c r="E2820" s="128" t="s">
        <v>1848</v>
      </c>
      <c r="F2820" s="86"/>
      <c r="G2820" s="86"/>
      <c r="H2820" s="79">
        <f t="shared" ca="1" si="228"/>
        <v>-1</v>
      </c>
      <c r="I2820" s="251">
        <v>42044</v>
      </c>
      <c r="J2820" s="251">
        <v>42062</v>
      </c>
      <c r="K2820" s="149">
        <f t="shared" si="231"/>
        <v>4.0000000000000001E-3</v>
      </c>
      <c r="L2820" s="180">
        <f t="shared" si="222"/>
        <v>15</v>
      </c>
      <c r="M2820" s="251"/>
      <c r="N2820" s="251"/>
      <c r="O2820" s="149">
        <f t="shared" si="232"/>
        <v>4.0000000000000001E-3</v>
      </c>
      <c r="P2820" s="151"/>
      <c r="Q2820" s="145"/>
      <c r="R2820" s="175">
        <f t="shared" ca="1" si="223"/>
        <v>1</v>
      </c>
      <c r="S2820" s="177"/>
    </row>
    <row r="2821" spans="2:19" ht="12.75" customHeight="1" x14ac:dyDescent="0.25">
      <c r="B2821" s="137">
        <v>2808</v>
      </c>
      <c r="C2821" s="81">
        <v>4</v>
      </c>
      <c r="D2821" s="83" t="s">
        <v>2083</v>
      </c>
      <c r="E2821" s="128" t="s">
        <v>108</v>
      </c>
      <c r="F2821" s="86" t="s">
        <v>1945</v>
      </c>
      <c r="G2821" s="86" t="s">
        <v>1946</v>
      </c>
      <c r="H2821" s="79">
        <f t="shared" ca="1" si="228"/>
        <v>-1</v>
      </c>
      <c r="I2821" s="251">
        <v>42044</v>
      </c>
      <c r="J2821" s="251">
        <v>42062</v>
      </c>
      <c r="K2821" s="149">
        <v>0.104</v>
      </c>
      <c r="L2821" s="180">
        <f t="shared" si="222"/>
        <v>15</v>
      </c>
      <c r="M2821" s="251"/>
      <c r="N2821" s="251"/>
      <c r="O2821" s="149">
        <v>0.104</v>
      </c>
      <c r="P2821" s="151"/>
      <c r="Q2821" s="145"/>
      <c r="R2821" s="175">
        <f t="shared" ca="1" si="223"/>
        <v>1</v>
      </c>
      <c r="S2821" s="177">
        <v>0</v>
      </c>
    </row>
    <row r="2822" spans="2:19" ht="12.75" customHeight="1" x14ac:dyDescent="0.25">
      <c r="B2822" s="137">
        <v>2809</v>
      </c>
      <c r="C2822" s="81">
        <v>5</v>
      </c>
      <c r="D2822" s="83" t="s">
        <v>2084</v>
      </c>
      <c r="E2822" s="128" t="s">
        <v>2051</v>
      </c>
      <c r="F2822" s="86"/>
      <c r="G2822" s="86"/>
      <c r="H2822" s="79">
        <f t="shared" ca="1" si="228"/>
        <v>-1</v>
      </c>
      <c r="I2822" s="251">
        <v>42044</v>
      </c>
      <c r="J2822" s="251">
        <v>42062</v>
      </c>
      <c r="K2822" s="149">
        <f>K$40/10</f>
        <v>8.9999999999999993E-3</v>
      </c>
      <c r="L2822" s="180">
        <f t="shared" si="222"/>
        <v>15</v>
      </c>
      <c r="M2822" s="251"/>
      <c r="N2822" s="251"/>
      <c r="O2822" s="149">
        <f>O$40/10</f>
        <v>8.9999999999999993E-3</v>
      </c>
      <c r="P2822" s="151"/>
      <c r="Q2822" s="145"/>
      <c r="R2822" s="175">
        <f t="shared" ca="1" si="223"/>
        <v>1</v>
      </c>
      <c r="S2822" s="177"/>
    </row>
    <row r="2823" spans="2:19" ht="12.75" customHeight="1" x14ac:dyDescent="0.25">
      <c r="B2823" s="137">
        <v>2810</v>
      </c>
      <c r="C2823" s="81">
        <v>5</v>
      </c>
      <c r="D2823" s="83" t="s">
        <v>2085</v>
      </c>
      <c r="E2823" s="128" t="s">
        <v>2053</v>
      </c>
      <c r="F2823" s="86"/>
      <c r="G2823" s="86"/>
      <c r="H2823" s="79">
        <f t="shared" ca="1" si="228"/>
        <v>-1</v>
      </c>
      <c r="I2823" s="251">
        <v>42044</v>
      </c>
      <c r="J2823" s="251">
        <v>42062</v>
      </c>
      <c r="K2823" s="149">
        <f t="shared" ref="K2823:K2831" si="233">K$40/10</f>
        <v>8.9999999999999993E-3</v>
      </c>
      <c r="L2823" s="180">
        <f t="shared" si="222"/>
        <v>15</v>
      </c>
      <c r="M2823" s="251"/>
      <c r="N2823" s="251"/>
      <c r="O2823" s="149">
        <f t="shared" ref="O2823:O2831" si="234">O$40/10</f>
        <v>8.9999999999999993E-3</v>
      </c>
      <c r="P2823" s="151"/>
      <c r="Q2823" s="145"/>
      <c r="R2823" s="175">
        <f t="shared" ca="1" si="223"/>
        <v>1</v>
      </c>
      <c r="S2823" s="177"/>
    </row>
    <row r="2824" spans="2:19" ht="12.75" customHeight="1" x14ac:dyDescent="0.25">
      <c r="B2824" s="137">
        <v>2811</v>
      </c>
      <c r="C2824" s="81">
        <v>5</v>
      </c>
      <c r="D2824" s="83" t="s">
        <v>2086</v>
      </c>
      <c r="E2824" s="128" t="s">
        <v>2055</v>
      </c>
      <c r="F2824" s="86"/>
      <c r="G2824" s="86"/>
      <c r="H2824" s="79">
        <f t="shared" ca="1" si="228"/>
        <v>-1</v>
      </c>
      <c r="I2824" s="251">
        <v>42044</v>
      </c>
      <c r="J2824" s="251">
        <v>42062</v>
      </c>
      <c r="K2824" s="149">
        <f t="shared" si="233"/>
        <v>8.9999999999999993E-3</v>
      </c>
      <c r="L2824" s="180">
        <f t="shared" si="222"/>
        <v>15</v>
      </c>
      <c r="M2824" s="251"/>
      <c r="N2824" s="251"/>
      <c r="O2824" s="149">
        <f t="shared" si="234"/>
        <v>8.9999999999999993E-3</v>
      </c>
      <c r="P2824" s="151"/>
      <c r="Q2824" s="145"/>
      <c r="R2824" s="175">
        <f t="shared" ca="1" si="223"/>
        <v>1</v>
      </c>
      <c r="S2824" s="177"/>
    </row>
    <row r="2825" spans="2:19" ht="12.75" customHeight="1" x14ac:dyDescent="0.25">
      <c r="B2825" s="137">
        <v>2812</v>
      </c>
      <c r="C2825" s="81">
        <v>5</v>
      </c>
      <c r="D2825" s="83" t="s">
        <v>2087</v>
      </c>
      <c r="E2825" s="128" t="s">
        <v>2057</v>
      </c>
      <c r="F2825" s="86"/>
      <c r="G2825" s="86"/>
      <c r="H2825" s="79">
        <f t="shared" ca="1" si="228"/>
        <v>-1</v>
      </c>
      <c r="I2825" s="251">
        <v>42044</v>
      </c>
      <c r="J2825" s="251">
        <v>42062</v>
      </c>
      <c r="K2825" s="149">
        <f t="shared" si="233"/>
        <v>8.9999999999999993E-3</v>
      </c>
      <c r="L2825" s="180">
        <f t="shared" si="222"/>
        <v>15</v>
      </c>
      <c r="M2825" s="251"/>
      <c r="N2825" s="251"/>
      <c r="O2825" s="149">
        <f t="shared" si="234"/>
        <v>8.9999999999999993E-3</v>
      </c>
      <c r="P2825" s="151"/>
      <c r="Q2825" s="145"/>
      <c r="R2825" s="175">
        <f t="shared" ca="1" si="223"/>
        <v>1</v>
      </c>
      <c r="S2825" s="177"/>
    </row>
    <row r="2826" spans="2:19" ht="12.75" customHeight="1" x14ac:dyDescent="0.25">
      <c r="B2826" s="137">
        <v>2813</v>
      </c>
      <c r="C2826" s="81">
        <v>5</v>
      </c>
      <c r="D2826" s="83" t="s">
        <v>2088</v>
      </c>
      <c r="E2826" s="128" t="s">
        <v>2059</v>
      </c>
      <c r="F2826" s="86"/>
      <c r="G2826" s="86"/>
      <c r="H2826" s="79">
        <f t="shared" ca="1" si="228"/>
        <v>-1</v>
      </c>
      <c r="I2826" s="251">
        <v>42044</v>
      </c>
      <c r="J2826" s="251">
        <v>42062</v>
      </c>
      <c r="K2826" s="149">
        <f t="shared" si="233"/>
        <v>8.9999999999999993E-3</v>
      </c>
      <c r="L2826" s="180">
        <f t="shared" si="222"/>
        <v>15</v>
      </c>
      <c r="M2826" s="251"/>
      <c r="N2826" s="251"/>
      <c r="O2826" s="149">
        <f t="shared" si="234"/>
        <v>8.9999999999999993E-3</v>
      </c>
      <c r="P2826" s="151"/>
      <c r="Q2826" s="145"/>
      <c r="R2826" s="175">
        <f t="shared" ca="1" si="223"/>
        <v>1</v>
      </c>
      <c r="S2826" s="177"/>
    </row>
    <row r="2827" spans="2:19" ht="12.75" customHeight="1" x14ac:dyDescent="0.25">
      <c r="B2827" s="137">
        <v>2814</v>
      </c>
      <c r="C2827" s="81">
        <v>5</v>
      </c>
      <c r="D2827" s="83" t="s">
        <v>2089</v>
      </c>
      <c r="E2827" s="128" t="s">
        <v>2061</v>
      </c>
      <c r="F2827" s="86"/>
      <c r="G2827" s="86"/>
      <c r="H2827" s="79">
        <f t="shared" ca="1" si="228"/>
        <v>-1</v>
      </c>
      <c r="I2827" s="251">
        <v>42044</v>
      </c>
      <c r="J2827" s="251">
        <v>42062</v>
      </c>
      <c r="K2827" s="149">
        <f t="shared" si="233"/>
        <v>8.9999999999999993E-3</v>
      </c>
      <c r="L2827" s="180">
        <f t="shared" si="222"/>
        <v>15</v>
      </c>
      <c r="M2827" s="251"/>
      <c r="N2827" s="251"/>
      <c r="O2827" s="149">
        <f t="shared" si="234"/>
        <v>8.9999999999999993E-3</v>
      </c>
      <c r="P2827" s="151"/>
      <c r="Q2827" s="145"/>
      <c r="R2827" s="175">
        <f t="shared" ca="1" si="223"/>
        <v>1</v>
      </c>
      <c r="S2827" s="177"/>
    </row>
    <row r="2828" spans="2:19" ht="12.75" customHeight="1" x14ac:dyDescent="0.25">
      <c r="B2828" s="137">
        <v>2815</v>
      </c>
      <c r="C2828" s="81">
        <v>5</v>
      </c>
      <c r="D2828" s="83" t="s">
        <v>2090</v>
      </c>
      <c r="E2828" s="128" t="s">
        <v>2063</v>
      </c>
      <c r="F2828" s="86"/>
      <c r="G2828" s="86"/>
      <c r="H2828" s="79">
        <f t="shared" ca="1" si="228"/>
        <v>-1</v>
      </c>
      <c r="I2828" s="251">
        <v>42044</v>
      </c>
      <c r="J2828" s="251">
        <v>42062</v>
      </c>
      <c r="K2828" s="149">
        <f t="shared" si="233"/>
        <v>8.9999999999999993E-3</v>
      </c>
      <c r="L2828" s="180">
        <f t="shared" si="222"/>
        <v>15</v>
      </c>
      <c r="M2828" s="251"/>
      <c r="N2828" s="251"/>
      <c r="O2828" s="149">
        <f t="shared" si="234"/>
        <v>8.9999999999999993E-3</v>
      </c>
      <c r="P2828" s="151"/>
      <c r="Q2828" s="145"/>
      <c r="R2828" s="175">
        <f t="shared" ca="1" si="223"/>
        <v>1</v>
      </c>
      <c r="S2828" s="177"/>
    </row>
    <row r="2829" spans="2:19" ht="12.75" customHeight="1" x14ac:dyDescent="0.25">
      <c r="B2829" s="137">
        <v>2816</v>
      </c>
      <c r="C2829" s="81">
        <v>5</v>
      </c>
      <c r="D2829" s="83" t="s">
        <v>2091</v>
      </c>
      <c r="E2829" s="128" t="s">
        <v>2065</v>
      </c>
      <c r="F2829" s="86"/>
      <c r="G2829" s="86"/>
      <c r="H2829" s="79">
        <f t="shared" ca="1" si="228"/>
        <v>-1</v>
      </c>
      <c r="I2829" s="251">
        <v>42044</v>
      </c>
      <c r="J2829" s="251">
        <v>42062</v>
      </c>
      <c r="K2829" s="149">
        <f t="shared" si="233"/>
        <v>8.9999999999999993E-3</v>
      </c>
      <c r="L2829" s="180">
        <f t="shared" si="222"/>
        <v>15</v>
      </c>
      <c r="M2829" s="251"/>
      <c r="N2829" s="251"/>
      <c r="O2829" s="149">
        <f t="shared" si="234"/>
        <v>8.9999999999999993E-3</v>
      </c>
      <c r="P2829" s="151"/>
      <c r="Q2829" s="145"/>
      <c r="R2829" s="175">
        <f t="shared" ca="1" si="223"/>
        <v>1</v>
      </c>
      <c r="S2829" s="177"/>
    </row>
    <row r="2830" spans="2:19" ht="12.75" customHeight="1" x14ac:dyDescent="0.25">
      <c r="B2830" s="137">
        <v>2817</v>
      </c>
      <c r="C2830" s="81">
        <v>5</v>
      </c>
      <c r="D2830" s="83" t="s">
        <v>2092</v>
      </c>
      <c r="E2830" s="128" t="s">
        <v>2067</v>
      </c>
      <c r="F2830" s="86"/>
      <c r="G2830" s="86"/>
      <c r="H2830" s="79">
        <f t="shared" ca="1" si="228"/>
        <v>-1</v>
      </c>
      <c r="I2830" s="251">
        <v>42044</v>
      </c>
      <c r="J2830" s="251">
        <v>42062</v>
      </c>
      <c r="K2830" s="149">
        <f t="shared" si="233"/>
        <v>8.9999999999999993E-3</v>
      </c>
      <c r="L2830" s="180">
        <f t="shared" si="222"/>
        <v>15</v>
      </c>
      <c r="M2830" s="251"/>
      <c r="N2830" s="251"/>
      <c r="O2830" s="149">
        <f t="shared" si="234"/>
        <v>8.9999999999999993E-3</v>
      </c>
      <c r="P2830" s="151"/>
      <c r="Q2830" s="145"/>
      <c r="R2830" s="175">
        <f t="shared" ca="1" si="223"/>
        <v>1</v>
      </c>
      <c r="S2830" s="177"/>
    </row>
    <row r="2831" spans="2:19" ht="12.75" customHeight="1" x14ac:dyDescent="0.25">
      <c r="B2831" s="137">
        <v>2818</v>
      </c>
      <c r="C2831" s="81">
        <v>5</v>
      </c>
      <c r="D2831" s="83" t="s">
        <v>2093</v>
      </c>
      <c r="E2831" s="128" t="s">
        <v>1848</v>
      </c>
      <c r="F2831" s="86"/>
      <c r="G2831" s="86"/>
      <c r="H2831" s="79">
        <f t="shared" ca="1" si="228"/>
        <v>-1</v>
      </c>
      <c r="I2831" s="251">
        <v>42044</v>
      </c>
      <c r="J2831" s="251">
        <v>42062</v>
      </c>
      <c r="K2831" s="149">
        <f t="shared" si="233"/>
        <v>8.9999999999999993E-3</v>
      </c>
      <c r="L2831" s="180">
        <f t="shared" si="222"/>
        <v>15</v>
      </c>
      <c r="M2831" s="251"/>
      <c r="N2831" s="251"/>
      <c r="O2831" s="149">
        <f t="shared" si="234"/>
        <v>8.9999999999999993E-3</v>
      </c>
      <c r="P2831" s="151"/>
      <c r="Q2831" s="145"/>
      <c r="R2831" s="175">
        <f t="shared" ca="1" si="223"/>
        <v>1</v>
      </c>
      <c r="S2831" s="177"/>
    </row>
    <row r="2832" spans="2:19" ht="12.75" customHeight="1" x14ac:dyDescent="0.25">
      <c r="B2832" s="137">
        <v>2819</v>
      </c>
      <c r="C2832" s="81">
        <v>3</v>
      </c>
      <c r="D2832" s="83" t="s">
        <v>2094</v>
      </c>
      <c r="E2832" s="128" t="s">
        <v>1956</v>
      </c>
      <c r="F2832" s="85"/>
      <c r="G2832" s="85"/>
      <c r="H2832" s="79">
        <f t="shared" ca="1" si="228"/>
        <v>-1</v>
      </c>
      <c r="I2832" s="251">
        <v>42058</v>
      </c>
      <c r="J2832" s="251">
        <v>42062</v>
      </c>
      <c r="K2832" s="149">
        <v>0.26</v>
      </c>
      <c r="L2832" s="180">
        <f t="shared" si="222"/>
        <v>5</v>
      </c>
      <c r="M2832" s="251"/>
      <c r="N2832" s="251"/>
      <c r="O2832" s="149">
        <v>0.26</v>
      </c>
      <c r="P2832" s="151"/>
      <c r="Q2832" s="145"/>
      <c r="R2832" s="175">
        <f t="shared" ca="1" si="223"/>
        <v>1</v>
      </c>
      <c r="S2832" s="177">
        <v>1</v>
      </c>
    </row>
    <row r="2833" spans="2:19" ht="12.75" customHeight="1" x14ac:dyDescent="0.25">
      <c r="B2833" s="137">
        <v>2820</v>
      </c>
      <c r="C2833" s="81">
        <v>4</v>
      </c>
      <c r="D2833" s="83" t="s">
        <v>2095</v>
      </c>
      <c r="E2833" s="128" t="s">
        <v>110</v>
      </c>
      <c r="F2833" s="86" t="s">
        <v>1959</v>
      </c>
      <c r="G2833" s="86" t="s">
        <v>1960</v>
      </c>
      <c r="H2833" s="79">
        <f t="shared" ca="1" si="228"/>
        <v>-1</v>
      </c>
      <c r="I2833" s="251">
        <v>42058</v>
      </c>
      <c r="J2833" s="251">
        <v>42062</v>
      </c>
      <c r="K2833" s="149">
        <f>SUM(K2834:K2843)</f>
        <v>3.7500000000000006E-2</v>
      </c>
      <c r="L2833" s="180">
        <f t="shared" si="222"/>
        <v>5</v>
      </c>
      <c r="M2833" s="251"/>
      <c r="N2833" s="251"/>
      <c r="O2833" s="149">
        <f>SUM(O2834:O2843)</f>
        <v>3.7500000000000006E-2</v>
      </c>
      <c r="P2833" s="151"/>
      <c r="Q2833" s="145"/>
      <c r="R2833" s="175">
        <f t="shared" ca="1" si="223"/>
        <v>1</v>
      </c>
      <c r="S2833" s="177">
        <v>0</v>
      </c>
    </row>
    <row r="2834" spans="2:19" ht="12.75" customHeight="1" x14ac:dyDescent="0.25">
      <c r="B2834" s="137">
        <v>2821</v>
      </c>
      <c r="C2834" s="81">
        <v>5</v>
      </c>
      <c r="D2834" s="83" t="s">
        <v>2096</v>
      </c>
      <c r="E2834" s="128" t="s">
        <v>2051</v>
      </c>
      <c r="F2834" s="86"/>
      <c r="G2834" s="86"/>
      <c r="H2834" s="79">
        <f t="shared" ca="1" si="228"/>
        <v>-1</v>
      </c>
      <c r="I2834" s="251">
        <v>42058</v>
      </c>
      <c r="J2834" s="251">
        <v>42062</v>
      </c>
      <c r="K2834" s="149">
        <f>K$51/10</f>
        <v>3.7499999999999999E-3</v>
      </c>
      <c r="L2834" s="180">
        <f t="shared" si="222"/>
        <v>5</v>
      </c>
      <c r="M2834" s="251"/>
      <c r="N2834" s="251"/>
      <c r="O2834" s="149">
        <f>O$51/10</f>
        <v>3.7499999999999999E-3</v>
      </c>
      <c r="P2834" s="151"/>
      <c r="Q2834" s="145"/>
      <c r="R2834" s="175">
        <f t="shared" ca="1" si="223"/>
        <v>1</v>
      </c>
      <c r="S2834" s="177"/>
    </row>
    <row r="2835" spans="2:19" ht="12.75" customHeight="1" x14ac:dyDescent="0.25">
      <c r="B2835" s="137">
        <v>2822</v>
      </c>
      <c r="C2835" s="81">
        <v>5</v>
      </c>
      <c r="D2835" s="83" t="s">
        <v>2097</v>
      </c>
      <c r="E2835" s="128" t="s">
        <v>2053</v>
      </c>
      <c r="F2835" s="86"/>
      <c r="G2835" s="86"/>
      <c r="H2835" s="79">
        <f t="shared" ca="1" si="228"/>
        <v>-1</v>
      </c>
      <c r="I2835" s="251">
        <v>42058</v>
      </c>
      <c r="J2835" s="251">
        <v>42062</v>
      </c>
      <c r="K2835" s="149">
        <f t="shared" ref="K2835:K2843" si="235">K$51/10</f>
        <v>3.7499999999999999E-3</v>
      </c>
      <c r="L2835" s="180">
        <f t="shared" si="222"/>
        <v>5</v>
      </c>
      <c r="M2835" s="251"/>
      <c r="N2835" s="251"/>
      <c r="O2835" s="149">
        <f t="shared" ref="O2835:O2843" si="236">O$51/10</f>
        <v>3.7499999999999999E-3</v>
      </c>
      <c r="P2835" s="151"/>
      <c r="Q2835" s="145"/>
      <c r="R2835" s="175">
        <f t="shared" ca="1" si="223"/>
        <v>1</v>
      </c>
      <c r="S2835" s="177"/>
    </row>
    <row r="2836" spans="2:19" ht="12.75" customHeight="1" x14ac:dyDescent="0.25">
      <c r="B2836" s="137">
        <v>2823</v>
      </c>
      <c r="C2836" s="81">
        <v>5</v>
      </c>
      <c r="D2836" s="83" t="s">
        <v>2098</v>
      </c>
      <c r="E2836" s="128" t="s">
        <v>2055</v>
      </c>
      <c r="F2836" s="86"/>
      <c r="G2836" s="86"/>
      <c r="H2836" s="79">
        <f t="shared" ca="1" si="228"/>
        <v>-1</v>
      </c>
      <c r="I2836" s="251">
        <v>42058</v>
      </c>
      <c r="J2836" s="251">
        <v>42062</v>
      </c>
      <c r="K2836" s="149">
        <f t="shared" si="235"/>
        <v>3.7499999999999999E-3</v>
      </c>
      <c r="L2836" s="180">
        <f t="shared" ref="L2836:L2899" si="237">NETWORKDAYS(I2836,J2836)</f>
        <v>5</v>
      </c>
      <c r="M2836" s="251"/>
      <c r="N2836" s="251"/>
      <c r="O2836" s="149">
        <f t="shared" si="236"/>
        <v>3.7499999999999999E-3</v>
      </c>
      <c r="P2836" s="151"/>
      <c r="Q2836" s="145"/>
      <c r="R2836" s="175">
        <f t="shared" ca="1" si="223"/>
        <v>1</v>
      </c>
      <c r="S2836" s="177"/>
    </row>
    <row r="2837" spans="2:19" ht="12.75" customHeight="1" x14ac:dyDescent="0.25">
      <c r="B2837" s="137">
        <v>2824</v>
      </c>
      <c r="C2837" s="81">
        <v>5</v>
      </c>
      <c r="D2837" s="83" t="s">
        <v>2099</v>
      </c>
      <c r="E2837" s="128" t="s">
        <v>2057</v>
      </c>
      <c r="F2837" s="86"/>
      <c r="G2837" s="86"/>
      <c r="H2837" s="79">
        <f t="shared" ca="1" si="228"/>
        <v>-1</v>
      </c>
      <c r="I2837" s="251">
        <v>42058</v>
      </c>
      <c r="J2837" s="251">
        <v>42062</v>
      </c>
      <c r="K2837" s="149">
        <f t="shared" si="235"/>
        <v>3.7499999999999999E-3</v>
      </c>
      <c r="L2837" s="180">
        <f t="shared" si="237"/>
        <v>5</v>
      </c>
      <c r="M2837" s="251"/>
      <c r="N2837" s="251"/>
      <c r="O2837" s="149">
        <f t="shared" si="236"/>
        <v>3.7499999999999999E-3</v>
      </c>
      <c r="P2837" s="151"/>
      <c r="Q2837" s="145"/>
      <c r="R2837" s="175">
        <f t="shared" ca="1" si="223"/>
        <v>1</v>
      </c>
      <c r="S2837" s="177"/>
    </row>
    <row r="2838" spans="2:19" ht="12.75" customHeight="1" x14ac:dyDescent="0.25">
      <c r="B2838" s="137">
        <v>2825</v>
      </c>
      <c r="C2838" s="81">
        <v>5</v>
      </c>
      <c r="D2838" s="83" t="s">
        <v>2100</v>
      </c>
      <c r="E2838" s="128" t="s">
        <v>2059</v>
      </c>
      <c r="F2838" s="86"/>
      <c r="G2838" s="86"/>
      <c r="H2838" s="79">
        <f t="shared" ca="1" si="228"/>
        <v>-1</v>
      </c>
      <c r="I2838" s="251">
        <v>42058</v>
      </c>
      <c r="J2838" s="251">
        <v>42062</v>
      </c>
      <c r="K2838" s="149">
        <f t="shared" si="235"/>
        <v>3.7499999999999999E-3</v>
      </c>
      <c r="L2838" s="180">
        <f t="shared" si="237"/>
        <v>5</v>
      </c>
      <c r="M2838" s="251"/>
      <c r="N2838" s="251"/>
      <c r="O2838" s="149">
        <f t="shared" si="236"/>
        <v>3.7499999999999999E-3</v>
      </c>
      <c r="P2838" s="151"/>
      <c r="Q2838" s="145"/>
      <c r="R2838" s="175">
        <f t="shared" ca="1" si="223"/>
        <v>1</v>
      </c>
      <c r="S2838" s="177"/>
    </row>
    <row r="2839" spans="2:19" ht="12.75" customHeight="1" x14ac:dyDescent="0.25">
      <c r="B2839" s="137">
        <v>2826</v>
      </c>
      <c r="C2839" s="81">
        <v>5</v>
      </c>
      <c r="D2839" s="83" t="s">
        <v>2101</v>
      </c>
      <c r="E2839" s="128" t="s">
        <v>2061</v>
      </c>
      <c r="F2839" s="86"/>
      <c r="G2839" s="86"/>
      <c r="H2839" s="79">
        <f t="shared" ca="1" si="228"/>
        <v>-1</v>
      </c>
      <c r="I2839" s="251">
        <v>42058</v>
      </c>
      <c r="J2839" s="251">
        <v>42062</v>
      </c>
      <c r="K2839" s="149">
        <f t="shared" si="235"/>
        <v>3.7499999999999999E-3</v>
      </c>
      <c r="L2839" s="180">
        <f t="shared" si="237"/>
        <v>5</v>
      </c>
      <c r="M2839" s="251"/>
      <c r="N2839" s="251"/>
      <c r="O2839" s="149">
        <f t="shared" si="236"/>
        <v>3.7499999999999999E-3</v>
      </c>
      <c r="P2839" s="151"/>
      <c r="Q2839" s="145"/>
      <c r="R2839" s="175">
        <f t="shared" ref="R2839:R2902" ca="1" si="238">IF(D$6&gt;=J2839,1,IF(D$6&lt;I2839,0,IF(AND(D$6&gt;=I2839,D$6&lt;J2839),(D$6-I2839)/L2839,"")))</f>
        <v>1</v>
      </c>
      <c r="S2839" s="177"/>
    </row>
    <row r="2840" spans="2:19" ht="12.75" customHeight="1" x14ac:dyDescent="0.25">
      <c r="B2840" s="137">
        <v>2827</v>
      </c>
      <c r="C2840" s="81">
        <v>5</v>
      </c>
      <c r="D2840" s="83" t="s">
        <v>2102</v>
      </c>
      <c r="E2840" s="128" t="s">
        <v>2063</v>
      </c>
      <c r="F2840" s="86"/>
      <c r="G2840" s="86"/>
      <c r="H2840" s="79">
        <f t="shared" ca="1" si="228"/>
        <v>-1</v>
      </c>
      <c r="I2840" s="251">
        <v>42058</v>
      </c>
      <c r="J2840" s="251">
        <v>42062</v>
      </c>
      <c r="K2840" s="149">
        <f t="shared" si="235"/>
        <v>3.7499999999999999E-3</v>
      </c>
      <c r="L2840" s="180">
        <f t="shared" si="237"/>
        <v>5</v>
      </c>
      <c r="M2840" s="251"/>
      <c r="N2840" s="251"/>
      <c r="O2840" s="149">
        <f t="shared" si="236"/>
        <v>3.7499999999999999E-3</v>
      </c>
      <c r="P2840" s="151"/>
      <c r="Q2840" s="145"/>
      <c r="R2840" s="175">
        <f t="shared" ca="1" si="238"/>
        <v>1</v>
      </c>
      <c r="S2840" s="177"/>
    </row>
    <row r="2841" spans="2:19" ht="12.75" customHeight="1" x14ac:dyDescent="0.25">
      <c r="B2841" s="137">
        <v>2828</v>
      </c>
      <c r="C2841" s="81">
        <v>5</v>
      </c>
      <c r="D2841" s="83" t="s">
        <v>2103</v>
      </c>
      <c r="E2841" s="128" t="s">
        <v>2065</v>
      </c>
      <c r="F2841" s="86"/>
      <c r="G2841" s="86"/>
      <c r="H2841" s="79">
        <f t="shared" ca="1" si="228"/>
        <v>-1</v>
      </c>
      <c r="I2841" s="251">
        <v>42058</v>
      </c>
      <c r="J2841" s="251">
        <v>42062</v>
      </c>
      <c r="K2841" s="149">
        <f t="shared" si="235"/>
        <v>3.7499999999999999E-3</v>
      </c>
      <c r="L2841" s="180">
        <f t="shared" si="237"/>
        <v>5</v>
      </c>
      <c r="M2841" s="251"/>
      <c r="N2841" s="251"/>
      <c r="O2841" s="149">
        <f t="shared" si="236"/>
        <v>3.7499999999999999E-3</v>
      </c>
      <c r="P2841" s="151"/>
      <c r="Q2841" s="145"/>
      <c r="R2841" s="175">
        <f t="shared" ca="1" si="238"/>
        <v>1</v>
      </c>
      <c r="S2841" s="177"/>
    </row>
    <row r="2842" spans="2:19" ht="12.75" customHeight="1" x14ac:dyDescent="0.25">
      <c r="B2842" s="137">
        <v>2829</v>
      </c>
      <c r="C2842" s="81">
        <v>5</v>
      </c>
      <c r="D2842" s="83" t="s">
        <v>2104</v>
      </c>
      <c r="E2842" s="128" t="s">
        <v>2067</v>
      </c>
      <c r="F2842" s="86"/>
      <c r="G2842" s="86"/>
      <c r="H2842" s="79">
        <f t="shared" ca="1" si="228"/>
        <v>-1</v>
      </c>
      <c r="I2842" s="251">
        <v>42058</v>
      </c>
      <c r="J2842" s="251">
        <v>42062</v>
      </c>
      <c r="K2842" s="149">
        <f t="shared" si="235"/>
        <v>3.7499999999999999E-3</v>
      </c>
      <c r="L2842" s="180">
        <f t="shared" si="237"/>
        <v>5</v>
      </c>
      <c r="M2842" s="251"/>
      <c r="N2842" s="251"/>
      <c r="O2842" s="149">
        <f t="shared" si="236"/>
        <v>3.7499999999999999E-3</v>
      </c>
      <c r="P2842" s="151"/>
      <c r="Q2842" s="145"/>
      <c r="R2842" s="175">
        <f t="shared" ca="1" si="238"/>
        <v>1</v>
      </c>
      <c r="S2842" s="177"/>
    </row>
    <row r="2843" spans="2:19" ht="12.75" customHeight="1" x14ac:dyDescent="0.25">
      <c r="B2843" s="137">
        <v>2830</v>
      </c>
      <c r="C2843" s="81">
        <v>5</v>
      </c>
      <c r="D2843" s="83" t="s">
        <v>2105</v>
      </c>
      <c r="E2843" s="128" t="s">
        <v>1848</v>
      </c>
      <c r="F2843" s="86"/>
      <c r="G2843" s="86"/>
      <c r="H2843" s="79">
        <f t="shared" ca="1" si="228"/>
        <v>-1</v>
      </c>
      <c r="I2843" s="251">
        <v>42058</v>
      </c>
      <c r="J2843" s="251">
        <v>42062</v>
      </c>
      <c r="K2843" s="149">
        <f t="shared" si="235"/>
        <v>3.7499999999999999E-3</v>
      </c>
      <c r="L2843" s="180">
        <f t="shared" si="237"/>
        <v>5</v>
      </c>
      <c r="M2843" s="251"/>
      <c r="N2843" s="251"/>
      <c r="O2843" s="149">
        <f t="shared" si="236"/>
        <v>3.7499999999999999E-3</v>
      </c>
      <c r="P2843" s="151"/>
      <c r="Q2843" s="145"/>
      <c r="R2843" s="175">
        <f t="shared" ca="1" si="238"/>
        <v>1</v>
      </c>
      <c r="S2843" s="177"/>
    </row>
    <row r="2844" spans="2:19" ht="12.75" customHeight="1" x14ac:dyDescent="0.25">
      <c r="B2844" s="137">
        <v>2831</v>
      </c>
      <c r="C2844" s="81">
        <v>3</v>
      </c>
      <c r="D2844" s="83" t="s">
        <v>2106</v>
      </c>
      <c r="E2844" s="128" t="s">
        <v>1970</v>
      </c>
      <c r="F2844" s="85"/>
      <c r="G2844" s="85"/>
      <c r="H2844" s="79">
        <f t="shared" ca="1" si="228"/>
        <v>-1</v>
      </c>
      <c r="I2844" s="251">
        <v>42065</v>
      </c>
      <c r="J2844" s="251">
        <v>42076</v>
      </c>
      <c r="K2844" s="149">
        <v>0.46</v>
      </c>
      <c r="L2844" s="180">
        <f t="shared" si="237"/>
        <v>10</v>
      </c>
      <c r="M2844" s="251"/>
      <c r="N2844" s="251"/>
      <c r="O2844" s="149">
        <v>0.46</v>
      </c>
      <c r="P2844" s="151"/>
      <c r="Q2844" s="145"/>
      <c r="R2844" s="175">
        <f t="shared" ca="1" si="238"/>
        <v>1</v>
      </c>
      <c r="S2844" s="177">
        <v>1</v>
      </c>
    </row>
    <row r="2845" spans="2:19" ht="24" customHeight="1" x14ac:dyDescent="0.25">
      <c r="B2845" s="137">
        <v>2832</v>
      </c>
      <c r="C2845" s="81">
        <v>4</v>
      </c>
      <c r="D2845" s="83" t="s">
        <v>2107</v>
      </c>
      <c r="E2845" s="128" t="s">
        <v>1972</v>
      </c>
      <c r="F2845" s="84" t="s">
        <v>1973</v>
      </c>
      <c r="G2845" s="86" t="s">
        <v>1946</v>
      </c>
      <c r="H2845" s="79">
        <f t="shared" ca="1" si="228"/>
        <v>-1</v>
      </c>
      <c r="I2845" s="251">
        <v>42065</v>
      </c>
      <c r="J2845" s="251">
        <v>42076</v>
      </c>
      <c r="K2845" s="149">
        <f>SUM(K2846:K2855)</f>
        <v>3.7500000000000006E-2</v>
      </c>
      <c r="L2845" s="180">
        <f t="shared" si="237"/>
        <v>10</v>
      </c>
      <c r="M2845" s="251"/>
      <c r="N2845" s="251"/>
      <c r="O2845" s="149">
        <f>SUM(O2846:O2855)</f>
        <v>3.7500000000000006E-2</v>
      </c>
      <c r="P2845" s="151"/>
      <c r="Q2845" s="145"/>
      <c r="R2845" s="175">
        <f t="shared" ca="1" si="238"/>
        <v>1</v>
      </c>
      <c r="S2845" s="177">
        <v>0</v>
      </c>
    </row>
    <row r="2846" spans="2:19" ht="12.75" customHeight="1" x14ac:dyDescent="0.25">
      <c r="B2846" s="137">
        <v>2833</v>
      </c>
      <c r="C2846" s="81">
        <v>5</v>
      </c>
      <c r="D2846" s="83" t="s">
        <v>2108</v>
      </c>
      <c r="E2846" s="128" t="s">
        <v>2051</v>
      </c>
      <c r="F2846" s="86"/>
      <c r="G2846" s="86"/>
      <c r="H2846" s="79">
        <f t="shared" ca="1" si="228"/>
        <v>-1</v>
      </c>
      <c r="I2846" s="251">
        <v>42065</v>
      </c>
      <c r="J2846" s="251">
        <v>42076</v>
      </c>
      <c r="K2846" s="149">
        <f>K$63/10</f>
        <v>3.7499999999999999E-3</v>
      </c>
      <c r="L2846" s="180">
        <f t="shared" si="237"/>
        <v>10</v>
      </c>
      <c r="M2846" s="251"/>
      <c r="N2846" s="251"/>
      <c r="O2846" s="149">
        <f>O$63/10</f>
        <v>3.7499999999999999E-3</v>
      </c>
      <c r="P2846" s="151"/>
      <c r="Q2846" s="145"/>
      <c r="R2846" s="175">
        <f t="shared" ca="1" si="238"/>
        <v>1</v>
      </c>
      <c r="S2846" s="177"/>
    </row>
    <row r="2847" spans="2:19" ht="12.75" customHeight="1" x14ac:dyDescent="0.25">
      <c r="B2847" s="137">
        <v>2834</v>
      </c>
      <c r="C2847" s="81">
        <v>5</v>
      </c>
      <c r="D2847" s="83" t="s">
        <v>2109</v>
      </c>
      <c r="E2847" s="128" t="s">
        <v>2053</v>
      </c>
      <c r="F2847" s="86"/>
      <c r="G2847" s="86"/>
      <c r="H2847" s="79">
        <f t="shared" ca="1" si="228"/>
        <v>-1</v>
      </c>
      <c r="I2847" s="251">
        <v>42065</v>
      </c>
      <c r="J2847" s="251">
        <v>42076</v>
      </c>
      <c r="K2847" s="149">
        <f t="shared" ref="K2847:K2855" si="239">K$63/10</f>
        <v>3.7499999999999999E-3</v>
      </c>
      <c r="L2847" s="180">
        <f t="shared" si="237"/>
        <v>10</v>
      </c>
      <c r="M2847" s="251"/>
      <c r="N2847" s="251"/>
      <c r="O2847" s="149">
        <f t="shared" ref="O2847:O2855" si="240">O$63/10</f>
        <v>3.7499999999999999E-3</v>
      </c>
      <c r="P2847" s="151"/>
      <c r="Q2847" s="145"/>
      <c r="R2847" s="175">
        <f t="shared" ca="1" si="238"/>
        <v>1</v>
      </c>
      <c r="S2847" s="177"/>
    </row>
    <row r="2848" spans="2:19" ht="12.75" customHeight="1" x14ac:dyDescent="0.25">
      <c r="B2848" s="137">
        <v>2835</v>
      </c>
      <c r="C2848" s="81">
        <v>5</v>
      </c>
      <c r="D2848" s="83" t="s">
        <v>2110</v>
      </c>
      <c r="E2848" s="128" t="s">
        <v>2055</v>
      </c>
      <c r="F2848" s="86"/>
      <c r="G2848" s="86"/>
      <c r="H2848" s="79">
        <f t="shared" ca="1" si="228"/>
        <v>-1</v>
      </c>
      <c r="I2848" s="251">
        <v>42065</v>
      </c>
      <c r="J2848" s="251">
        <v>42076</v>
      </c>
      <c r="K2848" s="149">
        <f t="shared" si="239"/>
        <v>3.7499999999999999E-3</v>
      </c>
      <c r="L2848" s="180">
        <f t="shared" si="237"/>
        <v>10</v>
      </c>
      <c r="M2848" s="251"/>
      <c r="N2848" s="251"/>
      <c r="O2848" s="149">
        <f t="shared" si="240"/>
        <v>3.7499999999999999E-3</v>
      </c>
      <c r="P2848" s="151"/>
      <c r="Q2848" s="145"/>
      <c r="R2848" s="175">
        <f t="shared" ca="1" si="238"/>
        <v>1</v>
      </c>
      <c r="S2848" s="177"/>
    </row>
    <row r="2849" spans="2:19" ht="12.75" customHeight="1" x14ac:dyDescent="0.25">
      <c r="B2849" s="137">
        <v>2836</v>
      </c>
      <c r="C2849" s="81">
        <v>5</v>
      </c>
      <c r="D2849" s="83" t="s">
        <v>2111</v>
      </c>
      <c r="E2849" s="128" t="s">
        <v>2057</v>
      </c>
      <c r="F2849" s="86"/>
      <c r="G2849" s="86"/>
      <c r="H2849" s="79">
        <f t="shared" ca="1" si="228"/>
        <v>-1</v>
      </c>
      <c r="I2849" s="251">
        <v>42065</v>
      </c>
      <c r="J2849" s="251">
        <v>42076</v>
      </c>
      <c r="K2849" s="149">
        <f t="shared" si="239"/>
        <v>3.7499999999999999E-3</v>
      </c>
      <c r="L2849" s="180">
        <f t="shared" si="237"/>
        <v>10</v>
      </c>
      <c r="M2849" s="251"/>
      <c r="N2849" s="251"/>
      <c r="O2849" s="149">
        <f t="shared" si="240"/>
        <v>3.7499999999999999E-3</v>
      </c>
      <c r="P2849" s="151"/>
      <c r="Q2849" s="145"/>
      <c r="R2849" s="175">
        <f t="shared" ca="1" si="238"/>
        <v>1</v>
      </c>
      <c r="S2849" s="177"/>
    </row>
    <row r="2850" spans="2:19" ht="12.75" customHeight="1" x14ac:dyDescent="0.25">
      <c r="B2850" s="137">
        <v>2837</v>
      </c>
      <c r="C2850" s="81">
        <v>5</v>
      </c>
      <c r="D2850" s="83" t="s">
        <v>2112</v>
      </c>
      <c r="E2850" s="128" t="s">
        <v>2059</v>
      </c>
      <c r="F2850" s="86"/>
      <c r="G2850" s="86"/>
      <c r="H2850" s="79">
        <f t="shared" ca="1" si="228"/>
        <v>-1</v>
      </c>
      <c r="I2850" s="251">
        <v>42065</v>
      </c>
      <c r="J2850" s="251">
        <v>42076</v>
      </c>
      <c r="K2850" s="149">
        <f t="shared" si="239"/>
        <v>3.7499999999999999E-3</v>
      </c>
      <c r="L2850" s="180">
        <f t="shared" si="237"/>
        <v>10</v>
      </c>
      <c r="M2850" s="251"/>
      <c r="N2850" s="251"/>
      <c r="O2850" s="149">
        <f t="shared" si="240"/>
        <v>3.7499999999999999E-3</v>
      </c>
      <c r="P2850" s="151"/>
      <c r="Q2850" s="145"/>
      <c r="R2850" s="175">
        <f t="shared" ca="1" si="238"/>
        <v>1</v>
      </c>
      <c r="S2850" s="177"/>
    </row>
    <row r="2851" spans="2:19" ht="12.75" customHeight="1" x14ac:dyDescent="0.25">
      <c r="B2851" s="137">
        <v>2838</v>
      </c>
      <c r="C2851" s="81">
        <v>5</v>
      </c>
      <c r="D2851" s="83" t="s">
        <v>2113</v>
      </c>
      <c r="E2851" s="128" t="s">
        <v>2061</v>
      </c>
      <c r="F2851" s="86"/>
      <c r="G2851" s="86"/>
      <c r="H2851" s="79">
        <f t="shared" ca="1" si="228"/>
        <v>-1</v>
      </c>
      <c r="I2851" s="251">
        <v>42065</v>
      </c>
      <c r="J2851" s="251">
        <v>42076</v>
      </c>
      <c r="K2851" s="149">
        <f t="shared" si="239"/>
        <v>3.7499999999999999E-3</v>
      </c>
      <c r="L2851" s="180">
        <f t="shared" si="237"/>
        <v>10</v>
      </c>
      <c r="M2851" s="251"/>
      <c r="N2851" s="251"/>
      <c r="O2851" s="149">
        <f t="shared" si="240"/>
        <v>3.7499999999999999E-3</v>
      </c>
      <c r="P2851" s="151"/>
      <c r="Q2851" s="145"/>
      <c r="R2851" s="175">
        <f t="shared" ca="1" si="238"/>
        <v>1</v>
      </c>
      <c r="S2851" s="177"/>
    </row>
    <row r="2852" spans="2:19" ht="12.75" customHeight="1" x14ac:dyDescent="0.25">
      <c r="B2852" s="137">
        <v>2839</v>
      </c>
      <c r="C2852" s="81">
        <v>5</v>
      </c>
      <c r="D2852" s="83" t="s">
        <v>2114</v>
      </c>
      <c r="E2852" s="128" t="s">
        <v>2063</v>
      </c>
      <c r="F2852" s="86"/>
      <c r="G2852" s="86"/>
      <c r="H2852" s="79">
        <f t="shared" ca="1" si="228"/>
        <v>-1</v>
      </c>
      <c r="I2852" s="251">
        <v>42065</v>
      </c>
      <c r="J2852" s="251">
        <v>42076</v>
      </c>
      <c r="K2852" s="149">
        <f t="shared" si="239"/>
        <v>3.7499999999999999E-3</v>
      </c>
      <c r="L2852" s="180">
        <f t="shared" si="237"/>
        <v>10</v>
      </c>
      <c r="M2852" s="251"/>
      <c r="N2852" s="251"/>
      <c r="O2852" s="149">
        <f t="shared" si="240"/>
        <v>3.7499999999999999E-3</v>
      </c>
      <c r="P2852" s="151"/>
      <c r="Q2852" s="145"/>
      <c r="R2852" s="175">
        <f t="shared" ca="1" si="238"/>
        <v>1</v>
      </c>
      <c r="S2852" s="177"/>
    </row>
    <row r="2853" spans="2:19" ht="12.75" customHeight="1" x14ac:dyDescent="0.25">
      <c r="B2853" s="137">
        <v>2840</v>
      </c>
      <c r="C2853" s="81">
        <v>5</v>
      </c>
      <c r="D2853" s="83" t="s">
        <v>2115</v>
      </c>
      <c r="E2853" s="128" t="s">
        <v>2065</v>
      </c>
      <c r="F2853" s="86"/>
      <c r="G2853" s="86"/>
      <c r="H2853" s="79">
        <f t="shared" ca="1" si="228"/>
        <v>-1</v>
      </c>
      <c r="I2853" s="251">
        <v>42065</v>
      </c>
      <c r="J2853" s="251">
        <v>42076</v>
      </c>
      <c r="K2853" s="149">
        <f t="shared" si="239"/>
        <v>3.7499999999999999E-3</v>
      </c>
      <c r="L2853" s="180">
        <f t="shared" si="237"/>
        <v>10</v>
      </c>
      <c r="M2853" s="251"/>
      <c r="N2853" s="251"/>
      <c r="O2853" s="149">
        <f t="shared" si="240"/>
        <v>3.7499999999999999E-3</v>
      </c>
      <c r="P2853" s="151"/>
      <c r="Q2853" s="145"/>
      <c r="R2853" s="175">
        <f t="shared" ca="1" si="238"/>
        <v>1</v>
      </c>
      <c r="S2853" s="177"/>
    </row>
    <row r="2854" spans="2:19" ht="12.75" customHeight="1" x14ac:dyDescent="0.25">
      <c r="B2854" s="137">
        <v>2841</v>
      </c>
      <c r="C2854" s="81">
        <v>5</v>
      </c>
      <c r="D2854" s="83" t="s">
        <v>2116</v>
      </c>
      <c r="E2854" s="128" t="s">
        <v>2067</v>
      </c>
      <c r="F2854" s="86"/>
      <c r="G2854" s="86"/>
      <c r="H2854" s="79">
        <f t="shared" ca="1" si="228"/>
        <v>-1</v>
      </c>
      <c r="I2854" s="251">
        <v>42065</v>
      </c>
      <c r="J2854" s="251">
        <v>42076</v>
      </c>
      <c r="K2854" s="149">
        <f t="shared" si="239"/>
        <v>3.7499999999999999E-3</v>
      </c>
      <c r="L2854" s="180">
        <f t="shared" si="237"/>
        <v>10</v>
      </c>
      <c r="M2854" s="251"/>
      <c r="N2854" s="251"/>
      <c r="O2854" s="149">
        <f t="shared" si="240"/>
        <v>3.7499999999999999E-3</v>
      </c>
      <c r="P2854" s="151"/>
      <c r="Q2854" s="145"/>
      <c r="R2854" s="175">
        <f t="shared" ca="1" si="238"/>
        <v>1</v>
      </c>
      <c r="S2854" s="177"/>
    </row>
    <row r="2855" spans="2:19" ht="12.75" customHeight="1" x14ac:dyDescent="0.25">
      <c r="B2855" s="137">
        <v>2842</v>
      </c>
      <c r="C2855" s="81">
        <v>5</v>
      </c>
      <c r="D2855" s="83" t="s">
        <v>2117</v>
      </c>
      <c r="E2855" s="128" t="s">
        <v>1848</v>
      </c>
      <c r="F2855" s="86"/>
      <c r="G2855" s="86"/>
      <c r="H2855" s="79">
        <f t="shared" ca="1" si="228"/>
        <v>-1</v>
      </c>
      <c r="I2855" s="251">
        <v>42065</v>
      </c>
      <c r="J2855" s="251">
        <v>42076</v>
      </c>
      <c r="K2855" s="149">
        <f t="shared" si="239"/>
        <v>3.7499999999999999E-3</v>
      </c>
      <c r="L2855" s="180">
        <f t="shared" si="237"/>
        <v>10</v>
      </c>
      <c r="M2855" s="251"/>
      <c r="N2855" s="251"/>
      <c r="O2855" s="149">
        <f t="shared" si="240"/>
        <v>3.7499999999999999E-3</v>
      </c>
      <c r="P2855" s="151"/>
      <c r="Q2855" s="145"/>
      <c r="R2855" s="175">
        <f t="shared" ca="1" si="238"/>
        <v>1</v>
      </c>
      <c r="S2855" s="177"/>
    </row>
    <row r="2856" spans="2:19" ht="12.75" customHeight="1" x14ac:dyDescent="0.25">
      <c r="B2856" s="137">
        <v>2843</v>
      </c>
      <c r="C2856" s="81">
        <v>3</v>
      </c>
      <c r="D2856" s="83" t="s">
        <v>2118</v>
      </c>
      <c r="E2856" s="128" t="s">
        <v>1983</v>
      </c>
      <c r="F2856" s="85"/>
      <c r="G2856" s="85"/>
      <c r="H2856" s="79">
        <f t="shared" ca="1" si="228"/>
        <v>-1</v>
      </c>
      <c r="I2856" s="251">
        <v>42074</v>
      </c>
      <c r="J2856" s="251">
        <v>42076</v>
      </c>
      <c r="K2856" s="149">
        <v>0.13</v>
      </c>
      <c r="L2856" s="180">
        <f t="shared" si="237"/>
        <v>3</v>
      </c>
      <c r="M2856" s="251"/>
      <c r="N2856" s="251"/>
      <c r="O2856" s="149">
        <v>0.13</v>
      </c>
      <c r="P2856" s="151"/>
      <c r="Q2856" s="145"/>
      <c r="R2856" s="175">
        <f t="shared" ca="1" si="238"/>
        <v>1</v>
      </c>
      <c r="S2856" s="177">
        <v>1</v>
      </c>
    </row>
    <row r="2857" spans="2:19" ht="12.75" customHeight="1" x14ac:dyDescent="0.25">
      <c r="B2857" s="137">
        <v>2844</v>
      </c>
      <c r="C2857" s="81">
        <v>4</v>
      </c>
      <c r="D2857" s="83" t="s">
        <v>2119</v>
      </c>
      <c r="E2857" s="128" t="s">
        <v>1985</v>
      </c>
      <c r="F2857" s="86" t="s">
        <v>1986</v>
      </c>
      <c r="G2857" s="86" t="s">
        <v>1946</v>
      </c>
      <c r="H2857" s="79">
        <f t="shared" ca="1" si="228"/>
        <v>-1</v>
      </c>
      <c r="I2857" s="251">
        <v>42074</v>
      </c>
      <c r="J2857" s="251">
        <v>42076</v>
      </c>
      <c r="K2857" s="149">
        <v>0.13</v>
      </c>
      <c r="L2857" s="180">
        <f t="shared" si="237"/>
        <v>3</v>
      </c>
      <c r="M2857" s="251"/>
      <c r="N2857" s="251"/>
      <c r="O2857" s="149">
        <v>0.13</v>
      </c>
      <c r="P2857" s="151"/>
      <c r="Q2857" s="145"/>
      <c r="R2857" s="175">
        <f t="shared" ca="1" si="238"/>
        <v>1</v>
      </c>
      <c r="S2857" s="177">
        <v>0</v>
      </c>
    </row>
    <row r="2858" spans="2:19" ht="12.75" customHeight="1" x14ac:dyDescent="0.25">
      <c r="B2858" s="137">
        <v>2845</v>
      </c>
      <c r="C2858" s="81">
        <v>2</v>
      </c>
      <c r="D2858" s="108">
        <v>14.2</v>
      </c>
      <c r="E2858" s="128" t="s">
        <v>1987</v>
      </c>
      <c r="F2858" s="85"/>
      <c r="G2858" s="85"/>
      <c r="H2858" s="79">
        <f t="shared" ca="1" si="228"/>
        <v>-1</v>
      </c>
      <c r="I2858" s="251">
        <v>42072</v>
      </c>
      <c r="J2858" s="251">
        <v>42094</v>
      </c>
      <c r="K2858" s="149">
        <f>SUM(K2859,K2882)</f>
        <v>1.3</v>
      </c>
      <c r="L2858" s="180">
        <f t="shared" si="237"/>
        <v>17</v>
      </c>
      <c r="M2858" s="251"/>
      <c r="N2858" s="251"/>
      <c r="O2858" s="149">
        <f>SUM(O2859,O2882)</f>
        <v>1.3</v>
      </c>
      <c r="P2858" s="151"/>
      <c r="Q2858" s="145"/>
      <c r="R2858" s="175">
        <f t="shared" ca="1" si="238"/>
        <v>1</v>
      </c>
      <c r="S2858" s="177">
        <v>1</v>
      </c>
    </row>
    <row r="2859" spans="2:19" ht="12.75" customHeight="1" x14ac:dyDescent="0.25">
      <c r="B2859" s="137">
        <v>2846</v>
      </c>
      <c r="C2859" s="81">
        <v>3</v>
      </c>
      <c r="D2859" s="83" t="s">
        <v>2120</v>
      </c>
      <c r="E2859" s="128" t="s">
        <v>1989</v>
      </c>
      <c r="F2859" s="85"/>
      <c r="G2859" s="86"/>
      <c r="H2859" s="79">
        <f t="shared" ca="1" si="228"/>
        <v>-1</v>
      </c>
      <c r="I2859" s="251">
        <v>42072</v>
      </c>
      <c r="J2859" s="251">
        <v>42088</v>
      </c>
      <c r="K2859" s="149">
        <f>SUM(K2871,K2860)</f>
        <v>1.04</v>
      </c>
      <c r="L2859" s="180">
        <f t="shared" si="237"/>
        <v>13</v>
      </c>
      <c r="M2859" s="251"/>
      <c r="N2859" s="251"/>
      <c r="O2859" s="149">
        <f>SUM(O2871,O2860)</f>
        <v>1.04</v>
      </c>
      <c r="P2859" s="151"/>
      <c r="Q2859" s="145"/>
      <c r="R2859" s="175">
        <f t="shared" ca="1" si="238"/>
        <v>1</v>
      </c>
      <c r="S2859" s="177">
        <v>1</v>
      </c>
    </row>
    <row r="2860" spans="2:19" ht="12.75" customHeight="1" x14ac:dyDescent="0.25">
      <c r="B2860" s="137">
        <v>2847</v>
      </c>
      <c r="C2860" s="81">
        <v>4</v>
      </c>
      <c r="D2860" s="83" t="s">
        <v>2121</v>
      </c>
      <c r="E2860" s="128" t="s">
        <v>1991</v>
      </c>
      <c r="F2860" s="86" t="s">
        <v>1992</v>
      </c>
      <c r="G2860" s="86" t="s">
        <v>1960</v>
      </c>
      <c r="H2860" s="79">
        <f t="shared" ca="1" si="228"/>
        <v>-1</v>
      </c>
      <c r="I2860" s="251">
        <v>42072</v>
      </c>
      <c r="J2860" s="251">
        <v>42088</v>
      </c>
      <c r="K2860" s="149">
        <v>0.72799999999999998</v>
      </c>
      <c r="L2860" s="180">
        <f t="shared" si="237"/>
        <v>13</v>
      </c>
      <c r="M2860" s="251"/>
      <c r="N2860" s="251"/>
      <c r="O2860" s="149">
        <v>0.72799999999999998</v>
      </c>
      <c r="P2860" s="151"/>
      <c r="Q2860" s="145"/>
      <c r="R2860" s="175">
        <f t="shared" ca="1" si="238"/>
        <v>1</v>
      </c>
      <c r="S2860" s="177">
        <v>0</v>
      </c>
    </row>
    <row r="2861" spans="2:19" ht="12.75" customHeight="1" x14ac:dyDescent="0.25">
      <c r="B2861" s="137">
        <v>2848</v>
      </c>
      <c r="C2861" s="81">
        <v>5</v>
      </c>
      <c r="D2861" s="83" t="s">
        <v>2122</v>
      </c>
      <c r="E2861" s="128" t="s">
        <v>2051</v>
      </c>
      <c r="F2861" s="86"/>
      <c r="G2861" s="86"/>
      <c r="H2861" s="79">
        <f t="shared" ca="1" si="228"/>
        <v>-1</v>
      </c>
      <c r="I2861" s="251">
        <v>42072</v>
      </c>
      <c r="J2861" s="251">
        <v>42088</v>
      </c>
      <c r="K2861" s="149">
        <f>K$78/10</f>
        <v>1.1538E-3</v>
      </c>
      <c r="L2861" s="180">
        <f t="shared" si="237"/>
        <v>13</v>
      </c>
      <c r="M2861" s="251"/>
      <c r="N2861" s="251"/>
      <c r="O2861" s="149">
        <f>O$78/10</f>
        <v>1.1538E-3</v>
      </c>
      <c r="P2861" s="151"/>
      <c r="Q2861" s="145"/>
      <c r="R2861" s="175">
        <f t="shared" ca="1" si="238"/>
        <v>1</v>
      </c>
      <c r="S2861" s="177"/>
    </row>
    <row r="2862" spans="2:19" ht="12.75" customHeight="1" x14ac:dyDescent="0.25">
      <c r="B2862" s="137">
        <v>2849</v>
      </c>
      <c r="C2862" s="81">
        <v>5</v>
      </c>
      <c r="D2862" s="83" t="s">
        <v>2123</v>
      </c>
      <c r="E2862" s="128" t="s">
        <v>2053</v>
      </c>
      <c r="F2862" s="86"/>
      <c r="G2862" s="86"/>
      <c r="H2862" s="79">
        <f t="shared" ca="1" si="228"/>
        <v>-1</v>
      </c>
      <c r="I2862" s="251">
        <v>42072</v>
      </c>
      <c r="J2862" s="251">
        <v>42088</v>
      </c>
      <c r="K2862" s="149">
        <f t="shared" ref="K2862:K2870" si="241">K$78/10</f>
        <v>1.1538E-3</v>
      </c>
      <c r="L2862" s="180">
        <f t="shared" si="237"/>
        <v>13</v>
      </c>
      <c r="M2862" s="251"/>
      <c r="N2862" s="251"/>
      <c r="O2862" s="149">
        <f t="shared" ref="O2862:O2870" si="242">O$78/10</f>
        <v>1.1538E-3</v>
      </c>
      <c r="P2862" s="151"/>
      <c r="Q2862" s="145"/>
      <c r="R2862" s="175">
        <f t="shared" ca="1" si="238"/>
        <v>1</v>
      </c>
      <c r="S2862" s="177"/>
    </row>
    <row r="2863" spans="2:19" ht="12.75" customHeight="1" x14ac:dyDescent="0.25">
      <c r="B2863" s="137">
        <v>2850</v>
      </c>
      <c r="C2863" s="81">
        <v>5</v>
      </c>
      <c r="D2863" s="83" t="s">
        <v>2124</v>
      </c>
      <c r="E2863" s="128" t="s">
        <v>2055</v>
      </c>
      <c r="F2863" s="86"/>
      <c r="G2863" s="86"/>
      <c r="H2863" s="79">
        <f t="shared" ca="1" si="228"/>
        <v>-1</v>
      </c>
      <c r="I2863" s="251">
        <v>42072</v>
      </c>
      <c r="J2863" s="251">
        <v>42088</v>
      </c>
      <c r="K2863" s="149">
        <f t="shared" si="241"/>
        <v>1.1538E-3</v>
      </c>
      <c r="L2863" s="180">
        <f t="shared" si="237"/>
        <v>13</v>
      </c>
      <c r="M2863" s="251"/>
      <c r="N2863" s="251"/>
      <c r="O2863" s="149">
        <f t="shared" si="242"/>
        <v>1.1538E-3</v>
      </c>
      <c r="P2863" s="151"/>
      <c r="Q2863" s="145"/>
      <c r="R2863" s="175">
        <f t="shared" ca="1" si="238"/>
        <v>1</v>
      </c>
      <c r="S2863" s="177"/>
    </row>
    <row r="2864" spans="2:19" ht="12.75" customHeight="1" x14ac:dyDescent="0.25">
      <c r="B2864" s="137">
        <v>2851</v>
      </c>
      <c r="C2864" s="81">
        <v>5</v>
      </c>
      <c r="D2864" s="83" t="s">
        <v>2125</v>
      </c>
      <c r="E2864" s="128" t="s">
        <v>2057</v>
      </c>
      <c r="F2864" s="86"/>
      <c r="G2864" s="86"/>
      <c r="H2864" s="79">
        <f t="shared" ca="1" si="228"/>
        <v>-1</v>
      </c>
      <c r="I2864" s="251">
        <v>42072</v>
      </c>
      <c r="J2864" s="251">
        <v>42088</v>
      </c>
      <c r="K2864" s="149">
        <f t="shared" si="241"/>
        <v>1.1538E-3</v>
      </c>
      <c r="L2864" s="180">
        <f t="shared" si="237"/>
        <v>13</v>
      </c>
      <c r="M2864" s="251"/>
      <c r="N2864" s="251"/>
      <c r="O2864" s="149">
        <f t="shared" si="242"/>
        <v>1.1538E-3</v>
      </c>
      <c r="P2864" s="151"/>
      <c r="Q2864" s="145"/>
      <c r="R2864" s="175">
        <f t="shared" ca="1" si="238"/>
        <v>1</v>
      </c>
      <c r="S2864" s="177"/>
    </row>
    <row r="2865" spans="2:19" ht="12.75" customHeight="1" x14ac:dyDescent="0.25">
      <c r="B2865" s="137">
        <v>2852</v>
      </c>
      <c r="C2865" s="81">
        <v>5</v>
      </c>
      <c r="D2865" s="83" t="s">
        <v>2126</v>
      </c>
      <c r="E2865" s="128" t="s">
        <v>2059</v>
      </c>
      <c r="F2865" s="86"/>
      <c r="G2865" s="86"/>
      <c r="H2865" s="79">
        <f t="shared" ca="1" si="228"/>
        <v>-1</v>
      </c>
      <c r="I2865" s="251">
        <v>42072</v>
      </c>
      <c r="J2865" s="251">
        <v>42088</v>
      </c>
      <c r="K2865" s="149">
        <f t="shared" si="241"/>
        <v>1.1538E-3</v>
      </c>
      <c r="L2865" s="180">
        <f t="shared" si="237"/>
        <v>13</v>
      </c>
      <c r="M2865" s="251"/>
      <c r="N2865" s="251"/>
      <c r="O2865" s="149">
        <f t="shared" si="242"/>
        <v>1.1538E-3</v>
      </c>
      <c r="P2865" s="151"/>
      <c r="Q2865" s="145"/>
      <c r="R2865" s="175">
        <f t="shared" ca="1" si="238"/>
        <v>1</v>
      </c>
      <c r="S2865" s="177"/>
    </row>
    <row r="2866" spans="2:19" ht="12.75" customHeight="1" x14ac:dyDescent="0.25">
      <c r="B2866" s="137">
        <v>2853</v>
      </c>
      <c r="C2866" s="81">
        <v>5</v>
      </c>
      <c r="D2866" s="83" t="s">
        <v>2127</v>
      </c>
      <c r="E2866" s="128" t="s">
        <v>2061</v>
      </c>
      <c r="F2866" s="86"/>
      <c r="G2866" s="86"/>
      <c r="H2866" s="79">
        <f t="shared" ca="1" si="228"/>
        <v>-1</v>
      </c>
      <c r="I2866" s="251">
        <v>42072</v>
      </c>
      <c r="J2866" s="251">
        <v>42088</v>
      </c>
      <c r="K2866" s="149">
        <f t="shared" si="241"/>
        <v>1.1538E-3</v>
      </c>
      <c r="L2866" s="180">
        <f t="shared" si="237"/>
        <v>13</v>
      </c>
      <c r="M2866" s="251"/>
      <c r="N2866" s="251"/>
      <c r="O2866" s="149">
        <f t="shared" si="242"/>
        <v>1.1538E-3</v>
      </c>
      <c r="P2866" s="151"/>
      <c r="Q2866" s="145"/>
      <c r="R2866" s="175">
        <f t="shared" ca="1" si="238"/>
        <v>1</v>
      </c>
      <c r="S2866" s="177"/>
    </row>
    <row r="2867" spans="2:19" ht="12.75" customHeight="1" x14ac:dyDescent="0.25">
      <c r="B2867" s="137">
        <v>2854</v>
      </c>
      <c r="C2867" s="81">
        <v>5</v>
      </c>
      <c r="D2867" s="83" t="s">
        <v>2128</v>
      </c>
      <c r="E2867" s="128" t="s">
        <v>2063</v>
      </c>
      <c r="F2867" s="86"/>
      <c r="G2867" s="86"/>
      <c r="H2867" s="79">
        <f t="shared" ca="1" si="228"/>
        <v>-1</v>
      </c>
      <c r="I2867" s="251">
        <v>42072</v>
      </c>
      <c r="J2867" s="251">
        <v>42088</v>
      </c>
      <c r="K2867" s="149">
        <f t="shared" si="241"/>
        <v>1.1538E-3</v>
      </c>
      <c r="L2867" s="180">
        <f t="shared" si="237"/>
        <v>13</v>
      </c>
      <c r="M2867" s="251"/>
      <c r="N2867" s="251"/>
      <c r="O2867" s="149">
        <f t="shared" si="242"/>
        <v>1.1538E-3</v>
      </c>
      <c r="P2867" s="151"/>
      <c r="Q2867" s="145"/>
      <c r="R2867" s="175">
        <f t="shared" ca="1" si="238"/>
        <v>1</v>
      </c>
      <c r="S2867" s="177"/>
    </row>
    <row r="2868" spans="2:19" ht="12.75" customHeight="1" x14ac:dyDescent="0.25">
      <c r="B2868" s="137">
        <v>2855</v>
      </c>
      <c r="C2868" s="81">
        <v>5</v>
      </c>
      <c r="D2868" s="83" t="s">
        <v>2129</v>
      </c>
      <c r="E2868" s="128" t="s">
        <v>2065</v>
      </c>
      <c r="F2868" s="86"/>
      <c r="G2868" s="86"/>
      <c r="H2868" s="79">
        <f t="shared" ca="1" si="228"/>
        <v>-1</v>
      </c>
      <c r="I2868" s="251">
        <v>42072</v>
      </c>
      <c r="J2868" s="251">
        <v>42088</v>
      </c>
      <c r="K2868" s="149">
        <f t="shared" si="241"/>
        <v>1.1538E-3</v>
      </c>
      <c r="L2868" s="180">
        <f t="shared" si="237"/>
        <v>13</v>
      </c>
      <c r="M2868" s="251"/>
      <c r="N2868" s="251"/>
      <c r="O2868" s="149">
        <f t="shared" si="242"/>
        <v>1.1538E-3</v>
      </c>
      <c r="P2868" s="151"/>
      <c r="Q2868" s="145"/>
      <c r="R2868" s="175">
        <f t="shared" ca="1" si="238"/>
        <v>1</v>
      </c>
      <c r="S2868" s="177"/>
    </row>
    <row r="2869" spans="2:19" ht="12.75" customHeight="1" x14ac:dyDescent="0.25">
      <c r="B2869" s="137">
        <v>2856</v>
      </c>
      <c r="C2869" s="81">
        <v>5</v>
      </c>
      <c r="D2869" s="83" t="s">
        <v>2130</v>
      </c>
      <c r="E2869" s="128" t="s">
        <v>2067</v>
      </c>
      <c r="F2869" s="86"/>
      <c r="G2869" s="86"/>
      <c r="H2869" s="79">
        <f t="shared" ca="1" si="228"/>
        <v>-1</v>
      </c>
      <c r="I2869" s="251">
        <v>42072</v>
      </c>
      <c r="J2869" s="251">
        <v>42088</v>
      </c>
      <c r="K2869" s="149">
        <f t="shared" si="241"/>
        <v>1.1538E-3</v>
      </c>
      <c r="L2869" s="180">
        <f t="shared" si="237"/>
        <v>13</v>
      </c>
      <c r="M2869" s="251"/>
      <c r="N2869" s="251"/>
      <c r="O2869" s="149">
        <f t="shared" si="242"/>
        <v>1.1538E-3</v>
      </c>
      <c r="P2869" s="151"/>
      <c r="Q2869" s="145"/>
      <c r="R2869" s="175">
        <f t="shared" ca="1" si="238"/>
        <v>1</v>
      </c>
      <c r="S2869" s="177"/>
    </row>
    <row r="2870" spans="2:19" ht="12.75" customHeight="1" x14ac:dyDescent="0.25">
      <c r="B2870" s="137">
        <v>2857</v>
      </c>
      <c r="C2870" s="81">
        <v>5</v>
      </c>
      <c r="D2870" s="83" t="s">
        <v>2131</v>
      </c>
      <c r="E2870" s="128" t="s">
        <v>1848</v>
      </c>
      <c r="F2870" s="86"/>
      <c r="G2870" s="86"/>
      <c r="H2870" s="79">
        <f t="shared" ca="1" si="228"/>
        <v>-1</v>
      </c>
      <c r="I2870" s="251">
        <v>42072</v>
      </c>
      <c r="J2870" s="251">
        <v>42088</v>
      </c>
      <c r="K2870" s="149">
        <f t="shared" si="241"/>
        <v>1.1538E-3</v>
      </c>
      <c r="L2870" s="180">
        <f t="shared" si="237"/>
        <v>13</v>
      </c>
      <c r="M2870" s="251"/>
      <c r="N2870" s="251"/>
      <c r="O2870" s="149">
        <f t="shared" si="242"/>
        <v>1.1538E-3</v>
      </c>
      <c r="P2870" s="151"/>
      <c r="Q2870" s="145"/>
      <c r="R2870" s="175">
        <f t="shared" ca="1" si="238"/>
        <v>1</v>
      </c>
      <c r="S2870" s="177"/>
    </row>
    <row r="2871" spans="2:19" ht="23.25" customHeight="1" x14ac:dyDescent="0.25">
      <c r="B2871" s="137">
        <v>2858</v>
      </c>
      <c r="C2871" s="81">
        <v>4</v>
      </c>
      <c r="D2871" s="83" t="s">
        <v>2132</v>
      </c>
      <c r="E2871" s="128" t="s">
        <v>2002</v>
      </c>
      <c r="F2871" s="84" t="s">
        <v>2003</v>
      </c>
      <c r="G2871" s="86" t="s">
        <v>1946</v>
      </c>
      <c r="H2871" s="79">
        <f t="shared" ca="1" si="228"/>
        <v>-1</v>
      </c>
      <c r="I2871" s="251">
        <v>42079</v>
      </c>
      <c r="J2871" s="251">
        <v>42088</v>
      </c>
      <c r="K2871" s="149">
        <v>0.312</v>
      </c>
      <c r="L2871" s="180">
        <f t="shared" si="237"/>
        <v>8</v>
      </c>
      <c r="M2871" s="251"/>
      <c r="N2871" s="251"/>
      <c r="O2871" s="149">
        <v>0.312</v>
      </c>
      <c r="P2871" s="151"/>
      <c r="Q2871" s="145"/>
      <c r="R2871" s="175">
        <f t="shared" ca="1" si="238"/>
        <v>1</v>
      </c>
      <c r="S2871" s="177">
        <v>0</v>
      </c>
    </row>
    <row r="2872" spans="2:19" ht="12.75" customHeight="1" x14ac:dyDescent="0.25">
      <c r="B2872" s="137">
        <v>2859</v>
      </c>
      <c r="C2872" s="81">
        <v>5</v>
      </c>
      <c r="D2872" s="83" t="s">
        <v>2133</v>
      </c>
      <c r="E2872" s="128" t="s">
        <v>2051</v>
      </c>
      <c r="F2872" s="86"/>
      <c r="G2872" s="86"/>
      <c r="H2872" s="79">
        <f t="shared" ca="1" si="228"/>
        <v>-1</v>
      </c>
      <c r="I2872" s="251">
        <v>42079</v>
      </c>
      <c r="J2872" s="251">
        <v>42088</v>
      </c>
      <c r="K2872" s="149">
        <f>K$89/10</f>
        <v>1.1538E-3</v>
      </c>
      <c r="L2872" s="180">
        <f t="shared" si="237"/>
        <v>8</v>
      </c>
      <c r="M2872" s="251"/>
      <c r="N2872" s="251"/>
      <c r="O2872" s="149">
        <f>O$89/10</f>
        <v>1.1538E-3</v>
      </c>
      <c r="P2872" s="151"/>
      <c r="Q2872" s="145"/>
      <c r="R2872" s="175">
        <f t="shared" ca="1" si="238"/>
        <v>1</v>
      </c>
      <c r="S2872" s="177"/>
    </row>
    <row r="2873" spans="2:19" ht="12.75" customHeight="1" x14ac:dyDescent="0.25">
      <c r="B2873" s="137">
        <v>2860</v>
      </c>
      <c r="C2873" s="81">
        <v>5</v>
      </c>
      <c r="D2873" s="83" t="s">
        <v>2134</v>
      </c>
      <c r="E2873" s="128" t="s">
        <v>2053</v>
      </c>
      <c r="F2873" s="86"/>
      <c r="G2873" s="86"/>
      <c r="H2873" s="79">
        <f t="shared" ca="1" si="228"/>
        <v>-1</v>
      </c>
      <c r="I2873" s="251">
        <v>42079</v>
      </c>
      <c r="J2873" s="251">
        <v>42088</v>
      </c>
      <c r="K2873" s="149">
        <f t="shared" ref="K2873:K2881" si="243">K$89/10</f>
        <v>1.1538E-3</v>
      </c>
      <c r="L2873" s="180">
        <f t="shared" si="237"/>
        <v>8</v>
      </c>
      <c r="M2873" s="251"/>
      <c r="N2873" s="251"/>
      <c r="O2873" s="149">
        <f t="shared" ref="O2873:O2881" si="244">O$89/10</f>
        <v>1.1538E-3</v>
      </c>
      <c r="P2873" s="151"/>
      <c r="Q2873" s="145"/>
      <c r="R2873" s="175">
        <f t="shared" ca="1" si="238"/>
        <v>1</v>
      </c>
      <c r="S2873" s="177"/>
    </row>
    <row r="2874" spans="2:19" ht="12.75" customHeight="1" x14ac:dyDescent="0.25">
      <c r="B2874" s="137">
        <v>2861</v>
      </c>
      <c r="C2874" s="81">
        <v>5</v>
      </c>
      <c r="D2874" s="83" t="s">
        <v>2135</v>
      </c>
      <c r="E2874" s="128" t="s">
        <v>2055</v>
      </c>
      <c r="F2874" s="86"/>
      <c r="G2874" s="86"/>
      <c r="H2874" s="79">
        <f t="shared" ca="1" si="228"/>
        <v>-1</v>
      </c>
      <c r="I2874" s="251">
        <v>42079</v>
      </c>
      <c r="J2874" s="251">
        <v>42088</v>
      </c>
      <c r="K2874" s="149">
        <f t="shared" si="243"/>
        <v>1.1538E-3</v>
      </c>
      <c r="L2874" s="180">
        <f t="shared" si="237"/>
        <v>8</v>
      </c>
      <c r="M2874" s="251"/>
      <c r="N2874" s="251"/>
      <c r="O2874" s="149">
        <f t="shared" si="244"/>
        <v>1.1538E-3</v>
      </c>
      <c r="P2874" s="151"/>
      <c r="Q2874" s="145"/>
      <c r="R2874" s="175">
        <f t="shared" ca="1" si="238"/>
        <v>1</v>
      </c>
      <c r="S2874" s="177"/>
    </row>
    <row r="2875" spans="2:19" ht="12.75" customHeight="1" x14ac:dyDescent="0.25">
      <c r="B2875" s="137">
        <v>2862</v>
      </c>
      <c r="C2875" s="81">
        <v>5</v>
      </c>
      <c r="D2875" s="83" t="s">
        <v>2136</v>
      </c>
      <c r="E2875" s="128" t="s">
        <v>2057</v>
      </c>
      <c r="F2875" s="86"/>
      <c r="G2875" s="86"/>
      <c r="H2875" s="79">
        <f t="shared" ca="1" si="228"/>
        <v>-1</v>
      </c>
      <c r="I2875" s="251">
        <v>42079</v>
      </c>
      <c r="J2875" s="251">
        <v>42088</v>
      </c>
      <c r="K2875" s="149">
        <f t="shared" si="243"/>
        <v>1.1538E-3</v>
      </c>
      <c r="L2875" s="180">
        <f t="shared" si="237"/>
        <v>8</v>
      </c>
      <c r="M2875" s="251"/>
      <c r="N2875" s="251"/>
      <c r="O2875" s="149">
        <f t="shared" si="244"/>
        <v>1.1538E-3</v>
      </c>
      <c r="P2875" s="151"/>
      <c r="Q2875" s="145"/>
      <c r="R2875" s="175">
        <f t="shared" ca="1" si="238"/>
        <v>1</v>
      </c>
      <c r="S2875" s="177"/>
    </row>
    <row r="2876" spans="2:19" ht="12.75" customHeight="1" x14ac:dyDescent="0.25">
      <c r="B2876" s="137">
        <v>2863</v>
      </c>
      <c r="C2876" s="81">
        <v>5</v>
      </c>
      <c r="D2876" s="83" t="s">
        <v>2137</v>
      </c>
      <c r="E2876" s="128" t="s">
        <v>2059</v>
      </c>
      <c r="F2876" s="86"/>
      <c r="G2876" s="86"/>
      <c r="H2876" s="79">
        <f t="shared" ca="1" si="228"/>
        <v>-1</v>
      </c>
      <c r="I2876" s="251">
        <v>42079</v>
      </c>
      <c r="J2876" s="251">
        <v>42088</v>
      </c>
      <c r="K2876" s="149">
        <f t="shared" si="243"/>
        <v>1.1538E-3</v>
      </c>
      <c r="L2876" s="180">
        <f t="shared" si="237"/>
        <v>8</v>
      </c>
      <c r="M2876" s="251"/>
      <c r="N2876" s="251"/>
      <c r="O2876" s="149">
        <f t="shared" si="244"/>
        <v>1.1538E-3</v>
      </c>
      <c r="P2876" s="151"/>
      <c r="Q2876" s="145"/>
      <c r="R2876" s="175">
        <f t="shared" ca="1" si="238"/>
        <v>1</v>
      </c>
      <c r="S2876" s="177"/>
    </row>
    <row r="2877" spans="2:19" ht="12.75" customHeight="1" x14ac:dyDescent="0.25">
      <c r="B2877" s="137">
        <v>2864</v>
      </c>
      <c r="C2877" s="81">
        <v>5</v>
      </c>
      <c r="D2877" s="83" t="s">
        <v>2138</v>
      </c>
      <c r="E2877" s="128" t="s">
        <v>2061</v>
      </c>
      <c r="F2877" s="86"/>
      <c r="G2877" s="86"/>
      <c r="H2877" s="79">
        <f t="shared" ca="1" si="228"/>
        <v>-1</v>
      </c>
      <c r="I2877" s="251">
        <v>42079</v>
      </c>
      <c r="J2877" s="251">
        <v>42088</v>
      </c>
      <c r="K2877" s="149">
        <f t="shared" si="243"/>
        <v>1.1538E-3</v>
      </c>
      <c r="L2877" s="180">
        <f t="shared" si="237"/>
        <v>8</v>
      </c>
      <c r="M2877" s="251"/>
      <c r="N2877" s="251"/>
      <c r="O2877" s="149">
        <f t="shared" si="244"/>
        <v>1.1538E-3</v>
      </c>
      <c r="P2877" s="151"/>
      <c r="Q2877" s="145"/>
      <c r="R2877" s="175">
        <f t="shared" ca="1" si="238"/>
        <v>1</v>
      </c>
      <c r="S2877" s="177"/>
    </row>
    <row r="2878" spans="2:19" ht="12.75" customHeight="1" x14ac:dyDescent="0.25">
      <c r="B2878" s="137">
        <v>2865</v>
      </c>
      <c r="C2878" s="81">
        <v>5</v>
      </c>
      <c r="D2878" s="83" t="s">
        <v>2139</v>
      </c>
      <c r="E2878" s="128" t="s">
        <v>2063</v>
      </c>
      <c r="F2878" s="86"/>
      <c r="G2878" s="86"/>
      <c r="H2878" s="79">
        <f t="shared" ca="1" si="228"/>
        <v>-1</v>
      </c>
      <c r="I2878" s="251">
        <v>42079</v>
      </c>
      <c r="J2878" s="251">
        <v>42088</v>
      </c>
      <c r="K2878" s="149">
        <f t="shared" si="243"/>
        <v>1.1538E-3</v>
      </c>
      <c r="L2878" s="180">
        <f t="shared" si="237"/>
        <v>8</v>
      </c>
      <c r="M2878" s="251"/>
      <c r="N2878" s="251"/>
      <c r="O2878" s="149">
        <f t="shared" si="244"/>
        <v>1.1538E-3</v>
      </c>
      <c r="P2878" s="151"/>
      <c r="Q2878" s="145"/>
      <c r="R2878" s="175">
        <f t="shared" ca="1" si="238"/>
        <v>1</v>
      </c>
      <c r="S2878" s="177"/>
    </row>
    <row r="2879" spans="2:19" ht="12.75" customHeight="1" x14ac:dyDescent="0.25">
      <c r="B2879" s="137">
        <v>2866</v>
      </c>
      <c r="C2879" s="81">
        <v>5</v>
      </c>
      <c r="D2879" s="83" t="s">
        <v>2140</v>
      </c>
      <c r="E2879" s="128" t="s">
        <v>2065</v>
      </c>
      <c r="F2879" s="86"/>
      <c r="G2879" s="86"/>
      <c r="H2879" s="79">
        <f t="shared" ca="1" si="228"/>
        <v>-1</v>
      </c>
      <c r="I2879" s="251">
        <v>42079</v>
      </c>
      <c r="J2879" s="251">
        <v>42088</v>
      </c>
      <c r="K2879" s="149">
        <f t="shared" si="243"/>
        <v>1.1538E-3</v>
      </c>
      <c r="L2879" s="180">
        <f t="shared" si="237"/>
        <v>8</v>
      </c>
      <c r="M2879" s="251"/>
      <c r="N2879" s="251"/>
      <c r="O2879" s="149">
        <f t="shared" si="244"/>
        <v>1.1538E-3</v>
      </c>
      <c r="P2879" s="151"/>
      <c r="Q2879" s="145"/>
      <c r="R2879" s="175">
        <f t="shared" ca="1" si="238"/>
        <v>1</v>
      </c>
      <c r="S2879" s="177"/>
    </row>
    <row r="2880" spans="2:19" ht="12.75" customHeight="1" x14ac:dyDescent="0.25">
      <c r="B2880" s="137">
        <v>2867</v>
      </c>
      <c r="C2880" s="81">
        <v>5</v>
      </c>
      <c r="D2880" s="83" t="s">
        <v>2141</v>
      </c>
      <c r="E2880" s="128" t="s">
        <v>2067</v>
      </c>
      <c r="F2880" s="86"/>
      <c r="G2880" s="86"/>
      <c r="H2880" s="79">
        <f t="shared" ca="1" si="228"/>
        <v>-1</v>
      </c>
      <c r="I2880" s="251">
        <v>42079</v>
      </c>
      <c r="J2880" s="251">
        <v>42088</v>
      </c>
      <c r="K2880" s="149">
        <f t="shared" si="243"/>
        <v>1.1538E-3</v>
      </c>
      <c r="L2880" s="180">
        <f t="shared" si="237"/>
        <v>8</v>
      </c>
      <c r="M2880" s="251"/>
      <c r="N2880" s="251"/>
      <c r="O2880" s="149">
        <f t="shared" si="244"/>
        <v>1.1538E-3</v>
      </c>
      <c r="P2880" s="151"/>
      <c r="Q2880" s="145"/>
      <c r="R2880" s="175">
        <f t="shared" ca="1" si="238"/>
        <v>1</v>
      </c>
      <c r="S2880" s="177"/>
    </row>
    <row r="2881" spans="2:19" ht="12.75" customHeight="1" x14ac:dyDescent="0.25">
      <c r="B2881" s="137">
        <v>2868</v>
      </c>
      <c r="C2881" s="81">
        <v>5</v>
      </c>
      <c r="D2881" s="83" t="s">
        <v>2142</v>
      </c>
      <c r="E2881" s="128" t="s">
        <v>1848</v>
      </c>
      <c r="F2881" s="86"/>
      <c r="G2881" s="86"/>
      <c r="H2881" s="79">
        <f t="shared" ca="1" si="228"/>
        <v>-1</v>
      </c>
      <c r="I2881" s="251">
        <v>42079</v>
      </c>
      <c r="J2881" s="251">
        <v>42088</v>
      </c>
      <c r="K2881" s="149">
        <f t="shared" si="243"/>
        <v>1.1538E-3</v>
      </c>
      <c r="L2881" s="180">
        <f t="shared" si="237"/>
        <v>8</v>
      </c>
      <c r="M2881" s="251"/>
      <c r="N2881" s="251"/>
      <c r="O2881" s="149">
        <f t="shared" si="244"/>
        <v>1.1538E-3</v>
      </c>
      <c r="P2881" s="151"/>
      <c r="Q2881" s="145"/>
      <c r="R2881" s="175">
        <f t="shared" ca="1" si="238"/>
        <v>1</v>
      </c>
      <c r="S2881" s="177"/>
    </row>
    <row r="2882" spans="2:19" ht="12.75" customHeight="1" x14ac:dyDescent="0.25">
      <c r="B2882" s="137">
        <v>2869</v>
      </c>
      <c r="C2882" s="81">
        <v>3</v>
      </c>
      <c r="D2882" s="83" t="s">
        <v>2143</v>
      </c>
      <c r="E2882" s="128" t="s">
        <v>2013</v>
      </c>
      <c r="F2882" s="85"/>
      <c r="G2882" s="85"/>
      <c r="H2882" s="79">
        <f t="shared" ca="1" si="228"/>
        <v>-1</v>
      </c>
      <c r="I2882" s="251">
        <v>42089</v>
      </c>
      <c r="J2882" s="251">
        <v>42094</v>
      </c>
      <c r="K2882" s="149">
        <v>0.26</v>
      </c>
      <c r="L2882" s="180">
        <f t="shared" si="237"/>
        <v>4</v>
      </c>
      <c r="M2882" s="251"/>
      <c r="N2882" s="251"/>
      <c r="O2882" s="149">
        <v>0.26</v>
      </c>
      <c r="P2882" s="151"/>
      <c r="Q2882" s="145"/>
      <c r="R2882" s="175">
        <f t="shared" ca="1" si="238"/>
        <v>1</v>
      </c>
      <c r="S2882" s="177">
        <v>1</v>
      </c>
    </row>
    <row r="2883" spans="2:19" ht="26.25" customHeight="1" x14ac:dyDescent="0.25">
      <c r="B2883" s="137">
        <v>2870</v>
      </c>
      <c r="C2883" s="81">
        <v>4</v>
      </c>
      <c r="D2883" s="83" t="s">
        <v>2144</v>
      </c>
      <c r="E2883" s="128" t="s">
        <v>2015</v>
      </c>
      <c r="F2883" s="84" t="s">
        <v>2016</v>
      </c>
      <c r="G2883" s="86" t="s">
        <v>1946</v>
      </c>
      <c r="H2883" s="79">
        <f t="shared" ca="1" si="228"/>
        <v>-1</v>
      </c>
      <c r="I2883" s="251">
        <v>42089</v>
      </c>
      <c r="J2883" s="251">
        <v>42094</v>
      </c>
      <c r="K2883" s="149">
        <v>0.26</v>
      </c>
      <c r="L2883" s="180">
        <f t="shared" si="237"/>
        <v>4</v>
      </c>
      <c r="M2883" s="251"/>
      <c r="N2883" s="251"/>
      <c r="O2883" s="149">
        <v>0.26</v>
      </c>
      <c r="P2883" s="151"/>
      <c r="Q2883" s="145"/>
      <c r="R2883" s="175">
        <f t="shared" ca="1" si="238"/>
        <v>1</v>
      </c>
      <c r="S2883" s="177">
        <v>0</v>
      </c>
    </row>
    <row r="2884" spans="2:19" ht="12.75" customHeight="1" x14ac:dyDescent="0.25">
      <c r="B2884" s="137">
        <v>2871</v>
      </c>
      <c r="C2884" s="81">
        <v>2</v>
      </c>
      <c r="D2884" s="108">
        <v>14.3</v>
      </c>
      <c r="E2884" s="128" t="s">
        <v>2017</v>
      </c>
      <c r="F2884" s="85"/>
      <c r="G2884" s="85"/>
      <c r="H2884" s="79">
        <f t="shared" ca="1" si="228"/>
        <v>0</v>
      </c>
      <c r="I2884" s="251">
        <v>42079</v>
      </c>
      <c r="J2884" s="251">
        <v>42167</v>
      </c>
      <c r="K2884" s="149">
        <f>SUM(K2885,K2897)</f>
        <v>1.4</v>
      </c>
      <c r="L2884" s="180">
        <f t="shared" si="237"/>
        <v>65</v>
      </c>
      <c r="M2884" s="251"/>
      <c r="N2884" s="251"/>
      <c r="O2884" s="149">
        <f>SUM(O2885,O2897)</f>
        <v>1.4</v>
      </c>
      <c r="P2884" s="151"/>
      <c r="Q2884" s="145"/>
      <c r="R2884" s="175">
        <f t="shared" ca="1" si="238"/>
        <v>0.55384615384615388</v>
      </c>
      <c r="S2884" s="177">
        <v>1</v>
      </c>
    </row>
    <row r="2885" spans="2:19" ht="12.75" customHeight="1" x14ac:dyDescent="0.25">
      <c r="B2885" s="137">
        <v>2872</v>
      </c>
      <c r="C2885" s="81">
        <v>3</v>
      </c>
      <c r="D2885" s="83" t="s">
        <v>2145</v>
      </c>
      <c r="E2885" s="128" t="s">
        <v>2019</v>
      </c>
      <c r="F2885" s="85"/>
      <c r="G2885" s="85"/>
      <c r="H2885" s="79">
        <f t="shared" ca="1" si="228"/>
        <v>0</v>
      </c>
      <c r="I2885" s="251">
        <v>42079</v>
      </c>
      <c r="J2885" s="251">
        <v>42167</v>
      </c>
      <c r="K2885" s="149">
        <f>SUM(K2886)</f>
        <v>0.98</v>
      </c>
      <c r="L2885" s="180">
        <f t="shared" si="237"/>
        <v>65</v>
      </c>
      <c r="M2885" s="251"/>
      <c r="N2885" s="251"/>
      <c r="O2885" s="149">
        <f>SUM(O2886)</f>
        <v>0.98</v>
      </c>
      <c r="P2885" s="151"/>
      <c r="Q2885" s="145"/>
      <c r="R2885" s="175">
        <f t="shared" ca="1" si="238"/>
        <v>0.55384615384615388</v>
      </c>
      <c r="S2885" s="177">
        <v>1</v>
      </c>
    </row>
    <row r="2886" spans="2:19" ht="12.75" customHeight="1" x14ac:dyDescent="0.25">
      <c r="B2886" s="137">
        <v>2873</v>
      </c>
      <c r="C2886" s="81">
        <v>4</v>
      </c>
      <c r="D2886" s="83" t="s">
        <v>2146</v>
      </c>
      <c r="E2886" s="128" t="s">
        <v>2021</v>
      </c>
      <c r="F2886" s="86" t="s">
        <v>2022</v>
      </c>
      <c r="G2886" s="86" t="s">
        <v>1946</v>
      </c>
      <c r="H2886" s="79">
        <f t="shared" ca="1" si="228"/>
        <v>0</v>
      </c>
      <c r="I2886" s="251">
        <v>42079</v>
      </c>
      <c r="J2886" s="251">
        <v>42167</v>
      </c>
      <c r="K2886" s="149">
        <v>0.98</v>
      </c>
      <c r="L2886" s="180">
        <f t="shared" si="237"/>
        <v>65</v>
      </c>
      <c r="M2886" s="251"/>
      <c r="N2886" s="251"/>
      <c r="O2886" s="149">
        <v>0.98</v>
      </c>
      <c r="P2886" s="151"/>
      <c r="Q2886" s="145"/>
      <c r="R2886" s="175">
        <f t="shared" ca="1" si="238"/>
        <v>0.55384615384615388</v>
      </c>
      <c r="S2886" s="177">
        <v>0</v>
      </c>
    </row>
    <row r="2887" spans="2:19" ht="12.75" customHeight="1" x14ac:dyDescent="0.25">
      <c r="B2887" s="137">
        <v>2874</v>
      </c>
      <c r="C2887" s="81">
        <v>5</v>
      </c>
      <c r="D2887" s="83" t="s">
        <v>2147</v>
      </c>
      <c r="E2887" s="128" t="s">
        <v>2148</v>
      </c>
      <c r="F2887" s="86"/>
      <c r="G2887" s="86"/>
      <c r="H2887" s="79">
        <f t="shared" ca="1" si="228"/>
        <v>-1</v>
      </c>
      <c r="I2887" s="251">
        <v>42079</v>
      </c>
      <c r="J2887" s="251">
        <v>42087</v>
      </c>
      <c r="K2887" s="149">
        <f>K$104/10</f>
        <v>1.1538E-3</v>
      </c>
      <c r="L2887" s="180">
        <f t="shared" si="237"/>
        <v>7</v>
      </c>
      <c r="M2887" s="251"/>
      <c r="N2887" s="251"/>
      <c r="O2887" s="149">
        <f>O$104/10</f>
        <v>1.1538E-3</v>
      </c>
      <c r="P2887" s="151"/>
      <c r="Q2887" s="145"/>
      <c r="R2887" s="175">
        <f t="shared" ca="1" si="238"/>
        <v>1</v>
      </c>
      <c r="S2887" s="177"/>
    </row>
    <row r="2888" spans="2:19" ht="12.75" customHeight="1" x14ac:dyDescent="0.25">
      <c r="B2888" s="137">
        <v>2875</v>
      </c>
      <c r="C2888" s="81">
        <v>5</v>
      </c>
      <c r="D2888" s="83" t="s">
        <v>2149</v>
      </c>
      <c r="E2888" s="128" t="s">
        <v>2055</v>
      </c>
      <c r="F2888" s="86"/>
      <c r="G2888" s="86"/>
      <c r="H2888" s="79">
        <f t="shared" ca="1" si="228"/>
        <v>-1</v>
      </c>
      <c r="I2888" s="251">
        <v>42088</v>
      </c>
      <c r="J2888" s="251">
        <v>42094</v>
      </c>
      <c r="K2888" s="149">
        <f t="shared" ref="K2888:K2896" si="245">K$104/10</f>
        <v>1.1538E-3</v>
      </c>
      <c r="L2888" s="180">
        <f t="shared" si="237"/>
        <v>5</v>
      </c>
      <c r="M2888" s="251"/>
      <c r="N2888" s="251"/>
      <c r="O2888" s="149">
        <f t="shared" ref="O2888:O2896" si="246">O$104/10</f>
        <v>1.1538E-3</v>
      </c>
      <c r="P2888" s="151"/>
      <c r="Q2888" s="145"/>
      <c r="R2888" s="175">
        <f t="shared" ca="1" si="238"/>
        <v>1</v>
      </c>
      <c r="S2888" s="177"/>
    </row>
    <row r="2889" spans="2:19" ht="12.75" customHeight="1" x14ac:dyDescent="0.25">
      <c r="B2889" s="137">
        <v>2876</v>
      </c>
      <c r="C2889" s="81">
        <v>5</v>
      </c>
      <c r="D2889" s="83" t="s">
        <v>2150</v>
      </c>
      <c r="E2889" s="128" t="s">
        <v>2059</v>
      </c>
      <c r="F2889" s="86"/>
      <c r="G2889" s="86"/>
      <c r="H2889" s="79">
        <f t="shared" ca="1" si="228"/>
        <v>-1</v>
      </c>
      <c r="I2889" s="251">
        <v>42088</v>
      </c>
      <c r="J2889" s="251">
        <v>42094</v>
      </c>
      <c r="K2889" s="149">
        <f t="shared" si="245"/>
        <v>1.1538E-3</v>
      </c>
      <c r="L2889" s="180">
        <f t="shared" si="237"/>
        <v>5</v>
      </c>
      <c r="M2889" s="251"/>
      <c r="N2889" s="251"/>
      <c r="O2889" s="149">
        <f t="shared" si="246"/>
        <v>1.1538E-3</v>
      </c>
      <c r="P2889" s="151"/>
      <c r="Q2889" s="145"/>
      <c r="R2889" s="175">
        <f t="shared" ca="1" si="238"/>
        <v>1</v>
      </c>
      <c r="S2889" s="177"/>
    </row>
    <row r="2890" spans="2:19" ht="12.75" customHeight="1" x14ac:dyDescent="0.25">
      <c r="B2890" s="137">
        <v>2877</v>
      </c>
      <c r="C2890" s="81">
        <v>5</v>
      </c>
      <c r="D2890" s="83" t="s">
        <v>2151</v>
      </c>
      <c r="E2890" s="128" t="s">
        <v>2053</v>
      </c>
      <c r="F2890" s="86"/>
      <c r="G2890" s="86"/>
      <c r="H2890" s="79">
        <f t="shared" ca="1" si="228"/>
        <v>-1</v>
      </c>
      <c r="I2890" s="251">
        <v>42095</v>
      </c>
      <c r="J2890" s="251">
        <v>42101</v>
      </c>
      <c r="K2890" s="149">
        <f t="shared" si="245"/>
        <v>1.1538E-3</v>
      </c>
      <c r="L2890" s="180">
        <f t="shared" si="237"/>
        <v>5</v>
      </c>
      <c r="M2890" s="251"/>
      <c r="N2890" s="251"/>
      <c r="O2890" s="149">
        <f t="shared" si="246"/>
        <v>1.1538E-3</v>
      </c>
      <c r="P2890" s="151"/>
      <c r="Q2890" s="145"/>
      <c r="R2890" s="175">
        <f t="shared" ca="1" si="238"/>
        <v>1</v>
      </c>
      <c r="S2890" s="177"/>
    </row>
    <row r="2891" spans="2:19" ht="12.75" customHeight="1" x14ac:dyDescent="0.25">
      <c r="B2891" s="137">
        <v>2878</v>
      </c>
      <c r="C2891" s="81">
        <v>5</v>
      </c>
      <c r="D2891" s="83" t="s">
        <v>2152</v>
      </c>
      <c r="E2891" s="128" t="s">
        <v>2057</v>
      </c>
      <c r="F2891" s="86"/>
      <c r="G2891" s="86"/>
      <c r="H2891" s="79">
        <f t="shared" ca="1" si="228"/>
        <v>-1</v>
      </c>
      <c r="I2891" s="251">
        <v>42102</v>
      </c>
      <c r="J2891" s="251">
        <v>42111</v>
      </c>
      <c r="K2891" s="149">
        <f t="shared" si="245"/>
        <v>1.1538E-3</v>
      </c>
      <c r="L2891" s="180">
        <f t="shared" si="237"/>
        <v>8</v>
      </c>
      <c r="M2891" s="251"/>
      <c r="N2891" s="251"/>
      <c r="O2891" s="149">
        <f t="shared" si="246"/>
        <v>1.1538E-3</v>
      </c>
      <c r="P2891" s="151"/>
      <c r="Q2891" s="145"/>
      <c r="R2891" s="175">
        <f t="shared" ca="1" si="238"/>
        <v>1</v>
      </c>
      <c r="S2891" s="177"/>
    </row>
    <row r="2892" spans="2:19" ht="12.75" customHeight="1" x14ac:dyDescent="0.25">
      <c r="B2892" s="137">
        <v>2879</v>
      </c>
      <c r="C2892" s="81">
        <v>5</v>
      </c>
      <c r="D2892" s="83" t="s">
        <v>2153</v>
      </c>
      <c r="E2892" s="128" t="s">
        <v>2061</v>
      </c>
      <c r="F2892" s="86"/>
      <c r="G2892" s="86"/>
      <c r="H2892" s="79">
        <f t="shared" ca="1" si="228"/>
        <v>0</v>
      </c>
      <c r="I2892" s="251">
        <v>42114</v>
      </c>
      <c r="J2892" s="251">
        <v>42125</v>
      </c>
      <c r="K2892" s="149">
        <f t="shared" si="245"/>
        <v>1.1538E-3</v>
      </c>
      <c r="L2892" s="180">
        <f t="shared" si="237"/>
        <v>10</v>
      </c>
      <c r="M2892" s="251"/>
      <c r="N2892" s="251"/>
      <c r="O2892" s="149">
        <f t="shared" si="246"/>
        <v>1.1538E-3</v>
      </c>
      <c r="P2892" s="151"/>
      <c r="Q2892" s="145"/>
      <c r="R2892" s="175">
        <f t="shared" ca="1" si="238"/>
        <v>0.1</v>
      </c>
      <c r="S2892" s="177"/>
    </row>
    <row r="2893" spans="2:19" ht="12.75" customHeight="1" x14ac:dyDescent="0.25">
      <c r="B2893" s="137">
        <v>2880</v>
      </c>
      <c r="C2893" s="81">
        <v>5</v>
      </c>
      <c r="D2893" s="83" t="s">
        <v>2154</v>
      </c>
      <c r="E2893" s="128" t="s">
        <v>2063</v>
      </c>
      <c r="F2893" s="86"/>
      <c r="G2893" s="86"/>
      <c r="H2893" s="79">
        <f t="shared" ca="1" si="228"/>
        <v>0</v>
      </c>
      <c r="I2893" s="251">
        <v>42128</v>
      </c>
      <c r="J2893" s="251">
        <v>42138</v>
      </c>
      <c r="K2893" s="149">
        <f t="shared" si="245"/>
        <v>1.1538E-3</v>
      </c>
      <c r="L2893" s="180">
        <f t="shared" si="237"/>
        <v>9</v>
      </c>
      <c r="M2893" s="251"/>
      <c r="N2893" s="251"/>
      <c r="O2893" s="149">
        <f t="shared" si="246"/>
        <v>1.1538E-3</v>
      </c>
      <c r="P2893" s="151"/>
      <c r="Q2893" s="145"/>
      <c r="R2893" s="175">
        <f t="shared" ca="1" si="238"/>
        <v>0</v>
      </c>
      <c r="S2893" s="177"/>
    </row>
    <row r="2894" spans="2:19" ht="12.75" customHeight="1" x14ac:dyDescent="0.25">
      <c r="B2894" s="137">
        <v>2881</v>
      </c>
      <c r="C2894" s="81">
        <v>5</v>
      </c>
      <c r="D2894" s="83" t="s">
        <v>2155</v>
      </c>
      <c r="E2894" s="128" t="s">
        <v>2065</v>
      </c>
      <c r="F2894" s="86"/>
      <c r="G2894" s="86"/>
      <c r="H2894" s="79">
        <f t="shared" ca="1" si="228"/>
        <v>0</v>
      </c>
      <c r="I2894" s="251">
        <v>42139</v>
      </c>
      <c r="J2894" s="251">
        <v>42145</v>
      </c>
      <c r="K2894" s="149">
        <f t="shared" si="245"/>
        <v>1.1538E-3</v>
      </c>
      <c r="L2894" s="180">
        <f t="shared" si="237"/>
        <v>5</v>
      </c>
      <c r="M2894" s="251"/>
      <c r="N2894" s="251"/>
      <c r="O2894" s="149">
        <f t="shared" si="246"/>
        <v>1.1538E-3</v>
      </c>
      <c r="P2894" s="151"/>
      <c r="Q2894" s="145"/>
      <c r="R2894" s="175">
        <f t="shared" ca="1" si="238"/>
        <v>0</v>
      </c>
      <c r="S2894" s="177"/>
    </row>
    <row r="2895" spans="2:19" ht="12.75" customHeight="1" x14ac:dyDescent="0.25">
      <c r="B2895" s="137">
        <v>2882</v>
      </c>
      <c r="C2895" s="81">
        <v>5</v>
      </c>
      <c r="D2895" s="83" t="s">
        <v>2156</v>
      </c>
      <c r="E2895" s="128" t="s">
        <v>2067</v>
      </c>
      <c r="F2895" s="86"/>
      <c r="G2895" s="86"/>
      <c r="H2895" s="79">
        <f t="shared" ca="1" si="228"/>
        <v>0</v>
      </c>
      <c r="I2895" s="251">
        <v>42146</v>
      </c>
      <c r="J2895" s="251">
        <v>42153</v>
      </c>
      <c r="K2895" s="149">
        <f t="shared" si="245"/>
        <v>1.1538E-3</v>
      </c>
      <c r="L2895" s="180">
        <f t="shared" si="237"/>
        <v>6</v>
      </c>
      <c r="M2895" s="251"/>
      <c r="N2895" s="251"/>
      <c r="O2895" s="149">
        <f t="shared" si="246"/>
        <v>1.1538E-3</v>
      </c>
      <c r="P2895" s="151"/>
      <c r="Q2895" s="145"/>
      <c r="R2895" s="175">
        <f t="shared" ca="1" si="238"/>
        <v>0</v>
      </c>
      <c r="S2895" s="177"/>
    </row>
    <row r="2896" spans="2:19" ht="12.75" customHeight="1" x14ac:dyDescent="0.25">
      <c r="B2896" s="137">
        <v>2883</v>
      </c>
      <c r="C2896" s="81">
        <v>5</v>
      </c>
      <c r="D2896" s="83" t="s">
        <v>2157</v>
      </c>
      <c r="E2896" s="128" t="s">
        <v>1848</v>
      </c>
      <c r="F2896" s="86"/>
      <c r="G2896" s="86"/>
      <c r="H2896" s="79">
        <f t="shared" ca="1" si="228"/>
        <v>0</v>
      </c>
      <c r="I2896" s="251">
        <v>42156</v>
      </c>
      <c r="J2896" s="251">
        <v>42167</v>
      </c>
      <c r="K2896" s="149">
        <f t="shared" si="245"/>
        <v>1.1538E-3</v>
      </c>
      <c r="L2896" s="180">
        <f t="shared" si="237"/>
        <v>10</v>
      </c>
      <c r="M2896" s="251"/>
      <c r="N2896" s="251"/>
      <c r="O2896" s="149">
        <f t="shared" si="246"/>
        <v>1.1538E-3</v>
      </c>
      <c r="P2896" s="151"/>
      <c r="Q2896" s="145"/>
      <c r="R2896" s="175">
        <f t="shared" ca="1" si="238"/>
        <v>0</v>
      </c>
      <c r="S2896" s="177"/>
    </row>
    <row r="2897" spans="2:20" ht="12.75" customHeight="1" x14ac:dyDescent="0.25">
      <c r="B2897" s="137">
        <v>2884</v>
      </c>
      <c r="C2897" s="81">
        <v>3</v>
      </c>
      <c r="D2897" s="83" t="s">
        <v>2158</v>
      </c>
      <c r="E2897" s="128" t="s">
        <v>2033</v>
      </c>
      <c r="F2897" s="85"/>
      <c r="G2897" s="85"/>
      <c r="H2897" s="79">
        <f t="shared" ca="1" si="228"/>
        <v>0</v>
      </c>
      <c r="I2897" s="251">
        <v>42079</v>
      </c>
      <c r="J2897" s="251">
        <v>42167</v>
      </c>
      <c r="K2897" s="149">
        <f>SUM(K2898)</f>
        <v>0.42</v>
      </c>
      <c r="L2897" s="180">
        <f t="shared" si="237"/>
        <v>65</v>
      </c>
      <c r="M2897" s="251"/>
      <c r="N2897" s="251"/>
      <c r="O2897" s="149">
        <f>SUM(O2898)</f>
        <v>0.42</v>
      </c>
      <c r="P2897" s="151"/>
      <c r="Q2897" s="145"/>
      <c r="R2897" s="175">
        <f t="shared" ca="1" si="238"/>
        <v>0.55384615384615388</v>
      </c>
      <c r="S2897" s="177">
        <v>1</v>
      </c>
    </row>
    <row r="2898" spans="2:20" ht="14.25" customHeight="1" x14ac:dyDescent="0.25">
      <c r="B2898" s="137">
        <v>2885</v>
      </c>
      <c r="C2898" s="81">
        <v>4</v>
      </c>
      <c r="D2898" s="83" t="s">
        <v>2159</v>
      </c>
      <c r="E2898" s="128" t="s">
        <v>2033</v>
      </c>
      <c r="F2898" s="84" t="s">
        <v>2035</v>
      </c>
      <c r="G2898" s="86" t="s">
        <v>1946</v>
      </c>
      <c r="H2898" s="79">
        <f t="shared" ca="1" si="228"/>
        <v>0</v>
      </c>
      <c r="I2898" s="251">
        <v>42079</v>
      </c>
      <c r="J2898" s="251">
        <v>42167</v>
      </c>
      <c r="K2898" s="149">
        <v>0.42</v>
      </c>
      <c r="L2898" s="180">
        <f t="shared" si="237"/>
        <v>65</v>
      </c>
      <c r="M2898" s="251"/>
      <c r="N2898" s="251"/>
      <c r="O2898" s="149">
        <v>0.42</v>
      </c>
      <c r="P2898" s="151"/>
      <c r="Q2898" s="145"/>
      <c r="R2898" s="175">
        <f t="shared" ca="1" si="238"/>
        <v>0.55384615384615388</v>
      </c>
      <c r="S2898" s="177">
        <v>0</v>
      </c>
    </row>
    <row r="2899" spans="2:20" ht="12.75" customHeight="1" x14ac:dyDescent="0.25">
      <c r="B2899" s="137">
        <v>2886</v>
      </c>
      <c r="C2899" s="81">
        <v>5</v>
      </c>
      <c r="D2899" s="83" t="s">
        <v>2160</v>
      </c>
      <c r="E2899" s="128" t="s">
        <v>2148</v>
      </c>
      <c r="F2899" s="86"/>
      <c r="G2899" s="86"/>
      <c r="H2899" s="79">
        <f t="shared" ca="1" si="228"/>
        <v>-1</v>
      </c>
      <c r="I2899" s="251">
        <v>42079</v>
      </c>
      <c r="J2899" s="251">
        <v>42087</v>
      </c>
      <c r="K2899" s="149">
        <f>K$116/10</f>
        <v>5.0000000000000001E-3</v>
      </c>
      <c r="L2899" s="180">
        <f t="shared" si="237"/>
        <v>7</v>
      </c>
      <c r="M2899" s="251"/>
      <c r="N2899" s="251"/>
      <c r="O2899" s="149">
        <f>O$116/10</f>
        <v>5.0000000000000001E-3</v>
      </c>
      <c r="P2899" s="151"/>
      <c r="Q2899" s="145"/>
      <c r="R2899" s="175">
        <f t="shared" ca="1" si="238"/>
        <v>1</v>
      </c>
      <c r="S2899" s="177"/>
    </row>
    <row r="2900" spans="2:20" ht="12.75" customHeight="1" x14ac:dyDescent="0.25">
      <c r="B2900" s="137">
        <v>2887</v>
      </c>
      <c r="C2900" s="81">
        <v>5</v>
      </c>
      <c r="D2900" s="83" t="s">
        <v>2161</v>
      </c>
      <c r="E2900" s="128" t="s">
        <v>2055</v>
      </c>
      <c r="F2900" s="86"/>
      <c r="G2900" s="86"/>
      <c r="H2900" s="79">
        <f t="shared" ca="1" si="228"/>
        <v>-1</v>
      </c>
      <c r="I2900" s="251">
        <v>42088</v>
      </c>
      <c r="J2900" s="251">
        <v>42094</v>
      </c>
      <c r="K2900" s="149">
        <f t="shared" ref="K2900:K2908" si="247">K$116/10</f>
        <v>5.0000000000000001E-3</v>
      </c>
      <c r="L2900" s="180">
        <f t="shared" ref="L2900:L2908" si="248">NETWORKDAYS(I2900,J2900)</f>
        <v>5</v>
      </c>
      <c r="M2900" s="251"/>
      <c r="N2900" s="251"/>
      <c r="O2900" s="149">
        <f t="shared" ref="O2900:O2908" si="249">O$116/10</f>
        <v>5.0000000000000001E-3</v>
      </c>
      <c r="P2900" s="151"/>
      <c r="Q2900" s="145"/>
      <c r="R2900" s="175">
        <f t="shared" ca="1" si="238"/>
        <v>1</v>
      </c>
      <c r="S2900" s="177"/>
    </row>
    <row r="2901" spans="2:20" ht="12.75" customHeight="1" x14ac:dyDescent="0.25">
      <c r="B2901" s="137">
        <v>2888</v>
      </c>
      <c r="C2901" s="81">
        <v>5</v>
      </c>
      <c r="D2901" s="83" t="s">
        <v>2162</v>
      </c>
      <c r="E2901" s="128" t="s">
        <v>2059</v>
      </c>
      <c r="F2901" s="86"/>
      <c r="G2901" s="86"/>
      <c r="H2901" s="79">
        <f t="shared" ca="1" si="228"/>
        <v>-1</v>
      </c>
      <c r="I2901" s="251">
        <v>42088</v>
      </c>
      <c r="J2901" s="251">
        <v>42094</v>
      </c>
      <c r="K2901" s="149">
        <f t="shared" si="247"/>
        <v>5.0000000000000001E-3</v>
      </c>
      <c r="L2901" s="180">
        <f t="shared" si="248"/>
        <v>5</v>
      </c>
      <c r="M2901" s="251"/>
      <c r="N2901" s="251"/>
      <c r="O2901" s="149">
        <f t="shared" si="249"/>
        <v>5.0000000000000001E-3</v>
      </c>
      <c r="P2901" s="151"/>
      <c r="Q2901" s="145"/>
      <c r="R2901" s="175">
        <f t="shared" ca="1" si="238"/>
        <v>1</v>
      </c>
      <c r="S2901" s="177"/>
    </row>
    <row r="2902" spans="2:20" ht="12.75" customHeight="1" x14ac:dyDescent="0.25">
      <c r="B2902" s="137">
        <v>2889</v>
      </c>
      <c r="C2902" s="81">
        <v>5</v>
      </c>
      <c r="D2902" s="83" t="s">
        <v>2163</v>
      </c>
      <c r="E2902" s="128" t="s">
        <v>2053</v>
      </c>
      <c r="F2902" s="86"/>
      <c r="G2902" s="86"/>
      <c r="H2902" s="79">
        <f t="shared" ca="1" si="228"/>
        <v>-1</v>
      </c>
      <c r="I2902" s="251">
        <v>42095</v>
      </c>
      <c r="J2902" s="251">
        <v>42101</v>
      </c>
      <c r="K2902" s="149">
        <f t="shared" si="247"/>
        <v>5.0000000000000001E-3</v>
      </c>
      <c r="L2902" s="180">
        <f t="shared" si="248"/>
        <v>5</v>
      </c>
      <c r="M2902" s="251"/>
      <c r="N2902" s="251"/>
      <c r="O2902" s="149">
        <f t="shared" si="249"/>
        <v>5.0000000000000001E-3</v>
      </c>
      <c r="P2902" s="151"/>
      <c r="Q2902" s="145"/>
      <c r="R2902" s="175">
        <f t="shared" ca="1" si="238"/>
        <v>1</v>
      </c>
      <c r="S2902" s="177"/>
    </row>
    <row r="2903" spans="2:20" ht="12.75" customHeight="1" x14ac:dyDescent="0.25">
      <c r="B2903" s="137">
        <v>2890</v>
      </c>
      <c r="C2903" s="81">
        <v>5</v>
      </c>
      <c r="D2903" s="83" t="s">
        <v>2164</v>
      </c>
      <c r="E2903" s="128" t="s">
        <v>2057</v>
      </c>
      <c r="F2903" s="86"/>
      <c r="G2903" s="86"/>
      <c r="H2903" s="79">
        <f t="shared" ca="1" si="228"/>
        <v>-1</v>
      </c>
      <c r="I2903" s="251">
        <v>42102</v>
      </c>
      <c r="J2903" s="251">
        <v>42111</v>
      </c>
      <c r="K2903" s="149">
        <f t="shared" si="247"/>
        <v>5.0000000000000001E-3</v>
      </c>
      <c r="L2903" s="180">
        <f t="shared" si="248"/>
        <v>8</v>
      </c>
      <c r="M2903" s="251"/>
      <c r="N2903" s="251"/>
      <c r="O2903" s="149">
        <f t="shared" si="249"/>
        <v>5.0000000000000001E-3</v>
      </c>
      <c r="P2903" s="151"/>
      <c r="Q2903" s="145"/>
      <c r="R2903" s="175">
        <f t="shared" ref="R2903:R2966" ca="1" si="250">IF(D$6&gt;=J2903,1,IF(D$6&lt;I2903,0,IF(AND(D$6&gt;=I2903,D$6&lt;J2903),(D$6-I2903)/L2903,"")))</f>
        <v>1</v>
      </c>
      <c r="S2903" s="177"/>
    </row>
    <row r="2904" spans="2:20" ht="12.75" customHeight="1" x14ac:dyDescent="0.25">
      <c r="B2904" s="137">
        <v>2891</v>
      </c>
      <c r="C2904" s="81">
        <v>5</v>
      </c>
      <c r="D2904" s="83" t="s">
        <v>2165</v>
      </c>
      <c r="E2904" s="128" t="s">
        <v>2061</v>
      </c>
      <c r="F2904" s="86"/>
      <c r="G2904" s="86"/>
      <c r="H2904" s="79">
        <f t="shared" ca="1" si="228"/>
        <v>0</v>
      </c>
      <c r="I2904" s="251">
        <v>42114</v>
      </c>
      <c r="J2904" s="251">
        <v>42125</v>
      </c>
      <c r="K2904" s="149">
        <f t="shared" si="247"/>
        <v>5.0000000000000001E-3</v>
      </c>
      <c r="L2904" s="180">
        <f t="shared" si="248"/>
        <v>10</v>
      </c>
      <c r="M2904" s="251"/>
      <c r="N2904" s="251"/>
      <c r="O2904" s="149">
        <f t="shared" si="249"/>
        <v>5.0000000000000001E-3</v>
      </c>
      <c r="P2904" s="151"/>
      <c r="Q2904" s="145"/>
      <c r="R2904" s="175">
        <f t="shared" ca="1" si="250"/>
        <v>0.1</v>
      </c>
      <c r="S2904" s="177"/>
    </row>
    <row r="2905" spans="2:20" ht="12.75" customHeight="1" x14ac:dyDescent="0.25">
      <c r="B2905" s="137">
        <v>2892</v>
      </c>
      <c r="C2905" s="81">
        <v>5</v>
      </c>
      <c r="D2905" s="83" t="s">
        <v>2166</v>
      </c>
      <c r="E2905" s="128" t="s">
        <v>2063</v>
      </c>
      <c r="F2905" s="86"/>
      <c r="G2905" s="86"/>
      <c r="H2905" s="79">
        <f t="shared" ca="1" si="228"/>
        <v>0</v>
      </c>
      <c r="I2905" s="251">
        <v>42128</v>
      </c>
      <c r="J2905" s="251">
        <v>42138</v>
      </c>
      <c r="K2905" s="149">
        <f t="shared" si="247"/>
        <v>5.0000000000000001E-3</v>
      </c>
      <c r="L2905" s="180">
        <f t="shared" si="248"/>
        <v>9</v>
      </c>
      <c r="M2905" s="251"/>
      <c r="N2905" s="251"/>
      <c r="O2905" s="149">
        <f t="shared" si="249"/>
        <v>5.0000000000000001E-3</v>
      </c>
      <c r="P2905" s="151"/>
      <c r="Q2905" s="145"/>
      <c r="R2905" s="175">
        <f t="shared" ca="1" si="250"/>
        <v>0</v>
      </c>
      <c r="S2905" s="177"/>
    </row>
    <row r="2906" spans="2:20" ht="12.75" customHeight="1" x14ac:dyDescent="0.25">
      <c r="B2906" s="137">
        <v>2893</v>
      </c>
      <c r="C2906" s="81">
        <v>5</v>
      </c>
      <c r="D2906" s="83" t="s">
        <v>2167</v>
      </c>
      <c r="E2906" s="128" t="s">
        <v>2065</v>
      </c>
      <c r="F2906" s="86"/>
      <c r="G2906" s="86"/>
      <c r="H2906" s="79">
        <f t="shared" ca="1" si="228"/>
        <v>0</v>
      </c>
      <c r="I2906" s="251">
        <v>42139</v>
      </c>
      <c r="J2906" s="251">
        <v>42145</v>
      </c>
      <c r="K2906" s="149">
        <f t="shared" si="247"/>
        <v>5.0000000000000001E-3</v>
      </c>
      <c r="L2906" s="180">
        <f t="shared" si="248"/>
        <v>5</v>
      </c>
      <c r="M2906" s="251"/>
      <c r="N2906" s="251"/>
      <c r="O2906" s="149">
        <f t="shared" si="249"/>
        <v>5.0000000000000001E-3</v>
      </c>
      <c r="P2906" s="151"/>
      <c r="Q2906" s="145"/>
      <c r="R2906" s="175">
        <f t="shared" ca="1" si="250"/>
        <v>0</v>
      </c>
      <c r="S2906" s="177"/>
    </row>
    <row r="2907" spans="2:20" ht="12.75" customHeight="1" x14ac:dyDescent="0.25">
      <c r="B2907" s="137">
        <v>2894</v>
      </c>
      <c r="C2907" s="81">
        <v>5</v>
      </c>
      <c r="D2907" s="83" t="s">
        <v>2168</v>
      </c>
      <c r="E2907" s="128" t="s">
        <v>2067</v>
      </c>
      <c r="F2907" s="86"/>
      <c r="G2907" s="86"/>
      <c r="H2907" s="79">
        <f t="shared" ca="1" si="228"/>
        <v>0</v>
      </c>
      <c r="I2907" s="251">
        <v>42146</v>
      </c>
      <c r="J2907" s="251">
        <v>42153</v>
      </c>
      <c r="K2907" s="149">
        <f t="shared" si="247"/>
        <v>5.0000000000000001E-3</v>
      </c>
      <c r="L2907" s="180">
        <f t="shared" si="248"/>
        <v>6</v>
      </c>
      <c r="M2907" s="251"/>
      <c r="N2907" s="251"/>
      <c r="O2907" s="149">
        <f t="shared" si="249"/>
        <v>5.0000000000000001E-3</v>
      </c>
      <c r="P2907" s="151"/>
      <c r="Q2907" s="145"/>
      <c r="R2907" s="175">
        <f t="shared" ca="1" si="250"/>
        <v>0</v>
      </c>
      <c r="S2907" s="177"/>
    </row>
    <row r="2908" spans="2:20" ht="12.75" customHeight="1" x14ac:dyDescent="0.25">
      <c r="B2908" s="137">
        <v>2895</v>
      </c>
      <c r="C2908" s="81">
        <v>5</v>
      </c>
      <c r="D2908" s="83" t="s">
        <v>2169</v>
      </c>
      <c r="E2908" s="128" t="s">
        <v>1848</v>
      </c>
      <c r="F2908" s="86"/>
      <c r="G2908" s="86"/>
      <c r="H2908" s="79">
        <f t="shared" ca="1" si="228"/>
        <v>0</v>
      </c>
      <c r="I2908" s="251">
        <v>42156</v>
      </c>
      <c r="J2908" s="251">
        <v>42167</v>
      </c>
      <c r="K2908" s="149">
        <f t="shared" si="247"/>
        <v>5.0000000000000001E-3</v>
      </c>
      <c r="L2908" s="180">
        <f t="shared" si="248"/>
        <v>10</v>
      </c>
      <c r="M2908" s="251"/>
      <c r="N2908" s="251"/>
      <c r="O2908" s="149">
        <f t="shared" si="249"/>
        <v>5.0000000000000001E-3</v>
      </c>
      <c r="P2908" s="151"/>
      <c r="Q2908" s="145"/>
      <c r="R2908" s="175">
        <f t="shared" ca="1" si="250"/>
        <v>0</v>
      </c>
      <c r="S2908" s="177"/>
    </row>
    <row r="2909" spans="2:20" s="141" customFormat="1" ht="13.5" customHeight="1" x14ac:dyDescent="0.25">
      <c r="B2909" s="137">
        <v>2896</v>
      </c>
      <c r="C2909" s="89">
        <v>1</v>
      </c>
      <c r="D2909" s="91">
        <v>15</v>
      </c>
      <c r="E2909" s="127" t="s">
        <v>2372</v>
      </c>
      <c r="F2909" s="153"/>
      <c r="G2909" s="93"/>
      <c r="H2909" s="79">
        <f t="shared" ref="H2909:H2945" ca="1" si="251">IF(ISBLANK($N2909)=FALSE,1,IF($J2909&lt;=$D$6,-1,0))</f>
        <v>0</v>
      </c>
      <c r="I2909" s="251">
        <v>42219</v>
      </c>
      <c r="J2909" s="251">
        <v>42338</v>
      </c>
      <c r="K2909" s="149"/>
      <c r="L2909" s="180">
        <v>86</v>
      </c>
      <c r="M2909" s="251"/>
      <c r="N2909" s="251"/>
      <c r="O2909" s="149"/>
      <c r="P2909" s="151" t="e">
        <v>#REF!</v>
      </c>
      <c r="Q2909" s="145" t="e">
        <v>#REF!</v>
      </c>
      <c r="R2909" s="175">
        <f t="shared" ca="1" si="250"/>
        <v>0</v>
      </c>
      <c r="S2909" s="177">
        <v>1</v>
      </c>
      <c r="T2909" s="105"/>
    </row>
    <row r="2910" spans="2:20" s="141" customFormat="1" ht="13.5" customHeight="1" x14ac:dyDescent="0.25">
      <c r="B2910" s="137">
        <v>2897</v>
      </c>
      <c r="C2910" s="81">
        <v>2</v>
      </c>
      <c r="D2910" s="83">
        <v>15.1</v>
      </c>
      <c r="E2910" s="128" t="s">
        <v>2373</v>
      </c>
      <c r="F2910" s="85"/>
      <c r="G2910" s="85"/>
      <c r="H2910" s="79">
        <f t="shared" ca="1" si="251"/>
        <v>0</v>
      </c>
      <c r="I2910" s="251">
        <v>42219</v>
      </c>
      <c r="J2910" s="251">
        <v>42272</v>
      </c>
      <c r="K2910" s="149"/>
      <c r="L2910" s="180">
        <v>40</v>
      </c>
      <c r="M2910" s="251"/>
      <c r="N2910" s="251"/>
      <c r="O2910" s="149"/>
      <c r="P2910" s="151">
        <v>-30026</v>
      </c>
      <c r="Q2910" s="145">
        <v>-42037</v>
      </c>
      <c r="R2910" s="175">
        <f t="shared" ca="1" si="250"/>
        <v>0</v>
      </c>
      <c r="S2910" s="177">
        <v>1</v>
      </c>
      <c r="T2910" s="105"/>
    </row>
    <row r="2911" spans="2:20" s="141" customFormat="1" ht="13.5" customHeight="1" x14ac:dyDescent="0.25">
      <c r="B2911" s="137">
        <v>2898</v>
      </c>
      <c r="C2911" s="81">
        <v>3</v>
      </c>
      <c r="D2911" s="83" t="s">
        <v>2374</v>
      </c>
      <c r="E2911" s="128" t="s">
        <v>2375</v>
      </c>
      <c r="F2911" s="86" t="s">
        <v>2376</v>
      </c>
      <c r="G2911" s="86"/>
      <c r="H2911" s="79">
        <f t="shared" ca="1" si="251"/>
        <v>0</v>
      </c>
      <c r="I2911" s="251">
        <v>42219</v>
      </c>
      <c r="J2911" s="251">
        <v>42272</v>
      </c>
      <c r="K2911" s="149"/>
      <c r="L2911" s="180">
        <v>40</v>
      </c>
      <c r="M2911" s="251"/>
      <c r="N2911" s="251"/>
      <c r="O2911" s="149"/>
      <c r="P2911" s="151">
        <v>-30027</v>
      </c>
      <c r="Q2911" s="145">
        <v>-42038</v>
      </c>
      <c r="R2911" s="175">
        <f t="shared" ca="1" si="250"/>
        <v>0</v>
      </c>
      <c r="S2911" s="177">
        <v>0</v>
      </c>
      <c r="T2911" s="105"/>
    </row>
    <row r="2912" spans="2:20" s="141" customFormat="1" ht="13.5" customHeight="1" x14ac:dyDescent="0.25">
      <c r="B2912" s="137">
        <v>2899</v>
      </c>
      <c r="C2912" s="81">
        <v>4</v>
      </c>
      <c r="D2912" s="83" t="s">
        <v>2377</v>
      </c>
      <c r="E2912" s="128" t="s">
        <v>2378</v>
      </c>
      <c r="F2912" s="86" t="s">
        <v>2376</v>
      </c>
      <c r="G2912" s="86"/>
      <c r="H2912" s="79">
        <f t="shared" ca="1" si="251"/>
        <v>0</v>
      </c>
      <c r="I2912" s="251">
        <v>42219</v>
      </c>
      <c r="J2912" s="251">
        <v>42272</v>
      </c>
      <c r="K2912" s="149"/>
      <c r="L2912" s="180">
        <v>40</v>
      </c>
      <c r="M2912" s="251"/>
      <c r="N2912" s="251"/>
      <c r="O2912" s="149"/>
      <c r="P2912" s="151">
        <v>-30028</v>
      </c>
      <c r="Q2912" s="145">
        <v>-42039</v>
      </c>
      <c r="R2912" s="175">
        <f t="shared" ca="1" si="250"/>
        <v>0</v>
      </c>
      <c r="S2912" s="177">
        <v>0</v>
      </c>
      <c r="T2912" s="105"/>
    </row>
    <row r="2913" spans="2:20" s="141" customFormat="1" ht="13.5" customHeight="1" x14ac:dyDescent="0.25">
      <c r="B2913" s="137">
        <v>2900</v>
      </c>
      <c r="C2913" s="81">
        <v>4</v>
      </c>
      <c r="D2913" s="83" t="s">
        <v>2379</v>
      </c>
      <c r="E2913" s="128" t="s">
        <v>2380</v>
      </c>
      <c r="F2913" s="86" t="s">
        <v>2376</v>
      </c>
      <c r="G2913" s="86"/>
      <c r="H2913" s="79">
        <f t="shared" ca="1" si="251"/>
        <v>0</v>
      </c>
      <c r="I2913" s="251">
        <v>42219</v>
      </c>
      <c r="J2913" s="251">
        <v>42272</v>
      </c>
      <c r="K2913" s="149"/>
      <c r="L2913" s="180">
        <v>40</v>
      </c>
      <c r="M2913" s="251"/>
      <c r="N2913" s="251"/>
      <c r="O2913" s="149"/>
      <c r="P2913" s="151">
        <v>-30029</v>
      </c>
      <c r="Q2913" s="145">
        <v>-42040</v>
      </c>
      <c r="R2913" s="175">
        <f t="shared" ca="1" si="250"/>
        <v>0</v>
      </c>
      <c r="S2913" s="177">
        <v>0</v>
      </c>
      <c r="T2913" s="105"/>
    </row>
    <row r="2914" spans="2:20" s="141" customFormat="1" ht="13.5" customHeight="1" x14ac:dyDescent="0.25">
      <c r="B2914" s="137">
        <v>2901</v>
      </c>
      <c r="C2914" s="81">
        <v>4</v>
      </c>
      <c r="D2914" s="83" t="s">
        <v>2381</v>
      </c>
      <c r="E2914" s="128" t="s">
        <v>2382</v>
      </c>
      <c r="F2914" s="86" t="s">
        <v>2376</v>
      </c>
      <c r="G2914" s="86"/>
      <c r="H2914" s="79">
        <f t="shared" ca="1" si="251"/>
        <v>0</v>
      </c>
      <c r="I2914" s="251">
        <v>42219</v>
      </c>
      <c r="J2914" s="251">
        <v>42272</v>
      </c>
      <c r="K2914" s="149"/>
      <c r="L2914" s="180">
        <v>40</v>
      </c>
      <c r="M2914" s="251"/>
      <c r="N2914" s="251"/>
      <c r="O2914" s="149"/>
      <c r="P2914" s="151">
        <v>-30029</v>
      </c>
      <c r="Q2914" s="145">
        <v>-42040</v>
      </c>
      <c r="R2914" s="175">
        <f t="shared" ca="1" si="250"/>
        <v>0</v>
      </c>
      <c r="S2914" s="177">
        <v>0</v>
      </c>
      <c r="T2914" s="105"/>
    </row>
    <row r="2915" spans="2:20" s="141" customFormat="1" ht="13.5" customHeight="1" x14ac:dyDescent="0.25">
      <c r="B2915" s="137">
        <v>2902</v>
      </c>
      <c r="C2915" s="81">
        <v>4</v>
      </c>
      <c r="D2915" s="83" t="s">
        <v>2383</v>
      </c>
      <c r="E2915" s="128" t="s">
        <v>2384</v>
      </c>
      <c r="F2915" s="86" t="s">
        <v>2376</v>
      </c>
      <c r="G2915" s="86"/>
      <c r="H2915" s="79">
        <f t="shared" ca="1" si="251"/>
        <v>0</v>
      </c>
      <c r="I2915" s="251">
        <v>42219</v>
      </c>
      <c r="J2915" s="251">
        <v>42272</v>
      </c>
      <c r="K2915" s="149"/>
      <c r="L2915" s="180">
        <v>40</v>
      </c>
      <c r="M2915" s="251"/>
      <c r="N2915" s="251"/>
      <c r="O2915" s="149"/>
      <c r="P2915" s="151">
        <v>-30030</v>
      </c>
      <c r="Q2915" s="145">
        <v>-42041</v>
      </c>
      <c r="R2915" s="175">
        <f t="shared" ca="1" si="250"/>
        <v>0</v>
      </c>
      <c r="S2915" s="177">
        <v>0</v>
      </c>
      <c r="T2915" s="105"/>
    </row>
    <row r="2916" spans="2:20" s="141" customFormat="1" ht="13.5" customHeight="1" x14ac:dyDescent="0.25">
      <c r="B2916" s="137">
        <v>2903</v>
      </c>
      <c r="C2916" s="81">
        <v>3</v>
      </c>
      <c r="D2916" s="83" t="s">
        <v>2385</v>
      </c>
      <c r="E2916" s="128" t="s">
        <v>2386</v>
      </c>
      <c r="F2916" s="85"/>
      <c r="G2916" s="85"/>
      <c r="H2916" s="79">
        <f t="shared" ca="1" si="251"/>
        <v>0</v>
      </c>
      <c r="I2916" s="251">
        <v>42254</v>
      </c>
      <c r="J2916" s="251">
        <v>42272</v>
      </c>
      <c r="K2916" s="149">
        <v>2</v>
      </c>
      <c r="L2916" s="180">
        <v>15</v>
      </c>
      <c r="M2916" s="251"/>
      <c r="N2916" s="251"/>
      <c r="O2916" s="149">
        <v>2</v>
      </c>
      <c r="P2916" s="151">
        <v>-30028</v>
      </c>
      <c r="Q2916" s="145">
        <v>-42039</v>
      </c>
      <c r="R2916" s="175">
        <f t="shared" ca="1" si="250"/>
        <v>0</v>
      </c>
      <c r="S2916" s="177">
        <v>1</v>
      </c>
      <c r="T2916" s="105"/>
    </row>
    <row r="2917" spans="2:20" s="141" customFormat="1" ht="13.5" customHeight="1" x14ac:dyDescent="0.25">
      <c r="B2917" s="137">
        <v>2904</v>
      </c>
      <c r="C2917" s="81">
        <v>4</v>
      </c>
      <c r="D2917" s="83" t="s">
        <v>2387</v>
      </c>
      <c r="E2917" s="128" t="s">
        <v>2388</v>
      </c>
      <c r="F2917" s="86" t="s">
        <v>2389</v>
      </c>
      <c r="G2917" s="86"/>
      <c r="H2917" s="79">
        <f t="shared" ca="1" si="251"/>
        <v>0</v>
      </c>
      <c r="I2917" s="251">
        <v>42254</v>
      </c>
      <c r="J2917" s="251">
        <v>42272</v>
      </c>
      <c r="K2917" s="149"/>
      <c r="L2917" s="180">
        <v>15</v>
      </c>
      <c r="M2917" s="251"/>
      <c r="N2917" s="251"/>
      <c r="O2917" s="149"/>
      <c r="P2917" s="151" t="e">
        <v>#REF!</v>
      </c>
      <c r="Q2917" s="145" t="e">
        <v>#REF!</v>
      </c>
      <c r="R2917" s="175">
        <f t="shared" ca="1" si="250"/>
        <v>0</v>
      </c>
      <c r="S2917" s="177">
        <v>0</v>
      </c>
      <c r="T2917" s="105"/>
    </row>
    <row r="2918" spans="2:20" s="141" customFormat="1" ht="13.5" customHeight="1" x14ac:dyDescent="0.25">
      <c r="B2918" s="137">
        <v>2905</v>
      </c>
      <c r="C2918" s="81">
        <v>4</v>
      </c>
      <c r="D2918" s="83" t="s">
        <v>2390</v>
      </c>
      <c r="E2918" s="128" t="s">
        <v>2391</v>
      </c>
      <c r="F2918" s="86" t="s">
        <v>2389</v>
      </c>
      <c r="G2918" s="86"/>
      <c r="H2918" s="79">
        <f t="shared" ca="1" si="251"/>
        <v>0</v>
      </c>
      <c r="I2918" s="251">
        <v>42254</v>
      </c>
      <c r="J2918" s="251">
        <v>42272</v>
      </c>
      <c r="K2918" s="149"/>
      <c r="L2918" s="180">
        <v>15</v>
      </c>
      <c r="M2918" s="251"/>
      <c r="N2918" s="251"/>
      <c r="O2918" s="149"/>
      <c r="P2918" s="151" t="e">
        <v>#REF!</v>
      </c>
      <c r="Q2918" s="145" t="e">
        <v>#REF!</v>
      </c>
      <c r="R2918" s="175">
        <f t="shared" ca="1" si="250"/>
        <v>0</v>
      </c>
      <c r="S2918" s="177">
        <v>0</v>
      </c>
      <c r="T2918" s="105"/>
    </row>
    <row r="2919" spans="2:20" s="141" customFormat="1" ht="13.5" customHeight="1" x14ac:dyDescent="0.25">
      <c r="B2919" s="137">
        <v>2906</v>
      </c>
      <c r="C2919" s="81">
        <v>4</v>
      </c>
      <c r="D2919" s="83" t="s">
        <v>2392</v>
      </c>
      <c r="E2919" s="128" t="s">
        <v>2393</v>
      </c>
      <c r="F2919" s="86" t="s">
        <v>2389</v>
      </c>
      <c r="G2919" s="86"/>
      <c r="H2919" s="79">
        <f t="shared" ca="1" si="251"/>
        <v>0</v>
      </c>
      <c r="I2919" s="251">
        <v>42254</v>
      </c>
      <c r="J2919" s="251">
        <v>42272</v>
      </c>
      <c r="K2919" s="149"/>
      <c r="L2919" s="180">
        <v>15</v>
      </c>
      <c r="M2919" s="251"/>
      <c r="N2919" s="251"/>
      <c r="O2919" s="149"/>
      <c r="P2919" s="151" t="e">
        <v>#REF!</v>
      </c>
      <c r="Q2919" s="145" t="e">
        <v>#REF!</v>
      </c>
      <c r="R2919" s="175">
        <f t="shared" ca="1" si="250"/>
        <v>0</v>
      </c>
      <c r="S2919" s="177">
        <v>0</v>
      </c>
      <c r="T2919" s="105"/>
    </row>
    <row r="2920" spans="2:20" s="141" customFormat="1" ht="13.5" customHeight="1" x14ac:dyDescent="0.25">
      <c r="B2920" s="137">
        <v>2907</v>
      </c>
      <c r="C2920" s="81">
        <v>4</v>
      </c>
      <c r="D2920" s="83" t="s">
        <v>2394</v>
      </c>
      <c r="E2920" s="128" t="s">
        <v>2395</v>
      </c>
      <c r="F2920" s="86" t="s">
        <v>2389</v>
      </c>
      <c r="G2920" s="86"/>
      <c r="H2920" s="79">
        <f t="shared" ca="1" si="251"/>
        <v>0</v>
      </c>
      <c r="I2920" s="251">
        <v>42254</v>
      </c>
      <c r="J2920" s="251">
        <v>42272</v>
      </c>
      <c r="K2920" s="149"/>
      <c r="L2920" s="180">
        <v>15</v>
      </c>
      <c r="M2920" s="251"/>
      <c r="N2920" s="251"/>
      <c r="O2920" s="149"/>
      <c r="P2920" s="151" t="e">
        <v>#REF!</v>
      </c>
      <c r="Q2920" s="145" t="e">
        <v>#REF!</v>
      </c>
      <c r="R2920" s="175">
        <f t="shared" ca="1" si="250"/>
        <v>0</v>
      </c>
      <c r="S2920" s="177">
        <v>0</v>
      </c>
      <c r="T2920" s="105"/>
    </row>
    <row r="2921" spans="2:20" s="141" customFormat="1" ht="13.5" customHeight="1" x14ac:dyDescent="0.25">
      <c r="B2921" s="137">
        <v>2908</v>
      </c>
      <c r="C2921" s="81">
        <v>4</v>
      </c>
      <c r="D2921" s="83" t="s">
        <v>2396</v>
      </c>
      <c r="E2921" s="128" t="s">
        <v>2397</v>
      </c>
      <c r="F2921" s="86" t="s">
        <v>2389</v>
      </c>
      <c r="G2921" s="86"/>
      <c r="H2921" s="79">
        <f t="shared" ca="1" si="251"/>
        <v>0</v>
      </c>
      <c r="I2921" s="251">
        <v>42254</v>
      </c>
      <c r="J2921" s="251">
        <v>42272</v>
      </c>
      <c r="K2921" s="149"/>
      <c r="L2921" s="180">
        <v>15</v>
      </c>
      <c r="M2921" s="251"/>
      <c r="N2921" s="251"/>
      <c r="O2921" s="149"/>
      <c r="P2921" s="151" t="e">
        <v>#REF!</v>
      </c>
      <c r="Q2921" s="145" t="e">
        <v>#REF!</v>
      </c>
      <c r="R2921" s="175">
        <f t="shared" ca="1" si="250"/>
        <v>0</v>
      </c>
      <c r="S2921" s="177">
        <v>0</v>
      </c>
      <c r="T2921" s="105"/>
    </row>
    <row r="2922" spans="2:20" s="141" customFormat="1" ht="13.5" customHeight="1" x14ac:dyDescent="0.25">
      <c r="B2922" s="137">
        <v>2909</v>
      </c>
      <c r="C2922" s="81">
        <v>4</v>
      </c>
      <c r="D2922" s="83" t="s">
        <v>2398</v>
      </c>
      <c r="E2922" s="128" t="s">
        <v>2399</v>
      </c>
      <c r="F2922" s="86" t="s">
        <v>2389</v>
      </c>
      <c r="G2922" s="86"/>
      <c r="H2922" s="79">
        <f t="shared" ca="1" si="251"/>
        <v>0</v>
      </c>
      <c r="I2922" s="251">
        <v>42254</v>
      </c>
      <c r="J2922" s="251">
        <v>42272</v>
      </c>
      <c r="K2922" s="149"/>
      <c r="L2922" s="180">
        <v>15</v>
      </c>
      <c r="M2922" s="251"/>
      <c r="N2922" s="251"/>
      <c r="O2922" s="149"/>
      <c r="P2922" s="151" t="e">
        <v>#REF!</v>
      </c>
      <c r="Q2922" s="145" t="e">
        <v>#REF!</v>
      </c>
      <c r="R2922" s="175">
        <f t="shared" ca="1" si="250"/>
        <v>0</v>
      </c>
      <c r="S2922" s="177">
        <v>0</v>
      </c>
      <c r="T2922" s="105"/>
    </row>
    <row r="2923" spans="2:20" s="141" customFormat="1" ht="13.5" customHeight="1" x14ac:dyDescent="0.25">
      <c r="B2923" s="137">
        <v>2910</v>
      </c>
      <c r="C2923" s="81">
        <v>4</v>
      </c>
      <c r="D2923" s="83" t="s">
        <v>2400</v>
      </c>
      <c r="E2923" s="128" t="s">
        <v>2401</v>
      </c>
      <c r="F2923" s="86" t="s">
        <v>2389</v>
      </c>
      <c r="G2923" s="86"/>
      <c r="H2923" s="79">
        <f t="shared" ca="1" si="251"/>
        <v>0</v>
      </c>
      <c r="I2923" s="251">
        <v>42254</v>
      </c>
      <c r="J2923" s="251">
        <v>42272</v>
      </c>
      <c r="K2923" s="149"/>
      <c r="L2923" s="180">
        <v>15</v>
      </c>
      <c r="M2923" s="251"/>
      <c r="N2923" s="251"/>
      <c r="O2923" s="149"/>
      <c r="P2923" s="151" t="e">
        <v>#REF!</v>
      </c>
      <c r="Q2923" s="145" t="e">
        <v>#REF!</v>
      </c>
      <c r="R2923" s="175">
        <f t="shared" ca="1" si="250"/>
        <v>0</v>
      </c>
      <c r="S2923" s="177">
        <v>0</v>
      </c>
      <c r="T2923" s="105"/>
    </row>
    <row r="2924" spans="2:20" s="141" customFormat="1" ht="13.5" customHeight="1" x14ac:dyDescent="0.25">
      <c r="B2924" s="137">
        <v>2911</v>
      </c>
      <c r="C2924" s="81">
        <v>4</v>
      </c>
      <c r="D2924" s="83" t="s">
        <v>2402</v>
      </c>
      <c r="E2924" s="128" t="s">
        <v>2403</v>
      </c>
      <c r="F2924" s="86" t="s">
        <v>2389</v>
      </c>
      <c r="G2924" s="86"/>
      <c r="H2924" s="79">
        <f t="shared" ca="1" si="251"/>
        <v>0</v>
      </c>
      <c r="I2924" s="251">
        <v>42254</v>
      </c>
      <c r="J2924" s="251">
        <v>42272</v>
      </c>
      <c r="K2924" s="149"/>
      <c r="L2924" s="180">
        <v>15</v>
      </c>
      <c r="M2924" s="251"/>
      <c r="N2924" s="251"/>
      <c r="O2924" s="149"/>
      <c r="P2924" s="151" t="e">
        <v>#REF!</v>
      </c>
      <c r="Q2924" s="145" t="e">
        <v>#REF!</v>
      </c>
      <c r="R2924" s="175">
        <f t="shared" ca="1" si="250"/>
        <v>0</v>
      </c>
      <c r="S2924" s="177">
        <v>0</v>
      </c>
      <c r="T2924" s="105"/>
    </row>
    <row r="2925" spans="2:20" s="141" customFormat="1" ht="13.5" customHeight="1" x14ac:dyDescent="0.25">
      <c r="B2925" s="137">
        <v>2912</v>
      </c>
      <c r="C2925" s="81">
        <v>4</v>
      </c>
      <c r="D2925" s="83" t="s">
        <v>2404</v>
      </c>
      <c r="E2925" s="128" t="s">
        <v>2405</v>
      </c>
      <c r="F2925" s="86" t="s">
        <v>2389</v>
      </c>
      <c r="G2925" s="86"/>
      <c r="H2925" s="79">
        <f t="shared" ca="1" si="251"/>
        <v>0</v>
      </c>
      <c r="I2925" s="251">
        <v>42219</v>
      </c>
      <c r="J2925" s="251">
        <v>42272</v>
      </c>
      <c r="K2925" s="149"/>
      <c r="L2925" s="180">
        <v>40</v>
      </c>
      <c r="M2925" s="251"/>
      <c r="N2925" s="251"/>
      <c r="O2925" s="149"/>
      <c r="P2925" s="151">
        <v>-30030</v>
      </c>
      <c r="Q2925" s="145">
        <v>-42041</v>
      </c>
      <c r="R2925" s="175">
        <f t="shared" ca="1" si="250"/>
        <v>0</v>
      </c>
      <c r="S2925" s="177">
        <v>0</v>
      </c>
      <c r="T2925" s="105"/>
    </row>
    <row r="2926" spans="2:20" s="141" customFormat="1" ht="13.5" customHeight="1" x14ac:dyDescent="0.25">
      <c r="B2926" s="137">
        <v>2913</v>
      </c>
      <c r="C2926" s="81">
        <v>3</v>
      </c>
      <c r="D2926" s="83" t="s">
        <v>2406</v>
      </c>
      <c r="E2926" s="128" t="s">
        <v>2407</v>
      </c>
      <c r="F2926" s="85"/>
      <c r="G2926" s="85"/>
      <c r="H2926" s="79">
        <f t="shared" ca="1" si="251"/>
        <v>0</v>
      </c>
      <c r="I2926" s="251">
        <v>42261</v>
      </c>
      <c r="J2926" s="251">
        <v>42272</v>
      </c>
      <c r="K2926" s="149"/>
      <c r="L2926" s="180">
        <v>10</v>
      </c>
      <c r="M2926" s="251"/>
      <c r="N2926" s="251"/>
      <c r="O2926" s="149"/>
      <c r="P2926" s="151">
        <v>-30026</v>
      </c>
      <c r="Q2926" s="145">
        <v>-42037</v>
      </c>
      <c r="R2926" s="175">
        <f t="shared" ca="1" si="250"/>
        <v>0</v>
      </c>
      <c r="S2926" s="177">
        <v>1</v>
      </c>
      <c r="T2926" s="105"/>
    </row>
    <row r="2927" spans="2:20" s="141" customFormat="1" ht="13.5" customHeight="1" x14ac:dyDescent="0.25">
      <c r="B2927" s="137">
        <v>2914</v>
      </c>
      <c r="C2927" s="81">
        <v>4</v>
      </c>
      <c r="D2927" s="83" t="s">
        <v>2408</v>
      </c>
      <c r="E2927" s="128" t="s">
        <v>2375</v>
      </c>
      <c r="F2927" s="86" t="s">
        <v>2376</v>
      </c>
      <c r="G2927" s="86"/>
      <c r="H2927" s="79">
        <f t="shared" ca="1" si="251"/>
        <v>0</v>
      </c>
      <c r="I2927" s="251">
        <v>42261</v>
      </c>
      <c r="J2927" s="251">
        <v>42272</v>
      </c>
      <c r="K2927" s="149"/>
      <c r="L2927" s="180">
        <v>10</v>
      </c>
      <c r="M2927" s="251"/>
      <c r="N2927" s="251"/>
      <c r="O2927" s="149"/>
      <c r="P2927" s="151">
        <v>-30027</v>
      </c>
      <c r="Q2927" s="145">
        <v>-42038</v>
      </c>
      <c r="R2927" s="175">
        <f t="shared" ca="1" si="250"/>
        <v>0</v>
      </c>
      <c r="S2927" s="177">
        <v>0</v>
      </c>
      <c r="T2927" s="105"/>
    </row>
    <row r="2928" spans="2:20" s="141" customFormat="1" ht="13.5" customHeight="1" x14ac:dyDescent="0.25">
      <c r="B2928" s="137">
        <v>2915</v>
      </c>
      <c r="C2928" s="81">
        <v>3</v>
      </c>
      <c r="D2928" s="83" t="s">
        <v>2409</v>
      </c>
      <c r="E2928" s="128" t="s">
        <v>2410</v>
      </c>
      <c r="F2928" s="85"/>
      <c r="G2928" s="85"/>
      <c r="H2928" s="79">
        <f t="shared" ca="1" si="251"/>
        <v>0</v>
      </c>
      <c r="I2928" s="251">
        <v>42268</v>
      </c>
      <c r="J2928" s="251">
        <v>42279</v>
      </c>
      <c r="K2928" s="149"/>
      <c r="L2928" s="180">
        <v>10</v>
      </c>
      <c r="M2928" s="251"/>
      <c r="N2928" s="251"/>
      <c r="O2928" s="149"/>
      <c r="P2928" s="151">
        <v>-30028</v>
      </c>
      <c r="Q2928" s="145">
        <v>-42039</v>
      </c>
      <c r="R2928" s="175">
        <f t="shared" ca="1" si="250"/>
        <v>0</v>
      </c>
      <c r="S2928" s="177">
        <v>1</v>
      </c>
      <c r="T2928" s="105"/>
    </row>
    <row r="2929" spans="2:20" s="141" customFormat="1" ht="13.5" customHeight="1" x14ac:dyDescent="0.25">
      <c r="B2929" s="137">
        <v>2916</v>
      </c>
      <c r="C2929" s="81">
        <v>4</v>
      </c>
      <c r="D2929" s="83" t="s">
        <v>2411</v>
      </c>
      <c r="E2929" s="128" t="s">
        <v>2412</v>
      </c>
      <c r="F2929" s="86" t="s">
        <v>2413</v>
      </c>
      <c r="G2929" s="86"/>
      <c r="H2929" s="79">
        <f t="shared" ca="1" si="251"/>
        <v>0</v>
      </c>
      <c r="I2929" s="251">
        <v>42268</v>
      </c>
      <c r="J2929" s="251">
        <v>42279</v>
      </c>
      <c r="K2929" s="149"/>
      <c r="L2929" s="180">
        <v>10</v>
      </c>
      <c r="M2929" s="251"/>
      <c r="N2929" s="251"/>
      <c r="O2929" s="149"/>
      <c r="P2929" s="151" t="e">
        <v>#REF!</v>
      </c>
      <c r="Q2929" s="145" t="e">
        <v>#REF!</v>
      </c>
      <c r="R2929" s="175">
        <f t="shared" ca="1" si="250"/>
        <v>0</v>
      </c>
      <c r="S2929" s="177">
        <v>0</v>
      </c>
      <c r="T2929" s="105"/>
    </row>
    <row r="2930" spans="2:20" s="141" customFormat="1" ht="13.5" customHeight="1" x14ac:dyDescent="0.25">
      <c r="B2930" s="137">
        <v>2917</v>
      </c>
      <c r="C2930" s="81">
        <v>3</v>
      </c>
      <c r="D2930" s="83" t="s">
        <v>2414</v>
      </c>
      <c r="E2930" s="128" t="s">
        <v>2415</v>
      </c>
      <c r="F2930" s="85"/>
      <c r="G2930" s="85"/>
      <c r="H2930" s="79">
        <f t="shared" ca="1" si="251"/>
        <v>0</v>
      </c>
      <c r="I2930" s="251">
        <v>42268</v>
      </c>
      <c r="J2930" s="251">
        <v>42293</v>
      </c>
      <c r="K2930" s="149"/>
      <c r="L2930" s="180">
        <v>20</v>
      </c>
      <c r="M2930" s="251"/>
      <c r="N2930" s="251"/>
      <c r="O2930" s="149"/>
      <c r="P2930" s="151" t="e">
        <v>#REF!</v>
      </c>
      <c r="Q2930" s="145" t="e">
        <v>#REF!</v>
      </c>
      <c r="R2930" s="175">
        <f t="shared" ca="1" si="250"/>
        <v>0</v>
      </c>
      <c r="S2930" s="177">
        <v>1</v>
      </c>
      <c r="T2930" s="105"/>
    </row>
    <row r="2931" spans="2:20" s="141" customFormat="1" ht="13.5" customHeight="1" x14ac:dyDescent="0.25">
      <c r="B2931" s="137">
        <v>2918</v>
      </c>
      <c r="C2931" s="81">
        <v>4</v>
      </c>
      <c r="D2931" s="83" t="s">
        <v>2416</v>
      </c>
      <c r="E2931" s="128" t="s">
        <v>2417</v>
      </c>
      <c r="F2931" s="86" t="s">
        <v>2418</v>
      </c>
      <c r="G2931" s="86"/>
      <c r="H2931" s="79">
        <f t="shared" ca="1" si="251"/>
        <v>0</v>
      </c>
      <c r="I2931" s="251">
        <v>42268</v>
      </c>
      <c r="J2931" s="251">
        <v>42255</v>
      </c>
      <c r="K2931" s="149"/>
      <c r="L2931" s="180">
        <v>-10</v>
      </c>
      <c r="M2931" s="251"/>
      <c r="N2931" s="251"/>
      <c r="O2931" s="149"/>
      <c r="P2931" s="151" t="e">
        <v>#REF!</v>
      </c>
      <c r="Q2931" s="145" t="e">
        <v>#REF!</v>
      </c>
      <c r="R2931" s="175">
        <f t="shared" ca="1" si="250"/>
        <v>0</v>
      </c>
      <c r="S2931" s="177">
        <v>0</v>
      </c>
      <c r="T2931" s="105"/>
    </row>
    <row r="2932" spans="2:20" s="141" customFormat="1" ht="13.5" customHeight="1" x14ac:dyDescent="0.25">
      <c r="B2932" s="137">
        <v>2919</v>
      </c>
      <c r="C2932" s="81">
        <v>4</v>
      </c>
      <c r="D2932" s="83" t="s">
        <v>2419</v>
      </c>
      <c r="E2932" s="128" t="s">
        <v>2420</v>
      </c>
      <c r="F2932" s="86" t="s">
        <v>2418</v>
      </c>
      <c r="G2932" s="86"/>
      <c r="H2932" s="79">
        <f t="shared" ca="1" si="251"/>
        <v>0</v>
      </c>
      <c r="I2932" s="251">
        <v>42255</v>
      </c>
      <c r="J2932" s="251">
        <v>42259</v>
      </c>
      <c r="K2932" s="149"/>
      <c r="L2932" s="180">
        <v>4</v>
      </c>
      <c r="M2932" s="251"/>
      <c r="N2932" s="251"/>
      <c r="O2932" s="149"/>
      <c r="P2932" s="151" t="e">
        <v>#REF!</v>
      </c>
      <c r="Q2932" s="145" t="e">
        <v>#REF!</v>
      </c>
      <c r="R2932" s="175">
        <f t="shared" ca="1" si="250"/>
        <v>0</v>
      </c>
      <c r="S2932" s="177">
        <v>0</v>
      </c>
      <c r="T2932" s="105"/>
    </row>
    <row r="2933" spans="2:20" s="141" customFormat="1" ht="13.5" customHeight="1" x14ac:dyDescent="0.25">
      <c r="B2933" s="137">
        <v>2920</v>
      </c>
      <c r="C2933" s="81">
        <v>4</v>
      </c>
      <c r="D2933" s="83" t="s">
        <v>2421</v>
      </c>
      <c r="E2933" s="128" t="s">
        <v>2422</v>
      </c>
      <c r="F2933" s="86" t="s">
        <v>2418</v>
      </c>
      <c r="G2933" s="86"/>
      <c r="H2933" s="79">
        <f t="shared" ca="1" si="251"/>
        <v>0</v>
      </c>
      <c r="I2933" s="251">
        <v>42255</v>
      </c>
      <c r="J2933" s="251">
        <v>42259</v>
      </c>
      <c r="K2933" s="149"/>
      <c r="L2933" s="180">
        <v>4</v>
      </c>
      <c r="M2933" s="251"/>
      <c r="N2933" s="251"/>
      <c r="O2933" s="149"/>
      <c r="P2933" s="151" t="e">
        <v>#REF!</v>
      </c>
      <c r="Q2933" s="145" t="e">
        <v>#REF!</v>
      </c>
      <c r="R2933" s="175">
        <f t="shared" ca="1" si="250"/>
        <v>0</v>
      </c>
      <c r="S2933" s="177">
        <v>0</v>
      </c>
      <c r="T2933" s="105"/>
    </row>
    <row r="2934" spans="2:20" s="141" customFormat="1" ht="13.5" customHeight="1" x14ac:dyDescent="0.25">
      <c r="B2934" s="137">
        <v>2921</v>
      </c>
      <c r="C2934" s="81">
        <v>4</v>
      </c>
      <c r="D2934" s="83" t="s">
        <v>2423</v>
      </c>
      <c r="E2934" s="128" t="s">
        <v>2424</v>
      </c>
      <c r="F2934" s="86" t="s">
        <v>2418</v>
      </c>
      <c r="G2934" s="86"/>
      <c r="H2934" s="79">
        <f t="shared" ca="1" si="251"/>
        <v>0</v>
      </c>
      <c r="I2934" s="251">
        <v>42255</v>
      </c>
      <c r="J2934" s="251">
        <v>42259</v>
      </c>
      <c r="K2934" s="149"/>
      <c r="L2934" s="180">
        <v>4</v>
      </c>
      <c r="M2934" s="251"/>
      <c r="N2934" s="251"/>
      <c r="O2934" s="149"/>
      <c r="P2934" s="151" t="e">
        <v>#REF!</v>
      </c>
      <c r="Q2934" s="145" t="e">
        <v>#REF!</v>
      </c>
      <c r="R2934" s="175">
        <f t="shared" ca="1" si="250"/>
        <v>0</v>
      </c>
      <c r="S2934" s="177">
        <v>0</v>
      </c>
      <c r="T2934" s="105"/>
    </row>
    <row r="2935" spans="2:20" s="141" customFormat="1" ht="13.5" customHeight="1" x14ac:dyDescent="0.25">
      <c r="B2935" s="137">
        <v>2922</v>
      </c>
      <c r="C2935" s="81">
        <v>4</v>
      </c>
      <c r="D2935" s="83" t="s">
        <v>2425</v>
      </c>
      <c r="E2935" s="128" t="s">
        <v>2426</v>
      </c>
      <c r="F2935" s="86" t="s">
        <v>2418</v>
      </c>
      <c r="G2935" s="86"/>
      <c r="H2935" s="79">
        <f t="shared" ca="1" si="251"/>
        <v>0</v>
      </c>
      <c r="I2935" s="251">
        <v>42255</v>
      </c>
      <c r="J2935" s="251">
        <v>42259</v>
      </c>
      <c r="K2935" s="149"/>
      <c r="L2935" s="180">
        <v>4</v>
      </c>
      <c r="M2935" s="251"/>
      <c r="N2935" s="251"/>
      <c r="O2935" s="149"/>
      <c r="P2935" s="151" t="e">
        <v>#REF!</v>
      </c>
      <c r="Q2935" s="145" t="e">
        <v>#REF!</v>
      </c>
      <c r="R2935" s="175">
        <f t="shared" ca="1" si="250"/>
        <v>0</v>
      </c>
      <c r="S2935" s="177">
        <v>0</v>
      </c>
      <c r="T2935" s="105"/>
    </row>
    <row r="2936" spans="2:20" s="141" customFormat="1" ht="13.5" customHeight="1" x14ac:dyDescent="0.25">
      <c r="B2936" s="137">
        <v>2923</v>
      </c>
      <c r="C2936" s="81">
        <v>4</v>
      </c>
      <c r="D2936" s="83" t="s">
        <v>2427</v>
      </c>
      <c r="E2936" s="128" t="s">
        <v>2428</v>
      </c>
      <c r="F2936" s="86" t="s">
        <v>2418</v>
      </c>
      <c r="G2936" s="86"/>
      <c r="H2936" s="79">
        <f t="shared" ca="1" si="251"/>
        <v>0</v>
      </c>
      <c r="I2936" s="251">
        <v>42255</v>
      </c>
      <c r="J2936" s="251">
        <v>42259</v>
      </c>
      <c r="K2936" s="149"/>
      <c r="L2936" s="180">
        <v>4</v>
      </c>
      <c r="M2936" s="251"/>
      <c r="N2936" s="251"/>
      <c r="O2936" s="149"/>
      <c r="P2936" s="151" t="e">
        <v>#REF!</v>
      </c>
      <c r="Q2936" s="145" t="e">
        <v>#REF!</v>
      </c>
      <c r="R2936" s="175">
        <f t="shared" ca="1" si="250"/>
        <v>0</v>
      </c>
      <c r="S2936" s="177">
        <v>0</v>
      </c>
      <c r="T2936" s="105"/>
    </row>
    <row r="2937" spans="2:20" s="141" customFormat="1" ht="13.5" customHeight="1" x14ac:dyDescent="0.25">
      <c r="B2937" s="137">
        <v>2924</v>
      </c>
      <c r="C2937" s="81">
        <v>4</v>
      </c>
      <c r="D2937" s="83" t="s">
        <v>2429</v>
      </c>
      <c r="E2937" s="128" t="s">
        <v>2430</v>
      </c>
      <c r="F2937" s="86" t="s">
        <v>2418</v>
      </c>
      <c r="G2937" s="86"/>
      <c r="H2937" s="79">
        <f t="shared" ca="1" si="251"/>
        <v>0</v>
      </c>
      <c r="I2937" s="251">
        <v>42255</v>
      </c>
      <c r="J2937" s="251">
        <v>42259</v>
      </c>
      <c r="K2937" s="149"/>
      <c r="L2937" s="180">
        <v>4</v>
      </c>
      <c r="M2937" s="251"/>
      <c r="N2937" s="251"/>
      <c r="O2937" s="149"/>
      <c r="P2937" s="151" t="e">
        <v>#REF!</v>
      </c>
      <c r="Q2937" s="145" t="e">
        <v>#REF!</v>
      </c>
      <c r="R2937" s="175">
        <f t="shared" ca="1" si="250"/>
        <v>0</v>
      </c>
      <c r="S2937" s="177">
        <v>0</v>
      </c>
      <c r="T2937" s="105"/>
    </row>
    <row r="2938" spans="2:20" s="141" customFormat="1" ht="13.5" customHeight="1" x14ac:dyDescent="0.25">
      <c r="B2938" s="137">
        <v>2925</v>
      </c>
      <c r="C2938" s="81">
        <v>4</v>
      </c>
      <c r="D2938" s="83" t="s">
        <v>2431</v>
      </c>
      <c r="E2938" s="128" t="s">
        <v>2432</v>
      </c>
      <c r="F2938" s="86" t="s">
        <v>2418</v>
      </c>
      <c r="G2938" s="86"/>
      <c r="H2938" s="79">
        <f t="shared" ca="1" si="251"/>
        <v>0</v>
      </c>
      <c r="I2938" s="251">
        <v>42255</v>
      </c>
      <c r="J2938" s="251">
        <v>42259</v>
      </c>
      <c r="K2938" s="149"/>
      <c r="L2938" s="180">
        <v>4</v>
      </c>
      <c r="M2938" s="251"/>
      <c r="N2938" s="251"/>
      <c r="O2938" s="149"/>
      <c r="P2938" s="151" t="e">
        <v>#REF!</v>
      </c>
      <c r="Q2938" s="145" t="e">
        <v>#REF!</v>
      </c>
      <c r="R2938" s="175">
        <f t="shared" ca="1" si="250"/>
        <v>0</v>
      </c>
      <c r="S2938" s="177">
        <v>0</v>
      </c>
      <c r="T2938" s="105"/>
    </row>
    <row r="2939" spans="2:20" s="141" customFormat="1" ht="13.5" customHeight="1" x14ac:dyDescent="0.25">
      <c r="B2939" s="137">
        <v>2926</v>
      </c>
      <c r="C2939" s="81">
        <v>4</v>
      </c>
      <c r="D2939" s="83" t="s">
        <v>2433</v>
      </c>
      <c r="E2939" s="128" t="s">
        <v>2434</v>
      </c>
      <c r="F2939" s="86" t="s">
        <v>2418</v>
      </c>
      <c r="G2939" s="86"/>
      <c r="H2939" s="79">
        <f t="shared" ca="1" si="251"/>
        <v>0</v>
      </c>
      <c r="I2939" s="251">
        <v>42255</v>
      </c>
      <c r="J2939" s="251">
        <v>42259</v>
      </c>
      <c r="K2939" s="149"/>
      <c r="L2939" s="180">
        <v>4</v>
      </c>
      <c r="M2939" s="251"/>
      <c r="N2939" s="251"/>
      <c r="O2939" s="149"/>
      <c r="P2939" s="151" t="e">
        <v>#REF!</v>
      </c>
      <c r="Q2939" s="145" t="e">
        <v>#REF!</v>
      </c>
      <c r="R2939" s="175">
        <f t="shared" ca="1" si="250"/>
        <v>0</v>
      </c>
      <c r="S2939" s="177">
        <v>0</v>
      </c>
      <c r="T2939" s="105"/>
    </row>
    <row r="2940" spans="2:20" s="141" customFormat="1" ht="13.5" customHeight="1" x14ac:dyDescent="0.25">
      <c r="B2940" s="137">
        <v>2927</v>
      </c>
      <c r="C2940" s="81">
        <v>4</v>
      </c>
      <c r="D2940" s="83" t="s">
        <v>2435</v>
      </c>
      <c r="E2940" s="128" t="s">
        <v>2436</v>
      </c>
      <c r="F2940" s="86" t="s">
        <v>2418</v>
      </c>
      <c r="G2940" s="86"/>
      <c r="H2940" s="79">
        <f t="shared" ca="1" si="251"/>
        <v>0</v>
      </c>
      <c r="I2940" s="251">
        <v>42255</v>
      </c>
      <c r="J2940" s="251">
        <v>42259</v>
      </c>
      <c r="K2940" s="149"/>
      <c r="L2940" s="180">
        <v>4</v>
      </c>
      <c r="M2940" s="251"/>
      <c r="N2940" s="251"/>
      <c r="O2940" s="149"/>
      <c r="P2940" s="151" t="e">
        <v>#REF!</v>
      </c>
      <c r="Q2940" s="145" t="e">
        <v>#REF!</v>
      </c>
      <c r="R2940" s="175">
        <f t="shared" ca="1" si="250"/>
        <v>0</v>
      </c>
      <c r="S2940" s="177">
        <v>0</v>
      </c>
      <c r="T2940" s="105"/>
    </row>
    <row r="2941" spans="2:20" s="141" customFormat="1" ht="13.5" customHeight="1" x14ac:dyDescent="0.25">
      <c r="B2941" s="137">
        <v>2928</v>
      </c>
      <c r="C2941" s="81">
        <v>4</v>
      </c>
      <c r="D2941" s="83" t="s">
        <v>2437</v>
      </c>
      <c r="E2941" s="128" t="s">
        <v>2438</v>
      </c>
      <c r="F2941" s="86" t="s">
        <v>2418</v>
      </c>
      <c r="G2941" s="86"/>
      <c r="H2941" s="79">
        <f t="shared" ca="1" si="251"/>
        <v>0</v>
      </c>
      <c r="I2941" s="251">
        <v>42255</v>
      </c>
      <c r="J2941" s="251">
        <v>42259</v>
      </c>
      <c r="K2941" s="149"/>
      <c r="L2941" s="180">
        <v>4</v>
      </c>
      <c r="M2941" s="251"/>
      <c r="N2941" s="251"/>
      <c r="O2941" s="149"/>
      <c r="P2941" s="151" t="e">
        <v>#REF!</v>
      </c>
      <c r="Q2941" s="145" t="e">
        <v>#REF!</v>
      </c>
      <c r="R2941" s="175">
        <f t="shared" ca="1" si="250"/>
        <v>0</v>
      </c>
      <c r="S2941" s="177">
        <v>0</v>
      </c>
      <c r="T2941" s="105"/>
    </row>
    <row r="2942" spans="2:20" s="141" customFormat="1" ht="13.5" customHeight="1" x14ac:dyDescent="0.25">
      <c r="B2942" s="137">
        <v>2929</v>
      </c>
      <c r="C2942" s="81">
        <v>4</v>
      </c>
      <c r="D2942" s="83" t="s">
        <v>2439</v>
      </c>
      <c r="E2942" s="128" t="s">
        <v>2440</v>
      </c>
      <c r="F2942" s="86" t="s">
        <v>2418</v>
      </c>
      <c r="G2942" s="86"/>
      <c r="H2942" s="79">
        <f t="shared" ca="1" si="251"/>
        <v>0</v>
      </c>
      <c r="I2942" s="251">
        <v>42255</v>
      </c>
      <c r="J2942" s="251">
        <v>42259</v>
      </c>
      <c r="K2942" s="149"/>
      <c r="L2942" s="180">
        <v>4</v>
      </c>
      <c r="M2942" s="251"/>
      <c r="N2942" s="251"/>
      <c r="O2942" s="149"/>
      <c r="P2942" s="151" t="e">
        <v>#REF!</v>
      </c>
      <c r="Q2942" s="145" t="e">
        <v>#REF!</v>
      </c>
      <c r="R2942" s="175">
        <f t="shared" ca="1" si="250"/>
        <v>0</v>
      </c>
      <c r="S2942" s="177">
        <v>0</v>
      </c>
      <c r="T2942" s="105"/>
    </row>
    <row r="2943" spans="2:20" s="141" customFormat="1" ht="13.5" customHeight="1" x14ac:dyDescent="0.25">
      <c r="B2943" s="137">
        <v>2930</v>
      </c>
      <c r="C2943" s="81">
        <v>3</v>
      </c>
      <c r="D2943" s="83" t="s">
        <v>2441</v>
      </c>
      <c r="E2943" s="128" t="s">
        <v>2442</v>
      </c>
      <c r="F2943" s="85"/>
      <c r="G2943" s="85"/>
      <c r="H2943" s="79">
        <f t="shared" ca="1" si="251"/>
        <v>0</v>
      </c>
      <c r="I2943" s="251">
        <v>42303</v>
      </c>
      <c r="J2943" s="251">
        <v>42328</v>
      </c>
      <c r="K2943" s="149"/>
      <c r="L2943" s="180">
        <v>20</v>
      </c>
      <c r="M2943" s="251"/>
      <c r="N2943" s="251"/>
      <c r="O2943" s="149"/>
      <c r="P2943" s="151" t="e">
        <v>#REF!</v>
      </c>
      <c r="Q2943" s="145" t="e">
        <v>#REF!</v>
      </c>
      <c r="R2943" s="175">
        <f t="shared" ca="1" si="250"/>
        <v>0</v>
      </c>
      <c r="S2943" s="177">
        <v>1</v>
      </c>
      <c r="T2943" s="105"/>
    </row>
    <row r="2944" spans="2:20" s="141" customFormat="1" ht="13.5" customHeight="1" x14ac:dyDescent="0.25">
      <c r="B2944" s="137">
        <v>2931</v>
      </c>
      <c r="C2944" s="81">
        <v>4</v>
      </c>
      <c r="D2944" s="83" t="s">
        <v>2443</v>
      </c>
      <c r="E2944" s="128" t="s">
        <v>2444</v>
      </c>
      <c r="F2944" s="86" t="s">
        <v>2445</v>
      </c>
      <c r="G2944" s="86"/>
      <c r="H2944" s="79">
        <f t="shared" ca="1" si="251"/>
        <v>0</v>
      </c>
      <c r="I2944" s="251">
        <v>42303</v>
      </c>
      <c r="J2944" s="251">
        <v>42328</v>
      </c>
      <c r="K2944" s="149"/>
      <c r="L2944" s="180">
        <v>20</v>
      </c>
      <c r="M2944" s="251"/>
      <c r="N2944" s="251"/>
      <c r="O2944" s="149"/>
      <c r="P2944" s="151" t="e">
        <v>#REF!</v>
      </c>
      <c r="Q2944" s="145" t="e">
        <v>#REF!</v>
      </c>
      <c r="R2944" s="175">
        <f t="shared" ca="1" si="250"/>
        <v>0</v>
      </c>
      <c r="S2944" s="177">
        <v>0</v>
      </c>
      <c r="T2944" s="105"/>
    </row>
    <row r="2945" spans="2:20" s="141" customFormat="1" ht="13.5" customHeight="1" x14ac:dyDescent="0.25">
      <c r="B2945" s="137">
        <v>2932</v>
      </c>
      <c r="C2945" s="81">
        <v>4</v>
      </c>
      <c r="D2945" s="83" t="s">
        <v>2446</v>
      </c>
      <c r="E2945" s="128" t="s">
        <v>2447</v>
      </c>
      <c r="F2945" s="86" t="s">
        <v>2448</v>
      </c>
      <c r="G2945" s="86"/>
      <c r="H2945" s="79">
        <f t="shared" ca="1" si="251"/>
        <v>0</v>
      </c>
      <c r="I2945" s="251">
        <v>42310</v>
      </c>
      <c r="J2945" s="251">
        <v>42328</v>
      </c>
      <c r="K2945" s="149"/>
      <c r="L2945" s="180">
        <v>15</v>
      </c>
      <c r="M2945" s="251"/>
      <c r="N2945" s="251"/>
      <c r="O2945" s="149"/>
      <c r="P2945" s="151" t="e">
        <v>#REF!</v>
      </c>
      <c r="Q2945" s="145" t="e">
        <v>#REF!</v>
      </c>
      <c r="R2945" s="175">
        <f t="shared" ca="1" si="250"/>
        <v>0</v>
      </c>
      <c r="S2945" s="177">
        <v>0</v>
      </c>
      <c r="T2945" s="105"/>
    </row>
    <row r="2946" spans="2:20" s="141" customFormat="1" ht="13.5" customHeight="1" x14ac:dyDescent="0.25">
      <c r="B2946" s="137">
        <v>2933</v>
      </c>
      <c r="C2946" s="89">
        <v>1</v>
      </c>
      <c r="D2946" s="91">
        <v>16</v>
      </c>
      <c r="E2946" s="127" t="s">
        <v>3543</v>
      </c>
      <c r="F2946" s="153"/>
      <c r="G2946" s="93"/>
      <c r="H2946" s="79">
        <f t="shared" ref="H2946:H3009" ca="1" si="252">IF(ISBLANK($N2946)=FALSE,1,IF($J2946&lt;=$D$6,-1,0))</f>
        <v>0</v>
      </c>
      <c r="I2946" s="251">
        <v>42044</v>
      </c>
      <c r="J2946" s="251">
        <v>42167</v>
      </c>
      <c r="K2946" s="147">
        <v>5</v>
      </c>
      <c r="L2946" s="180">
        <f t="shared" ref="L2946:L3004" si="253">NETWORKDAYS(I2946,J2946)</f>
        <v>90</v>
      </c>
      <c r="M2946" s="251"/>
      <c r="N2946" s="251"/>
      <c r="O2946" s="147">
        <v>5</v>
      </c>
      <c r="P2946" s="151">
        <f>NETWORKDAYS(M2946,N2946,0)</f>
        <v>0</v>
      </c>
      <c r="Q2946" s="145">
        <f>N2946-M2946</f>
        <v>0</v>
      </c>
      <c r="R2946" s="175">
        <f t="shared" ca="1" si="250"/>
        <v>0.78888888888888886</v>
      </c>
      <c r="S2946" s="175"/>
    </row>
    <row r="2947" spans="2:20" s="141" customFormat="1" ht="13.5" customHeight="1" x14ac:dyDescent="0.25">
      <c r="B2947" s="137">
        <v>2934</v>
      </c>
      <c r="C2947" s="81">
        <v>2</v>
      </c>
      <c r="D2947" s="108">
        <v>16.100000000000001</v>
      </c>
      <c r="E2947" s="128" t="s">
        <v>102</v>
      </c>
      <c r="F2947" s="85"/>
      <c r="G2947" s="85"/>
      <c r="H2947" s="79">
        <f t="shared" ca="1" si="252"/>
        <v>-1</v>
      </c>
      <c r="I2947" s="251">
        <v>42044</v>
      </c>
      <c r="J2947" s="251">
        <v>42069</v>
      </c>
      <c r="K2947" s="147">
        <v>1.6</v>
      </c>
      <c r="L2947" s="180">
        <f t="shared" si="253"/>
        <v>20</v>
      </c>
      <c r="M2947" s="251"/>
      <c r="N2947" s="251"/>
      <c r="O2947" s="147">
        <v>1.6</v>
      </c>
      <c r="P2947" s="151">
        <f t="shared" ref="P2947:P3004" si="254">NETWORKDAYS(M2947,N2947,0)</f>
        <v>0</v>
      </c>
      <c r="Q2947" s="145">
        <f t="shared" ref="Q2947:Q3004" si="255">N2947-M2947</f>
        <v>0</v>
      </c>
      <c r="R2947" s="175">
        <f t="shared" ca="1" si="250"/>
        <v>1</v>
      </c>
      <c r="S2947" s="176"/>
    </row>
    <row r="2948" spans="2:20" s="141" customFormat="1" ht="13.5" customHeight="1" x14ac:dyDescent="0.25">
      <c r="B2948" s="137">
        <v>2935</v>
      </c>
      <c r="C2948" s="81">
        <v>3</v>
      </c>
      <c r="D2948" s="83" t="s">
        <v>2170</v>
      </c>
      <c r="E2948" s="128" t="s">
        <v>2047</v>
      </c>
      <c r="F2948" s="85"/>
      <c r="G2948" s="85"/>
      <c r="H2948" s="79">
        <f t="shared" ca="1" si="252"/>
        <v>-1</v>
      </c>
      <c r="I2948" s="251">
        <v>42044</v>
      </c>
      <c r="J2948" s="251">
        <v>42069</v>
      </c>
      <c r="K2948" s="147">
        <v>0.5</v>
      </c>
      <c r="L2948" s="180">
        <f t="shared" si="253"/>
        <v>20</v>
      </c>
      <c r="M2948" s="251"/>
      <c r="N2948" s="251"/>
      <c r="O2948" s="147">
        <v>0.5</v>
      </c>
      <c r="P2948" s="151">
        <f t="shared" si="254"/>
        <v>0</v>
      </c>
      <c r="Q2948" s="145">
        <f t="shared" si="255"/>
        <v>0</v>
      </c>
      <c r="R2948" s="175">
        <f t="shared" ca="1" si="250"/>
        <v>1</v>
      </c>
      <c r="S2948" s="176"/>
    </row>
    <row r="2949" spans="2:20" s="141" customFormat="1" ht="13.5" customHeight="1" x14ac:dyDescent="0.25">
      <c r="B2949" s="137">
        <v>2936</v>
      </c>
      <c r="C2949" s="81">
        <v>4</v>
      </c>
      <c r="D2949" s="83" t="s">
        <v>2171</v>
      </c>
      <c r="E2949" s="128" t="s">
        <v>2049</v>
      </c>
      <c r="F2949" s="86" t="s">
        <v>1945</v>
      </c>
      <c r="G2949" s="86" t="s">
        <v>2172</v>
      </c>
      <c r="H2949" s="79">
        <f t="shared" ca="1" si="252"/>
        <v>-1</v>
      </c>
      <c r="I2949" s="251">
        <v>42044</v>
      </c>
      <c r="J2949" s="251">
        <v>42069</v>
      </c>
      <c r="K2949" s="147">
        <v>0.5</v>
      </c>
      <c r="L2949" s="180">
        <f t="shared" si="253"/>
        <v>20</v>
      </c>
      <c r="M2949" s="251"/>
      <c r="N2949" s="251"/>
      <c r="O2949" s="147">
        <v>0.5</v>
      </c>
      <c r="P2949" s="151">
        <f t="shared" si="254"/>
        <v>0</v>
      </c>
      <c r="Q2949" s="145">
        <f t="shared" si="255"/>
        <v>0</v>
      </c>
      <c r="R2949" s="175">
        <f t="shared" ca="1" si="250"/>
        <v>1</v>
      </c>
      <c r="S2949" s="179"/>
    </row>
    <row r="2950" spans="2:20" s="141" customFormat="1" ht="13.5" customHeight="1" x14ac:dyDescent="0.25">
      <c r="B2950" s="137">
        <v>2937</v>
      </c>
      <c r="C2950" s="81">
        <v>3</v>
      </c>
      <c r="D2950" s="83" t="s">
        <v>2173</v>
      </c>
      <c r="E2950" s="128" t="s">
        <v>2174</v>
      </c>
      <c r="F2950" s="85"/>
      <c r="G2950" s="85"/>
      <c r="H2950" s="79">
        <f t="shared" ca="1" si="252"/>
        <v>-1</v>
      </c>
      <c r="I2950" s="251">
        <v>42044</v>
      </c>
      <c r="J2950" s="251">
        <v>42069</v>
      </c>
      <c r="K2950" s="147">
        <v>0.4</v>
      </c>
      <c r="L2950" s="180">
        <f t="shared" si="253"/>
        <v>20</v>
      </c>
      <c r="M2950" s="251"/>
      <c r="N2950" s="251"/>
      <c r="O2950" s="147">
        <v>0.4</v>
      </c>
      <c r="P2950" s="151">
        <f t="shared" si="254"/>
        <v>0</v>
      </c>
      <c r="Q2950" s="145">
        <f t="shared" si="255"/>
        <v>0</v>
      </c>
      <c r="R2950" s="175">
        <f t="shared" ca="1" si="250"/>
        <v>1</v>
      </c>
      <c r="S2950" s="179"/>
    </row>
    <row r="2951" spans="2:20" s="141" customFormat="1" ht="13.5" customHeight="1" x14ac:dyDescent="0.25">
      <c r="B2951" s="137">
        <v>2938</v>
      </c>
      <c r="C2951" s="81">
        <v>4</v>
      </c>
      <c r="D2951" s="83" t="s">
        <v>2175</v>
      </c>
      <c r="E2951" s="128" t="s">
        <v>108</v>
      </c>
      <c r="F2951" s="86" t="s">
        <v>1945</v>
      </c>
      <c r="G2951" s="86" t="s">
        <v>2172</v>
      </c>
      <c r="H2951" s="79">
        <f t="shared" ca="1" si="252"/>
        <v>-1</v>
      </c>
      <c r="I2951" s="251">
        <v>42044</v>
      </c>
      <c r="J2951" s="251">
        <v>42069</v>
      </c>
      <c r="K2951" s="147">
        <v>0.2</v>
      </c>
      <c r="L2951" s="180">
        <f t="shared" si="253"/>
        <v>20</v>
      </c>
      <c r="M2951" s="251"/>
      <c r="N2951" s="251"/>
      <c r="O2951" s="147">
        <v>0.2</v>
      </c>
      <c r="P2951" s="151">
        <f t="shared" si="254"/>
        <v>0</v>
      </c>
      <c r="Q2951" s="145">
        <f t="shared" si="255"/>
        <v>0</v>
      </c>
      <c r="R2951" s="175">
        <f t="shared" ca="1" si="250"/>
        <v>1</v>
      </c>
      <c r="S2951" s="179"/>
    </row>
    <row r="2952" spans="2:20" s="141" customFormat="1" ht="13.5" customHeight="1" x14ac:dyDescent="0.25">
      <c r="B2952" s="137">
        <v>2939</v>
      </c>
      <c r="C2952" s="81">
        <v>4</v>
      </c>
      <c r="D2952" s="83" t="s">
        <v>2176</v>
      </c>
      <c r="E2952" s="128" t="s">
        <v>109</v>
      </c>
      <c r="F2952" s="86" t="s">
        <v>1945</v>
      </c>
      <c r="G2952" s="86" t="s">
        <v>2172</v>
      </c>
      <c r="H2952" s="79">
        <f t="shared" ca="1" si="252"/>
        <v>-1</v>
      </c>
      <c r="I2952" s="251">
        <v>42044</v>
      </c>
      <c r="J2952" s="251">
        <v>42069</v>
      </c>
      <c r="K2952" s="147">
        <v>0.2</v>
      </c>
      <c r="L2952" s="180">
        <f t="shared" si="253"/>
        <v>20</v>
      </c>
      <c r="M2952" s="251"/>
      <c r="N2952" s="251"/>
      <c r="O2952" s="147">
        <v>0.2</v>
      </c>
      <c r="P2952" s="151">
        <f t="shared" si="254"/>
        <v>0</v>
      </c>
      <c r="Q2952" s="145">
        <f t="shared" si="255"/>
        <v>0</v>
      </c>
      <c r="R2952" s="175">
        <f t="shared" ca="1" si="250"/>
        <v>1</v>
      </c>
      <c r="S2952" s="179"/>
    </row>
    <row r="2953" spans="2:20" s="141" customFormat="1" ht="13.5" customHeight="1" x14ac:dyDescent="0.25">
      <c r="B2953" s="137">
        <v>2940</v>
      </c>
      <c r="C2953" s="81">
        <v>3</v>
      </c>
      <c r="D2953" s="83" t="s">
        <v>2177</v>
      </c>
      <c r="E2953" s="128" t="s">
        <v>1970</v>
      </c>
      <c r="F2953" s="85"/>
      <c r="G2953" s="85"/>
      <c r="H2953" s="79">
        <f t="shared" ca="1" si="252"/>
        <v>-1</v>
      </c>
      <c r="I2953" s="251">
        <v>42044</v>
      </c>
      <c r="J2953" s="251">
        <v>42069</v>
      </c>
      <c r="K2953" s="147">
        <v>0.3</v>
      </c>
      <c r="L2953" s="180">
        <f t="shared" si="253"/>
        <v>20</v>
      </c>
      <c r="M2953" s="251"/>
      <c r="N2953" s="251"/>
      <c r="O2953" s="147">
        <v>0.3</v>
      </c>
      <c r="P2953" s="151">
        <f t="shared" si="254"/>
        <v>0</v>
      </c>
      <c r="Q2953" s="145">
        <f t="shared" si="255"/>
        <v>0</v>
      </c>
      <c r="R2953" s="175">
        <f t="shared" ca="1" si="250"/>
        <v>1</v>
      </c>
      <c r="S2953" s="179"/>
    </row>
    <row r="2954" spans="2:20" s="141" customFormat="1" ht="13.5" customHeight="1" x14ac:dyDescent="0.25">
      <c r="B2954" s="137">
        <v>2941</v>
      </c>
      <c r="C2954" s="81">
        <v>4</v>
      </c>
      <c r="D2954" s="83" t="s">
        <v>2178</v>
      </c>
      <c r="E2954" s="128" t="s">
        <v>1972</v>
      </c>
      <c r="F2954" s="84" t="s">
        <v>1973</v>
      </c>
      <c r="G2954" s="86" t="s">
        <v>2172</v>
      </c>
      <c r="H2954" s="79">
        <f t="shared" ca="1" si="252"/>
        <v>-1</v>
      </c>
      <c r="I2954" s="251">
        <v>42044</v>
      </c>
      <c r="J2954" s="251">
        <v>42069</v>
      </c>
      <c r="K2954" s="147">
        <v>0.3</v>
      </c>
      <c r="L2954" s="180">
        <f t="shared" si="253"/>
        <v>20</v>
      </c>
      <c r="M2954" s="251"/>
      <c r="N2954" s="251"/>
      <c r="O2954" s="147">
        <v>0.3</v>
      </c>
      <c r="P2954" s="151">
        <f t="shared" si="254"/>
        <v>0</v>
      </c>
      <c r="Q2954" s="145">
        <f t="shared" si="255"/>
        <v>0</v>
      </c>
      <c r="R2954" s="175">
        <f t="shared" ca="1" si="250"/>
        <v>1</v>
      </c>
      <c r="S2954" s="179"/>
    </row>
    <row r="2955" spans="2:20" s="141" customFormat="1" ht="13.5" customHeight="1" x14ac:dyDescent="0.25">
      <c r="B2955" s="137">
        <v>2942</v>
      </c>
      <c r="C2955" s="81">
        <v>3</v>
      </c>
      <c r="D2955" s="83" t="s">
        <v>2179</v>
      </c>
      <c r="E2955" s="128" t="s">
        <v>1983</v>
      </c>
      <c r="F2955" s="85"/>
      <c r="G2955" s="85"/>
      <c r="H2955" s="79">
        <f t="shared" ca="1" si="252"/>
        <v>-1</v>
      </c>
      <c r="I2955" s="251">
        <v>42058</v>
      </c>
      <c r="J2955" s="251">
        <v>42069</v>
      </c>
      <c r="K2955" s="147">
        <v>0.3</v>
      </c>
      <c r="L2955" s="180">
        <f t="shared" si="253"/>
        <v>10</v>
      </c>
      <c r="M2955" s="251"/>
      <c r="N2955" s="251"/>
      <c r="O2955" s="147">
        <v>0.3</v>
      </c>
      <c r="P2955" s="151">
        <f t="shared" si="254"/>
        <v>0</v>
      </c>
      <c r="Q2955" s="145">
        <f t="shared" si="255"/>
        <v>0</v>
      </c>
      <c r="R2955" s="175">
        <f t="shared" ca="1" si="250"/>
        <v>1</v>
      </c>
      <c r="S2955" s="179"/>
    </row>
    <row r="2956" spans="2:20" s="141" customFormat="1" ht="13.5" customHeight="1" x14ac:dyDescent="0.25">
      <c r="B2956" s="137">
        <v>2943</v>
      </c>
      <c r="C2956" s="81">
        <v>4</v>
      </c>
      <c r="D2956" s="83" t="s">
        <v>2180</v>
      </c>
      <c r="E2956" s="128" t="s">
        <v>1985</v>
      </c>
      <c r="F2956" s="86" t="s">
        <v>1986</v>
      </c>
      <c r="G2956" s="86" t="s">
        <v>2172</v>
      </c>
      <c r="H2956" s="79">
        <f t="shared" ca="1" si="252"/>
        <v>-1</v>
      </c>
      <c r="I2956" s="251">
        <v>42058</v>
      </c>
      <c r="J2956" s="251">
        <v>42069</v>
      </c>
      <c r="K2956" s="147">
        <v>0.3</v>
      </c>
      <c r="L2956" s="180">
        <f t="shared" si="253"/>
        <v>10</v>
      </c>
      <c r="M2956" s="251"/>
      <c r="N2956" s="251"/>
      <c r="O2956" s="147">
        <v>0.3</v>
      </c>
      <c r="P2956" s="151">
        <f t="shared" si="254"/>
        <v>0</v>
      </c>
      <c r="Q2956" s="145">
        <f t="shared" si="255"/>
        <v>0</v>
      </c>
      <c r="R2956" s="175">
        <f t="shared" ca="1" si="250"/>
        <v>1</v>
      </c>
      <c r="S2956" s="179"/>
    </row>
    <row r="2957" spans="2:20" s="141" customFormat="1" ht="13.5" customHeight="1" x14ac:dyDescent="0.25">
      <c r="B2957" s="137">
        <v>2944</v>
      </c>
      <c r="C2957" s="81">
        <v>3</v>
      </c>
      <c r="D2957" s="83" t="s">
        <v>2181</v>
      </c>
      <c r="E2957" s="128" t="s">
        <v>2182</v>
      </c>
      <c r="F2957" s="85"/>
      <c r="G2957" s="85"/>
      <c r="H2957" s="79">
        <f t="shared" ca="1" si="252"/>
        <v>-1</v>
      </c>
      <c r="I2957" s="251">
        <v>42044</v>
      </c>
      <c r="J2957" s="251">
        <v>42069</v>
      </c>
      <c r="K2957" s="147">
        <v>0.05</v>
      </c>
      <c r="L2957" s="180">
        <f t="shared" si="253"/>
        <v>20</v>
      </c>
      <c r="M2957" s="251"/>
      <c r="N2957" s="251"/>
      <c r="O2957" s="147">
        <v>0.05</v>
      </c>
      <c r="P2957" s="151">
        <f t="shared" si="254"/>
        <v>0</v>
      </c>
      <c r="Q2957" s="145">
        <f t="shared" si="255"/>
        <v>0</v>
      </c>
      <c r="R2957" s="175">
        <f t="shared" ca="1" si="250"/>
        <v>1</v>
      </c>
      <c r="S2957" s="179"/>
    </row>
    <row r="2958" spans="2:20" s="141" customFormat="1" ht="13.5" customHeight="1" x14ac:dyDescent="0.25">
      <c r="B2958" s="137">
        <v>2945</v>
      </c>
      <c r="C2958" s="81">
        <v>4</v>
      </c>
      <c r="D2958" s="83" t="s">
        <v>2183</v>
      </c>
      <c r="E2958" s="128" t="s">
        <v>2184</v>
      </c>
      <c r="F2958" s="86"/>
      <c r="G2958" s="86" t="s">
        <v>2172</v>
      </c>
      <c r="H2958" s="79">
        <f t="shared" ca="1" si="252"/>
        <v>-1</v>
      </c>
      <c r="I2958" s="251">
        <v>42044</v>
      </c>
      <c r="J2958" s="251">
        <v>42062</v>
      </c>
      <c r="K2958" s="147">
        <v>2.5000000000000001E-2</v>
      </c>
      <c r="L2958" s="180">
        <f t="shared" si="253"/>
        <v>15</v>
      </c>
      <c r="M2958" s="251"/>
      <c r="N2958" s="251"/>
      <c r="O2958" s="147">
        <v>2.5000000000000001E-2</v>
      </c>
      <c r="P2958" s="151">
        <f t="shared" si="254"/>
        <v>0</v>
      </c>
      <c r="Q2958" s="145">
        <f t="shared" si="255"/>
        <v>0</v>
      </c>
      <c r="R2958" s="175">
        <f t="shared" ca="1" si="250"/>
        <v>1</v>
      </c>
      <c r="S2958" s="179"/>
    </row>
    <row r="2959" spans="2:20" s="141" customFormat="1" ht="13.5" customHeight="1" x14ac:dyDescent="0.25">
      <c r="B2959" s="137">
        <v>2946</v>
      </c>
      <c r="C2959" s="81">
        <v>4</v>
      </c>
      <c r="D2959" s="83" t="s">
        <v>2185</v>
      </c>
      <c r="E2959" s="128" t="s">
        <v>2186</v>
      </c>
      <c r="F2959" s="86" t="s">
        <v>2187</v>
      </c>
      <c r="G2959" s="86" t="s">
        <v>2172</v>
      </c>
      <c r="H2959" s="79">
        <f t="shared" ca="1" si="252"/>
        <v>-1</v>
      </c>
      <c r="I2959" s="251">
        <v>42058</v>
      </c>
      <c r="J2959" s="251">
        <v>42069</v>
      </c>
      <c r="K2959" s="147">
        <v>2.5000000000000001E-2</v>
      </c>
      <c r="L2959" s="180">
        <f t="shared" si="253"/>
        <v>10</v>
      </c>
      <c r="M2959" s="251"/>
      <c r="N2959" s="251"/>
      <c r="O2959" s="147">
        <v>2.5000000000000001E-2</v>
      </c>
      <c r="P2959" s="151">
        <f t="shared" si="254"/>
        <v>0</v>
      </c>
      <c r="Q2959" s="145">
        <f t="shared" si="255"/>
        <v>0</v>
      </c>
      <c r="R2959" s="175">
        <f t="shared" ca="1" si="250"/>
        <v>1</v>
      </c>
      <c r="S2959" s="179"/>
    </row>
    <row r="2960" spans="2:20" s="141" customFormat="1" ht="13.5" customHeight="1" x14ac:dyDescent="0.25">
      <c r="B2960" s="137">
        <v>2947</v>
      </c>
      <c r="C2960" s="81">
        <v>3</v>
      </c>
      <c r="D2960" s="83" t="s">
        <v>2188</v>
      </c>
      <c r="E2960" s="128" t="s">
        <v>2189</v>
      </c>
      <c r="F2960" s="85"/>
      <c r="G2960" s="85"/>
      <c r="H2960" s="79">
        <f t="shared" ca="1" si="252"/>
        <v>-1</v>
      </c>
      <c r="I2960" s="251">
        <v>42051</v>
      </c>
      <c r="J2960" s="251">
        <v>42069</v>
      </c>
      <c r="K2960" s="147">
        <v>0.05</v>
      </c>
      <c r="L2960" s="180">
        <f t="shared" si="253"/>
        <v>15</v>
      </c>
      <c r="M2960" s="251"/>
      <c r="N2960" s="251"/>
      <c r="O2960" s="147">
        <v>0.05</v>
      </c>
      <c r="P2960" s="151">
        <f t="shared" si="254"/>
        <v>0</v>
      </c>
      <c r="Q2960" s="145">
        <f t="shared" si="255"/>
        <v>0</v>
      </c>
      <c r="R2960" s="175">
        <f t="shared" ca="1" si="250"/>
        <v>1</v>
      </c>
      <c r="S2960" s="179"/>
    </row>
    <row r="2961" spans="2:19" s="141" customFormat="1" ht="13.5" customHeight="1" x14ac:dyDescent="0.25">
      <c r="B2961" s="137">
        <v>2948</v>
      </c>
      <c r="C2961" s="81">
        <v>4</v>
      </c>
      <c r="D2961" s="83" t="s">
        <v>2190</v>
      </c>
      <c r="E2961" s="128" t="s">
        <v>2191</v>
      </c>
      <c r="F2961" s="86"/>
      <c r="G2961" s="86" t="s">
        <v>2172</v>
      </c>
      <c r="H2961" s="79">
        <f t="shared" ca="1" si="252"/>
        <v>-1</v>
      </c>
      <c r="I2961" s="251">
        <v>42051</v>
      </c>
      <c r="J2961" s="251">
        <v>42069</v>
      </c>
      <c r="K2961" s="147">
        <v>2.5000000000000001E-2</v>
      </c>
      <c r="L2961" s="180">
        <f t="shared" si="253"/>
        <v>15</v>
      </c>
      <c r="M2961" s="251"/>
      <c r="N2961" s="251"/>
      <c r="O2961" s="147">
        <v>2.5000000000000001E-2</v>
      </c>
      <c r="P2961" s="151">
        <f t="shared" si="254"/>
        <v>0</v>
      </c>
      <c r="Q2961" s="145">
        <f t="shared" si="255"/>
        <v>0</v>
      </c>
      <c r="R2961" s="175">
        <f t="shared" ca="1" si="250"/>
        <v>1</v>
      </c>
      <c r="S2961" s="179"/>
    </row>
    <row r="2962" spans="2:19" s="141" customFormat="1" ht="13.5" customHeight="1" x14ac:dyDescent="0.25">
      <c r="B2962" s="137">
        <v>2949</v>
      </c>
      <c r="C2962" s="81">
        <v>4</v>
      </c>
      <c r="D2962" s="83" t="s">
        <v>2192</v>
      </c>
      <c r="E2962" s="128" t="s">
        <v>2193</v>
      </c>
      <c r="F2962" s="86" t="s">
        <v>2187</v>
      </c>
      <c r="G2962" s="86" t="s">
        <v>2172</v>
      </c>
      <c r="H2962" s="79">
        <f t="shared" ca="1" si="252"/>
        <v>-1</v>
      </c>
      <c r="I2962" s="251">
        <v>42058</v>
      </c>
      <c r="J2962" s="251">
        <v>42069</v>
      </c>
      <c r="K2962" s="147">
        <v>2.5000000000000001E-2</v>
      </c>
      <c r="L2962" s="180">
        <f t="shared" si="253"/>
        <v>10</v>
      </c>
      <c r="M2962" s="251"/>
      <c r="N2962" s="251"/>
      <c r="O2962" s="147">
        <v>2.5000000000000001E-2</v>
      </c>
      <c r="P2962" s="151">
        <f t="shared" si="254"/>
        <v>0</v>
      </c>
      <c r="Q2962" s="145">
        <f t="shared" si="255"/>
        <v>0</v>
      </c>
      <c r="R2962" s="175">
        <f t="shared" ca="1" si="250"/>
        <v>1</v>
      </c>
      <c r="S2962" s="179"/>
    </row>
    <row r="2963" spans="2:19" s="141" customFormat="1" ht="13.5" customHeight="1" x14ac:dyDescent="0.25">
      <c r="B2963" s="137">
        <v>2950</v>
      </c>
      <c r="C2963" s="81">
        <v>2</v>
      </c>
      <c r="D2963" s="108">
        <v>16.2</v>
      </c>
      <c r="E2963" s="128" t="s">
        <v>1987</v>
      </c>
      <c r="F2963" s="85"/>
      <c r="G2963" s="85"/>
      <c r="H2963" s="79">
        <f t="shared" ca="1" si="252"/>
        <v>-1</v>
      </c>
      <c r="I2963" s="251">
        <v>42065</v>
      </c>
      <c r="J2963" s="251">
        <v>42069</v>
      </c>
      <c r="K2963" s="147">
        <v>1.7</v>
      </c>
      <c r="L2963" s="180">
        <f t="shared" si="253"/>
        <v>5</v>
      </c>
      <c r="M2963" s="251"/>
      <c r="N2963" s="251"/>
      <c r="O2963" s="147">
        <v>1.7</v>
      </c>
      <c r="P2963" s="151">
        <f t="shared" si="254"/>
        <v>0</v>
      </c>
      <c r="Q2963" s="145">
        <f t="shared" si="255"/>
        <v>0</v>
      </c>
      <c r="R2963" s="175">
        <f t="shared" ca="1" si="250"/>
        <v>1</v>
      </c>
      <c r="S2963" s="179"/>
    </row>
    <row r="2964" spans="2:19" s="141" customFormat="1" ht="13.5" customHeight="1" x14ac:dyDescent="0.25">
      <c r="B2964" s="137">
        <v>2951</v>
      </c>
      <c r="C2964" s="81">
        <v>3</v>
      </c>
      <c r="D2964" s="83" t="s">
        <v>2194</v>
      </c>
      <c r="E2964" s="128" t="s">
        <v>1989</v>
      </c>
      <c r="F2964" s="85"/>
      <c r="G2964" s="85"/>
      <c r="H2964" s="79">
        <f t="shared" ca="1" si="252"/>
        <v>-1</v>
      </c>
      <c r="I2964" s="251">
        <v>42065</v>
      </c>
      <c r="J2964" s="251">
        <v>42069</v>
      </c>
      <c r="K2964" s="147">
        <v>0.4</v>
      </c>
      <c r="L2964" s="180">
        <f t="shared" si="253"/>
        <v>5</v>
      </c>
      <c r="M2964" s="251"/>
      <c r="N2964" s="251"/>
      <c r="O2964" s="147">
        <v>0.4</v>
      </c>
      <c r="P2964" s="151">
        <f t="shared" si="254"/>
        <v>0</v>
      </c>
      <c r="Q2964" s="145">
        <f t="shared" si="255"/>
        <v>0</v>
      </c>
      <c r="R2964" s="175">
        <f t="shared" ca="1" si="250"/>
        <v>1</v>
      </c>
      <c r="S2964" s="179"/>
    </row>
    <row r="2965" spans="2:19" s="141" customFormat="1" ht="13.5" customHeight="1" x14ac:dyDescent="0.25">
      <c r="B2965" s="137">
        <v>2952</v>
      </c>
      <c r="C2965" s="81">
        <v>4</v>
      </c>
      <c r="D2965" s="83" t="s">
        <v>2195</v>
      </c>
      <c r="E2965" s="128" t="s">
        <v>1991</v>
      </c>
      <c r="F2965" s="86" t="s">
        <v>1992</v>
      </c>
      <c r="G2965" s="86" t="s">
        <v>2172</v>
      </c>
      <c r="H2965" s="79">
        <f t="shared" ca="1" si="252"/>
        <v>-1</v>
      </c>
      <c r="I2965" s="251">
        <v>42065</v>
      </c>
      <c r="J2965" s="251">
        <v>42083</v>
      </c>
      <c r="K2965" s="147">
        <v>0.1</v>
      </c>
      <c r="L2965" s="180">
        <f t="shared" si="253"/>
        <v>15</v>
      </c>
      <c r="M2965" s="251"/>
      <c r="N2965" s="251"/>
      <c r="O2965" s="147">
        <v>0.1</v>
      </c>
      <c r="P2965" s="151">
        <f t="shared" si="254"/>
        <v>0</v>
      </c>
      <c r="Q2965" s="145">
        <f t="shared" si="255"/>
        <v>0</v>
      </c>
      <c r="R2965" s="175">
        <f t="shared" ca="1" si="250"/>
        <v>1</v>
      </c>
      <c r="S2965" s="179"/>
    </row>
    <row r="2966" spans="2:19" s="141" customFormat="1" ht="13.5" customHeight="1" x14ac:dyDescent="0.25">
      <c r="B2966" s="137">
        <v>2953</v>
      </c>
      <c r="C2966" s="81">
        <v>4</v>
      </c>
      <c r="D2966" s="83" t="s">
        <v>2196</v>
      </c>
      <c r="E2966" s="128" t="s">
        <v>2002</v>
      </c>
      <c r="F2966" s="84" t="s">
        <v>2003</v>
      </c>
      <c r="G2966" s="86" t="s">
        <v>2172</v>
      </c>
      <c r="H2966" s="79">
        <f t="shared" ca="1" si="252"/>
        <v>-1</v>
      </c>
      <c r="I2966" s="251">
        <v>42065</v>
      </c>
      <c r="J2966" s="251">
        <v>42083</v>
      </c>
      <c r="K2966" s="147">
        <v>0.3</v>
      </c>
      <c r="L2966" s="180">
        <f t="shared" si="253"/>
        <v>15</v>
      </c>
      <c r="M2966" s="251"/>
      <c r="N2966" s="251"/>
      <c r="O2966" s="147">
        <v>0.3</v>
      </c>
      <c r="P2966" s="151">
        <f t="shared" si="254"/>
        <v>0</v>
      </c>
      <c r="Q2966" s="145">
        <f t="shared" si="255"/>
        <v>0</v>
      </c>
      <c r="R2966" s="175">
        <f t="shared" ca="1" si="250"/>
        <v>1</v>
      </c>
      <c r="S2966" s="179"/>
    </row>
    <row r="2967" spans="2:19" s="141" customFormat="1" ht="13.5" customHeight="1" x14ac:dyDescent="0.25">
      <c r="B2967" s="137">
        <v>2954</v>
      </c>
      <c r="C2967" s="81">
        <v>3</v>
      </c>
      <c r="D2967" s="83" t="s">
        <v>2197</v>
      </c>
      <c r="E2967" s="128" t="s">
        <v>2013</v>
      </c>
      <c r="F2967" s="85"/>
      <c r="G2967" s="85"/>
      <c r="H2967" s="79">
        <f t="shared" ca="1" si="252"/>
        <v>-1</v>
      </c>
      <c r="I2967" s="251">
        <v>42065</v>
      </c>
      <c r="J2967" s="251">
        <v>42083</v>
      </c>
      <c r="K2967" s="147">
        <v>0.5</v>
      </c>
      <c r="L2967" s="180">
        <f t="shared" si="253"/>
        <v>15</v>
      </c>
      <c r="M2967" s="251"/>
      <c r="N2967" s="251"/>
      <c r="O2967" s="147">
        <v>0.5</v>
      </c>
      <c r="P2967" s="151">
        <f t="shared" si="254"/>
        <v>0</v>
      </c>
      <c r="Q2967" s="145">
        <f t="shared" si="255"/>
        <v>0</v>
      </c>
      <c r="R2967" s="175">
        <f t="shared" ref="R2967:R3005" ca="1" si="256">IF(D$6&gt;=J2967,1,IF(D$6&lt;I2967,0,IF(AND(D$6&gt;=I2967,D$6&lt;J2967),(D$6-I2967)/L2967,"")))</f>
        <v>1</v>
      </c>
      <c r="S2967" s="179"/>
    </row>
    <row r="2968" spans="2:19" s="141" customFormat="1" ht="13.5" customHeight="1" x14ac:dyDescent="0.25">
      <c r="B2968" s="137">
        <v>2955</v>
      </c>
      <c r="C2968" s="81">
        <v>4</v>
      </c>
      <c r="D2968" s="83" t="s">
        <v>2198</v>
      </c>
      <c r="E2968" s="128" t="s">
        <v>2015</v>
      </c>
      <c r="F2968" s="84" t="s">
        <v>2199</v>
      </c>
      <c r="G2968" s="84" t="s">
        <v>2172</v>
      </c>
      <c r="H2968" s="79">
        <f t="shared" ca="1" si="252"/>
        <v>-1</v>
      </c>
      <c r="I2968" s="251">
        <v>42065</v>
      </c>
      <c r="J2968" s="251">
        <v>42083</v>
      </c>
      <c r="K2968" s="147">
        <v>0.5</v>
      </c>
      <c r="L2968" s="180">
        <f t="shared" si="253"/>
        <v>15</v>
      </c>
      <c r="M2968" s="251"/>
      <c r="N2968" s="251"/>
      <c r="O2968" s="147">
        <v>0.5</v>
      </c>
      <c r="P2968" s="151">
        <f t="shared" si="254"/>
        <v>0</v>
      </c>
      <c r="Q2968" s="145">
        <f t="shared" si="255"/>
        <v>0</v>
      </c>
      <c r="R2968" s="175">
        <f t="shared" ca="1" si="256"/>
        <v>1</v>
      </c>
      <c r="S2968" s="179"/>
    </row>
    <row r="2969" spans="2:19" s="141" customFormat="1" ht="13.5" customHeight="1" x14ac:dyDescent="0.25">
      <c r="B2969" s="137">
        <v>2956</v>
      </c>
      <c r="C2969" s="81">
        <v>3</v>
      </c>
      <c r="D2969" s="83" t="s">
        <v>2200</v>
      </c>
      <c r="E2969" s="128" t="s">
        <v>2201</v>
      </c>
      <c r="F2969" s="85"/>
      <c r="G2969" s="85"/>
      <c r="H2969" s="79">
        <f t="shared" ca="1" si="252"/>
        <v>-1</v>
      </c>
      <c r="I2969" s="251">
        <v>42065</v>
      </c>
      <c r="J2969" s="251">
        <v>42083</v>
      </c>
      <c r="K2969" s="147">
        <v>0.4</v>
      </c>
      <c r="L2969" s="180">
        <f t="shared" si="253"/>
        <v>15</v>
      </c>
      <c r="M2969" s="251"/>
      <c r="N2969" s="251"/>
      <c r="O2969" s="147">
        <v>0.4</v>
      </c>
      <c r="P2969" s="151">
        <f t="shared" si="254"/>
        <v>0</v>
      </c>
      <c r="Q2969" s="145">
        <f t="shared" si="255"/>
        <v>0</v>
      </c>
      <c r="R2969" s="175">
        <f t="shared" ca="1" si="256"/>
        <v>1</v>
      </c>
      <c r="S2969" s="179"/>
    </row>
    <row r="2970" spans="2:19" s="141" customFormat="1" ht="13.5" customHeight="1" x14ac:dyDescent="0.25">
      <c r="B2970" s="137">
        <v>2957</v>
      </c>
      <c r="C2970" s="81">
        <v>4</v>
      </c>
      <c r="D2970" s="83" t="s">
        <v>2202</v>
      </c>
      <c r="E2970" s="128" t="s">
        <v>2203</v>
      </c>
      <c r="F2970" s="86" t="s">
        <v>2204</v>
      </c>
      <c r="G2970" s="86" t="s">
        <v>2172</v>
      </c>
      <c r="H2970" s="79">
        <f t="shared" ca="1" si="252"/>
        <v>-1</v>
      </c>
      <c r="I2970" s="251">
        <v>42065</v>
      </c>
      <c r="J2970" s="251">
        <v>42083</v>
      </c>
      <c r="K2970" s="147">
        <v>0.4</v>
      </c>
      <c r="L2970" s="180">
        <f t="shared" si="253"/>
        <v>15</v>
      </c>
      <c r="M2970" s="251"/>
      <c r="N2970" s="251"/>
      <c r="O2970" s="147">
        <v>0.4</v>
      </c>
      <c r="P2970" s="151">
        <f t="shared" si="254"/>
        <v>0</v>
      </c>
      <c r="Q2970" s="145">
        <f t="shared" si="255"/>
        <v>0</v>
      </c>
      <c r="R2970" s="175">
        <f t="shared" ca="1" si="256"/>
        <v>1</v>
      </c>
      <c r="S2970" s="179"/>
    </row>
    <row r="2971" spans="2:19" s="141" customFormat="1" ht="13.5" customHeight="1" x14ac:dyDescent="0.25">
      <c r="B2971" s="137">
        <v>2958</v>
      </c>
      <c r="C2971" s="81">
        <v>3</v>
      </c>
      <c r="D2971" s="83" t="s">
        <v>2205</v>
      </c>
      <c r="E2971" s="128" t="s">
        <v>2206</v>
      </c>
      <c r="F2971" s="85"/>
      <c r="G2971" s="85"/>
      <c r="H2971" s="79">
        <f t="shared" ca="1" si="252"/>
        <v>-1</v>
      </c>
      <c r="I2971" s="251">
        <v>42079</v>
      </c>
      <c r="J2971" s="251">
        <v>42090</v>
      </c>
      <c r="K2971" s="147">
        <v>0.3</v>
      </c>
      <c r="L2971" s="180">
        <f t="shared" si="253"/>
        <v>10</v>
      </c>
      <c r="M2971" s="251"/>
      <c r="N2971" s="251"/>
      <c r="O2971" s="147">
        <v>0.3</v>
      </c>
      <c r="P2971" s="151">
        <f t="shared" si="254"/>
        <v>0</v>
      </c>
      <c r="Q2971" s="145">
        <f t="shared" si="255"/>
        <v>0</v>
      </c>
      <c r="R2971" s="175">
        <f t="shared" ca="1" si="256"/>
        <v>1</v>
      </c>
      <c r="S2971" s="179"/>
    </row>
    <row r="2972" spans="2:19" s="141" customFormat="1" ht="13.5" customHeight="1" x14ac:dyDescent="0.25">
      <c r="B2972" s="137">
        <v>2959</v>
      </c>
      <c r="C2972" s="81">
        <v>4</v>
      </c>
      <c r="D2972" s="83" t="s">
        <v>2207</v>
      </c>
      <c r="E2972" s="128" t="s">
        <v>2208</v>
      </c>
      <c r="F2972" s="200" t="s">
        <v>2209</v>
      </c>
      <c r="G2972" s="200" t="s">
        <v>2210</v>
      </c>
      <c r="H2972" s="79">
        <f t="shared" ca="1" si="252"/>
        <v>-1</v>
      </c>
      <c r="I2972" s="251">
        <v>42079</v>
      </c>
      <c r="J2972" s="251">
        <v>42090</v>
      </c>
      <c r="K2972" s="147">
        <v>0.15</v>
      </c>
      <c r="L2972" s="180">
        <f t="shared" si="253"/>
        <v>10</v>
      </c>
      <c r="M2972" s="251"/>
      <c r="N2972" s="251"/>
      <c r="O2972" s="147">
        <v>0.15</v>
      </c>
      <c r="P2972" s="151">
        <f t="shared" si="254"/>
        <v>0</v>
      </c>
      <c r="Q2972" s="145">
        <f t="shared" si="255"/>
        <v>0</v>
      </c>
      <c r="R2972" s="175">
        <f t="shared" ca="1" si="256"/>
        <v>1</v>
      </c>
      <c r="S2972" s="179"/>
    </row>
    <row r="2973" spans="2:19" s="141" customFormat="1" ht="13.5" customHeight="1" x14ac:dyDescent="0.25">
      <c r="B2973" s="137">
        <v>2960</v>
      </c>
      <c r="C2973" s="81">
        <v>4</v>
      </c>
      <c r="D2973" s="83" t="s">
        <v>2211</v>
      </c>
      <c r="E2973" s="128" t="s">
        <v>2212</v>
      </c>
      <c r="F2973" s="201"/>
      <c r="G2973" s="201"/>
      <c r="H2973" s="79">
        <f t="shared" ca="1" si="252"/>
        <v>-1</v>
      </c>
      <c r="I2973" s="251">
        <v>42079</v>
      </c>
      <c r="J2973" s="251">
        <v>42090</v>
      </c>
      <c r="K2973" s="147">
        <v>0.15</v>
      </c>
      <c r="L2973" s="180">
        <f t="shared" si="253"/>
        <v>10</v>
      </c>
      <c r="M2973" s="251"/>
      <c r="N2973" s="251"/>
      <c r="O2973" s="147">
        <v>0.15</v>
      </c>
      <c r="P2973" s="151">
        <f t="shared" si="254"/>
        <v>0</v>
      </c>
      <c r="Q2973" s="145">
        <f t="shared" si="255"/>
        <v>0</v>
      </c>
      <c r="R2973" s="175">
        <f t="shared" ca="1" si="256"/>
        <v>1</v>
      </c>
      <c r="S2973" s="179"/>
    </row>
    <row r="2974" spans="2:19" s="141" customFormat="1" ht="13.5" customHeight="1" x14ac:dyDescent="0.25">
      <c r="B2974" s="137">
        <v>2961</v>
      </c>
      <c r="C2974" s="81">
        <v>3</v>
      </c>
      <c r="D2974" s="83" t="s">
        <v>2213</v>
      </c>
      <c r="E2974" s="128" t="s">
        <v>2214</v>
      </c>
      <c r="F2974" s="85"/>
      <c r="G2974" s="85"/>
      <c r="H2974" s="79">
        <f t="shared" ca="1" si="252"/>
        <v>-1</v>
      </c>
      <c r="I2974" s="251">
        <v>42093</v>
      </c>
      <c r="J2974" s="251">
        <v>42097</v>
      </c>
      <c r="K2974" s="147">
        <v>0.05</v>
      </c>
      <c r="L2974" s="180">
        <f t="shared" si="253"/>
        <v>5</v>
      </c>
      <c r="M2974" s="251"/>
      <c r="N2974" s="251"/>
      <c r="O2974" s="147">
        <v>0.05</v>
      </c>
      <c r="P2974" s="151">
        <f t="shared" si="254"/>
        <v>0</v>
      </c>
      <c r="Q2974" s="145">
        <f t="shared" si="255"/>
        <v>0</v>
      </c>
      <c r="R2974" s="175">
        <f t="shared" ca="1" si="256"/>
        <v>1</v>
      </c>
      <c r="S2974" s="179"/>
    </row>
    <row r="2975" spans="2:19" s="141" customFormat="1" ht="13.5" customHeight="1" x14ac:dyDescent="0.25">
      <c r="B2975" s="137">
        <v>2962</v>
      </c>
      <c r="C2975" s="81">
        <v>3</v>
      </c>
      <c r="D2975" s="83" t="s">
        <v>2215</v>
      </c>
      <c r="E2975" s="128" t="s">
        <v>2216</v>
      </c>
      <c r="F2975" s="85"/>
      <c r="G2975" s="85"/>
      <c r="H2975" s="79">
        <f t="shared" ca="1" si="252"/>
        <v>-1</v>
      </c>
      <c r="I2975" s="251">
        <v>42093</v>
      </c>
      <c r="J2975" s="251">
        <v>42097</v>
      </c>
      <c r="K2975" s="147">
        <v>0.05</v>
      </c>
      <c r="L2975" s="180">
        <f t="shared" si="253"/>
        <v>5</v>
      </c>
      <c r="M2975" s="251"/>
      <c r="N2975" s="251"/>
      <c r="O2975" s="147">
        <v>0.05</v>
      </c>
      <c r="P2975" s="151">
        <f t="shared" si="254"/>
        <v>0</v>
      </c>
      <c r="Q2975" s="145">
        <f t="shared" si="255"/>
        <v>0</v>
      </c>
      <c r="R2975" s="175">
        <f t="shared" ca="1" si="256"/>
        <v>1</v>
      </c>
      <c r="S2975" s="179"/>
    </row>
    <row r="2976" spans="2:19" s="141" customFormat="1" ht="13.5" customHeight="1" x14ac:dyDescent="0.25">
      <c r="B2976" s="137">
        <v>2963</v>
      </c>
      <c r="C2976" s="81">
        <v>2</v>
      </c>
      <c r="D2976" s="108">
        <v>16.3</v>
      </c>
      <c r="E2976" s="128" t="s">
        <v>2017</v>
      </c>
      <c r="F2976" s="85"/>
      <c r="G2976" s="85"/>
      <c r="H2976" s="79">
        <f t="shared" ca="1" si="252"/>
        <v>0</v>
      </c>
      <c r="I2976" s="251">
        <v>42065</v>
      </c>
      <c r="J2976" s="251">
        <v>42167</v>
      </c>
      <c r="K2976" s="147">
        <v>1.7</v>
      </c>
      <c r="L2976" s="180">
        <f t="shared" si="253"/>
        <v>75</v>
      </c>
      <c r="M2976" s="251"/>
      <c r="N2976" s="251"/>
      <c r="O2976" s="147">
        <v>1.7</v>
      </c>
      <c r="P2976" s="151">
        <f t="shared" si="254"/>
        <v>0</v>
      </c>
      <c r="Q2976" s="145">
        <f t="shared" si="255"/>
        <v>0</v>
      </c>
      <c r="R2976" s="175">
        <f t="shared" ca="1" si="256"/>
        <v>0.66666666666666663</v>
      </c>
      <c r="S2976" s="179"/>
    </row>
    <row r="2977" spans="2:19" s="141" customFormat="1" ht="13.5" customHeight="1" x14ac:dyDescent="0.25">
      <c r="B2977" s="137">
        <v>2964</v>
      </c>
      <c r="C2977" s="81">
        <v>3</v>
      </c>
      <c r="D2977" s="83" t="s">
        <v>2217</v>
      </c>
      <c r="E2977" s="128" t="s">
        <v>2019</v>
      </c>
      <c r="F2977" s="85"/>
      <c r="G2977" s="85"/>
      <c r="H2977" s="79">
        <f t="shared" ca="1" si="252"/>
        <v>0</v>
      </c>
      <c r="I2977" s="251">
        <v>42065</v>
      </c>
      <c r="J2977" s="251">
        <v>42167</v>
      </c>
      <c r="K2977" s="147">
        <v>1.6</v>
      </c>
      <c r="L2977" s="180">
        <f t="shared" si="253"/>
        <v>75</v>
      </c>
      <c r="M2977" s="251"/>
      <c r="N2977" s="251"/>
      <c r="O2977" s="147">
        <v>1.6</v>
      </c>
      <c r="P2977" s="151">
        <f t="shared" si="254"/>
        <v>0</v>
      </c>
      <c r="Q2977" s="145">
        <f t="shared" si="255"/>
        <v>0</v>
      </c>
      <c r="R2977" s="175">
        <f t="shared" ca="1" si="256"/>
        <v>0.66666666666666663</v>
      </c>
      <c r="S2977" s="179"/>
    </row>
    <row r="2978" spans="2:19" s="141" customFormat="1" ht="13.5" customHeight="1" x14ac:dyDescent="0.25">
      <c r="B2978" s="137">
        <v>2965</v>
      </c>
      <c r="C2978" s="81">
        <v>4</v>
      </c>
      <c r="D2978" s="83" t="s">
        <v>2218</v>
      </c>
      <c r="E2978" s="128" t="s">
        <v>2021</v>
      </c>
      <c r="F2978" s="86"/>
      <c r="G2978" s="86" t="s">
        <v>2172</v>
      </c>
      <c r="H2978" s="79">
        <f t="shared" ca="1" si="252"/>
        <v>0</v>
      </c>
      <c r="I2978" s="251">
        <v>42065</v>
      </c>
      <c r="J2978" s="251">
        <v>42167</v>
      </c>
      <c r="K2978" s="147">
        <v>0.6</v>
      </c>
      <c r="L2978" s="180">
        <f t="shared" si="253"/>
        <v>75</v>
      </c>
      <c r="M2978" s="251"/>
      <c r="N2978" s="251"/>
      <c r="O2978" s="147">
        <v>0.6</v>
      </c>
      <c r="P2978" s="151">
        <f t="shared" si="254"/>
        <v>0</v>
      </c>
      <c r="Q2978" s="145">
        <f t="shared" si="255"/>
        <v>0</v>
      </c>
      <c r="R2978" s="175">
        <f t="shared" ca="1" si="256"/>
        <v>0.66666666666666663</v>
      </c>
      <c r="S2978" s="179"/>
    </row>
    <row r="2979" spans="2:19" s="141" customFormat="1" ht="13.5" customHeight="1" x14ac:dyDescent="0.25">
      <c r="B2979" s="137">
        <v>2966</v>
      </c>
      <c r="C2979" s="81">
        <v>5</v>
      </c>
      <c r="D2979" s="83" t="s">
        <v>2219</v>
      </c>
      <c r="E2979" s="128" t="s">
        <v>2021</v>
      </c>
      <c r="F2979" s="86" t="s">
        <v>2022</v>
      </c>
      <c r="G2979" s="86" t="s">
        <v>2172</v>
      </c>
      <c r="H2979" s="79">
        <f t="shared" ca="1" si="252"/>
        <v>0</v>
      </c>
      <c r="I2979" s="251">
        <v>42093</v>
      </c>
      <c r="J2979" s="251">
        <v>42167</v>
      </c>
      <c r="K2979" s="147">
        <v>0.5</v>
      </c>
      <c r="L2979" s="180">
        <f t="shared" si="253"/>
        <v>55</v>
      </c>
      <c r="M2979" s="251"/>
      <c r="N2979" s="251"/>
      <c r="O2979" s="147">
        <v>0.5</v>
      </c>
      <c r="P2979" s="151">
        <f t="shared" si="254"/>
        <v>0</v>
      </c>
      <c r="Q2979" s="145">
        <f t="shared" si="255"/>
        <v>0</v>
      </c>
      <c r="R2979" s="175">
        <f t="shared" ca="1" si="256"/>
        <v>0.4</v>
      </c>
      <c r="S2979" s="179"/>
    </row>
    <row r="2980" spans="2:19" s="141" customFormat="1" ht="13.5" customHeight="1" x14ac:dyDescent="0.25">
      <c r="B2980" s="137">
        <v>2967</v>
      </c>
      <c r="C2980" s="81">
        <v>5</v>
      </c>
      <c r="D2980" s="83" t="s">
        <v>2220</v>
      </c>
      <c r="E2980" s="128" t="s">
        <v>2221</v>
      </c>
      <c r="F2980" s="86" t="s">
        <v>2222</v>
      </c>
      <c r="G2980" s="86" t="s">
        <v>2172</v>
      </c>
      <c r="H2980" s="79">
        <f t="shared" ca="1" si="252"/>
        <v>-1</v>
      </c>
      <c r="I2980" s="251">
        <v>42093</v>
      </c>
      <c r="J2980" s="251">
        <v>42104</v>
      </c>
      <c r="K2980" s="147">
        <v>0.1</v>
      </c>
      <c r="L2980" s="180">
        <f t="shared" si="253"/>
        <v>10</v>
      </c>
      <c r="M2980" s="251"/>
      <c r="N2980" s="251"/>
      <c r="O2980" s="147">
        <v>0.1</v>
      </c>
      <c r="P2980" s="151">
        <f t="shared" si="254"/>
        <v>0</v>
      </c>
      <c r="Q2980" s="145">
        <f t="shared" si="255"/>
        <v>0</v>
      </c>
      <c r="R2980" s="175">
        <f t="shared" ca="1" si="256"/>
        <v>1</v>
      </c>
      <c r="S2980" s="179"/>
    </row>
    <row r="2981" spans="2:19" s="141" customFormat="1" ht="13.5" customHeight="1" x14ac:dyDescent="0.25">
      <c r="B2981" s="137">
        <v>2968</v>
      </c>
      <c r="C2981" s="81">
        <v>4</v>
      </c>
      <c r="D2981" s="83" t="s">
        <v>2223</v>
      </c>
      <c r="E2981" s="128" t="s">
        <v>2224</v>
      </c>
      <c r="F2981" s="84"/>
      <c r="G2981" s="86" t="s">
        <v>2172</v>
      </c>
      <c r="H2981" s="79">
        <f t="shared" ca="1" si="252"/>
        <v>0</v>
      </c>
      <c r="I2981" s="251">
        <v>42065</v>
      </c>
      <c r="J2981" s="251">
        <v>42167</v>
      </c>
      <c r="K2981" s="147">
        <v>0.2</v>
      </c>
      <c r="L2981" s="180">
        <f t="shared" si="253"/>
        <v>75</v>
      </c>
      <c r="M2981" s="251"/>
      <c r="N2981" s="251"/>
      <c r="O2981" s="147">
        <v>0.2</v>
      </c>
      <c r="P2981" s="151">
        <f t="shared" si="254"/>
        <v>0</v>
      </c>
      <c r="Q2981" s="145">
        <f t="shared" si="255"/>
        <v>0</v>
      </c>
      <c r="R2981" s="175">
        <f t="shared" ca="1" si="256"/>
        <v>0.66666666666666663</v>
      </c>
      <c r="S2981" s="179"/>
    </row>
    <row r="2982" spans="2:19" s="141" customFormat="1" ht="13.5" customHeight="1" x14ac:dyDescent="0.25">
      <c r="B2982" s="137">
        <v>2969</v>
      </c>
      <c r="C2982" s="81">
        <v>5</v>
      </c>
      <c r="D2982" s="83" t="s">
        <v>2225</v>
      </c>
      <c r="E2982" s="128" t="s">
        <v>2224</v>
      </c>
      <c r="F2982" s="84" t="s">
        <v>2226</v>
      </c>
      <c r="G2982" s="86" t="s">
        <v>2172</v>
      </c>
      <c r="H2982" s="79">
        <f t="shared" ca="1" si="252"/>
        <v>0</v>
      </c>
      <c r="I2982" s="251">
        <v>42065</v>
      </c>
      <c r="J2982" s="251">
        <v>42167</v>
      </c>
      <c r="K2982" s="147">
        <v>0.2</v>
      </c>
      <c r="L2982" s="180">
        <f t="shared" si="253"/>
        <v>75</v>
      </c>
      <c r="M2982" s="251"/>
      <c r="N2982" s="251"/>
      <c r="O2982" s="147">
        <v>0.2</v>
      </c>
      <c r="P2982" s="151">
        <f t="shared" si="254"/>
        <v>0</v>
      </c>
      <c r="Q2982" s="145">
        <f t="shared" si="255"/>
        <v>0</v>
      </c>
      <c r="R2982" s="175">
        <f t="shared" ca="1" si="256"/>
        <v>0.66666666666666663</v>
      </c>
      <c r="S2982" s="179"/>
    </row>
    <row r="2983" spans="2:19" s="141" customFormat="1" ht="13.5" customHeight="1" x14ac:dyDescent="0.25">
      <c r="B2983" s="137">
        <v>2970</v>
      </c>
      <c r="C2983" s="81">
        <v>4</v>
      </c>
      <c r="D2983" s="83" t="s">
        <v>2227</v>
      </c>
      <c r="E2983" s="128" t="s">
        <v>2228</v>
      </c>
      <c r="F2983" s="84"/>
      <c r="G2983" s="86" t="s">
        <v>2172</v>
      </c>
      <c r="H2983" s="79">
        <f t="shared" ca="1" si="252"/>
        <v>0</v>
      </c>
      <c r="I2983" s="251">
        <v>42100</v>
      </c>
      <c r="J2983" s="251">
        <v>42167</v>
      </c>
      <c r="K2983" s="147">
        <v>0.15</v>
      </c>
      <c r="L2983" s="180">
        <f t="shared" si="253"/>
        <v>50</v>
      </c>
      <c r="M2983" s="251"/>
      <c r="N2983" s="251"/>
      <c r="O2983" s="147">
        <v>0.15</v>
      </c>
      <c r="P2983" s="151">
        <f t="shared" si="254"/>
        <v>0</v>
      </c>
      <c r="Q2983" s="145">
        <f t="shared" si="255"/>
        <v>0</v>
      </c>
      <c r="R2983" s="175">
        <f t="shared" ca="1" si="256"/>
        <v>0.3</v>
      </c>
      <c r="S2983" s="179"/>
    </row>
    <row r="2984" spans="2:19" s="141" customFormat="1" ht="13.5" customHeight="1" x14ac:dyDescent="0.25">
      <c r="B2984" s="137">
        <v>2971</v>
      </c>
      <c r="C2984" s="81">
        <v>5</v>
      </c>
      <c r="D2984" s="83" t="s">
        <v>2229</v>
      </c>
      <c r="E2984" s="128" t="s">
        <v>2230</v>
      </c>
      <c r="F2984" s="84"/>
      <c r="G2984" s="86" t="s">
        <v>2172</v>
      </c>
      <c r="H2984" s="79">
        <f t="shared" ca="1" si="252"/>
        <v>-1</v>
      </c>
      <c r="I2984" s="251">
        <v>42100</v>
      </c>
      <c r="J2984" s="251">
        <v>42111</v>
      </c>
      <c r="K2984" s="147">
        <v>0.05</v>
      </c>
      <c r="L2984" s="180">
        <f t="shared" si="253"/>
        <v>10</v>
      </c>
      <c r="M2984" s="251"/>
      <c r="N2984" s="251"/>
      <c r="O2984" s="147">
        <v>0.05</v>
      </c>
      <c r="P2984" s="151">
        <f t="shared" si="254"/>
        <v>0</v>
      </c>
      <c r="Q2984" s="145">
        <f t="shared" si="255"/>
        <v>0</v>
      </c>
      <c r="R2984" s="175">
        <f t="shared" ca="1" si="256"/>
        <v>1</v>
      </c>
      <c r="S2984" s="179"/>
    </row>
    <row r="2985" spans="2:19" s="141" customFormat="1" ht="13.5" customHeight="1" x14ac:dyDescent="0.25">
      <c r="B2985" s="137">
        <v>2972</v>
      </c>
      <c r="C2985" s="81">
        <v>5</v>
      </c>
      <c r="D2985" s="83" t="s">
        <v>2231</v>
      </c>
      <c r="E2985" s="128" t="s">
        <v>2228</v>
      </c>
      <c r="F2985" s="84" t="s">
        <v>2232</v>
      </c>
      <c r="G2985" s="86" t="s">
        <v>2172</v>
      </c>
      <c r="H2985" s="79">
        <f t="shared" ca="1" si="252"/>
        <v>0</v>
      </c>
      <c r="I2985" s="251">
        <v>42114</v>
      </c>
      <c r="J2985" s="251">
        <v>42153</v>
      </c>
      <c r="K2985" s="147">
        <v>7.0000000000000007E-2</v>
      </c>
      <c r="L2985" s="180">
        <f t="shared" si="253"/>
        <v>30</v>
      </c>
      <c r="M2985" s="251"/>
      <c r="N2985" s="251"/>
      <c r="O2985" s="147">
        <v>7.0000000000000007E-2</v>
      </c>
      <c r="P2985" s="151">
        <f t="shared" si="254"/>
        <v>0</v>
      </c>
      <c r="Q2985" s="145">
        <f t="shared" si="255"/>
        <v>0</v>
      </c>
      <c r="R2985" s="175">
        <f t="shared" ca="1" si="256"/>
        <v>3.3333333333333333E-2</v>
      </c>
      <c r="S2985" s="179"/>
    </row>
    <row r="2986" spans="2:19" s="141" customFormat="1" ht="13.5" customHeight="1" x14ac:dyDescent="0.25">
      <c r="B2986" s="137">
        <v>2973</v>
      </c>
      <c r="C2986" s="81">
        <v>5</v>
      </c>
      <c r="D2986" s="83" t="s">
        <v>2233</v>
      </c>
      <c r="E2986" s="128" t="s">
        <v>2234</v>
      </c>
      <c r="F2986" s="84"/>
      <c r="G2986" s="86" t="s">
        <v>2172</v>
      </c>
      <c r="H2986" s="79">
        <f t="shared" ca="1" si="252"/>
        <v>0</v>
      </c>
      <c r="I2986" s="251">
        <v>42156</v>
      </c>
      <c r="J2986" s="251">
        <v>42167</v>
      </c>
      <c r="K2986" s="147">
        <v>0.03</v>
      </c>
      <c r="L2986" s="180">
        <f t="shared" si="253"/>
        <v>10</v>
      </c>
      <c r="M2986" s="251"/>
      <c r="N2986" s="251"/>
      <c r="O2986" s="147">
        <v>0.03</v>
      </c>
      <c r="P2986" s="151">
        <f t="shared" si="254"/>
        <v>0</v>
      </c>
      <c r="Q2986" s="145">
        <f t="shared" si="255"/>
        <v>0</v>
      </c>
      <c r="R2986" s="175">
        <f t="shared" ca="1" si="256"/>
        <v>0</v>
      </c>
      <c r="S2986" s="179"/>
    </row>
    <row r="2987" spans="2:19" s="141" customFormat="1" ht="13.5" customHeight="1" x14ac:dyDescent="0.25">
      <c r="B2987" s="137">
        <v>2974</v>
      </c>
      <c r="C2987" s="81">
        <v>4</v>
      </c>
      <c r="D2987" s="83" t="s">
        <v>2235</v>
      </c>
      <c r="E2987" s="128" t="s">
        <v>2236</v>
      </c>
      <c r="F2987" s="84" t="s">
        <v>2237</v>
      </c>
      <c r="G2987" s="86" t="s">
        <v>2172</v>
      </c>
      <c r="H2987" s="79">
        <f t="shared" ca="1" si="252"/>
        <v>0</v>
      </c>
      <c r="I2987" s="251">
        <v>42065</v>
      </c>
      <c r="J2987" s="251">
        <v>42167</v>
      </c>
      <c r="K2987" s="147">
        <v>0.3</v>
      </c>
      <c r="L2987" s="180">
        <f t="shared" si="253"/>
        <v>75</v>
      </c>
      <c r="M2987" s="251"/>
      <c r="N2987" s="251"/>
      <c r="O2987" s="147">
        <v>0.3</v>
      </c>
      <c r="P2987" s="151">
        <f t="shared" si="254"/>
        <v>0</v>
      </c>
      <c r="Q2987" s="145">
        <f t="shared" si="255"/>
        <v>0</v>
      </c>
      <c r="R2987" s="175">
        <f t="shared" ca="1" si="256"/>
        <v>0.66666666666666663</v>
      </c>
      <c r="S2987" s="179"/>
    </row>
    <row r="2988" spans="2:19" s="141" customFormat="1" ht="13.5" customHeight="1" x14ac:dyDescent="0.25">
      <c r="B2988" s="137">
        <v>2975</v>
      </c>
      <c r="C2988" s="81">
        <v>5</v>
      </c>
      <c r="D2988" s="83" t="s">
        <v>2238</v>
      </c>
      <c r="E2988" s="128" t="s">
        <v>2239</v>
      </c>
      <c r="F2988" s="84"/>
      <c r="G2988" s="86" t="s">
        <v>2172</v>
      </c>
      <c r="H2988" s="79">
        <f t="shared" ca="1" si="252"/>
        <v>-1</v>
      </c>
      <c r="I2988" s="251">
        <v>42065</v>
      </c>
      <c r="J2988" s="251">
        <v>42076</v>
      </c>
      <c r="K2988" s="147">
        <v>0.08</v>
      </c>
      <c r="L2988" s="180">
        <f t="shared" si="253"/>
        <v>10</v>
      </c>
      <c r="M2988" s="251"/>
      <c r="N2988" s="251"/>
      <c r="O2988" s="147">
        <v>0.08</v>
      </c>
      <c r="P2988" s="151">
        <f t="shared" si="254"/>
        <v>0</v>
      </c>
      <c r="Q2988" s="145">
        <f t="shared" si="255"/>
        <v>0</v>
      </c>
      <c r="R2988" s="175">
        <f t="shared" ca="1" si="256"/>
        <v>1</v>
      </c>
      <c r="S2988" s="179"/>
    </row>
    <row r="2989" spans="2:19" s="141" customFormat="1" ht="13.5" customHeight="1" x14ac:dyDescent="0.25">
      <c r="B2989" s="137">
        <v>2976</v>
      </c>
      <c r="C2989" s="81">
        <v>5</v>
      </c>
      <c r="D2989" s="83" t="s">
        <v>2240</v>
      </c>
      <c r="E2989" s="128" t="s">
        <v>2241</v>
      </c>
      <c r="F2989" s="84" t="s">
        <v>2242</v>
      </c>
      <c r="G2989" s="86" t="s">
        <v>2172</v>
      </c>
      <c r="H2989" s="79">
        <f t="shared" ca="1" si="252"/>
        <v>-1</v>
      </c>
      <c r="I2989" s="251">
        <v>42079</v>
      </c>
      <c r="J2989" s="251">
        <v>42097</v>
      </c>
      <c r="K2989" s="147">
        <v>7.0000000000000007E-2</v>
      </c>
      <c r="L2989" s="180">
        <f t="shared" si="253"/>
        <v>15</v>
      </c>
      <c r="M2989" s="251"/>
      <c r="N2989" s="251"/>
      <c r="O2989" s="147">
        <v>7.0000000000000007E-2</v>
      </c>
      <c r="P2989" s="151">
        <f t="shared" si="254"/>
        <v>0</v>
      </c>
      <c r="Q2989" s="145">
        <f t="shared" si="255"/>
        <v>0</v>
      </c>
      <c r="R2989" s="175">
        <f t="shared" ca="1" si="256"/>
        <v>1</v>
      </c>
      <c r="S2989" s="179"/>
    </row>
    <row r="2990" spans="2:19" s="141" customFormat="1" ht="13.5" customHeight="1" x14ac:dyDescent="0.25">
      <c r="B2990" s="137">
        <v>2977</v>
      </c>
      <c r="C2990" s="81">
        <v>5</v>
      </c>
      <c r="D2990" s="83" t="s">
        <v>2243</v>
      </c>
      <c r="E2990" s="128" t="s">
        <v>2236</v>
      </c>
      <c r="F2990" s="84" t="s">
        <v>2237</v>
      </c>
      <c r="G2990" s="86" t="s">
        <v>2172</v>
      </c>
      <c r="H2990" s="79">
        <f t="shared" ca="1" si="252"/>
        <v>0</v>
      </c>
      <c r="I2990" s="251">
        <v>42100</v>
      </c>
      <c r="J2990" s="251">
        <v>42154</v>
      </c>
      <c r="K2990" s="147">
        <v>0.1</v>
      </c>
      <c r="L2990" s="180">
        <f t="shared" si="253"/>
        <v>40</v>
      </c>
      <c r="M2990" s="251"/>
      <c r="N2990" s="251"/>
      <c r="O2990" s="147">
        <v>0.1</v>
      </c>
      <c r="P2990" s="151">
        <f t="shared" si="254"/>
        <v>0</v>
      </c>
      <c r="Q2990" s="145">
        <f t="shared" si="255"/>
        <v>0</v>
      </c>
      <c r="R2990" s="175">
        <f t="shared" ca="1" si="256"/>
        <v>0.375</v>
      </c>
      <c r="S2990" s="179"/>
    </row>
    <row r="2991" spans="2:19" s="141" customFormat="1" ht="13.5" customHeight="1" x14ac:dyDescent="0.25">
      <c r="B2991" s="137">
        <v>2978</v>
      </c>
      <c r="C2991" s="81">
        <v>5</v>
      </c>
      <c r="D2991" s="83" t="s">
        <v>2244</v>
      </c>
      <c r="E2991" s="128" t="s">
        <v>2245</v>
      </c>
      <c r="F2991" s="84"/>
      <c r="G2991" s="86" t="s">
        <v>2172</v>
      </c>
      <c r="H2991" s="79">
        <f t="shared" ca="1" si="252"/>
        <v>0</v>
      </c>
      <c r="I2991" s="251">
        <v>42156</v>
      </c>
      <c r="J2991" s="251">
        <v>42167</v>
      </c>
      <c r="K2991" s="147">
        <v>0.05</v>
      </c>
      <c r="L2991" s="180">
        <f t="shared" si="253"/>
        <v>10</v>
      </c>
      <c r="M2991" s="251"/>
      <c r="N2991" s="251"/>
      <c r="O2991" s="147">
        <v>0.05</v>
      </c>
      <c r="P2991" s="151">
        <f t="shared" si="254"/>
        <v>0</v>
      </c>
      <c r="Q2991" s="145">
        <f t="shared" si="255"/>
        <v>0</v>
      </c>
      <c r="R2991" s="175">
        <f t="shared" ca="1" si="256"/>
        <v>0</v>
      </c>
      <c r="S2991" s="179"/>
    </row>
    <row r="2992" spans="2:19" s="141" customFormat="1" ht="13.5" customHeight="1" x14ac:dyDescent="0.25">
      <c r="B2992" s="137">
        <v>2979</v>
      </c>
      <c r="C2992" s="81">
        <v>4</v>
      </c>
      <c r="D2992" s="83" t="s">
        <v>2246</v>
      </c>
      <c r="E2992" s="128" t="s">
        <v>2247</v>
      </c>
      <c r="F2992" s="84"/>
      <c r="G2992" s="86" t="s">
        <v>2172</v>
      </c>
      <c r="H2992" s="79">
        <f t="shared" ca="1" si="252"/>
        <v>-1</v>
      </c>
      <c r="I2992" s="251">
        <v>42044</v>
      </c>
      <c r="J2992" s="251">
        <v>42083</v>
      </c>
      <c r="K2992" s="147">
        <v>0.1</v>
      </c>
      <c r="L2992" s="180">
        <f t="shared" si="253"/>
        <v>30</v>
      </c>
      <c r="M2992" s="251"/>
      <c r="N2992" s="251"/>
      <c r="O2992" s="147">
        <v>0.1</v>
      </c>
      <c r="P2992" s="151">
        <f t="shared" si="254"/>
        <v>0</v>
      </c>
      <c r="Q2992" s="145">
        <f t="shared" si="255"/>
        <v>0</v>
      </c>
      <c r="R2992" s="175">
        <f t="shared" ca="1" si="256"/>
        <v>1</v>
      </c>
      <c r="S2992" s="179"/>
    </row>
    <row r="2993" spans="2:19" s="141" customFormat="1" ht="13.5" customHeight="1" x14ac:dyDescent="0.25">
      <c r="B2993" s="137">
        <v>2980</v>
      </c>
      <c r="C2993" s="81">
        <v>4</v>
      </c>
      <c r="D2993" s="83" t="s">
        <v>2248</v>
      </c>
      <c r="E2993" s="128" t="s">
        <v>2249</v>
      </c>
      <c r="F2993" s="84"/>
      <c r="G2993" s="86" t="s">
        <v>2172</v>
      </c>
      <c r="H2993" s="79">
        <f t="shared" ca="1" si="252"/>
        <v>-1</v>
      </c>
      <c r="I2993" s="251">
        <v>42044</v>
      </c>
      <c r="J2993" s="251">
        <v>42097</v>
      </c>
      <c r="K2993" s="147">
        <v>0.1</v>
      </c>
      <c r="L2993" s="180">
        <f t="shared" si="253"/>
        <v>40</v>
      </c>
      <c r="M2993" s="251"/>
      <c r="N2993" s="251"/>
      <c r="O2993" s="147">
        <v>0.1</v>
      </c>
      <c r="P2993" s="151">
        <f t="shared" si="254"/>
        <v>0</v>
      </c>
      <c r="Q2993" s="145">
        <f t="shared" si="255"/>
        <v>0</v>
      </c>
      <c r="R2993" s="175">
        <f t="shared" ca="1" si="256"/>
        <v>1</v>
      </c>
      <c r="S2993" s="179"/>
    </row>
    <row r="2994" spans="2:19" s="141" customFormat="1" ht="13.5" customHeight="1" x14ac:dyDescent="0.25">
      <c r="B2994" s="137">
        <v>2981</v>
      </c>
      <c r="C2994" s="81">
        <v>4</v>
      </c>
      <c r="D2994" s="83" t="s">
        <v>2250</v>
      </c>
      <c r="E2994" s="128" t="s">
        <v>2251</v>
      </c>
      <c r="F2994" s="84"/>
      <c r="G2994" s="86" t="s">
        <v>2172</v>
      </c>
      <c r="H2994" s="79">
        <f t="shared" ca="1" si="252"/>
        <v>0</v>
      </c>
      <c r="I2994" s="251">
        <v>42044</v>
      </c>
      <c r="J2994" s="251">
        <v>42146</v>
      </c>
      <c r="K2994" s="147">
        <v>0.15</v>
      </c>
      <c r="L2994" s="180">
        <f t="shared" si="253"/>
        <v>75</v>
      </c>
      <c r="M2994" s="251"/>
      <c r="N2994" s="251"/>
      <c r="O2994" s="147">
        <v>0.15</v>
      </c>
      <c r="P2994" s="151">
        <f t="shared" si="254"/>
        <v>0</v>
      </c>
      <c r="Q2994" s="145">
        <f t="shared" si="255"/>
        <v>0</v>
      </c>
      <c r="R2994" s="175">
        <f t="shared" ca="1" si="256"/>
        <v>0.94666666666666666</v>
      </c>
      <c r="S2994" s="179"/>
    </row>
    <row r="2995" spans="2:19" s="141" customFormat="1" ht="13.5" customHeight="1" x14ac:dyDescent="0.25">
      <c r="B2995" s="137">
        <v>2982</v>
      </c>
      <c r="C2995" s="81">
        <v>5</v>
      </c>
      <c r="D2995" s="83" t="s">
        <v>2252</v>
      </c>
      <c r="E2995" s="128" t="s">
        <v>2253</v>
      </c>
      <c r="F2995" s="86" t="s">
        <v>2254</v>
      </c>
      <c r="G2995" s="86" t="s">
        <v>2172</v>
      </c>
      <c r="H2995" s="79">
        <f t="shared" ca="1" si="252"/>
        <v>-1</v>
      </c>
      <c r="I2995" s="251">
        <v>42044</v>
      </c>
      <c r="J2995" s="251">
        <v>42076</v>
      </c>
      <c r="K2995" s="147">
        <v>0.06</v>
      </c>
      <c r="L2995" s="180">
        <f t="shared" si="253"/>
        <v>25</v>
      </c>
      <c r="M2995" s="251"/>
      <c r="N2995" s="251"/>
      <c r="O2995" s="147">
        <v>0.06</v>
      </c>
      <c r="P2995" s="151">
        <f t="shared" si="254"/>
        <v>0</v>
      </c>
      <c r="Q2995" s="145">
        <f t="shared" si="255"/>
        <v>0</v>
      </c>
      <c r="R2995" s="175">
        <f t="shared" ca="1" si="256"/>
        <v>1</v>
      </c>
      <c r="S2995" s="179"/>
    </row>
    <row r="2996" spans="2:19" s="141" customFormat="1" ht="13.5" customHeight="1" x14ac:dyDescent="0.25">
      <c r="B2996" s="137">
        <v>2983</v>
      </c>
      <c r="C2996" s="81">
        <v>5</v>
      </c>
      <c r="D2996" s="83" t="s">
        <v>2255</v>
      </c>
      <c r="E2996" s="128" t="s">
        <v>2256</v>
      </c>
      <c r="F2996" s="84" t="s">
        <v>2242</v>
      </c>
      <c r="G2996" s="86" t="s">
        <v>2172</v>
      </c>
      <c r="H2996" s="79">
        <f t="shared" ca="1" si="252"/>
        <v>-1</v>
      </c>
      <c r="I2996" s="251">
        <v>42079</v>
      </c>
      <c r="J2996" s="251">
        <v>42090</v>
      </c>
      <c r="K2996" s="147">
        <v>0.04</v>
      </c>
      <c r="L2996" s="180">
        <f t="shared" si="253"/>
        <v>10</v>
      </c>
      <c r="M2996" s="251"/>
      <c r="N2996" s="251"/>
      <c r="O2996" s="147">
        <v>0.04</v>
      </c>
      <c r="P2996" s="151">
        <f t="shared" si="254"/>
        <v>0</v>
      </c>
      <c r="Q2996" s="145">
        <f t="shared" si="255"/>
        <v>0</v>
      </c>
      <c r="R2996" s="175">
        <f t="shared" ca="1" si="256"/>
        <v>1</v>
      </c>
      <c r="S2996" s="179"/>
    </row>
    <row r="2997" spans="2:19" s="141" customFormat="1" ht="13.5" customHeight="1" x14ac:dyDescent="0.25">
      <c r="B2997" s="137">
        <v>2984</v>
      </c>
      <c r="C2997" s="81">
        <v>5</v>
      </c>
      <c r="D2997" s="83" t="s">
        <v>2257</v>
      </c>
      <c r="E2997" s="128" t="s">
        <v>2258</v>
      </c>
      <c r="F2997" s="86" t="s">
        <v>2254</v>
      </c>
      <c r="G2997" s="86" t="s">
        <v>2172</v>
      </c>
      <c r="H2997" s="79">
        <f t="shared" ca="1" si="252"/>
        <v>0</v>
      </c>
      <c r="I2997" s="251">
        <v>42093</v>
      </c>
      <c r="J2997" s="251">
        <v>42132</v>
      </c>
      <c r="K2997" s="147">
        <v>0.04</v>
      </c>
      <c r="L2997" s="180">
        <f t="shared" si="253"/>
        <v>30</v>
      </c>
      <c r="M2997" s="251"/>
      <c r="N2997" s="251"/>
      <c r="O2997" s="147">
        <v>0.04</v>
      </c>
      <c r="P2997" s="151">
        <f t="shared" si="254"/>
        <v>0</v>
      </c>
      <c r="Q2997" s="145">
        <f t="shared" si="255"/>
        <v>0</v>
      </c>
      <c r="R2997" s="175">
        <f t="shared" ca="1" si="256"/>
        <v>0.73333333333333328</v>
      </c>
      <c r="S2997" s="179"/>
    </row>
    <row r="2998" spans="2:19" s="141" customFormat="1" ht="13.5" customHeight="1" x14ac:dyDescent="0.25">
      <c r="B2998" s="137">
        <v>2985</v>
      </c>
      <c r="C2998" s="81">
        <v>5</v>
      </c>
      <c r="D2998" s="83" t="s">
        <v>2259</v>
      </c>
      <c r="E2998" s="128" t="s">
        <v>2260</v>
      </c>
      <c r="F2998" s="86"/>
      <c r="G2998" s="86" t="s">
        <v>2172</v>
      </c>
      <c r="H2998" s="79">
        <f t="shared" ca="1" si="252"/>
        <v>0</v>
      </c>
      <c r="I2998" s="251">
        <v>42135</v>
      </c>
      <c r="J2998" s="251">
        <v>42146</v>
      </c>
      <c r="K2998" s="147">
        <v>0.01</v>
      </c>
      <c r="L2998" s="180">
        <f t="shared" si="253"/>
        <v>10</v>
      </c>
      <c r="M2998" s="251"/>
      <c r="N2998" s="251"/>
      <c r="O2998" s="147">
        <v>0.01</v>
      </c>
      <c r="P2998" s="151">
        <f t="shared" si="254"/>
        <v>0</v>
      </c>
      <c r="Q2998" s="145">
        <f t="shared" si="255"/>
        <v>0</v>
      </c>
      <c r="R2998" s="175">
        <f t="shared" ca="1" si="256"/>
        <v>0</v>
      </c>
      <c r="S2998" s="179"/>
    </row>
    <row r="2999" spans="2:19" s="141" customFormat="1" ht="13.5" customHeight="1" x14ac:dyDescent="0.25">
      <c r="B2999" s="137">
        <v>2986</v>
      </c>
      <c r="C2999" s="81">
        <v>3</v>
      </c>
      <c r="D2999" s="83" t="s">
        <v>2261</v>
      </c>
      <c r="E2999" s="128" t="s">
        <v>2262</v>
      </c>
      <c r="F2999" s="85"/>
      <c r="G2999" s="85"/>
      <c r="H2999" s="79">
        <f t="shared" ca="1" si="252"/>
        <v>0</v>
      </c>
      <c r="I2999" s="251">
        <v>42107</v>
      </c>
      <c r="J2999" s="251">
        <v>42118</v>
      </c>
      <c r="K2999" s="147">
        <v>0.05</v>
      </c>
      <c r="L2999" s="180">
        <f t="shared" si="253"/>
        <v>10</v>
      </c>
      <c r="M2999" s="251"/>
      <c r="N2999" s="251"/>
      <c r="O2999" s="147">
        <v>0.05</v>
      </c>
      <c r="P2999" s="151">
        <f t="shared" si="254"/>
        <v>0</v>
      </c>
      <c r="Q2999" s="145">
        <f t="shared" si="255"/>
        <v>0</v>
      </c>
      <c r="R2999" s="175">
        <f t="shared" ca="1" si="256"/>
        <v>0.8</v>
      </c>
      <c r="S2999" s="179"/>
    </row>
    <row r="3000" spans="2:19" s="141" customFormat="1" ht="13.5" customHeight="1" x14ac:dyDescent="0.25">
      <c r="B3000" s="137">
        <v>2987</v>
      </c>
      <c r="C3000" s="81">
        <v>4</v>
      </c>
      <c r="D3000" s="83" t="s">
        <v>2263</v>
      </c>
      <c r="E3000" s="128" t="s">
        <v>2184</v>
      </c>
      <c r="F3000" s="86"/>
      <c r="G3000" s="86" t="s">
        <v>2172</v>
      </c>
      <c r="H3000" s="79">
        <f t="shared" ca="1" si="252"/>
        <v>-1</v>
      </c>
      <c r="I3000" s="251">
        <v>42107</v>
      </c>
      <c r="J3000" s="251">
        <v>42111</v>
      </c>
      <c r="K3000" s="147">
        <v>2.5000000000000001E-2</v>
      </c>
      <c r="L3000" s="180">
        <f t="shared" si="253"/>
        <v>5</v>
      </c>
      <c r="M3000" s="251"/>
      <c r="N3000" s="251"/>
      <c r="O3000" s="147">
        <v>2.5000000000000001E-2</v>
      </c>
      <c r="P3000" s="151">
        <f t="shared" si="254"/>
        <v>0</v>
      </c>
      <c r="Q3000" s="145">
        <f t="shared" si="255"/>
        <v>0</v>
      </c>
      <c r="R3000" s="175">
        <f t="shared" ca="1" si="256"/>
        <v>1</v>
      </c>
      <c r="S3000" s="179"/>
    </row>
    <row r="3001" spans="2:19" s="141" customFormat="1" ht="13.5" customHeight="1" x14ac:dyDescent="0.25">
      <c r="B3001" s="137">
        <v>2988</v>
      </c>
      <c r="C3001" s="81">
        <v>4</v>
      </c>
      <c r="D3001" s="83" t="s">
        <v>2264</v>
      </c>
      <c r="E3001" s="128" t="s">
        <v>2186</v>
      </c>
      <c r="F3001" s="86" t="s">
        <v>2187</v>
      </c>
      <c r="G3001" s="86" t="s">
        <v>2172</v>
      </c>
      <c r="H3001" s="79">
        <f t="shared" ca="1" si="252"/>
        <v>0</v>
      </c>
      <c r="I3001" s="251">
        <v>42114</v>
      </c>
      <c r="J3001" s="251">
        <v>42118</v>
      </c>
      <c r="K3001" s="147">
        <v>2.5000000000000001E-2</v>
      </c>
      <c r="L3001" s="180">
        <f t="shared" si="253"/>
        <v>5</v>
      </c>
      <c r="M3001" s="251"/>
      <c r="N3001" s="251"/>
      <c r="O3001" s="147">
        <v>2.5000000000000001E-2</v>
      </c>
      <c r="P3001" s="151">
        <f t="shared" si="254"/>
        <v>0</v>
      </c>
      <c r="Q3001" s="145">
        <f t="shared" si="255"/>
        <v>0</v>
      </c>
      <c r="R3001" s="175">
        <f t="shared" ca="1" si="256"/>
        <v>0.2</v>
      </c>
      <c r="S3001" s="179"/>
    </row>
    <row r="3002" spans="2:19" s="141" customFormat="1" ht="13.5" customHeight="1" x14ac:dyDescent="0.25">
      <c r="B3002" s="137">
        <v>2989</v>
      </c>
      <c r="C3002" s="81">
        <v>3</v>
      </c>
      <c r="D3002" s="83" t="s">
        <v>2265</v>
      </c>
      <c r="E3002" s="128" t="s">
        <v>2266</v>
      </c>
      <c r="F3002" s="85"/>
      <c r="G3002" s="85"/>
      <c r="H3002" s="79">
        <f t="shared" ca="1" si="252"/>
        <v>0</v>
      </c>
      <c r="I3002" s="251">
        <v>42142</v>
      </c>
      <c r="J3002" s="251">
        <v>42153</v>
      </c>
      <c r="K3002" s="147">
        <v>0.05</v>
      </c>
      <c r="L3002" s="180">
        <f t="shared" si="253"/>
        <v>10</v>
      </c>
      <c r="M3002" s="251"/>
      <c r="N3002" s="251"/>
      <c r="O3002" s="147">
        <v>0.05</v>
      </c>
      <c r="P3002" s="151">
        <f t="shared" si="254"/>
        <v>0</v>
      </c>
      <c r="Q3002" s="145">
        <f t="shared" si="255"/>
        <v>0</v>
      </c>
      <c r="R3002" s="175">
        <f t="shared" ca="1" si="256"/>
        <v>0</v>
      </c>
      <c r="S3002" s="179"/>
    </row>
    <row r="3003" spans="2:19" s="141" customFormat="1" ht="13.5" customHeight="1" x14ac:dyDescent="0.25">
      <c r="B3003" s="137">
        <v>2990</v>
      </c>
      <c r="C3003" s="81">
        <v>4</v>
      </c>
      <c r="D3003" s="83" t="s">
        <v>2267</v>
      </c>
      <c r="E3003" s="128" t="s">
        <v>2184</v>
      </c>
      <c r="F3003" s="86"/>
      <c r="G3003" s="86" t="s">
        <v>2172</v>
      </c>
      <c r="H3003" s="79">
        <f t="shared" ca="1" si="252"/>
        <v>0</v>
      </c>
      <c r="I3003" s="251">
        <v>42142</v>
      </c>
      <c r="J3003" s="251">
        <v>42146</v>
      </c>
      <c r="K3003" s="147">
        <v>2.5000000000000001E-2</v>
      </c>
      <c r="L3003" s="180">
        <f t="shared" si="253"/>
        <v>5</v>
      </c>
      <c r="M3003" s="251"/>
      <c r="N3003" s="251"/>
      <c r="O3003" s="147">
        <v>2.5000000000000001E-2</v>
      </c>
      <c r="P3003" s="151">
        <f t="shared" si="254"/>
        <v>0</v>
      </c>
      <c r="Q3003" s="145">
        <f t="shared" si="255"/>
        <v>0</v>
      </c>
      <c r="R3003" s="175">
        <f t="shared" ca="1" si="256"/>
        <v>0</v>
      </c>
      <c r="S3003" s="179"/>
    </row>
    <row r="3004" spans="2:19" s="141" customFormat="1" ht="13.5" customHeight="1" x14ac:dyDescent="0.25">
      <c r="B3004" s="137">
        <v>2991</v>
      </c>
      <c r="C3004" s="81">
        <v>4</v>
      </c>
      <c r="D3004" s="83" t="s">
        <v>2268</v>
      </c>
      <c r="E3004" s="128" t="s">
        <v>2186</v>
      </c>
      <c r="F3004" s="86" t="s">
        <v>2187</v>
      </c>
      <c r="G3004" s="86" t="s">
        <v>2172</v>
      </c>
      <c r="H3004" s="79">
        <f t="shared" ca="1" si="252"/>
        <v>0</v>
      </c>
      <c r="I3004" s="251">
        <v>42150</v>
      </c>
      <c r="J3004" s="251">
        <v>42153</v>
      </c>
      <c r="K3004" s="147">
        <v>2.5000000000000001E-2</v>
      </c>
      <c r="L3004" s="180">
        <f t="shared" si="253"/>
        <v>4</v>
      </c>
      <c r="M3004" s="251"/>
      <c r="N3004" s="251"/>
      <c r="O3004" s="147">
        <v>2.5000000000000001E-2</v>
      </c>
      <c r="P3004" s="151">
        <f t="shared" si="254"/>
        <v>0</v>
      </c>
      <c r="Q3004" s="145">
        <f t="shared" si="255"/>
        <v>0</v>
      </c>
      <c r="R3004" s="175">
        <f t="shared" ca="1" si="256"/>
        <v>0</v>
      </c>
      <c r="S3004" s="179"/>
    </row>
    <row r="3005" spans="2:19" s="141" customFormat="1" ht="13.5" customHeight="1" x14ac:dyDescent="0.25">
      <c r="B3005" s="137">
        <v>2992</v>
      </c>
      <c r="C3005" s="138">
        <v>1</v>
      </c>
      <c r="D3005" s="139">
        <v>17</v>
      </c>
      <c r="E3005" s="127" t="s">
        <v>2269</v>
      </c>
      <c r="F3005" s="153"/>
      <c r="G3005" s="153"/>
      <c r="H3005" s="140">
        <f t="shared" ca="1" si="252"/>
        <v>0</v>
      </c>
      <c r="I3005" s="251">
        <v>42044</v>
      </c>
      <c r="J3005" s="251">
        <v>42314</v>
      </c>
      <c r="K3005" s="149">
        <v>4</v>
      </c>
      <c r="L3005" s="180"/>
      <c r="M3005" s="251"/>
      <c r="N3005" s="251"/>
      <c r="O3005" s="149">
        <v>4</v>
      </c>
      <c r="P3005" s="151"/>
      <c r="Q3005" s="145"/>
      <c r="R3005" s="175" t="e">
        <f t="shared" ca="1" si="256"/>
        <v>#DIV/0!</v>
      </c>
      <c r="S3005" s="177">
        <v>1</v>
      </c>
    </row>
    <row r="3006" spans="2:19" s="141" customFormat="1" ht="13.5" customHeight="1" x14ac:dyDescent="0.25">
      <c r="B3006" s="137">
        <v>2993</v>
      </c>
      <c r="C3006" s="86">
        <v>2</v>
      </c>
      <c r="D3006" s="142">
        <v>17.100000000000001</v>
      </c>
      <c r="E3006" s="128" t="s">
        <v>1070</v>
      </c>
      <c r="F3006" s="84"/>
      <c r="G3006" s="84" t="s">
        <v>2450</v>
      </c>
      <c r="H3006" s="160">
        <f t="shared" ca="1" si="252"/>
        <v>-1</v>
      </c>
      <c r="I3006" s="251">
        <v>42044</v>
      </c>
      <c r="J3006" s="251">
        <v>42062</v>
      </c>
      <c r="K3006" s="161">
        <f>SUM(K3007,K3010)</f>
        <v>7.0000000000000007E-2</v>
      </c>
      <c r="L3006" s="180"/>
      <c r="M3006" s="251"/>
      <c r="N3006" s="251"/>
      <c r="O3006" s="161">
        <f>SUM(O3007,O3010)</f>
        <v>7.0000000000000007E-2</v>
      </c>
      <c r="P3006" s="151"/>
      <c r="Q3006" s="145"/>
      <c r="R3006" s="162"/>
      <c r="S3006" s="177">
        <v>1</v>
      </c>
    </row>
    <row r="3007" spans="2:19" s="141" customFormat="1" ht="13.5" customHeight="1" x14ac:dyDescent="0.25">
      <c r="B3007" s="137">
        <v>2994</v>
      </c>
      <c r="C3007" s="86">
        <v>3</v>
      </c>
      <c r="D3007" s="143" t="s">
        <v>2451</v>
      </c>
      <c r="E3007" s="128" t="s">
        <v>2452</v>
      </c>
      <c r="F3007" s="84"/>
      <c r="G3007" s="84" t="s">
        <v>2450</v>
      </c>
      <c r="H3007" s="160">
        <f t="shared" ca="1" si="252"/>
        <v>-1</v>
      </c>
      <c r="I3007" s="251">
        <v>42044</v>
      </c>
      <c r="J3007" s="251">
        <v>42048</v>
      </c>
      <c r="K3007" s="161">
        <f>SUM(K3008:K3009)</f>
        <v>0.04</v>
      </c>
      <c r="L3007" s="180"/>
      <c r="M3007" s="251"/>
      <c r="N3007" s="251"/>
      <c r="O3007" s="161">
        <f>SUM(O3008:O3009)</f>
        <v>0.04</v>
      </c>
      <c r="P3007" s="151"/>
      <c r="Q3007" s="145"/>
      <c r="R3007" s="162"/>
      <c r="S3007" s="177">
        <v>1</v>
      </c>
    </row>
    <row r="3008" spans="2:19" s="141" customFormat="1" ht="13.5" customHeight="1" x14ac:dyDescent="0.25">
      <c r="B3008" s="137">
        <v>2995</v>
      </c>
      <c r="C3008" s="86">
        <v>4</v>
      </c>
      <c r="D3008" s="143" t="s">
        <v>2453</v>
      </c>
      <c r="E3008" s="128" t="s">
        <v>2454</v>
      </c>
      <c r="F3008" s="84"/>
      <c r="G3008" s="84" t="s">
        <v>2455</v>
      </c>
      <c r="H3008" s="160">
        <f t="shared" ca="1" si="252"/>
        <v>-1</v>
      </c>
      <c r="I3008" s="251">
        <v>42044</v>
      </c>
      <c r="J3008" s="251">
        <v>42048</v>
      </c>
      <c r="K3008" s="161">
        <v>0.02</v>
      </c>
      <c r="L3008" s="180"/>
      <c r="M3008" s="251"/>
      <c r="N3008" s="251"/>
      <c r="O3008" s="161">
        <v>0.02</v>
      </c>
      <c r="P3008" s="151"/>
      <c r="Q3008" s="145"/>
      <c r="R3008" s="162"/>
      <c r="S3008" s="177">
        <v>0</v>
      </c>
    </row>
    <row r="3009" spans="2:19" s="141" customFormat="1" ht="13.5" customHeight="1" x14ac:dyDescent="0.25">
      <c r="B3009" s="137">
        <v>2996</v>
      </c>
      <c r="C3009" s="86">
        <v>4</v>
      </c>
      <c r="D3009" s="143" t="s">
        <v>2456</v>
      </c>
      <c r="E3009" s="128" t="s">
        <v>2457</v>
      </c>
      <c r="F3009" s="84"/>
      <c r="G3009" s="84" t="s">
        <v>2458</v>
      </c>
      <c r="H3009" s="160">
        <f t="shared" ca="1" si="252"/>
        <v>-1</v>
      </c>
      <c r="I3009" s="251">
        <v>42044</v>
      </c>
      <c r="J3009" s="251">
        <v>42048</v>
      </c>
      <c r="K3009" s="161">
        <v>0.02</v>
      </c>
      <c r="L3009" s="180"/>
      <c r="M3009" s="251"/>
      <c r="N3009" s="251"/>
      <c r="O3009" s="161">
        <v>0.02</v>
      </c>
      <c r="P3009" s="151"/>
      <c r="Q3009" s="145"/>
      <c r="R3009" s="162"/>
      <c r="S3009" s="177">
        <v>0</v>
      </c>
    </row>
    <row r="3010" spans="2:19" s="141" customFormat="1" ht="13.5" customHeight="1" x14ac:dyDescent="0.25">
      <c r="B3010" s="137">
        <v>2997</v>
      </c>
      <c r="C3010" s="86">
        <v>3</v>
      </c>
      <c r="D3010" s="143" t="s">
        <v>2459</v>
      </c>
      <c r="E3010" s="128" t="s">
        <v>2460</v>
      </c>
      <c r="F3010" s="84"/>
      <c r="G3010" s="84" t="s">
        <v>2450</v>
      </c>
      <c r="H3010" s="160">
        <f t="shared" ref="H3010:H3141" ca="1" si="257">IF(ISBLANK($N3010)=FALSE,1,IF($J3010&lt;=$D$6,-1,0))</f>
        <v>-1</v>
      </c>
      <c r="I3010" s="251">
        <v>42037</v>
      </c>
      <c r="J3010" s="251">
        <v>42062</v>
      </c>
      <c r="K3010" s="161">
        <f>SUM(K3011:K3012)</f>
        <v>0.03</v>
      </c>
      <c r="L3010" s="180"/>
      <c r="M3010" s="251"/>
      <c r="N3010" s="251"/>
      <c r="O3010" s="161">
        <f>SUM(O3011:O3012)</f>
        <v>0.03</v>
      </c>
      <c r="P3010" s="151"/>
      <c r="Q3010" s="145"/>
      <c r="R3010" s="162"/>
      <c r="S3010" s="177">
        <v>1</v>
      </c>
    </row>
    <row r="3011" spans="2:19" s="141" customFormat="1" ht="13.5" customHeight="1" x14ac:dyDescent="0.25">
      <c r="B3011" s="137">
        <v>2998</v>
      </c>
      <c r="C3011" s="86">
        <v>4</v>
      </c>
      <c r="D3011" s="143" t="s">
        <v>1830</v>
      </c>
      <c r="E3011" s="128" t="s">
        <v>2461</v>
      </c>
      <c r="F3011" s="84"/>
      <c r="G3011" s="84" t="s">
        <v>2455</v>
      </c>
      <c r="H3011" s="160">
        <f t="shared" ca="1" si="257"/>
        <v>-1</v>
      </c>
      <c r="I3011" s="251">
        <v>42044</v>
      </c>
      <c r="J3011" s="251">
        <v>42052</v>
      </c>
      <c r="K3011" s="161">
        <v>0.01</v>
      </c>
      <c r="L3011" s="180"/>
      <c r="M3011" s="251"/>
      <c r="N3011" s="251"/>
      <c r="O3011" s="161">
        <v>0.01</v>
      </c>
      <c r="P3011" s="151"/>
      <c r="Q3011" s="145"/>
      <c r="R3011" s="162"/>
      <c r="S3011" s="177">
        <v>0</v>
      </c>
    </row>
    <row r="3012" spans="2:19" s="141" customFormat="1" ht="13.5" customHeight="1" x14ac:dyDescent="0.25">
      <c r="B3012" s="137">
        <v>2999</v>
      </c>
      <c r="C3012" s="86">
        <v>4</v>
      </c>
      <c r="D3012" s="143" t="s">
        <v>1836</v>
      </c>
      <c r="E3012" s="128" t="s">
        <v>2462</v>
      </c>
      <c r="F3012" s="84"/>
      <c r="G3012" s="84" t="s">
        <v>2455</v>
      </c>
      <c r="H3012" s="160">
        <f t="shared" ca="1" si="257"/>
        <v>-1</v>
      </c>
      <c r="I3012" s="251">
        <v>42044</v>
      </c>
      <c r="J3012" s="251">
        <v>42062</v>
      </c>
      <c r="K3012" s="161">
        <v>0.02</v>
      </c>
      <c r="L3012" s="180"/>
      <c r="M3012" s="251"/>
      <c r="N3012" s="251"/>
      <c r="O3012" s="161">
        <v>0.02</v>
      </c>
      <c r="P3012" s="151"/>
      <c r="Q3012" s="145"/>
      <c r="R3012" s="162"/>
      <c r="S3012" s="177">
        <v>0</v>
      </c>
    </row>
    <row r="3013" spans="2:19" s="141" customFormat="1" ht="13.5" customHeight="1" x14ac:dyDescent="0.25">
      <c r="B3013" s="137">
        <v>3000</v>
      </c>
      <c r="C3013" s="86">
        <v>2</v>
      </c>
      <c r="D3013" s="142">
        <v>17.2</v>
      </c>
      <c r="E3013" s="128" t="s">
        <v>1133</v>
      </c>
      <c r="F3013" s="84"/>
      <c r="G3013" s="84" t="s">
        <v>2450</v>
      </c>
      <c r="H3013" s="160">
        <f t="shared" ca="1" si="257"/>
        <v>0</v>
      </c>
      <c r="I3013" s="251">
        <v>42044</v>
      </c>
      <c r="J3013" s="251">
        <v>42167</v>
      </c>
      <c r="K3013" s="161">
        <f>SUM(K3014,K3017)</f>
        <v>1.2200000000000002</v>
      </c>
      <c r="L3013" s="180"/>
      <c r="M3013" s="251"/>
      <c r="N3013" s="251"/>
      <c r="O3013" s="161">
        <f>SUM(O3014,O3017)</f>
        <v>1.2200000000000002</v>
      </c>
      <c r="P3013" s="151"/>
      <c r="Q3013" s="145"/>
      <c r="R3013" s="162"/>
      <c r="S3013" s="177">
        <v>1</v>
      </c>
    </row>
    <row r="3014" spans="2:19" s="141" customFormat="1" ht="13.5" customHeight="1" x14ac:dyDescent="0.25">
      <c r="B3014" s="137">
        <v>3001</v>
      </c>
      <c r="C3014" s="86">
        <v>3</v>
      </c>
      <c r="D3014" s="143" t="s">
        <v>2463</v>
      </c>
      <c r="E3014" s="128" t="s">
        <v>2464</v>
      </c>
      <c r="F3014" s="84"/>
      <c r="G3014" s="84" t="s">
        <v>2450</v>
      </c>
      <c r="H3014" s="160">
        <f t="shared" ca="1" si="257"/>
        <v>-1</v>
      </c>
      <c r="I3014" s="251">
        <v>42044</v>
      </c>
      <c r="J3014" s="251">
        <v>42062</v>
      </c>
      <c r="K3014" s="161">
        <f>SUM(K3015:K3016)</f>
        <v>0.15000000000000002</v>
      </c>
      <c r="L3014" s="180"/>
      <c r="M3014" s="251"/>
      <c r="N3014" s="251"/>
      <c r="O3014" s="161">
        <f>SUM(O3015:O3016)</f>
        <v>0.15000000000000002</v>
      </c>
      <c r="P3014" s="151"/>
      <c r="Q3014" s="145"/>
      <c r="R3014" s="162"/>
      <c r="S3014" s="177">
        <v>1</v>
      </c>
    </row>
    <row r="3015" spans="2:19" s="141" customFormat="1" ht="13.5" customHeight="1" x14ac:dyDescent="0.25">
      <c r="B3015" s="137">
        <v>3002</v>
      </c>
      <c r="C3015" s="86">
        <v>4</v>
      </c>
      <c r="D3015" s="143" t="s">
        <v>2465</v>
      </c>
      <c r="E3015" s="128" t="s">
        <v>2466</v>
      </c>
      <c r="F3015" s="84"/>
      <c r="G3015" s="84" t="s">
        <v>2467</v>
      </c>
      <c r="H3015" s="160">
        <f t="shared" ca="1" si="257"/>
        <v>-1</v>
      </c>
      <c r="I3015" s="251">
        <v>42044</v>
      </c>
      <c r="J3015" s="251">
        <v>42048</v>
      </c>
      <c r="K3015" s="161">
        <v>0.05</v>
      </c>
      <c r="L3015" s="180"/>
      <c r="M3015" s="251"/>
      <c r="N3015" s="251"/>
      <c r="O3015" s="161">
        <v>0.05</v>
      </c>
      <c r="P3015" s="151"/>
      <c r="Q3015" s="145"/>
      <c r="R3015" s="162"/>
      <c r="S3015" s="177">
        <v>0</v>
      </c>
    </row>
    <row r="3016" spans="2:19" s="141" customFormat="1" ht="13.5" customHeight="1" x14ac:dyDescent="0.25">
      <c r="B3016" s="137">
        <v>3003</v>
      </c>
      <c r="C3016" s="86">
        <v>4</v>
      </c>
      <c r="D3016" s="143" t="s">
        <v>2468</v>
      </c>
      <c r="E3016" s="128" t="s">
        <v>2469</v>
      </c>
      <c r="F3016" s="84" t="s">
        <v>2470</v>
      </c>
      <c r="G3016" s="84" t="s">
        <v>2467</v>
      </c>
      <c r="H3016" s="160">
        <f t="shared" ca="1" si="257"/>
        <v>-1</v>
      </c>
      <c r="I3016" s="251">
        <v>42051</v>
      </c>
      <c r="J3016" s="251">
        <v>42062</v>
      </c>
      <c r="K3016" s="161">
        <v>0.1</v>
      </c>
      <c r="L3016" s="180"/>
      <c r="M3016" s="251"/>
      <c r="N3016" s="251"/>
      <c r="O3016" s="161">
        <v>0.1</v>
      </c>
      <c r="P3016" s="151"/>
      <c r="Q3016" s="145"/>
      <c r="R3016" s="162"/>
      <c r="S3016" s="177">
        <v>0</v>
      </c>
    </row>
    <row r="3017" spans="2:19" s="141" customFormat="1" ht="13.5" customHeight="1" x14ac:dyDescent="0.25">
      <c r="B3017" s="137">
        <v>3004</v>
      </c>
      <c r="C3017" s="86">
        <v>3</v>
      </c>
      <c r="D3017" s="143" t="s">
        <v>2471</v>
      </c>
      <c r="E3017" s="128" t="s">
        <v>1135</v>
      </c>
      <c r="F3017" s="84"/>
      <c r="G3017" s="84" t="s">
        <v>2450</v>
      </c>
      <c r="H3017" s="160">
        <f t="shared" ca="1" si="257"/>
        <v>0</v>
      </c>
      <c r="I3017" s="251">
        <v>42044</v>
      </c>
      <c r="J3017" s="251">
        <v>42167</v>
      </c>
      <c r="K3017" s="161">
        <f>SUM(K3018:K3021,K3036,K3050,K3072,K3082,K3098,K3113)</f>
        <v>1.07</v>
      </c>
      <c r="L3017" s="180"/>
      <c r="M3017" s="251"/>
      <c r="N3017" s="251"/>
      <c r="O3017" s="161">
        <f>SUM(O3018:O3021,O3036,O3050,O3072,O3082,O3098,O3113)</f>
        <v>1.07</v>
      </c>
      <c r="P3017" s="151"/>
      <c r="Q3017" s="145"/>
      <c r="R3017" s="162"/>
      <c r="S3017" s="177">
        <v>1</v>
      </c>
    </row>
    <row r="3018" spans="2:19" s="141" customFormat="1" ht="13.5" customHeight="1" x14ac:dyDescent="0.25">
      <c r="B3018" s="137">
        <v>3005</v>
      </c>
      <c r="C3018" s="86">
        <v>4</v>
      </c>
      <c r="D3018" s="143" t="s">
        <v>2472</v>
      </c>
      <c r="E3018" s="128" t="s">
        <v>2473</v>
      </c>
      <c r="F3018" s="84"/>
      <c r="G3018" s="84" t="s">
        <v>2467</v>
      </c>
      <c r="H3018" s="160">
        <f t="shared" ca="1" si="257"/>
        <v>-1</v>
      </c>
      <c r="I3018" s="251">
        <v>42044</v>
      </c>
      <c r="J3018" s="251">
        <v>42052</v>
      </c>
      <c r="K3018" s="161">
        <v>0.02</v>
      </c>
      <c r="L3018" s="180"/>
      <c r="M3018" s="251"/>
      <c r="N3018" s="251"/>
      <c r="O3018" s="161">
        <v>0.02</v>
      </c>
      <c r="P3018" s="151"/>
      <c r="Q3018" s="145"/>
      <c r="R3018" s="162"/>
      <c r="S3018" s="177">
        <v>0</v>
      </c>
    </row>
    <row r="3019" spans="2:19" s="141" customFormat="1" ht="13.5" customHeight="1" x14ac:dyDescent="0.25">
      <c r="B3019" s="137">
        <v>3006</v>
      </c>
      <c r="C3019" s="86">
        <v>4</v>
      </c>
      <c r="D3019" s="143" t="s">
        <v>2474</v>
      </c>
      <c r="E3019" s="128" t="s">
        <v>2475</v>
      </c>
      <c r="F3019" s="84"/>
      <c r="G3019" s="84" t="s">
        <v>2467</v>
      </c>
      <c r="H3019" s="160">
        <f t="shared" ca="1" si="257"/>
        <v>-1</v>
      </c>
      <c r="I3019" s="251">
        <v>42044</v>
      </c>
      <c r="J3019" s="251">
        <v>42048</v>
      </c>
      <c r="K3019" s="161">
        <v>0.01</v>
      </c>
      <c r="L3019" s="180"/>
      <c r="M3019" s="251"/>
      <c r="N3019" s="251"/>
      <c r="O3019" s="161">
        <v>0.01</v>
      </c>
      <c r="P3019" s="151"/>
      <c r="Q3019" s="145"/>
      <c r="R3019" s="162"/>
      <c r="S3019" s="177">
        <v>0</v>
      </c>
    </row>
    <row r="3020" spans="2:19" s="141" customFormat="1" ht="13.5" customHeight="1" x14ac:dyDescent="0.25">
      <c r="B3020" s="137">
        <v>3007</v>
      </c>
      <c r="C3020" s="86">
        <v>4</v>
      </c>
      <c r="D3020" s="143" t="s">
        <v>2476</v>
      </c>
      <c r="E3020" s="128" t="s">
        <v>2477</v>
      </c>
      <c r="F3020" s="84"/>
      <c r="G3020" s="84" t="s">
        <v>2467</v>
      </c>
      <c r="H3020" s="160">
        <f t="shared" ca="1" si="257"/>
        <v>-1</v>
      </c>
      <c r="I3020" s="251">
        <v>42044</v>
      </c>
      <c r="J3020" s="251">
        <v>42062</v>
      </c>
      <c r="K3020" s="161">
        <v>0.02</v>
      </c>
      <c r="L3020" s="180"/>
      <c r="M3020" s="251"/>
      <c r="N3020" s="251"/>
      <c r="O3020" s="161">
        <v>0.02</v>
      </c>
      <c r="P3020" s="151"/>
      <c r="Q3020" s="145"/>
      <c r="R3020" s="162"/>
      <c r="S3020" s="177">
        <v>0</v>
      </c>
    </row>
    <row r="3021" spans="2:19" s="141" customFormat="1" ht="13.5" customHeight="1" x14ac:dyDescent="0.25">
      <c r="B3021" s="137">
        <v>3008</v>
      </c>
      <c r="C3021" s="86">
        <v>4</v>
      </c>
      <c r="D3021" s="143" t="s">
        <v>2478</v>
      </c>
      <c r="E3021" s="128" t="s">
        <v>2479</v>
      </c>
      <c r="F3021" s="84"/>
      <c r="G3021" s="84" t="s">
        <v>2467</v>
      </c>
      <c r="H3021" s="160">
        <f t="shared" ca="1" si="257"/>
        <v>0</v>
      </c>
      <c r="I3021" s="251">
        <v>42058</v>
      </c>
      <c r="J3021" s="251">
        <v>42116</v>
      </c>
      <c r="K3021" s="161">
        <f>SUM(K3022:K3035)</f>
        <v>0.17</v>
      </c>
      <c r="L3021" s="180"/>
      <c r="M3021" s="251"/>
      <c r="N3021" s="251"/>
      <c r="O3021" s="161">
        <f>SUM(O3022:O3035)</f>
        <v>0.17</v>
      </c>
      <c r="P3021" s="151"/>
      <c r="Q3021" s="145"/>
      <c r="R3021" s="162"/>
      <c r="S3021" s="177">
        <v>0</v>
      </c>
    </row>
    <row r="3022" spans="2:19" s="141" customFormat="1" ht="13.5" customHeight="1" x14ac:dyDescent="0.25">
      <c r="B3022" s="137">
        <v>3009</v>
      </c>
      <c r="C3022" s="163">
        <v>5</v>
      </c>
      <c r="D3022" s="143" t="s">
        <v>2480</v>
      </c>
      <c r="E3022" s="164" t="s">
        <v>2481</v>
      </c>
      <c r="F3022" s="84"/>
      <c r="G3022" s="84" t="s">
        <v>2467</v>
      </c>
      <c r="H3022" s="160">
        <f t="shared" ca="1" si="257"/>
        <v>0</v>
      </c>
      <c r="I3022" s="251">
        <v>42058</v>
      </c>
      <c r="J3022" s="251">
        <v>42116</v>
      </c>
      <c r="K3022" s="161">
        <v>0.02</v>
      </c>
      <c r="L3022" s="180"/>
      <c r="M3022" s="251"/>
      <c r="N3022" s="251"/>
      <c r="O3022" s="161">
        <v>0.02</v>
      </c>
      <c r="P3022" s="151"/>
      <c r="Q3022" s="145"/>
      <c r="R3022" s="162"/>
      <c r="S3022" s="177">
        <v>0</v>
      </c>
    </row>
    <row r="3023" spans="2:19" s="141" customFormat="1" ht="13.5" customHeight="1" x14ac:dyDescent="0.25">
      <c r="B3023" s="137">
        <v>3010</v>
      </c>
      <c r="C3023" s="163">
        <v>5</v>
      </c>
      <c r="D3023" s="143" t="s">
        <v>2482</v>
      </c>
      <c r="E3023" s="164" t="s">
        <v>1080</v>
      </c>
      <c r="F3023" s="84"/>
      <c r="G3023" s="84" t="s">
        <v>2467</v>
      </c>
      <c r="H3023" s="160">
        <f t="shared" ca="1" si="257"/>
        <v>0</v>
      </c>
      <c r="I3023" s="251">
        <v>42093</v>
      </c>
      <c r="J3023" s="251">
        <v>42116</v>
      </c>
      <c r="K3023" s="161">
        <v>0.01</v>
      </c>
      <c r="L3023" s="180"/>
      <c r="M3023" s="251"/>
      <c r="N3023" s="251"/>
      <c r="O3023" s="161">
        <v>0.01</v>
      </c>
      <c r="P3023" s="151"/>
      <c r="Q3023" s="145"/>
      <c r="R3023" s="162"/>
      <c r="S3023" s="177">
        <v>0</v>
      </c>
    </row>
    <row r="3024" spans="2:19" s="141" customFormat="1" ht="13.5" customHeight="1" x14ac:dyDescent="0.25">
      <c r="B3024" s="137">
        <v>3011</v>
      </c>
      <c r="C3024" s="163">
        <v>5</v>
      </c>
      <c r="D3024" s="143" t="s">
        <v>2483</v>
      </c>
      <c r="E3024" s="164" t="s">
        <v>2484</v>
      </c>
      <c r="F3024" s="84"/>
      <c r="G3024" s="84" t="s">
        <v>2467</v>
      </c>
      <c r="H3024" s="160">
        <f t="shared" ca="1" si="257"/>
        <v>0</v>
      </c>
      <c r="I3024" s="251">
        <v>42072</v>
      </c>
      <c r="J3024" s="251">
        <v>42116</v>
      </c>
      <c r="K3024" s="161">
        <v>0.01</v>
      </c>
      <c r="L3024" s="180"/>
      <c r="M3024" s="251"/>
      <c r="N3024" s="251"/>
      <c r="O3024" s="161">
        <v>0.01</v>
      </c>
      <c r="P3024" s="151"/>
      <c r="Q3024" s="145"/>
      <c r="R3024" s="162"/>
      <c r="S3024" s="177">
        <v>0</v>
      </c>
    </row>
    <row r="3025" spans="2:19" s="141" customFormat="1" ht="13.5" customHeight="1" x14ac:dyDescent="0.25">
      <c r="B3025" s="137">
        <v>3012</v>
      </c>
      <c r="C3025" s="86">
        <v>5</v>
      </c>
      <c r="D3025" s="143" t="s">
        <v>2485</v>
      </c>
      <c r="E3025" s="128" t="s">
        <v>2486</v>
      </c>
      <c r="F3025" s="84"/>
      <c r="G3025" s="84" t="s">
        <v>2467</v>
      </c>
      <c r="H3025" s="160">
        <f t="shared" ca="1" si="257"/>
        <v>-1</v>
      </c>
      <c r="I3025" s="251">
        <v>42072</v>
      </c>
      <c r="J3025" s="251">
        <v>42090</v>
      </c>
      <c r="K3025" s="161">
        <v>0.01</v>
      </c>
      <c r="L3025" s="180"/>
      <c r="M3025" s="251"/>
      <c r="N3025" s="251"/>
      <c r="O3025" s="161">
        <v>0.01</v>
      </c>
      <c r="P3025" s="151"/>
      <c r="Q3025" s="145"/>
      <c r="R3025" s="162"/>
      <c r="S3025" s="177">
        <v>0</v>
      </c>
    </row>
    <row r="3026" spans="2:19" s="141" customFormat="1" ht="13.5" customHeight="1" x14ac:dyDescent="0.25">
      <c r="B3026" s="137">
        <v>3013</v>
      </c>
      <c r="C3026" s="163">
        <v>5</v>
      </c>
      <c r="D3026" s="143" t="s">
        <v>2487</v>
      </c>
      <c r="E3026" s="164" t="s">
        <v>2488</v>
      </c>
      <c r="F3026" s="84"/>
      <c r="G3026" s="84" t="s">
        <v>2467</v>
      </c>
      <c r="H3026" s="160">
        <f t="shared" ca="1" si="257"/>
        <v>0</v>
      </c>
      <c r="I3026" s="251">
        <v>42093</v>
      </c>
      <c r="J3026" s="251">
        <v>42116</v>
      </c>
      <c r="K3026" s="161">
        <v>0.01</v>
      </c>
      <c r="L3026" s="180"/>
      <c r="M3026" s="251"/>
      <c r="N3026" s="251"/>
      <c r="O3026" s="161">
        <v>0.01</v>
      </c>
      <c r="P3026" s="151"/>
      <c r="Q3026" s="145"/>
      <c r="R3026" s="162"/>
      <c r="S3026" s="177">
        <v>0</v>
      </c>
    </row>
    <row r="3027" spans="2:19" s="141" customFormat="1" ht="13.5" customHeight="1" x14ac:dyDescent="0.25">
      <c r="B3027" s="137">
        <v>3014</v>
      </c>
      <c r="C3027" s="86">
        <v>5</v>
      </c>
      <c r="D3027" s="143" t="s">
        <v>2489</v>
      </c>
      <c r="E3027" s="128" t="s">
        <v>2490</v>
      </c>
      <c r="F3027" s="84"/>
      <c r="G3027" s="84" t="s">
        <v>2467</v>
      </c>
      <c r="H3027" s="160">
        <f t="shared" ca="1" si="257"/>
        <v>0</v>
      </c>
      <c r="I3027" s="251">
        <v>42093</v>
      </c>
      <c r="J3027" s="251">
        <v>42116</v>
      </c>
      <c r="K3027" s="161">
        <v>0.01</v>
      </c>
      <c r="L3027" s="180"/>
      <c r="M3027" s="251"/>
      <c r="N3027" s="251"/>
      <c r="O3027" s="161">
        <v>0.01</v>
      </c>
      <c r="P3027" s="151"/>
      <c r="Q3027" s="145"/>
      <c r="R3027" s="162"/>
      <c r="S3027" s="177">
        <v>0</v>
      </c>
    </row>
    <row r="3028" spans="2:19" s="141" customFormat="1" ht="13.5" customHeight="1" x14ac:dyDescent="0.25">
      <c r="B3028" s="137">
        <v>3015</v>
      </c>
      <c r="C3028" s="163">
        <v>5</v>
      </c>
      <c r="D3028" s="143" t="s">
        <v>2491</v>
      </c>
      <c r="E3028" s="164" t="s">
        <v>1087</v>
      </c>
      <c r="F3028" s="84"/>
      <c r="G3028" s="84" t="s">
        <v>2467</v>
      </c>
      <c r="H3028" s="160">
        <f t="shared" ca="1" si="257"/>
        <v>0</v>
      </c>
      <c r="I3028" s="251">
        <v>42058</v>
      </c>
      <c r="J3028" s="251">
        <v>42116</v>
      </c>
      <c r="K3028" s="161">
        <v>0.01</v>
      </c>
      <c r="L3028" s="180"/>
      <c r="M3028" s="251"/>
      <c r="N3028" s="251"/>
      <c r="O3028" s="161">
        <v>0.01</v>
      </c>
      <c r="P3028" s="151"/>
      <c r="Q3028" s="145"/>
      <c r="R3028" s="162"/>
      <c r="S3028" s="177">
        <v>0</v>
      </c>
    </row>
    <row r="3029" spans="2:19" s="141" customFormat="1" ht="13.5" customHeight="1" x14ac:dyDescent="0.25">
      <c r="B3029" s="137">
        <v>3016</v>
      </c>
      <c r="C3029" s="163">
        <v>5</v>
      </c>
      <c r="D3029" s="143" t="s">
        <v>2492</v>
      </c>
      <c r="E3029" s="164" t="s">
        <v>1085</v>
      </c>
      <c r="F3029" s="84"/>
      <c r="G3029" s="84" t="s">
        <v>2467</v>
      </c>
      <c r="H3029" s="160">
        <f t="shared" ca="1" si="257"/>
        <v>0</v>
      </c>
      <c r="I3029" s="251">
        <v>42093</v>
      </c>
      <c r="J3029" s="251">
        <v>42116</v>
      </c>
      <c r="K3029" s="161">
        <v>0.01</v>
      </c>
      <c r="L3029" s="180"/>
      <c r="M3029" s="251"/>
      <c r="N3029" s="251"/>
      <c r="O3029" s="161">
        <v>0.01</v>
      </c>
      <c r="P3029" s="151"/>
      <c r="Q3029" s="145"/>
      <c r="R3029" s="162"/>
      <c r="S3029" s="177">
        <v>0</v>
      </c>
    </row>
    <row r="3030" spans="2:19" s="141" customFormat="1" ht="13.5" customHeight="1" x14ac:dyDescent="0.25">
      <c r="B3030" s="137">
        <v>3017</v>
      </c>
      <c r="C3030" s="163">
        <v>5</v>
      </c>
      <c r="D3030" s="143" t="s">
        <v>2493</v>
      </c>
      <c r="E3030" s="164" t="s">
        <v>2494</v>
      </c>
      <c r="F3030" s="84"/>
      <c r="G3030" s="84" t="s">
        <v>2467</v>
      </c>
      <c r="H3030" s="160">
        <f t="shared" ca="1" si="257"/>
        <v>0</v>
      </c>
      <c r="I3030" s="251">
        <v>42093</v>
      </c>
      <c r="J3030" s="251">
        <v>42116</v>
      </c>
      <c r="K3030" s="161">
        <v>0.01</v>
      </c>
      <c r="L3030" s="180"/>
      <c r="M3030" s="251"/>
      <c r="N3030" s="251"/>
      <c r="O3030" s="161">
        <v>0.01</v>
      </c>
      <c r="P3030" s="151"/>
      <c r="Q3030" s="145"/>
      <c r="R3030" s="162"/>
      <c r="S3030" s="177">
        <v>0</v>
      </c>
    </row>
    <row r="3031" spans="2:19" s="141" customFormat="1" ht="13.5" customHeight="1" x14ac:dyDescent="0.25">
      <c r="B3031" s="137">
        <v>3018</v>
      </c>
      <c r="C3031" s="163">
        <v>5</v>
      </c>
      <c r="D3031" s="143" t="s">
        <v>2495</v>
      </c>
      <c r="E3031" s="164" t="s">
        <v>2496</v>
      </c>
      <c r="F3031" s="84"/>
      <c r="G3031" s="84" t="s">
        <v>2467</v>
      </c>
      <c r="H3031" s="160">
        <f t="shared" ca="1" si="257"/>
        <v>0</v>
      </c>
      <c r="I3031" s="251">
        <v>42058</v>
      </c>
      <c r="J3031" s="251">
        <v>42116</v>
      </c>
      <c r="K3031" s="161">
        <v>0.02</v>
      </c>
      <c r="L3031" s="180"/>
      <c r="M3031" s="251"/>
      <c r="N3031" s="251"/>
      <c r="O3031" s="161">
        <v>0.02</v>
      </c>
      <c r="P3031" s="151"/>
      <c r="Q3031" s="145"/>
      <c r="R3031" s="162"/>
      <c r="S3031" s="177">
        <v>0</v>
      </c>
    </row>
    <row r="3032" spans="2:19" s="141" customFormat="1" ht="13.5" customHeight="1" x14ac:dyDescent="0.25">
      <c r="B3032" s="137">
        <v>3019</v>
      </c>
      <c r="C3032" s="163">
        <v>5</v>
      </c>
      <c r="D3032" s="143" t="s">
        <v>2497</v>
      </c>
      <c r="E3032" s="164" t="s">
        <v>2498</v>
      </c>
      <c r="F3032" s="84"/>
      <c r="G3032" s="84" t="s">
        <v>2467</v>
      </c>
      <c r="H3032" s="160">
        <f t="shared" ca="1" si="257"/>
        <v>0</v>
      </c>
      <c r="I3032" s="251">
        <v>42072</v>
      </c>
      <c r="J3032" s="251">
        <v>42116</v>
      </c>
      <c r="K3032" s="161">
        <v>0.01</v>
      </c>
      <c r="L3032" s="180"/>
      <c r="M3032" s="251"/>
      <c r="N3032" s="251"/>
      <c r="O3032" s="161">
        <v>0.01</v>
      </c>
      <c r="P3032" s="151"/>
      <c r="Q3032" s="145"/>
      <c r="R3032" s="162"/>
      <c r="S3032" s="177">
        <v>0</v>
      </c>
    </row>
    <row r="3033" spans="2:19" s="141" customFormat="1" ht="13.5" customHeight="1" x14ac:dyDescent="0.25">
      <c r="B3033" s="137">
        <v>3020</v>
      </c>
      <c r="C3033" s="163">
        <v>5</v>
      </c>
      <c r="D3033" s="143" t="s">
        <v>2499</v>
      </c>
      <c r="E3033" s="164" t="s">
        <v>2500</v>
      </c>
      <c r="F3033" s="84"/>
      <c r="G3033" s="84" t="s">
        <v>2467</v>
      </c>
      <c r="H3033" s="160">
        <f t="shared" ca="1" si="257"/>
        <v>0</v>
      </c>
      <c r="I3033" s="251">
        <v>42058</v>
      </c>
      <c r="J3033" s="251">
        <v>42116</v>
      </c>
      <c r="K3033" s="161">
        <v>0.02</v>
      </c>
      <c r="L3033" s="180"/>
      <c r="M3033" s="251"/>
      <c r="N3033" s="251"/>
      <c r="O3033" s="161">
        <v>0.02</v>
      </c>
      <c r="P3033" s="151"/>
      <c r="Q3033" s="145"/>
      <c r="R3033" s="162"/>
      <c r="S3033" s="177">
        <v>0</v>
      </c>
    </row>
    <row r="3034" spans="2:19" s="141" customFormat="1" ht="13.5" customHeight="1" x14ac:dyDescent="0.25">
      <c r="B3034" s="137">
        <v>3021</v>
      </c>
      <c r="C3034" s="163">
        <v>5</v>
      </c>
      <c r="D3034" s="143" t="s">
        <v>2501</v>
      </c>
      <c r="E3034" s="164" t="s">
        <v>2502</v>
      </c>
      <c r="F3034" s="84"/>
      <c r="G3034" s="84" t="s">
        <v>2467</v>
      </c>
      <c r="H3034" s="160">
        <f t="shared" ca="1" si="257"/>
        <v>0</v>
      </c>
      <c r="I3034" s="251">
        <v>42072</v>
      </c>
      <c r="J3034" s="251">
        <v>42116</v>
      </c>
      <c r="K3034" s="161">
        <v>0.01</v>
      </c>
      <c r="L3034" s="180"/>
      <c r="M3034" s="251"/>
      <c r="N3034" s="251"/>
      <c r="O3034" s="161">
        <v>0.01</v>
      </c>
      <c r="P3034" s="151"/>
      <c r="Q3034" s="145"/>
      <c r="R3034" s="162"/>
      <c r="S3034" s="177">
        <v>0</v>
      </c>
    </row>
    <row r="3035" spans="2:19" s="141" customFormat="1" ht="13.5" customHeight="1" x14ac:dyDescent="0.25">
      <c r="B3035" s="137">
        <v>3022</v>
      </c>
      <c r="C3035" s="86">
        <v>5</v>
      </c>
      <c r="D3035" s="143" t="s">
        <v>2503</v>
      </c>
      <c r="E3035" s="128" t="s">
        <v>2504</v>
      </c>
      <c r="F3035" s="84"/>
      <c r="G3035" s="84" t="s">
        <v>2467</v>
      </c>
      <c r="H3035" s="160">
        <f t="shared" ca="1" si="257"/>
        <v>0</v>
      </c>
      <c r="I3035" s="251">
        <v>42058</v>
      </c>
      <c r="J3035" s="251">
        <v>42116</v>
      </c>
      <c r="K3035" s="161">
        <v>0.01</v>
      </c>
      <c r="L3035" s="180"/>
      <c r="M3035" s="251"/>
      <c r="N3035" s="251"/>
      <c r="O3035" s="161">
        <v>0.01</v>
      </c>
      <c r="P3035" s="151"/>
      <c r="Q3035" s="145"/>
      <c r="R3035" s="162"/>
      <c r="S3035" s="177">
        <v>0</v>
      </c>
    </row>
    <row r="3036" spans="2:19" s="141" customFormat="1" ht="13.5" customHeight="1" x14ac:dyDescent="0.25">
      <c r="B3036" s="137">
        <v>3023</v>
      </c>
      <c r="C3036" s="86">
        <v>4</v>
      </c>
      <c r="D3036" s="143" t="s">
        <v>2505</v>
      </c>
      <c r="E3036" s="128" t="s">
        <v>2506</v>
      </c>
      <c r="F3036" s="84"/>
      <c r="G3036" s="84" t="s">
        <v>2467</v>
      </c>
      <c r="H3036" s="160">
        <f t="shared" ca="1" si="257"/>
        <v>0</v>
      </c>
      <c r="I3036" s="251">
        <v>42058</v>
      </c>
      <c r="J3036" s="251">
        <v>42116</v>
      </c>
      <c r="K3036" s="161">
        <f>SUM(K3037:K3049)</f>
        <v>0.16</v>
      </c>
      <c r="L3036" s="180"/>
      <c r="M3036" s="251"/>
      <c r="N3036" s="251"/>
      <c r="O3036" s="161">
        <f>SUM(O3037:O3049)</f>
        <v>0.16</v>
      </c>
      <c r="P3036" s="151"/>
      <c r="Q3036" s="145"/>
      <c r="R3036" s="162"/>
      <c r="S3036" s="177">
        <v>0</v>
      </c>
    </row>
    <row r="3037" spans="2:19" s="141" customFormat="1" ht="13.5" customHeight="1" x14ac:dyDescent="0.25">
      <c r="B3037" s="137">
        <v>3024</v>
      </c>
      <c r="C3037" s="86">
        <v>5</v>
      </c>
      <c r="D3037" s="143" t="s">
        <v>2507</v>
      </c>
      <c r="E3037" s="164" t="s">
        <v>2481</v>
      </c>
      <c r="F3037" s="84"/>
      <c r="G3037" s="84" t="s">
        <v>2467</v>
      </c>
      <c r="H3037" s="160">
        <f t="shared" ca="1" si="257"/>
        <v>0</v>
      </c>
      <c r="I3037" s="251">
        <v>42058</v>
      </c>
      <c r="J3037" s="251">
        <v>42116</v>
      </c>
      <c r="K3037" s="161">
        <v>0.02</v>
      </c>
      <c r="L3037" s="180"/>
      <c r="M3037" s="251"/>
      <c r="N3037" s="251"/>
      <c r="O3037" s="161">
        <v>0.02</v>
      </c>
      <c r="P3037" s="151"/>
      <c r="Q3037" s="145"/>
      <c r="R3037" s="162"/>
      <c r="S3037" s="177">
        <v>0</v>
      </c>
    </row>
    <row r="3038" spans="2:19" s="141" customFormat="1" ht="13.5" customHeight="1" x14ac:dyDescent="0.25">
      <c r="B3038" s="137">
        <v>3025</v>
      </c>
      <c r="C3038" s="86">
        <v>5</v>
      </c>
      <c r="D3038" s="143" t="s">
        <v>2508</v>
      </c>
      <c r="E3038" s="164" t="s">
        <v>1080</v>
      </c>
      <c r="F3038" s="84"/>
      <c r="G3038" s="84" t="s">
        <v>2467</v>
      </c>
      <c r="H3038" s="160">
        <f t="shared" ca="1" si="257"/>
        <v>0</v>
      </c>
      <c r="I3038" s="251">
        <v>42093</v>
      </c>
      <c r="J3038" s="251">
        <v>42116</v>
      </c>
      <c r="K3038" s="161">
        <v>0.01</v>
      </c>
      <c r="L3038" s="180"/>
      <c r="M3038" s="251"/>
      <c r="N3038" s="251"/>
      <c r="O3038" s="161">
        <v>0.01</v>
      </c>
      <c r="P3038" s="151"/>
      <c r="Q3038" s="145"/>
      <c r="R3038" s="162"/>
      <c r="S3038" s="177">
        <v>0</v>
      </c>
    </row>
    <row r="3039" spans="2:19" s="141" customFormat="1" ht="13.5" customHeight="1" x14ac:dyDescent="0.25">
      <c r="B3039" s="137">
        <v>3026</v>
      </c>
      <c r="C3039" s="86">
        <v>5</v>
      </c>
      <c r="D3039" s="143" t="s">
        <v>2509</v>
      </c>
      <c r="E3039" s="164" t="s">
        <v>2484</v>
      </c>
      <c r="F3039" s="84"/>
      <c r="G3039" s="84" t="s">
        <v>2467</v>
      </c>
      <c r="H3039" s="160">
        <f t="shared" ca="1" si="257"/>
        <v>0</v>
      </c>
      <c r="I3039" s="251">
        <v>42058</v>
      </c>
      <c r="J3039" s="251">
        <v>42116</v>
      </c>
      <c r="K3039" s="161">
        <v>0.01</v>
      </c>
      <c r="L3039" s="180"/>
      <c r="M3039" s="251"/>
      <c r="N3039" s="251"/>
      <c r="O3039" s="161">
        <v>0.01</v>
      </c>
      <c r="P3039" s="151"/>
      <c r="Q3039" s="145"/>
      <c r="R3039" s="162"/>
      <c r="S3039" s="177">
        <v>0</v>
      </c>
    </row>
    <row r="3040" spans="2:19" s="141" customFormat="1" ht="13.5" customHeight="1" x14ac:dyDescent="0.25">
      <c r="B3040" s="137">
        <v>3027</v>
      </c>
      <c r="C3040" s="86">
        <v>5</v>
      </c>
      <c r="D3040" s="143" t="s">
        <v>2510</v>
      </c>
      <c r="E3040" s="128" t="s">
        <v>2486</v>
      </c>
      <c r="F3040" s="84"/>
      <c r="G3040" s="84" t="s">
        <v>2467</v>
      </c>
      <c r="H3040" s="160">
        <f t="shared" ca="1" si="257"/>
        <v>0</v>
      </c>
      <c r="I3040" s="251">
        <v>42093</v>
      </c>
      <c r="J3040" s="251">
        <v>42116</v>
      </c>
      <c r="K3040" s="161">
        <v>0.01</v>
      </c>
      <c r="L3040" s="180"/>
      <c r="M3040" s="251"/>
      <c r="N3040" s="251"/>
      <c r="O3040" s="161">
        <v>0.01</v>
      </c>
      <c r="P3040" s="151"/>
      <c r="Q3040" s="145"/>
      <c r="R3040" s="162"/>
      <c r="S3040" s="177">
        <v>0</v>
      </c>
    </row>
    <row r="3041" spans="2:19" s="141" customFormat="1" ht="13.5" customHeight="1" x14ac:dyDescent="0.25">
      <c r="B3041" s="137">
        <v>3028</v>
      </c>
      <c r="C3041" s="86">
        <v>5</v>
      </c>
      <c r="D3041" s="143" t="s">
        <v>2511</v>
      </c>
      <c r="E3041" s="164" t="s">
        <v>2488</v>
      </c>
      <c r="F3041" s="84"/>
      <c r="G3041" s="84" t="s">
        <v>2467</v>
      </c>
      <c r="H3041" s="160">
        <f t="shared" ca="1" si="257"/>
        <v>0</v>
      </c>
      <c r="I3041" s="251">
        <v>42093</v>
      </c>
      <c r="J3041" s="251">
        <v>42116</v>
      </c>
      <c r="K3041" s="161">
        <v>0.01</v>
      </c>
      <c r="L3041" s="180"/>
      <c r="M3041" s="251"/>
      <c r="N3041" s="251"/>
      <c r="O3041" s="161">
        <v>0.01</v>
      </c>
      <c r="P3041" s="151"/>
      <c r="Q3041" s="145"/>
      <c r="R3041" s="162"/>
      <c r="S3041" s="177">
        <v>0</v>
      </c>
    </row>
    <row r="3042" spans="2:19" s="141" customFormat="1" ht="13.5" customHeight="1" x14ac:dyDescent="0.25">
      <c r="B3042" s="137">
        <v>3029</v>
      </c>
      <c r="C3042" s="86">
        <v>5</v>
      </c>
      <c r="D3042" s="143" t="s">
        <v>2512</v>
      </c>
      <c r="E3042" s="128" t="s">
        <v>2490</v>
      </c>
      <c r="F3042" s="84"/>
      <c r="G3042" s="84" t="s">
        <v>2467</v>
      </c>
      <c r="H3042" s="160">
        <f t="shared" ca="1" si="257"/>
        <v>0</v>
      </c>
      <c r="I3042" s="251">
        <v>42093</v>
      </c>
      <c r="J3042" s="251">
        <v>42116</v>
      </c>
      <c r="K3042" s="161">
        <v>0.01</v>
      </c>
      <c r="L3042" s="180"/>
      <c r="M3042" s="251"/>
      <c r="N3042" s="251"/>
      <c r="O3042" s="161">
        <v>0.01</v>
      </c>
      <c r="P3042" s="151"/>
      <c r="Q3042" s="145"/>
      <c r="R3042" s="162"/>
      <c r="S3042" s="177">
        <v>0</v>
      </c>
    </row>
    <row r="3043" spans="2:19" s="141" customFormat="1" ht="13.5" customHeight="1" x14ac:dyDescent="0.25">
      <c r="B3043" s="137">
        <v>3030</v>
      </c>
      <c r="C3043" s="86">
        <v>5</v>
      </c>
      <c r="D3043" s="143" t="s">
        <v>2513</v>
      </c>
      <c r="E3043" s="164" t="s">
        <v>1087</v>
      </c>
      <c r="F3043" s="84"/>
      <c r="G3043" s="84" t="s">
        <v>2467</v>
      </c>
      <c r="H3043" s="160">
        <f t="shared" ca="1" si="257"/>
        <v>0</v>
      </c>
      <c r="I3043" s="251">
        <v>42058</v>
      </c>
      <c r="J3043" s="251">
        <v>42116</v>
      </c>
      <c r="K3043" s="161">
        <v>0.01</v>
      </c>
      <c r="L3043" s="180"/>
      <c r="M3043" s="251"/>
      <c r="N3043" s="251"/>
      <c r="O3043" s="161">
        <v>0.01</v>
      </c>
      <c r="P3043" s="151"/>
      <c r="Q3043" s="145"/>
      <c r="R3043" s="162"/>
      <c r="S3043" s="177">
        <v>0</v>
      </c>
    </row>
    <row r="3044" spans="2:19" s="141" customFormat="1" ht="13.5" customHeight="1" x14ac:dyDescent="0.25">
      <c r="B3044" s="137">
        <v>3031</v>
      </c>
      <c r="C3044" s="86">
        <v>5</v>
      </c>
      <c r="D3044" s="143" t="s">
        <v>2514</v>
      </c>
      <c r="E3044" s="164" t="s">
        <v>1085</v>
      </c>
      <c r="F3044" s="84"/>
      <c r="G3044" s="84" t="s">
        <v>2467</v>
      </c>
      <c r="H3044" s="160">
        <f t="shared" ca="1" si="257"/>
        <v>0</v>
      </c>
      <c r="I3044" s="251">
        <v>42093</v>
      </c>
      <c r="J3044" s="251">
        <v>42116</v>
      </c>
      <c r="K3044" s="161">
        <v>0.01</v>
      </c>
      <c r="L3044" s="180"/>
      <c r="M3044" s="251"/>
      <c r="N3044" s="251"/>
      <c r="O3044" s="161">
        <v>0.01</v>
      </c>
      <c r="P3044" s="151"/>
      <c r="Q3044" s="145"/>
      <c r="R3044" s="162"/>
      <c r="S3044" s="177">
        <v>0</v>
      </c>
    </row>
    <row r="3045" spans="2:19" s="141" customFormat="1" ht="13.5" customHeight="1" x14ac:dyDescent="0.25">
      <c r="B3045" s="137">
        <v>3032</v>
      </c>
      <c r="C3045" s="86">
        <v>5</v>
      </c>
      <c r="D3045" s="143" t="s">
        <v>2515</v>
      </c>
      <c r="E3045" s="164" t="s">
        <v>2494</v>
      </c>
      <c r="F3045" s="84"/>
      <c r="G3045" s="84" t="s">
        <v>2467</v>
      </c>
      <c r="H3045" s="160">
        <f t="shared" ca="1" si="257"/>
        <v>0</v>
      </c>
      <c r="I3045" s="251">
        <v>42093</v>
      </c>
      <c r="J3045" s="251">
        <v>42116</v>
      </c>
      <c r="K3045" s="161">
        <v>0.01</v>
      </c>
      <c r="L3045" s="180"/>
      <c r="M3045" s="251"/>
      <c r="N3045" s="251"/>
      <c r="O3045" s="161">
        <v>0.01</v>
      </c>
      <c r="P3045" s="151"/>
      <c r="Q3045" s="145"/>
      <c r="R3045" s="162"/>
      <c r="S3045" s="177">
        <v>0</v>
      </c>
    </row>
    <row r="3046" spans="2:19" s="141" customFormat="1" ht="13.5" customHeight="1" x14ac:dyDescent="0.25">
      <c r="B3046" s="137">
        <v>3033</v>
      </c>
      <c r="C3046" s="86">
        <v>5</v>
      </c>
      <c r="D3046" s="143" t="s">
        <v>2516</v>
      </c>
      <c r="E3046" s="164" t="s">
        <v>2496</v>
      </c>
      <c r="F3046" s="84"/>
      <c r="G3046" s="84" t="s">
        <v>2467</v>
      </c>
      <c r="H3046" s="160">
        <f t="shared" ca="1" si="257"/>
        <v>0</v>
      </c>
      <c r="I3046" s="251">
        <v>42072</v>
      </c>
      <c r="J3046" s="251">
        <v>42116</v>
      </c>
      <c r="K3046" s="161">
        <v>0.02</v>
      </c>
      <c r="L3046" s="180"/>
      <c r="M3046" s="251"/>
      <c r="N3046" s="251"/>
      <c r="O3046" s="161">
        <v>0.02</v>
      </c>
      <c r="P3046" s="151"/>
      <c r="Q3046" s="145"/>
      <c r="R3046" s="162"/>
      <c r="S3046" s="177">
        <v>0</v>
      </c>
    </row>
    <row r="3047" spans="2:19" s="141" customFormat="1" ht="13.5" customHeight="1" x14ac:dyDescent="0.25">
      <c r="B3047" s="137">
        <v>3034</v>
      </c>
      <c r="C3047" s="86">
        <v>5</v>
      </c>
      <c r="D3047" s="143" t="s">
        <v>2517</v>
      </c>
      <c r="E3047" s="164" t="s">
        <v>2500</v>
      </c>
      <c r="F3047" s="84"/>
      <c r="G3047" s="84" t="s">
        <v>2467</v>
      </c>
      <c r="H3047" s="160">
        <f t="shared" ca="1" si="257"/>
        <v>0</v>
      </c>
      <c r="I3047" s="251">
        <v>42058</v>
      </c>
      <c r="J3047" s="251">
        <v>42116</v>
      </c>
      <c r="K3047" s="161">
        <v>0.02</v>
      </c>
      <c r="L3047" s="180"/>
      <c r="M3047" s="251"/>
      <c r="N3047" s="251"/>
      <c r="O3047" s="161">
        <v>0.02</v>
      </c>
      <c r="P3047" s="151"/>
      <c r="Q3047" s="145"/>
      <c r="R3047" s="162"/>
      <c r="S3047" s="177">
        <v>0</v>
      </c>
    </row>
    <row r="3048" spans="2:19" s="141" customFormat="1" ht="13.5" customHeight="1" x14ac:dyDescent="0.25">
      <c r="B3048" s="137">
        <v>3035</v>
      </c>
      <c r="C3048" s="86">
        <v>5</v>
      </c>
      <c r="D3048" s="143" t="s">
        <v>2518</v>
      </c>
      <c r="E3048" s="164" t="s">
        <v>2502</v>
      </c>
      <c r="F3048" s="84"/>
      <c r="G3048" s="84" t="s">
        <v>2467</v>
      </c>
      <c r="H3048" s="160">
        <f t="shared" ca="1" si="257"/>
        <v>0</v>
      </c>
      <c r="I3048" s="251">
        <v>42072</v>
      </c>
      <c r="J3048" s="251">
        <v>42116</v>
      </c>
      <c r="K3048" s="161">
        <v>0.01</v>
      </c>
      <c r="L3048" s="180"/>
      <c r="M3048" s="251"/>
      <c r="N3048" s="251"/>
      <c r="O3048" s="161">
        <v>0.01</v>
      </c>
      <c r="P3048" s="151"/>
      <c r="Q3048" s="145"/>
      <c r="R3048" s="162"/>
      <c r="S3048" s="177">
        <v>0</v>
      </c>
    </row>
    <row r="3049" spans="2:19" s="141" customFormat="1" ht="13.5" customHeight="1" x14ac:dyDescent="0.25">
      <c r="B3049" s="137">
        <v>3036</v>
      </c>
      <c r="C3049" s="86">
        <v>5</v>
      </c>
      <c r="D3049" s="143" t="s">
        <v>2519</v>
      </c>
      <c r="E3049" s="128" t="s">
        <v>2504</v>
      </c>
      <c r="F3049" s="84"/>
      <c r="G3049" s="84" t="s">
        <v>2467</v>
      </c>
      <c r="H3049" s="160">
        <f t="shared" ca="1" si="257"/>
        <v>0</v>
      </c>
      <c r="I3049" s="251">
        <v>42058</v>
      </c>
      <c r="J3049" s="251">
        <v>42116</v>
      </c>
      <c r="K3049" s="161">
        <v>0.01</v>
      </c>
      <c r="L3049" s="180"/>
      <c r="M3049" s="251"/>
      <c r="N3049" s="251"/>
      <c r="O3049" s="161">
        <v>0.01</v>
      </c>
      <c r="P3049" s="151"/>
      <c r="Q3049" s="145"/>
      <c r="R3049" s="162"/>
      <c r="S3049" s="177">
        <v>0</v>
      </c>
    </row>
    <row r="3050" spans="2:19" s="141" customFormat="1" ht="13.5" customHeight="1" x14ac:dyDescent="0.25">
      <c r="B3050" s="137">
        <v>3037</v>
      </c>
      <c r="C3050" s="86">
        <v>4</v>
      </c>
      <c r="D3050" s="143" t="s">
        <v>2520</v>
      </c>
      <c r="E3050" s="128" t="s">
        <v>2521</v>
      </c>
      <c r="F3050" s="84"/>
      <c r="G3050" s="84" t="s">
        <v>2467</v>
      </c>
      <c r="H3050" s="160">
        <f t="shared" ca="1" si="257"/>
        <v>0</v>
      </c>
      <c r="I3050" s="251">
        <v>42072</v>
      </c>
      <c r="J3050" s="251">
        <v>42116</v>
      </c>
      <c r="K3050" s="161">
        <f>SUM(K3051:K3071)</f>
        <v>0.21000000000000005</v>
      </c>
      <c r="L3050" s="180"/>
      <c r="M3050" s="251"/>
      <c r="N3050" s="251"/>
      <c r="O3050" s="161">
        <f>SUM(O3051:O3071)</f>
        <v>0.21000000000000005</v>
      </c>
      <c r="P3050" s="151"/>
      <c r="Q3050" s="145"/>
      <c r="R3050" s="162"/>
      <c r="S3050" s="177">
        <v>0</v>
      </c>
    </row>
    <row r="3051" spans="2:19" s="141" customFormat="1" ht="13.5" customHeight="1" x14ac:dyDescent="0.25">
      <c r="B3051" s="137">
        <v>3038</v>
      </c>
      <c r="C3051" s="86">
        <v>5</v>
      </c>
      <c r="D3051" s="143" t="s">
        <v>2522</v>
      </c>
      <c r="E3051" s="164" t="s">
        <v>1085</v>
      </c>
      <c r="F3051" s="84"/>
      <c r="G3051" s="84" t="s">
        <v>2467</v>
      </c>
      <c r="H3051" s="160">
        <f t="shared" ca="1" si="257"/>
        <v>0</v>
      </c>
      <c r="I3051" s="251">
        <v>42072</v>
      </c>
      <c r="J3051" s="251">
        <v>42116</v>
      </c>
      <c r="K3051" s="161">
        <v>0.01</v>
      </c>
      <c r="L3051" s="180"/>
      <c r="M3051" s="251"/>
      <c r="N3051" s="251"/>
      <c r="O3051" s="161">
        <v>0.01</v>
      </c>
      <c r="P3051" s="151"/>
      <c r="Q3051" s="145"/>
      <c r="R3051" s="162"/>
      <c r="S3051" s="177">
        <v>0</v>
      </c>
    </row>
    <row r="3052" spans="2:19" s="141" customFormat="1" ht="13.5" customHeight="1" x14ac:dyDescent="0.25">
      <c r="B3052" s="137">
        <v>3039</v>
      </c>
      <c r="C3052" s="86">
        <v>5</v>
      </c>
      <c r="D3052" s="143" t="s">
        <v>2523</v>
      </c>
      <c r="E3052" s="164" t="s">
        <v>1087</v>
      </c>
      <c r="F3052" s="84"/>
      <c r="G3052" s="84" t="s">
        <v>2467</v>
      </c>
      <c r="H3052" s="160">
        <f t="shared" ca="1" si="257"/>
        <v>0</v>
      </c>
      <c r="I3052" s="251">
        <v>42072</v>
      </c>
      <c r="J3052" s="251">
        <v>42116</v>
      </c>
      <c r="K3052" s="161">
        <v>0.01</v>
      </c>
      <c r="L3052" s="180"/>
      <c r="M3052" s="251"/>
      <c r="N3052" s="251"/>
      <c r="O3052" s="161">
        <v>0.01</v>
      </c>
      <c r="P3052" s="151"/>
      <c r="Q3052" s="145"/>
      <c r="R3052" s="162"/>
      <c r="S3052" s="177">
        <v>0</v>
      </c>
    </row>
    <row r="3053" spans="2:19" s="141" customFormat="1" ht="13.5" customHeight="1" x14ac:dyDescent="0.25">
      <c r="B3053" s="137">
        <v>3040</v>
      </c>
      <c r="C3053" s="86">
        <v>5</v>
      </c>
      <c r="D3053" s="143" t="s">
        <v>2524</v>
      </c>
      <c r="E3053" s="164" t="s">
        <v>2525</v>
      </c>
      <c r="F3053" s="84"/>
      <c r="G3053" s="84" t="s">
        <v>2467</v>
      </c>
      <c r="H3053" s="160">
        <f t="shared" ca="1" si="257"/>
        <v>0</v>
      </c>
      <c r="I3053" s="251">
        <v>42072</v>
      </c>
      <c r="J3053" s="251">
        <v>42116</v>
      </c>
      <c r="K3053" s="161">
        <v>0.01</v>
      </c>
      <c r="L3053" s="180"/>
      <c r="M3053" s="251"/>
      <c r="N3053" s="251"/>
      <c r="O3053" s="161">
        <v>0.01</v>
      </c>
      <c r="P3053" s="151"/>
      <c r="Q3053" s="145"/>
      <c r="R3053" s="162"/>
      <c r="S3053" s="177">
        <v>0</v>
      </c>
    </row>
    <row r="3054" spans="2:19" s="141" customFormat="1" ht="13.5" customHeight="1" x14ac:dyDescent="0.25">
      <c r="B3054" s="137">
        <v>3041</v>
      </c>
      <c r="C3054" s="86">
        <v>5</v>
      </c>
      <c r="D3054" s="143" t="s">
        <v>2526</v>
      </c>
      <c r="E3054" s="164" t="s">
        <v>2527</v>
      </c>
      <c r="F3054" s="84"/>
      <c r="G3054" s="84" t="s">
        <v>2467</v>
      </c>
      <c r="H3054" s="160">
        <f t="shared" ca="1" si="257"/>
        <v>0</v>
      </c>
      <c r="I3054" s="251">
        <v>42072</v>
      </c>
      <c r="J3054" s="251">
        <v>42116</v>
      </c>
      <c r="K3054" s="161">
        <v>0.01</v>
      </c>
      <c r="L3054" s="180"/>
      <c r="M3054" s="251"/>
      <c r="N3054" s="251"/>
      <c r="O3054" s="161">
        <v>0.01</v>
      </c>
      <c r="P3054" s="151"/>
      <c r="Q3054" s="145"/>
      <c r="R3054" s="162"/>
      <c r="S3054" s="177">
        <v>0</v>
      </c>
    </row>
    <row r="3055" spans="2:19" s="141" customFormat="1" ht="13.5" customHeight="1" x14ac:dyDescent="0.25">
      <c r="B3055" s="137">
        <v>3042</v>
      </c>
      <c r="C3055" s="86">
        <v>5</v>
      </c>
      <c r="D3055" s="143" t="s">
        <v>2528</v>
      </c>
      <c r="E3055" s="164" t="s">
        <v>2529</v>
      </c>
      <c r="F3055" s="84"/>
      <c r="G3055" s="84" t="s">
        <v>2467</v>
      </c>
      <c r="H3055" s="160">
        <f t="shared" ca="1" si="257"/>
        <v>0</v>
      </c>
      <c r="I3055" s="251">
        <v>42072</v>
      </c>
      <c r="J3055" s="251">
        <v>42116</v>
      </c>
      <c r="K3055" s="161">
        <v>0.01</v>
      </c>
      <c r="L3055" s="180"/>
      <c r="M3055" s="251"/>
      <c r="N3055" s="251"/>
      <c r="O3055" s="161">
        <v>0.01</v>
      </c>
      <c r="P3055" s="151"/>
      <c r="Q3055" s="145"/>
      <c r="R3055" s="162"/>
      <c r="S3055" s="177">
        <v>0</v>
      </c>
    </row>
    <row r="3056" spans="2:19" s="141" customFormat="1" ht="13.5" customHeight="1" x14ac:dyDescent="0.25">
      <c r="B3056" s="137">
        <v>3043</v>
      </c>
      <c r="C3056" s="86">
        <v>5</v>
      </c>
      <c r="D3056" s="143" t="s">
        <v>2530</v>
      </c>
      <c r="E3056" s="164" t="s">
        <v>2531</v>
      </c>
      <c r="F3056" s="84"/>
      <c r="G3056" s="84" t="s">
        <v>2467</v>
      </c>
      <c r="H3056" s="160">
        <f t="shared" ca="1" si="257"/>
        <v>0</v>
      </c>
      <c r="I3056" s="251">
        <v>42072</v>
      </c>
      <c r="J3056" s="251">
        <v>42116</v>
      </c>
      <c r="K3056" s="161">
        <v>0.01</v>
      </c>
      <c r="L3056" s="180"/>
      <c r="M3056" s="251"/>
      <c r="N3056" s="251"/>
      <c r="O3056" s="161">
        <v>0.01</v>
      </c>
      <c r="P3056" s="151"/>
      <c r="Q3056" s="145"/>
      <c r="R3056" s="162"/>
      <c r="S3056" s="177">
        <v>0</v>
      </c>
    </row>
    <row r="3057" spans="2:19" s="141" customFormat="1" ht="13.5" customHeight="1" x14ac:dyDescent="0.25">
      <c r="B3057" s="137">
        <v>3044</v>
      </c>
      <c r="C3057" s="86">
        <v>5</v>
      </c>
      <c r="D3057" s="143" t="s">
        <v>2532</v>
      </c>
      <c r="E3057" s="164" t="s">
        <v>2533</v>
      </c>
      <c r="F3057" s="84"/>
      <c r="G3057" s="84" t="s">
        <v>2467</v>
      </c>
      <c r="H3057" s="160">
        <f t="shared" ca="1" si="257"/>
        <v>0</v>
      </c>
      <c r="I3057" s="251">
        <v>42093</v>
      </c>
      <c r="J3057" s="251">
        <v>42116</v>
      </c>
      <c r="K3057" s="161">
        <v>0.01</v>
      </c>
      <c r="L3057" s="180"/>
      <c r="M3057" s="251"/>
      <c r="N3057" s="251"/>
      <c r="O3057" s="161">
        <v>0.01</v>
      </c>
      <c r="P3057" s="151"/>
      <c r="Q3057" s="145"/>
      <c r="R3057" s="162"/>
      <c r="S3057" s="177">
        <v>0</v>
      </c>
    </row>
    <row r="3058" spans="2:19" s="141" customFormat="1" ht="13.5" customHeight="1" x14ac:dyDescent="0.25">
      <c r="B3058" s="137">
        <v>3045</v>
      </c>
      <c r="C3058" s="86">
        <v>5</v>
      </c>
      <c r="D3058" s="143" t="s">
        <v>2534</v>
      </c>
      <c r="E3058" s="164" t="s">
        <v>1848</v>
      </c>
      <c r="F3058" s="84"/>
      <c r="G3058" s="84" t="s">
        <v>2467</v>
      </c>
      <c r="H3058" s="160">
        <f t="shared" ca="1" si="257"/>
        <v>0</v>
      </c>
      <c r="I3058" s="251">
        <v>42093</v>
      </c>
      <c r="J3058" s="251">
        <v>42116</v>
      </c>
      <c r="K3058" s="161">
        <v>0.01</v>
      </c>
      <c r="L3058" s="180"/>
      <c r="M3058" s="251"/>
      <c r="N3058" s="251"/>
      <c r="O3058" s="161">
        <v>0.01</v>
      </c>
      <c r="P3058" s="151"/>
      <c r="Q3058" s="145"/>
      <c r="R3058" s="162"/>
      <c r="S3058" s="177">
        <v>0</v>
      </c>
    </row>
    <row r="3059" spans="2:19" s="141" customFormat="1" ht="13.5" customHeight="1" x14ac:dyDescent="0.25">
      <c r="B3059" s="137">
        <v>3046</v>
      </c>
      <c r="C3059" s="86">
        <v>5</v>
      </c>
      <c r="D3059" s="143" t="s">
        <v>2535</v>
      </c>
      <c r="E3059" s="164" t="s">
        <v>2488</v>
      </c>
      <c r="F3059" s="84"/>
      <c r="G3059" s="84" t="s">
        <v>2467</v>
      </c>
      <c r="H3059" s="160">
        <f t="shared" ca="1" si="257"/>
        <v>0</v>
      </c>
      <c r="I3059" s="251">
        <v>42093</v>
      </c>
      <c r="J3059" s="251">
        <v>42116</v>
      </c>
      <c r="K3059" s="161">
        <v>0.01</v>
      </c>
      <c r="L3059" s="180"/>
      <c r="M3059" s="251"/>
      <c r="N3059" s="251"/>
      <c r="O3059" s="161">
        <v>0.01</v>
      </c>
      <c r="P3059" s="151"/>
      <c r="Q3059" s="145"/>
      <c r="R3059" s="162"/>
      <c r="S3059" s="177">
        <v>0</v>
      </c>
    </row>
    <row r="3060" spans="2:19" s="141" customFormat="1" ht="13.5" customHeight="1" x14ac:dyDescent="0.25">
      <c r="B3060" s="137">
        <v>3047</v>
      </c>
      <c r="C3060" s="86">
        <v>5</v>
      </c>
      <c r="D3060" s="143" t="s">
        <v>2536</v>
      </c>
      <c r="E3060" s="164" t="s">
        <v>2537</v>
      </c>
      <c r="F3060" s="84"/>
      <c r="G3060" s="84" t="s">
        <v>2467</v>
      </c>
      <c r="H3060" s="160">
        <f t="shared" ca="1" si="257"/>
        <v>0</v>
      </c>
      <c r="I3060" s="251">
        <v>42093</v>
      </c>
      <c r="J3060" s="251">
        <v>42116</v>
      </c>
      <c r="K3060" s="161">
        <v>0.01</v>
      </c>
      <c r="L3060" s="180"/>
      <c r="M3060" s="251"/>
      <c r="N3060" s="251"/>
      <c r="O3060" s="161">
        <v>0.01</v>
      </c>
      <c r="P3060" s="151"/>
      <c r="Q3060" s="145"/>
      <c r="R3060" s="162"/>
      <c r="S3060" s="177">
        <v>0</v>
      </c>
    </row>
    <row r="3061" spans="2:19" s="141" customFormat="1" ht="13.5" customHeight="1" x14ac:dyDescent="0.25">
      <c r="B3061" s="137">
        <v>3048</v>
      </c>
      <c r="C3061" s="86">
        <v>5</v>
      </c>
      <c r="D3061" s="143" t="s">
        <v>2538</v>
      </c>
      <c r="E3061" s="164" t="s">
        <v>2539</v>
      </c>
      <c r="F3061" s="84"/>
      <c r="G3061" s="84" t="s">
        <v>2467</v>
      </c>
      <c r="H3061" s="160">
        <f t="shared" ca="1" si="257"/>
        <v>0</v>
      </c>
      <c r="I3061" s="251">
        <v>42093</v>
      </c>
      <c r="J3061" s="251">
        <v>42116</v>
      </c>
      <c r="K3061" s="161">
        <v>0.01</v>
      </c>
      <c r="L3061" s="180"/>
      <c r="M3061" s="251"/>
      <c r="N3061" s="251"/>
      <c r="O3061" s="161">
        <v>0.01</v>
      </c>
      <c r="P3061" s="151"/>
      <c r="Q3061" s="145"/>
      <c r="R3061" s="162"/>
      <c r="S3061" s="177">
        <v>0</v>
      </c>
    </row>
    <row r="3062" spans="2:19" s="141" customFormat="1" ht="13.5" customHeight="1" x14ac:dyDescent="0.25">
      <c r="B3062" s="137">
        <v>3049</v>
      </c>
      <c r="C3062" s="86">
        <v>5</v>
      </c>
      <c r="D3062" s="143" t="s">
        <v>2540</v>
      </c>
      <c r="E3062" s="164" t="s">
        <v>2541</v>
      </c>
      <c r="F3062" s="84"/>
      <c r="G3062" s="84" t="s">
        <v>2467</v>
      </c>
      <c r="H3062" s="160">
        <f t="shared" ca="1" si="257"/>
        <v>0</v>
      </c>
      <c r="I3062" s="251">
        <v>42093</v>
      </c>
      <c r="J3062" s="251">
        <v>42116</v>
      </c>
      <c r="K3062" s="161">
        <v>0.01</v>
      </c>
      <c r="L3062" s="180"/>
      <c r="M3062" s="251"/>
      <c r="N3062" s="251"/>
      <c r="O3062" s="161">
        <v>0.01</v>
      </c>
      <c r="P3062" s="151"/>
      <c r="Q3062" s="145"/>
      <c r="R3062" s="162"/>
      <c r="S3062" s="177">
        <v>0</v>
      </c>
    </row>
    <row r="3063" spans="2:19" s="141" customFormat="1" ht="13.5" customHeight="1" x14ac:dyDescent="0.25">
      <c r="B3063" s="137">
        <v>3050</v>
      </c>
      <c r="C3063" s="86">
        <v>5</v>
      </c>
      <c r="D3063" s="143" t="s">
        <v>2542</v>
      </c>
      <c r="E3063" s="128" t="s">
        <v>2502</v>
      </c>
      <c r="F3063" s="84"/>
      <c r="G3063" s="84" t="s">
        <v>2467</v>
      </c>
      <c r="H3063" s="160">
        <f t="shared" ca="1" si="257"/>
        <v>0</v>
      </c>
      <c r="I3063" s="251">
        <v>42072</v>
      </c>
      <c r="J3063" s="251">
        <v>42116</v>
      </c>
      <c r="K3063" s="161">
        <v>0.01</v>
      </c>
      <c r="L3063" s="180"/>
      <c r="M3063" s="251"/>
      <c r="N3063" s="251"/>
      <c r="O3063" s="161">
        <v>0.01</v>
      </c>
      <c r="P3063" s="151"/>
      <c r="Q3063" s="145"/>
      <c r="R3063" s="162"/>
      <c r="S3063" s="177">
        <v>0</v>
      </c>
    </row>
    <row r="3064" spans="2:19" s="141" customFormat="1" ht="13.5" customHeight="1" x14ac:dyDescent="0.25">
      <c r="B3064" s="137">
        <v>3051</v>
      </c>
      <c r="C3064" s="86">
        <v>5</v>
      </c>
      <c r="D3064" s="143" t="s">
        <v>2543</v>
      </c>
      <c r="E3064" s="128" t="s">
        <v>2544</v>
      </c>
      <c r="F3064" s="84"/>
      <c r="G3064" s="84" t="s">
        <v>2467</v>
      </c>
      <c r="H3064" s="160">
        <f t="shared" ca="1" si="257"/>
        <v>0</v>
      </c>
      <c r="I3064" s="251">
        <v>42072</v>
      </c>
      <c r="J3064" s="251">
        <v>42116</v>
      </c>
      <c r="K3064" s="161">
        <v>0.01</v>
      </c>
      <c r="L3064" s="180"/>
      <c r="M3064" s="251"/>
      <c r="N3064" s="251"/>
      <c r="O3064" s="161">
        <v>0.01</v>
      </c>
      <c r="P3064" s="151"/>
      <c r="Q3064" s="145"/>
      <c r="R3064" s="162"/>
      <c r="S3064" s="177">
        <v>0</v>
      </c>
    </row>
    <row r="3065" spans="2:19" s="141" customFormat="1" ht="13.5" customHeight="1" x14ac:dyDescent="0.25">
      <c r="B3065" s="137">
        <v>3052</v>
      </c>
      <c r="C3065" s="86">
        <v>5</v>
      </c>
      <c r="D3065" s="143" t="s">
        <v>2545</v>
      </c>
      <c r="E3065" s="128" t="s">
        <v>2546</v>
      </c>
      <c r="F3065" s="84"/>
      <c r="G3065" s="84" t="s">
        <v>2467</v>
      </c>
      <c r="H3065" s="160">
        <f t="shared" ca="1" si="257"/>
        <v>0</v>
      </c>
      <c r="I3065" s="251">
        <v>42072</v>
      </c>
      <c r="J3065" s="251">
        <v>42116</v>
      </c>
      <c r="K3065" s="161">
        <v>0.01</v>
      </c>
      <c r="L3065" s="180"/>
      <c r="M3065" s="251"/>
      <c r="N3065" s="251"/>
      <c r="O3065" s="161">
        <v>0.01</v>
      </c>
      <c r="P3065" s="151"/>
      <c r="Q3065" s="145"/>
      <c r="R3065" s="162"/>
      <c r="S3065" s="177">
        <v>0</v>
      </c>
    </row>
    <row r="3066" spans="2:19" s="141" customFormat="1" ht="13.5" customHeight="1" x14ac:dyDescent="0.25">
      <c r="B3066" s="137">
        <v>3053</v>
      </c>
      <c r="C3066" s="86">
        <v>5</v>
      </c>
      <c r="D3066" s="143" t="s">
        <v>2547</v>
      </c>
      <c r="E3066" s="128" t="s">
        <v>2548</v>
      </c>
      <c r="F3066" s="84"/>
      <c r="G3066" s="84" t="s">
        <v>2467</v>
      </c>
      <c r="H3066" s="160">
        <f t="shared" ca="1" si="257"/>
        <v>0</v>
      </c>
      <c r="I3066" s="251">
        <v>42072</v>
      </c>
      <c r="J3066" s="251">
        <v>42116</v>
      </c>
      <c r="K3066" s="161">
        <v>0.01</v>
      </c>
      <c r="L3066" s="180"/>
      <c r="M3066" s="251"/>
      <c r="N3066" s="251"/>
      <c r="O3066" s="161">
        <v>0.01</v>
      </c>
      <c r="P3066" s="151"/>
      <c r="Q3066" s="145"/>
      <c r="R3066" s="162"/>
      <c r="S3066" s="177">
        <v>0</v>
      </c>
    </row>
    <row r="3067" spans="2:19" s="141" customFormat="1" ht="13.5" customHeight="1" x14ac:dyDescent="0.25">
      <c r="B3067" s="137">
        <v>3054</v>
      </c>
      <c r="C3067" s="86">
        <v>5</v>
      </c>
      <c r="D3067" s="143" t="s">
        <v>2549</v>
      </c>
      <c r="E3067" s="128" t="s">
        <v>2550</v>
      </c>
      <c r="F3067" s="84"/>
      <c r="G3067" s="84" t="s">
        <v>2467</v>
      </c>
      <c r="H3067" s="160">
        <f t="shared" ca="1" si="257"/>
        <v>0</v>
      </c>
      <c r="I3067" s="251">
        <v>42072</v>
      </c>
      <c r="J3067" s="251">
        <v>42116</v>
      </c>
      <c r="K3067" s="161">
        <v>0.01</v>
      </c>
      <c r="L3067" s="180"/>
      <c r="M3067" s="251"/>
      <c r="N3067" s="251"/>
      <c r="O3067" s="161">
        <v>0.01</v>
      </c>
      <c r="P3067" s="151"/>
      <c r="Q3067" s="145"/>
      <c r="R3067" s="162"/>
      <c r="S3067" s="177">
        <v>0</v>
      </c>
    </row>
    <row r="3068" spans="2:19" s="141" customFormat="1" ht="13.5" customHeight="1" x14ac:dyDescent="0.25">
      <c r="B3068" s="137">
        <v>3055</v>
      </c>
      <c r="C3068" s="86">
        <v>5</v>
      </c>
      <c r="D3068" s="143" t="s">
        <v>2551</v>
      </c>
      <c r="E3068" s="128" t="s">
        <v>2552</v>
      </c>
      <c r="F3068" s="84"/>
      <c r="G3068" s="84" t="s">
        <v>2467</v>
      </c>
      <c r="H3068" s="160">
        <f t="shared" ca="1" si="257"/>
        <v>0</v>
      </c>
      <c r="I3068" s="251">
        <v>42072</v>
      </c>
      <c r="J3068" s="251">
        <v>42116</v>
      </c>
      <c r="K3068" s="161">
        <v>0.01</v>
      </c>
      <c r="L3068" s="180"/>
      <c r="M3068" s="251"/>
      <c r="N3068" s="251"/>
      <c r="O3068" s="161">
        <v>0.01</v>
      </c>
      <c r="P3068" s="151"/>
      <c r="Q3068" s="145"/>
      <c r="R3068" s="162"/>
      <c r="S3068" s="177">
        <v>0</v>
      </c>
    </row>
    <row r="3069" spans="2:19" s="141" customFormat="1" ht="13.5" customHeight="1" x14ac:dyDescent="0.25">
      <c r="B3069" s="137">
        <v>3056</v>
      </c>
      <c r="C3069" s="86">
        <v>5</v>
      </c>
      <c r="D3069" s="143" t="s">
        <v>2553</v>
      </c>
      <c r="E3069" s="128" t="s">
        <v>1828</v>
      </c>
      <c r="F3069" s="84"/>
      <c r="G3069" s="84" t="s">
        <v>2467</v>
      </c>
      <c r="H3069" s="160">
        <f t="shared" ca="1" si="257"/>
        <v>0</v>
      </c>
      <c r="I3069" s="251">
        <v>42072</v>
      </c>
      <c r="J3069" s="251">
        <v>42116</v>
      </c>
      <c r="K3069" s="161">
        <v>0.01</v>
      </c>
      <c r="L3069" s="180"/>
      <c r="M3069" s="251"/>
      <c r="N3069" s="251"/>
      <c r="O3069" s="161">
        <v>0.01</v>
      </c>
      <c r="P3069" s="151"/>
      <c r="Q3069" s="145"/>
      <c r="R3069" s="162"/>
      <c r="S3069" s="177">
        <v>0</v>
      </c>
    </row>
    <row r="3070" spans="2:19" s="141" customFormat="1" ht="13.5" customHeight="1" x14ac:dyDescent="0.25">
      <c r="B3070" s="137">
        <v>3057</v>
      </c>
      <c r="C3070" s="86">
        <v>5</v>
      </c>
      <c r="D3070" s="143" t="s">
        <v>2554</v>
      </c>
      <c r="E3070" s="128" t="s">
        <v>2555</v>
      </c>
      <c r="F3070" s="84"/>
      <c r="G3070" s="84" t="s">
        <v>2467</v>
      </c>
      <c r="H3070" s="160">
        <f t="shared" ca="1" si="257"/>
        <v>0</v>
      </c>
      <c r="I3070" s="251">
        <v>42072</v>
      </c>
      <c r="J3070" s="251">
        <v>42116</v>
      </c>
      <c r="K3070" s="161">
        <v>0.01</v>
      </c>
      <c r="L3070" s="180"/>
      <c r="M3070" s="251"/>
      <c r="N3070" s="251"/>
      <c r="O3070" s="161">
        <v>0.01</v>
      </c>
      <c r="P3070" s="151"/>
      <c r="Q3070" s="145"/>
      <c r="R3070" s="162"/>
      <c r="S3070" s="177">
        <v>0</v>
      </c>
    </row>
    <row r="3071" spans="2:19" s="141" customFormat="1" ht="13.5" customHeight="1" x14ac:dyDescent="0.25">
      <c r="B3071" s="137">
        <v>3058</v>
      </c>
      <c r="C3071" s="86">
        <v>5</v>
      </c>
      <c r="D3071" s="143" t="s">
        <v>2556</v>
      </c>
      <c r="E3071" s="128" t="s">
        <v>2504</v>
      </c>
      <c r="F3071" s="84"/>
      <c r="G3071" s="84" t="s">
        <v>2467</v>
      </c>
      <c r="H3071" s="160">
        <f t="shared" ca="1" si="257"/>
        <v>0</v>
      </c>
      <c r="I3071" s="251">
        <v>42072</v>
      </c>
      <c r="J3071" s="251">
        <v>42116</v>
      </c>
      <c r="K3071" s="161">
        <v>0.01</v>
      </c>
      <c r="L3071" s="180"/>
      <c r="M3071" s="251"/>
      <c r="N3071" s="251"/>
      <c r="O3071" s="161">
        <v>0.01</v>
      </c>
      <c r="P3071" s="151"/>
      <c r="Q3071" s="145"/>
      <c r="R3071" s="162"/>
      <c r="S3071" s="177">
        <v>0</v>
      </c>
    </row>
    <row r="3072" spans="2:19" s="141" customFormat="1" ht="13.5" customHeight="1" x14ac:dyDescent="0.25">
      <c r="B3072" s="137">
        <v>3059</v>
      </c>
      <c r="C3072" s="86">
        <v>4</v>
      </c>
      <c r="D3072" s="143" t="s">
        <v>2557</v>
      </c>
      <c r="E3072" s="128" t="s">
        <v>2558</v>
      </c>
      <c r="F3072" s="84"/>
      <c r="G3072" s="84" t="s">
        <v>2467</v>
      </c>
      <c r="H3072" s="160">
        <f t="shared" ca="1" si="257"/>
        <v>0</v>
      </c>
      <c r="I3072" s="251">
        <v>42058</v>
      </c>
      <c r="J3072" s="251">
        <v>42116</v>
      </c>
      <c r="K3072" s="161">
        <f>SUM(K3073:K3081)</f>
        <v>0.09</v>
      </c>
      <c r="L3072" s="180"/>
      <c r="M3072" s="251"/>
      <c r="N3072" s="251"/>
      <c r="O3072" s="161">
        <f>SUM(O3073:O3081)</f>
        <v>0.09</v>
      </c>
      <c r="P3072" s="151"/>
      <c r="Q3072" s="145"/>
      <c r="R3072" s="162"/>
      <c r="S3072" s="177">
        <v>0</v>
      </c>
    </row>
    <row r="3073" spans="2:19" s="141" customFormat="1" ht="13.5" customHeight="1" x14ac:dyDescent="0.25">
      <c r="B3073" s="137">
        <v>3060</v>
      </c>
      <c r="C3073" s="86">
        <v>5</v>
      </c>
      <c r="D3073" s="143" t="s">
        <v>2559</v>
      </c>
      <c r="E3073" s="164" t="s">
        <v>2560</v>
      </c>
      <c r="F3073" s="84"/>
      <c r="G3073" s="84" t="s">
        <v>2467</v>
      </c>
      <c r="H3073" s="160">
        <f t="shared" ca="1" si="257"/>
        <v>-1</v>
      </c>
      <c r="I3073" s="251">
        <v>42058</v>
      </c>
      <c r="J3073" s="251">
        <v>42090</v>
      </c>
      <c r="K3073" s="161">
        <v>0.01</v>
      </c>
      <c r="L3073" s="180"/>
      <c r="M3073" s="251"/>
      <c r="N3073" s="251"/>
      <c r="O3073" s="161">
        <v>0.01</v>
      </c>
      <c r="P3073" s="151"/>
      <c r="Q3073" s="145"/>
      <c r="R3073" s="162"/>
      <c r="S3073" s="177">
        <v>0</v>
      </c>
    </row>
    <row r="3074" spans="2:19" s="141" customFormat="1" ht="13.5" customHeight="1" x14ac:dyDescent="0.25">
      <c r="B3074" s="137">
        <v>3061</v>
      </c>
      <c r="C3074" s="86">
        <v>5</v>
      </c>
      <c r="D3074" s="143" t="s">
        <v>2561</v>
      </c>
      <c r="E3074" s="164" t="s">
        <v>2562</v>
      </c>
      <c r="F3074" s="84"/>
      <c r="G3074" s="84" t="s">
        <v>2467</v>
      </c>
      <c r="H3074" s="160">
        <f t="shared" ca="1" si="257"/>
        <v>0</v>
      </c>
      <c r="I3074" s="251">
        <v>42093</v>
      </c>
      <c r="J3074" s="251">
        <v>42116</v>
      </c>
      <c r="K3074" s="161">
        <v>0.01</v>
      </c>
      <c r="L3074" s="180"/>
      <c r="M3074" s="251"/>
      <c r="N3074" s="251"/>
      <c r="O3074" s="161">
        <v>0.01</v>
      </c>
      <c r="P3074" s="151"/>
      <c r="Q3074" s="145"/>
      <c r="R3074" s="162"/>
      <c r="S3074" s="177">
        <v>0</v>
      </c>
    </row>
    <row r="3075" spans="2:19" s="141" customFormat="1" ht="13.5" customHeight="1" x14ac:dyDescent="0.25">
      <c r="B3075" s="137">
        <v>3062</v>
      </c>
      <c r="C3075" s="86">
        <v>5</v>
      </c>
      <c r="D3075" s="143" t="s">
        <v>2563</v>
      </c>
      <c r="E3075" s="164" t="s">
        <v>2564</v>
      </c>
      <c r="F3075" s="84"/>
      <c r="G3075" s="84" t="s">
        <v>2467</v>
      </c>
      <c r="H3075" s="160">
        <f t="shared" ca="1" si="257"/>
        <v>0</v>
      </c>
      <c r="I3075" s="251">
        <v>42072</v>
      </c>
      <c r="J3075" s="251">
        <v>42116</v>
      </c>
      <c r="K3075" s="161">
        <v>0.01</v>
      </c>
      <c r="L3075" s="180"/>
      <c r="M3075" s="251"/>
      <c r="N3075" s="251"/>
      <c r="O3075" s="161">
        <v>0.01</v>
      </c>
      <c r="P3075" s="151"/>
      <c r="Q3075" s="145"/>
      <c r="R3075" s="162"/>
      <c r="S3075" s="177">
        <v>0</v>
      </c>
    </row>
    <row r="3076" spans="2:19" s="141" customFormat="1" ht="13.5" customHeight="1" x14ac:dyDescent="0.25">
      <c r="B3076" s="137">
        <v>3063</v>
      </c>
      <c r="C3076" s="86">
        <v>5</v>
      </c>
      <c r="D3076" s="143" t="s">
        <v>2565</v>
      </c>
      <c r="E3076" s="164" t="s">
        <v>2566</v>
      </c>
      <c r="F3076" s="84"/>
      <c r="G3076" s="84" t="s">
        <v>2467</v>
      </c>
      <c r="H3076" s="160">
        <f t="shared" ca="1" si="257"/>
        <v>0</v>
      </c>
      <c r="I3076" s="251">
        <v>42072</v>
      </c>
      <c r="J3076" s="251">
        <v>42116</v>
      </c>
      <c r="K3076" s="161">
        <v>0.01</v>
      </c>
      <c r="L3076" s="180"/>
      <c r="M3076" s="251"/>
      <c r="N3076" s="251"/>
      <c r="O3076" s="161">
        <v>0.01</v>
      </c>
      <c r="P3076" s="151"/>
      <c r="Q3076" s="145"/>
      <c r="R3076" s="162"/>
      <c r="S3076" s="177">
        <v>0</v>
      </c>
    </row>
    <row r="3077" spans="2:19" s="141" customFormat="1" ht="13.5" customHeight="1" x14ac:dyDescent="0.25">
      <c r="B3077" s="137">
        <v>3064</v>
      </c>
      <c r="C3077" s="86">
        <v>5</v>
      </c>
      <c r="D3077" s="143" t="s">
        <v>2567</v>
      </c>
      <c r="E3077" s="164" t="s">
        <v>2568</v>
      </c>
      <c r="F3077" s="84"/>
      <c r="G3077" s="84" t="s">
        <v>2467</v>
      </c>
      <c r="H3077" s="160">
        <f t="shared" ca="1" si="257"/>
        <v>0</v>
      </c>
      <c r="I3077" s="251">
        <v>42072</v>
      </c>
      <c r="J3077" s="251">
        <v>42116</v>
      </c>
      <c r="K3077" s="161">
        <v>0.01</v>
      </c>
      <c r="L3077" s="180"/>
      <c r="M3077" s="251"/>
      <c r="N3077" s="251"/>
      <c r="O3077" s="161">
        <v>0.01</v>
      </c>
      <c r="P3077" s="151"/>
      <c r="Q3077" s="145"/>
      <c r="R3077" s="162"/>
      <c r="S3077" s="177">
        <v>0</v>
      </c>
    </row>
    <row r="3078" spans="2:19" s="141" customFormat="1" ht="13.5" customHeight="1" x14ac:dyDescent="0.25">
      <c r="B3078" s="137">
        <v>3065</v>
      </c>
      <c r="C3078" s="86">
        <v>5</v>
      </c>
      <c r="D3078" s="143" t="s">
        <v>2569</v>
      </c>
      <c r="E3078" s="164" t="s">
        <v>2570</v>
      </c>
      <c r="F3078" s="84"/>
      <c r="G3078" s="84" t="s">
        <v>2467</v>
      </c>
      <c r="H3078" s="160">
        <f t="shared" ca="1" si="257"/>
        <v>0</v>
      </c>
      <c r="I3078" s="251">
        <v>42093</v>
      </c>
      <c r="J3078" s="251">
        <v>42116</v>
      </c>
      <c r="K3078" s="161">
        <v>0.01</v>
      </c>
      <c r="L3078" s="180"/>
      <c r="M3078" s="251"/>
      <c r="N3078" s="251"/>
      <c r="O3078" s="161">
        <v>0.01</v>
      </c>
      <c r="P3078" s="151"/>
      <c r="Q3078" s="145"/>
      <c r="R3078" s="162"/>
      <c r="S3078" s="177">
        <v>0</v>
      </c>
    </row>
    <row r="3079" spans="2:19" s="141" customFormat="1" ht="13.5" customHeight="1" x14ac:dyDescent="0.25">
      <c r="B3079" s="137">
        <v>3066</v>
      </c>
      <c r="C3079" s="86">
        <v>5</v>
      </c>
      <c r="D3079" s="143" t="s">
        <v>2571</v>
      </c>
      <c r="E3079" s="164" t="s">
        <v>2572</v>
      </c>
      <c r="F3079" s="84"/>
      <c r="G3079" s="84" t="s">
        <v>2467</v>
      </c>
      <c r="H3079" s="160">
        <f t="shared" ca="1" si="257"/>
        <v>0</v>
      </c>
      <c r="I3079" s="251">
        <v>42093</v>
      </c>
      <c r="J3079" s="251">
        <v>42116</v>
      </c>
      <c r="K3079" s="161">
        <v>0.01</v>
      </c>
      <c r="L3079" s="180"/>
      <c r="M3079" s="251"/>
      <c r="N3079" s="251"/>
      <c r="O3079" s="161">
        <v>0.01</v>
      </c>
      <c r="P3079" s="151"/>
      <c r="Q3079" s="145"/>
      <c r="R3079" s="162"/>
      <c r="S3079" s="177">
        <v>0</v>
      </c>
    </row>
    <row r="3080" spans="2:19" s="141" customFormat="1" ht="13.5" customHeight="1" x14ac:dyDescent="0.25">
      <c r="B3080" s="137">
        <v>3067</v>
      </c>
      <c r="C3080" s="86">
        <v>5</v>
      </c>
      <c r="D3080" s="143" t="s">
        <v>2573</v>
      </c>
      <c r="E3080" s="164" t="s">
        <v>2574</v>
      </c>
      <c r="F3080" s="84"/>
      <c r="G3080" s="84" t="s">
        <v>2467</v>
      </c>
      <c r="H3080" s="160">
        <f t="shared" ca="1" si="257"/>
        <v>-1</v>
      </c>
      <c r="I3080" s="251">
        <v>42072</v>
      </c>
      <c r="J3080" s="251">
        <v>42090</v>
      </c>
      <c r="K3080" s="161">
        <v>0.01</v>
      </c>
      <c r="L3080" s="180"/>
      <c r="M3080" s="251"/>
      <c r="N3080" s="251"/>
      <c r="O3080" s="161">
        <v>0.01</v>
      </c>
      <c r="P3080" s="151"/>
      <c r="Q3080" s="145"/>
      <c r="R3080" s="162"/>
      <c r="S3080" s="177">
        <v>0</v>
      </c>
    </row>
    <row r="3081" spans="2:19" s="141" customFormat="1" ht="13.5" customHeight="1" x14ac:dyDescent="0.25">
      <c r="B3081" s="137">
        <v>3068</v>
      </c>
      <c r="C3081" s="86">
        <v>5</v>
      </c>
      <c r="D3081" s="143" t="s">
        <v>2575</v>
      </c>
      <c r="E3081" s="128" t="s">
        <v>2504</v>
      </c>
      <c r="F3081" s="84"/>
      <c r="G3081" s="84" t="s">
        <v>2467</v>
      </c>
      <c r="H3081" s="160">
        <f t="shared" ca="1" si="257"/>
        <v>0</v>
      </c>
      <c r="I3081" s="251">
        <v>42058</v>
      </c>
      <c r="J3081" s="251">
        <v>42116</v>
      </c>
      <c r="K3081" s="161">
        <v>0.01</v>
      </c>
      <c r="L3081" s="180"/>
      <c r="M3081" s="251"/>
      <c r="N3081" s="251"/>
      <c r="O3081" s="161">
        <v>0.01</v>
      </c>
      <c r="P3081" s="151"/>
      <c r="Q3081" s="145"/>
      <c r="R3081" s="162"/>
      <c r="S3081" s="177">
        <v>0</v>
      </c>
    </row>
    <row r="3082" spans="2:19" s="141" customFormat="1" ht="13.5" customHeight="1" x14ac:dyDescent="0.25">
      <c r="B3082" s="137">
        <v>3069</v>
      </c>
      <c r="C3082" s="86">
        <v>4</v>
      </c>
      <c r="D3082" s="143" t="s">
        <v>2576</v>
      </c>
      <c r="E3082" s="128" t="s">
        <v>2577</v>
      </c>
      <c r="F3082" s="84"/>
      <c r="G3082" s="84" t="s">
        <v>2467</v>
      </c>
      <c r="H3082" s="160">
        <f t="shared" ca="1" si="257"/>
        <v>0</v>
      </c>
      <c r="I3082" s="251">
        <v>42058</v>
      </c>
      <c r="J3082" s="251">
        <v>42116</v>
      </c>
      <c r="K3082" s="161">
        <f>SUM(K3083:K3097)</f>
        <v>0.15</v>
      </c>
      <c r="L3082" s="180"/>
      <c r="M3082" s="251"/>
      <c r="N3082" s="251"/>
      <c r="O3082" s="161">
        <f>SUM(O3083:O3097)</f>
        <v>0.15</v>
      </c>
      <c r="P3082" s="151"/>
      <c r="Q3082" s="145"/>
      <c r="R3082" s="162"/>
      <c r="S3082" s="177">
        <v>0</v>
      </c>
    </row>
    <row r="3083" spans="2:19" s="141" customFormat="1" ht="13.5" customHeight="1" x14ac:dyDescent="0.25">
      <c r="B3083" s="137">
        <v>3070</v>
      </c>
      <c r="C3083" s="86">
        <v>5</v>
      </c>
      <c r="D3083" s="143" t="s">
        <v>2578</v>
      </c>
      <c r="E3083" s="128" t="s">
        <v>1085</v>
      </c>
      <c r="F3083" s="84"/>
      <c r="G3083" s="84" t="s">
        <v>2467</v>
      </c>
      <c r="H3083" s="160">
        <f t="shared" ca="1" si="257"/>
        <v>0</v>
      </c>
      <c r="I3083" s="251">
        <v>42058</v>
      </c>
      <c r="J3083" s="251">
        <v>42116</v>
      </c>
      <c r="K3083" s="161">
        <v>0.01</v>
      </c>
      <c r="L3083" s="180"/>
      <c r="M3083" s="251"/>
      <c r="N3083" s="251"/>
      <c r="O3083" s="161">
        <v>0.01</v>
      </c>
      <c r="P3083" s="151"/>
      <c r="Q3083" s="145"/>
      <c r="R3083" s="162"/>
      <c r="S3083" s="177">
        <v>0</v>
      </c>
    </row>
    <row r="3084" spans="2:19" s="141" customFormat="1" ht="13.5" customHeight="1" x14ac:dyDescent="0.25">
      <c r="B3084" s="137">
        <v>3071</v>
      </c>
      <c r="C3084" s="86">
        <v>5</v>
      </c>
      <c r="D3084" s="143" t="s">
        <v>2579</v>
      </c>
      <c r="E3084" s="128" t="s">
        <v>1087</v>
      </c>
      <c r="F3084" s="84"/>
      <c r="G3084" s="84" t="s">
        <v>2467</v>
      </c>
      <c r="H3084" s="160">
        <f t="shared" ca="1" si="257"/>
        <v>0</v>
      </c>
      <c r="I3084" s="251">
        <v>42058</v>
      </c>
      <c r="J3084" s="251">
        <v>42116</v>
      </c>
      <c r="K3084" s="161">
        <v>0.01</v>
      </c>
      <c r="L3084" s="180"/>
      <c r="M3084" s="251"/>
      <c r="N3084" s="251"/>
      <c r="O3084" s="161">
        <v>0.01</v>
      </c>
      <c r="P3084" s="151"/>
      <c r="Q3084" s="145"/>
      <c r="R3084" s="162"/>
      <c r="S3084" s="177">
        <v>0</v>
      </c>
    </row>
    <row r="3085" spans="2:19" s="141" customFormat="1" ht="13.5" customHeight="1" x14ac:dyDescent="0.25">
      <c r="B3085" s="137">
        <v>3072</v>
      </c>
      <c r="C3085" s="86">
        <v>5</v>
      </c>
      <c r="D3085" s="143" t="s">
        <v>2580</v>
      </c>
      <c r="E3085" s="128" t="s">
        <v>1097</v>
      </c>
      <c r="F3085" s="84"/>
      <c r="G3085" s="84" t="s">
        <v>2467</v>
      </c>
      <c r="H3085" s="160">
        <f t="shared" ca="1" si="257"/>
        <v>0</v>
      </c>
      <c r="I3085" s="251">
        <v>42058</v>
      </c>
      <c r="J3085" s="251">
        <v>42116</v>
      </c>
      <c r="K3085" s="161">
        <v>0.01</v>
      </c>
      <c r="L3085" s="180"/>
      <c r="M3085" s="251"/>
      <c r="N3085" s="251"/>
      <c r="O3085" s="161">
        <v>0.01</v>
      </c>
      <c r="P3085" s="151"/>
      <c r="Q3085" s="145"/>
      <c r="R3085" s="162"/>
      <c r="S3085" s="177">
        <v>0</v>
      </c>
    </row>
    <row r="3086" spans="2:19" s="141" customFormat="1" ht="13.5" customHeight="1" x14ac:dyDescent="0.25">
      <c r="B3086" s="137">
        <v>3073</v>
      </c>
      <c r="C3086" s="86">
        <v>5</v>
      </c>
      <c r="D3086" s="143" t="s">
        <v>2581</v>
      </c>
      <c r="E3086" s="128" t="s">
        <v>2582</v>
      </c>
      <c r="F3086" s="84"/>
      <c r="G3086" s="84" t="s">
        <v>2467</v>
      </c>
      <c r="H3086" s="160">
        <f t="shared" ca="1" si="257"/>
        <v>0</v>
      </c>
      <c r="I3086" s="251">
        <v>42058</v>
      </c>
      <c r="J3086" s="251">
        <v>42116</v>
      </c>
      <c r="K3086" s="161">
        <v>0.01</v>
      </c>
      <c r="L3086" s="180"/>
      <c r="M3086" s="251"/>
      <c r="N3086" s="251"/>
      <c r="O3086" s="161">
        <v>0.01</v>
      </c>
      <c r="P3086" s="151"/>
      <c r="Q3086" s="145"/>
      <c r="R3086" s="162"/>
      <c r="S3086" s="177">
        <v>0</v>
      </c>
    </row>
    <row r="3087" spans="2:19" s="141" customFormat="1" ht="13.5" customHeight="1" x14ac:dyDescent="0.25">
      <c r="B3087" s="137">
        <v>3074</v>
      </c>
      <c r="C3087" s="86">
        <v>5</v>
      </c>
      <c r="D3087" s="143" t="s">
        <v>2583</v>
      </c>
      <c r="E3087" s="128" t="s">
        <v>2488</v>
      </c>
      <c r="F3087" s="84"/>
      <c r="G3087" s="84" t="s">
        <v>2467</v>
      </c>
      <c r="H3087" s="160">
        <f t="shared" ca="1" si="257"/>
        <v>0</v>
      </c>
      <c r="I3087" s="251">
        <v>42058</v>
      </c>
      <c r="J3087" s="251">
        <v>42116</v>
      </c>
      <c r="K3087" s="161">
        <v>0.01</v>
      </c>
      <c r="L3087" s="180"/>
      <c r="M3087" s="251"/>
      <c r="N3087" s="251"/>
      <c r="O3087" s="161">
        <v>0.01</v>
      </c>
      <c r="P3087" s="151"/>
      <c r="Q3087" s="145"/>
      <c r="R3087" s="162"/>
      <c r="S3087" s="177">
        <v>0</v>
      </c>
    </row>
    <row r="3088" spans="2:19" s="141" customFormat="1" ht="13.5" customHeight="1" x14ac:dyDescent="0.25">
      <c r="B3088" s="137">
        <v>3075</v>
      </c>
      <c r="C3088" s="86">
        <v>5</v>
      </c>
      <c r="D3088" s="143" t="s">
        <v>2584</v>
      </c>
      <c r="E3088" s="128" t="s">
        <v>2496</v>
      </c>
      <c r="F3088" s="84"/>
      <c r="G3088" s="84" t="s">
        <v>2467</v>
      </c>
      <c r="H3088" s="160">
        <f t="shared" ca="1" si="257"/>
        <v>0</v>
      </c>
      <c r="I3088" s="251">
        <v>42058</v>
      </c>
      <c r="J3088" s="251">
        <v>42116</v>
      </c>
      <c r="K3088" s="161">
        <v>0.01</v>
      </c>
      <c r="L3088" s="180"/>
      <c r="M3088" s="251"/>
      <c r="N3088" s="251"/>
      <c r="O3088" s="161">
        <v>0.01</v>
      </c>
      <c r="P3088" s="151"/>
      <c r="Q3088" s="145"/>
      <c r="R3088" s="162"/>
      <c r="S3088" s="177">
        <v>0</v>
      </c>
    </row>
    <row r="3089" spans="2:19" s="141" customFormat="1" ht="13.5" customHeight="1" x14ac:dyDescent="0.25">
      <c r="B3089" s="137">
        <v>3076</v>
      </c>
      <c r="C3089" s="86">
        <v>5</v>
      </c>
      <c r="D3089" s="143" t="s">
        <v>2585</v>
      </c>
      <c r="E3089" s="128" t="s">
        <v>2586</v>
      </c>
      <c r="F3089" s="84"/>
      <c r="G3089" s="84" t="s">
        <v>2467</v>
      </c>
      <c r="H3089" s="160">
        <f t="shared" ca="1" si="257"/>
        <v>0</v>
      </c>
      <c r="I3089" s="251">
        <v>42058</v>
      </c>
      <c r="J3089" s="251">
        <v>42116</v>
      </c>
      <c r="K3089" s="161">
        <v>0.01</v>
      </c>
      <c r="L3089" s="180"/>
      <c r="M3089" s="251"/>
      <c r="N3089" s="251"/>
      <c r="O3089" s="161">
        <v>0.01</v>
      </c>
      <c r="P3089" s="151"/>
      <c r="Q3089" s="145"/>
      <c r="R3089" s="162"/>
      <c r="S3089" s="177">
        <v>0</v>
      </c>
    </row>
    <row r="3090" spans="2:19" s="141" customFormat="1" ht="13.5" customHeight="1" x14ac:dyDescent="0.25">
      <c r="B3090" s="137">
        <v>3077</v>
      </c>
      <c r="C3090" s="86">
        <v>5</v>
      </c>
      <c r="D3090" s="143" t="s">
        <v>2587</v>
      </c>
      <c r="E3090" s="128" t="s">
        <v>1075</v>
      </c>
      <c r="F3090" s="84"/>
      <c r="G3090" s="84" t="s">
        <v>2467</v>
      </c>
      <c r="H3090" s="160">
        <f t="shared" ca="1" si="257"/>
        <v>0</v>
      </c>
      <c r="I3090" s="251">
        <v>42058</v>
      </c>
      <c r="J3090" s="251">
        <v>42116</v>
      </c>
      <c r="K3090" s="161">
        <v>0.01</v>
      </c>
      <c r="L3090" s="180"/>
      <c r="M3090" s="251"/>
      <c r="N3090" s="251"/>
      <c r="O3090" s="161">
        <v>0.01</v>
      </c>
      <c r="P3090" s="151"/>
      <c r="Q3090" s="145"/>
      <c r="R3090" s="162"/>
      <c r="S3090" s="177">
        <v>0</v>
      </c>
    </row>
    <row r="3091" spans="2:19" s="141" customFormat="1" ht="13.5" customHeight="1" x14ac:dyDescent="0.25">
      <c r="B3091" s="137">
        <v>3078</v>
      </c>
      <c r="C3091" s="86">
        <v>5</v>
      </c>
      <c r="D3091" s="143" t="s">
        <v>2588</v>
      </c>
      <c r="E3091" s="128" t="s">
        <v>1080</v>
      </c>
      <c r="F3091" s="84"/>
      <c r="G3091" s="84" t="s">
        <v>2467</v>
      </c>
      <c r="H3091" s="160">
        <f t="shared" ca="1" si="257"/>
        <v>0</v>
      </c>
      <c r="I3091" s="251">
        <v>42058</v>
      </c>
      <c r="J3091" s="251">
        <v>42116</v>
      </c>
      <c r="K3091" s="161">
        <v>0.01</v>
      </c>
      <c r="L3091" s="180"/>
      <c r="M3091" s="251"/>
      <c r="N3091" s="251"/>
      <c r="O3091" s="161">
        <v>0.01</v>
      </c>
      <c r="P3091" s="151"/>
      <c r="Q3091" s="145"/>
      <c r="R3091" s="162"/>
      <c r="S3091" s="177">
        <v>0</v>
      </c>
    </row>
    <row r="3092" spans="2:19" s="141" customFormat="1" ht="13.5" customHeight="1" x14ac:dyDescent="0.25">
      <c r="B3092" s="137">
        <v>3079</v>
      </c>
      <c r="C3092" s="86">
        <v>5</v>
      </c>
      <c r="D3092" s="143" t="s">
        <v>2589</v>
      </c>
      <c r="E3092" s="128" t="s">
        <v>2590</v>
      </c>
      <c r="F3092" s="84"/>
      <c r="G3092" s="84" t="s">
        <v>2467</v>
      </c>
      <c r="H3092" s="160">
        <f t="shared" ca="1" si="257"/>
        <v>0</v>
      </c>
      <c r="I3092" s="251">
        <v>42072</v>
      </c>
      <c r="J3092" s="251">
        <v>42116</v>
      </c>
      <c r="K3092" s="161">
        <v>0.01</v>
      </c>
      <c r="L3092" s="180"/>
      <c r="M3092" s="251"/>
      <c r="N3092" s="251"/>
      <c r="O3092" s="161">
        <v>0.01</v>
      </c>
      <c r="P3092" s="151"/>
      <c r="Q3092" s="145"/>
      <c r="R3092" s="162"/>
      <c r="S3092" s="177">
        <v>0</v>
      </c>
    </row>
    <row r="3093" spans="2:19" s="141" customFormat="1" ht="13.5" customHeight="1" x14ac:dyDescent="0.25">
      <c r="B3093" s="137">
        <v>3080</v>
      </c>
      <c r="C3093" s="86">
        <v>5</v>
      </c>
      <c r="D3093" s="143" t="s">
        <v>2591</v>
      </c>
      <c r="E3093" s="128" t="s">
        <v>2502</v>
      </c>
      <c r="F3093" s="84"/>
      <c r="G3093" s="84" t="s">
        <v>2467</v>
      </c>
      <c r="H3093" s="160">
        <f t="shared" ca="1" si="257"/>
        <v>0</v>
      </c>
      <c r="I3093" s="251">
        <v>42058</v>
      </c>
      <c r="J3093" s="251">
        <v>42116</v>
      </c>
      <c r="K3093" s="161">
        <v>0.01</v>
      </c>
      <c r="L3093" s="180"/>
      <c r="M3093" s="251"/>
      <c r="N3093" s="251"/>
      <c r="O3093" s="161">
        <v>0.01</v>
      </c>
      <c r="P3093" s="151"/>
      <c r="Q3093" s="145"/>
      <c r="R3093" s="162"/>
      <c r="S3093" s="177">
        <v>0</v>
      </c>
    </row>
    <row r="3094" spans="2:19" s="141" customFormat="1" ht="13.5" customHeight="1" x14ac:dyDescent="0.25">
      <c r="B3094" s="137">
        <v>3081</v>
      </c>
      <c r="C3094" s="86">
        <v>5</v>
      </c>
      <c r="D3094" s="143" t="s">
        <v>2592</v>
      </c>
      <c r="E3094" s="128" t="s">
        <v>2593</v>
      </c>
      <c r="F3094" s="84"/>
      <c r="G3094" s="84" t="s">
        <v>2467</v>
      </c>
      <c r="H3094" s="160">
        <f t="shared" ca="1" si="257"/>
        <v>0</v>
      </c>
      <c r="I3094" s="251">
        <v>42058</v>
      </c>
      <c r="J3094" s="251">
        <v>42116</v>
      </c>
      <c r="K3094" s="161">
        <v>0.01</v>
      </c>
      <c r="L3094" s="180"/>
      <c r="M3094" s="251"/>
      <c r="N3094" s="251"/>
      <c r="O3094" s="161">
        <v>0.01</v>
      </c>
      <c r="P3094" s="151"/>
      <c r="Q3094" s="145"/>
      <c r="R3094" s="162"/>
      <c r="S3094" s="177">
        <v>0</v>
      </c>
    </row>
    <row r="3095" spans="2:19" s="141" customFormat="1" ht="13.5" customHeight="1" x14ac:dyDescent="0.25">
      <c r="B3095" s="137">
        <v>3082</v>
      </c>
      <c r="C3095" s="86">
        <v>5</v>
      </c>
      <c r="D3095" s="143" t="s">
        <v>2594</v>
      </c>
      <c r="E3095" s="128" t="s">
        <v>2595</v>
      </c>
      <c r="F3095" s="84"/>
      <c r="G3095" s="84" t="s">
        <v>2467</v>
      </c>
      <c r="H3095" s="160">
        <f t="shared" ca="1" si="257"/>
        <v>0</v>
      </c>
      <c r="I3095" s="251">
        <v>42058</v>
      </c>
      <c r="J3095" s="251">
        <v>42116</v>
      </c>
      <c r="K3095" s="161">
        <v>0.01</v>
      </c>
      <c r="L3095" s="180"/>
      <c r="M3095" s="251"/>
      <c r="N3095" s="251"/>
      <c r="O3095" s="161">
        <v>0.01</v>
      </c>
      <c r="P3095" s="151"/>
      <c r="Q3095" s="145"/>
      <c r="R3095" s="162"/>
      <c r="S3095" s="177">
        <v>0</v>
      </c>
    </row>
    <row r="3096" spans="2:19" s="141" customFormat="1" ht="13.5" customHeight="1" x14ac:dyDescent="0.25">
      <c r="B3096" s="137">
        <v>3083</v>
      </c>
      <c r="C3096" s="86">
        <v>5</v>
      </c>
      <c r="D3096" s="143" t="s">
        <v>2596</v>
      </c>
      <c r="E3096" s="128" t="s">
        <v>1081</v>
      </c>
      <c r="F3096" s="84"/>
      <c r="G3096" s="84" t="s">
        <v>2467</v>
      </c>
      <c r="H3096" s="160">
        <f t="shared" ca="1" si="257"/>
        <v>0</v>
      </c>
      <c r="I3096" s="251">
        <v>42058</v>
      </c>
      <c r="J3096" s="251">
        <v>42116</v>
      </c>
      <c r="K3096" s="161">
        <v>0.01</v>
      </c>
      <c r="L3096" s="180"/>
      <c r="M3096" s="251"/>
      <c r="N3096" s="251"/>
      <c r="O3096" s="161">
        <v>0.01</v>
      </c>
      <c r="P3096" s="151"/>
      <c r="Q3096" s="145"/>
      <c r="R3096" s="162"/>
      <c r="S3096" s="177">
        <v>0</v>
      </c>
    </row>
    <row r="3097" spans="2:19" s="141" customFormat="1" ht="13.5" customHeight="1" x14ac:dyDescent="0.25">
      <c r="B3097" s="137">
        <v>3084</v>
      </c>
      <c r="C3097" s="86">
        <v>5</v>
      </c>
      <c r="D3097" s="143" t="s">
        <v>2597</v>
      </c>
      <c r="E3097" s="128" t="s">
        <v>2504</v>
      </c>
      <c r="F3097" s="84"/>
      <c r="G3097" s="84" t="s">
        <v>2467</v>
      </c>
      <c r="H3097" s="160">
        <f t="shared" ca="1" si="257"/>
        <v>0</v>
      </c>
      <c r="I3097" s="251">
        <v>42058</v>
      </c>
      <c r="J3097" s="251">
        <v>42116</v>
      </c>
      <c r="K3097" s="161">
        <v>0.01</v>
      </c>
      <c r="L3097" s="180"/>
      <c r="M3097" s="251"/>
      <c r="N3097" s="251"/>
      <c r="O3097" s="161">
        <v>0.01</v>
      </c>
      <c r="P3097" s="151"/>
      <c r="Q3097" s="145"/>
      <c r="R3097" s="162"/>
      <c r="S3097" s="177">
        <v>0</v>
      </c>
    </row>
    <row r="3098" spans="2:19" s="141" customFormat="1" ht="13.5" customHeight="1" x14ac:dyDescent="0.25">
      <c r="B3098" s="137">
        <v>3085</v>
      </c>
      <c r="C3098" s="86">
        <v>4</v>
      </c>
      <c r="D3098" s="143" t="s">
        <v>2598</v>
      </c>
      <c r="E3098" s="128" t="s">
        <v>2599</v>
      </c>
      <c r="F3098" s="84"/>
      <c r="G3098" s="84" t="s">
        <v>2467</v>
      </c>
      <c r="H3098" s="160">
        <f t="shared" ca="1" si="257"/>
        <v>0</v>
      </c>
      <c r="I3098" s="251">
        <v>42058</v>
      </c>
      <c r="J3098" s="251">
        <v>42116</v>
      </c>
      <c r="K3098" s="161">
        <f>SUM(K3099:K3112)</f>
        <v>0.13999999999999999</v>
      </c>
      <c r="L3098" s="180"/>
      <c r="M3098" s="251"/>
      <c r="N3098" s="251"/>
      <c r="O3098" s="161">
        <f>SUM(O3099:O3112)</f>
        <v>0.13999999999999999</v>
      </c>
      <c r="P3098" s="151"/>
      <c r="Q3098" s="145"/>
      <c r="R3098" s="162"/>
      <c r="S3098" s="177">
        <v>0</v>
      </c>
    </row>
    <row r="3099" spans="2:19" s="141" customFormat="1" ht="13.5" customHeight="1" x14ac:dyDescent="0.25">
      <c r="B3099" s="137">
        <v>3086</v>
      </c>
      <c r="C3099" s="86">
        <v>5</v>
      </c>
      <c r="D3099" s="143" t="s">
        <v>2600</v>
      </c>
      <c r="E3099" s="128" t="s">
        <v>1915</v>
      </c>
      <c r="F3099" s="84"/>
      <c r="G3099" s="84" t="s">
        <v>2467</v>
      </c>
      <c r="H3099" s="160">
        <f t="shared" ca="1" si="257"/>
        <v>-1</v>
      </c>
      <c r="I3099" s="251">
        <v>42058</v>
      </c>
      <c r="J3099" s="251">
        <v>42069</v>
      </c>
      <c r="K3099" s="161">
        <v>0.01</v>
      </c>
      <c r="L3099" s="180"/>
      <c r="M3099" s="251"/>
      <c r="N3099" s="251"/>
      <c r="O3099" s="161">
        <v>0.01</v>
      </c>
      <c r="P3099" s="151"/>
      <c r="Q3099" s="145"/>
      <c r="R3099" s="162"/>
      <c r="S3099" s="177">
        <v>0</v>
      </c>
    </row>
    <row r="3100" spans="2:19" s="141" customFormat="1" ht="13.5" customHeight="1" x14ac:dyDescent="0.25">
      <c r="B3100" s="137">
        <v>3087</v>
      </c>
      <c r="C3100" s="86">
        <v>5</v>
      </c>
      <c r="D3100" s="143" t="s">
        <v>2601</v>
      </c>
      <c r="E3100" s="128" t="s">
        <v>2602</v>
      </c>
      <c r="F3100" s="84"/>
      <c r="G3100" s="84" t="s">
        <v>2467</v>
      </c>
      <c r="H3100" s="160">
        <f t="shared" ca="1" si="257"/>
        <v>-1</v>
      </c>
      <c r="I3100" s="251">
        <v>42058</v>
      </c>
      <c r="J3100" s="251">
        <v>42090</v>
      </c>
      <c r="K3100" s="161">
        <v>0.01</v>
      </c>
      <c r="L3100" s="180"/>
      <c r="M3100" s="251"/>
      <c r="N3100" s="251"/>
      <c r="O3100" s="161">
        <v>0.01</v>
      </c>
      <c r="P3100" s="151"/>
      <c r="Q3100" s="145"/>
      <c r="R3100" s="162"/>
      <c r="S3100" s="177">
        <v>0</v>
      </c>
    </row>
    <row r="3101" spans="2:19" s="141" customFormat="1" ht="13.5" customHeight="1" x14ac:dyDescent="0.25">
      <c r="B3101" s="137">
        <v>3088</v>
      </c>
      <c r="C3101" s="86">
        <v>5</v>
      </c>
      <c r="D3101" s="143" t="s">
        <v>2603</v>
      </c>
      <c r="E3101" s="128" t="s">
        <v>2604</v>
      </c>
      <c r="F3101" s="84"/>
      <c r="G3101" s="84" t="s">
        <v>2467</v>
      </c>
      <c r="H3101" s="160">
        <f t="shared" ca="1" si="257"/>
        <v>-1</v>
      </c>
      <c r="I3101" s="251">
        <v>42058</v>
      </c>
      <c r="J3101" s="251">
        <v>42090</v>
      </c>
      <c r="K3101" s="161">
        <v>0.01</v>
      </c>
      <c r="L3101" s="180"/>
      <c r="M3101" s="251"/>
      <c r="N3101" s="251"/>
      <c r="O3101" s="161">
        <v>0.01</v>
      </c>
      <c r="P3101" s="151"/>
      <c r="Q3101" s="145"/>
      <c r="R3101" s="162"/>
      <c r="S3101" s="177">
        <v>0</v>
      </c>
    </row>
    <row r="3102" spans="2:19" s="141" customFormat="1" ht="13.5" customHeight="1" x14ac:dyDescent="0.25">
      <c r="B3102" s="137">
        <v>3089</v>
      </c>
      <c r="C3102" s="86">
        <v>5</v>
      </c>
      <c r="D3102" s="143" t="s">
        <v>2605</v>
      </c>
      <c r="E3102" s="128" t="s">
        <v>1105</v>
      </c>
      <c r="F3102" s="84"/>
      <c r="G3102" s="84" t="s">
        <v>2467</v>
      </c>
      <c r="H3102" s="160">
        <f t="shared" ca="1" si="257"/>
        <v>-1</v>
      </c>
      <c r="I3102" s="251">
        <v>42058</v>
      </c>
      <c r="J3102" s="251">
        <v>42090</v>
      </c>
      <c r="K3102" s="161">
        <v>0.01</v>
      </c>
      <c r="L3102" s="180"/>
      <c r="M3102" s="251"/>
      <c r="N3102" s="251"/>
      <c r="O3102" s="161">
        <v>0.01</v>
      </c>
      <c r="P3102" s="151"/>
      <c r="Q3102" s="145"/>
      <c r="R3102" s="162"/>
      <c r="S3102" s="177">
        <v>0</v>
      </c>
    </row>
    <row r="3103" spans="2:19" s="141" customFormat="1" ht="13.5" customHeight="1" x14ac:dyDescent="0.25">
      <c r="B3103" s="137">
        <v>3090</v>
      </c>
      <c r="C3103" s="86">
        <v>5</v>
      </c>
      <c r="D3103" s="143" t="s">
        <v>2606</v>
      </c>
      <c r="E3103" s="128" t="s">
        <v>2607</v>
      </c>
      <c r="F3103" s="84"/>
      <c r="G3103" s="84" t="s">
        <v>2467</v>
      </c>
      <c r="H3103" s="160">
        <f t="shared" ca="1" si="257"/>
        <v>0</v>
      </c>
      <c r="I3103" s="251">
        <v>42093</v>
      </c>
      <c r="J3103" s="251">
        <v>42116</v>
      </c>
      <c r="K3103" s="161">
        <v>0.01</v>
      </c>
      <c r="L3103" s="180"/>
      <c r="M3103" s="251"/>
      <c r="N3103" s="251"/>
      <c r="O3103" s="161">
        <v>0.01</v>
      </c>
      <c r="P3103" s="151"/>
      <c r="Q3103" s="145"/>
      <c r="R3103" s="162"/>
      <c r="S3103" s="177">
        <v>0</v>
      </c>
    </row>
    <row r="3104" spans="2:19" s="141" customFormat="1" ht="13.5" customHeight="1" x14ac:dyDescent="0.25">
      <c r="B3104" s="137">
        <v>3091</v>
      </c>
      <c r="C3104" s="86">
        <v>5</v>
      </c>
      <c r="D3104" s="143" t="s">
        <v>2608</v>
      </c>
      <c r="E3104" s="128" t="s">
        <v>1097</v>
      </c>
      <c r="F3104" s="84"/>
      <c r="G3104" s="84" t="s">
        <v>2467</v>
      </c>
      <c r="H3104" s="160">
        <f t="shared" ca="1" si="257"/>
        <v>0</v>
      </c>
      <c r="I3104" s="251">
        <v>42093</v>
      </c>
      <c r="J3104" s="251">
        <v>42116</v>
      </c>
      <c r="K3104" s="161">
        <v>0.01</v>
      </c>
      <c r="L3104" s="180"/>
      <c r="M3104" s="251"/>
      <c r="N3104" s="251"/>
      <c r="O3104" s="161">
        <v>0.01</v>
      </c>
      <c r="P3104" s="151"/>
      <c r="Q3104" s="145"/>
      <c r="R3104" s="162"/>
      <c r="S3104" s="177">
        <v>0</v>
      </c>
    </row>
    <row r="3105" spans="2:19" s="141" customFormat="1" ht="13.5" customHeight="1" x14ac:dyDescent="0.25">
      <c r="B3105" s="137">
        <v>3092</v>
      </c>
      <c r="C3105" s="86">
        <v>5</v>
      </c>
      <c r="D3105" s="143" t="s">
        <v>2609</v>
      </c>
      <c r="E3105" s="128" t="s">
        <v>2610</v>
      </c>
      <c r="F3105" s="84"/>
      <c r="G3105" s="84" t="s">
        <v>2467</v>
      </c>
      <c r="H3105" s="160">
        <f t="shared" ca="1" si="257"/>
        <v>0</v>
      </c>
      <c r="I3105" s="251">
        <v>42093</v>
      </c>
      <c r="J3105" s="251">
        <v>42116</v>
      </c>
      <c r="K3105" s="161">
        <v>0.01</v>
      </c>
      <c r="L3105" s="180"/>
      <c r="M3105" s="251"/>
      <c r="N3105" s="251"/>
      <c r="O3105" s="161">
        <v>0.01</v>
      </c>
      <c r="P3105" s="151"/>
      <c r="Q3105" s="145"/>
      <c r="R3105" s="162"/>
      <c r="S3105" s="177">
        <v>0</v>
      </c>
    </row>
    <row r="3106" spans="2:19" s="141" customFormat="1" ht="13.5" customHeight="1" x14ac:dyDescent="0.25">
      <c r="B3106" s="137">
        <v>3093</v>
      </c>
      <c r="C3106" s="86">
        <v>5</v>
      </c>
      <c r="D3106" s="143" t="s">
        <v>2611</v>
      </c>
      <c r="E3106" s="128" t="s">
        <v>2612</v>
      </c>
      <c r="F3106" s="84"/>
      <c r="G3106" s="84" t="s">
        <v>2467</v>
      </c>
      <c r="H3106" s="160">
        <f t="shared" ca="1" si="257"/>
        <v>0</v>
      </c>
      <c r="I3106" s="251">
        <v>42093</v>
      </c>
      <c r="J3106" s="251">
        <v>42116</v>
      </c>
      <c r="K3106" s="161">
        <v>0.01</v>
      </c>
      <c r="L3106" s="180"/>
      <c r="M3106" s="251"/>
      <c r="N3106" s="251"/>
      <c r="O3106" s="161">
        <v>0.01</v>
      </c>
      <c r="P3106" s="151"/>
      <c r="Q3106" s="145"/>
      <c r="R3106" s="162"/>
      <c r="S3106" s="177">
        <v>0</v>
      </c>
    </row>
    <row r="3107" spans="2:19" s="141" customFormat="1" ht="13.5" customHeight="1" x14ac:dyDescent="0.25">
      <c r="B3107" s="137">
        <v>3094</v>
      </c>
      <c r="C3107" s="86">
        <v>5</v>
      </c>
      <c r="D3107" s="143" t="s">
        <v>2613</v>
      </c>
      <c r="E3107" s="128" t="s">
        <v>1094</v>
      </c>
      <c r="F3107" s="84"/>
      <c r="G3107" s="84" t="s">
        <v>2467</v>
      </c>
      <c r="H3107" s="160">
        <f t="shared" ca="1" si="257"/>
        <v>0</v>
      </c>
      <c r="I3107" s="251">
        <v>42093</v>
      </c>
      <c r="J3107" s="251">
        <v>42116</v>
      </c>
      <c r="K3107" s="161">
        <v>0.01</v>
      </c>
      <c r="L3107" s="180"/>
      <c r="M3107" s="251"/>
      <c r="N3107" s="251"/>
      <c r="O3107" s="161">
        <v>0.01</v>
      </c>
      <c r="P3107" s="151"/>
      <c r="Q3107" s="145"/>
      <c r="R3107" s="162"/>
      <c r="S3107" s="177">
        <v>0</v>
      </c>
    </row>
    <row r="3108" spans="2:19" s="141" customFormat="1" ht="13.5" customHeight="1" x14ac:dyDescent="0.25">
      <c r="B3108" s="137">
        <v>3095</v>
      </c>
      <c r="C3108" s="86">
        <v>5</v>
      </c>
      <c r="D3108" s="143" t="s">
        <v>2614</v>
      </c>
      <c r="E3108" s="128" t="s">
        <v>2615</v>
      </c>
      <c r="F3108" s="84"/>
      <c r="G3108" s="84" t="s">
        <v>2467</v>
      </c>
      <c r="H3108" s="160">
        <f t="shared" ca="1" si="257"/>
        <v>0</v>
      </c>
      <c r="I3108" s="251">
        <v>42093</v>
      </c>
      <c r="J3108" s="251">
        <v>42116</v>
      </c>
      <c r="K3108" s="161">
        <v>0.01</v>
      </c>
      <c r="L3108" s="180"/>
      <c r="M3108" s="251"/>
      <c r="N3108" s="251"/>
      <c r="O3108" s="161">
        <v>0.01</v>
      </c>
      <c r="P3108" s="151"/>
      <c r="Q3108" s="145"/>
      <c r="R3108" s="162"/>
      <c r="S3108" s="177">
        <v>0</v>
      </c>
    </row>
    <row r="3109" spans="2:19" s="141" customFormat="1" ht="13.5" customHeight="1" x14ac:dyDescent="0.25">
      <c r="B3109" s="137">
        <v>3096</v>
      </c>
      <c r="C3109" s="86">
        <v>5</v>
      </c>
      <c r="D3109" s="143" t="s">
        <v>2616</v>
      </c>
      <c r="E3109" s="128" t="s">
        <v>2617</v>
      </c>
      <c r="F3109" s="84"/>
      <c r="G3109" s="84" t="s">
        <v>2467</v>
      </c>
      <c r="H3109" s="160">
        <f t="shared" ca="1" si="257"/>
        <v>0</v>
      </c>
      <c r="I3109" s="251">
        <v>42093</v>
      </c>
      <c r="J3109" s="251">
        <v>42116</v>
      </c>
      <c r="K3109" s="161">
        <v>0.01</v>
      </c>
      <c r="L3109" s="180"/>
      <c r="M3109" s="251"/>
      <c r="N3109" s="251"/>
      <c r="O3109" s="161">
        <v>0.01</v>
      </c>
      <c r="P3109" s="151"/>
      <c r="Q3109" s="145"/>
      <c r="R3109" s="162"/>
      <c r="S3109" s="177">
        <v>0</v>
      </c>
    </row>
    <row r="3110" spans="2:19" s="141" customFormat="1" ht="13.5" customHeight="1" x14ac:dyDescent="0.25">
      <c r="B3110" s="137">
        <v>3097</v>
      </c>
      <c r="C3110" s="86">
        <v>5</v>
      </c>
      <c r="D3110" s="143" t="s">
        <v>2618</v>
      </c>
      <c r="E3110" s="128" t="s">
        <v>2619</v>
      </c>
      <c r="F3110" s="84"/>
      <c r="G3110" s="84" t="s">
        <v>2467</v>
      </c>
      <c r="H3110" s="160">
        <f t="shared" ca="1" si="257"/>
        <v>0</v>
      </c>
      <c r="I3110" s="251">
        <v>42093</v>
      </c>
      <c r="J3110" s="251">
        <v>42116</v>
      </c>
      <c r="K3110" s="161">
        <v>0.01</v>
      </c>
      <c r="L3110" s="180"/>
      <c r="M3110" s="251"/>
      <c r="N3110" s="251"/>
      <c r="O3110" s="161">
        <v>0.01</v>
      </c>
      <c r="P3110" s="151"/>
      <c r="Q3110" s="145"/>
      <c r="R3110" s="162"/>
      <c r="S3110" s="177">
        <v>0</v>
      </c>
    </row>
    <row r="3111" spans="2:19" s="141" customFormat="1" ht="13.5" customHeight="1" x14ac:dyDescent="0.25">
      <c r="B3111" s="137">
        <v>3098</v>
      </c>
      <c r="C3111" s="86">
        <v>5</v>
      </c>
      <c r="D3111" s="143" t="s">
        <v>2620</v>
      </c>
      <c r="E3111" s="128" t="s">
        <v>2621</v>
      </c>
      <c r="F3111" s="84"/>
      <c r="G3111" s="84" t="s">
        <v>2467</v>
      </c>
      <c r="H3111" s="160">
        <f t="shared" ca="1" si="257"/>
        <v>0</v>
      </c>
      <c r="I3111" s="251">
        <v>42093</v>
      </c>
      <c r="J3111" s="251">
        <v>42116</v>
      </c>
      <c r="K3111" s="161">
        <v>0.01</v>
      </c>
      <c r="L3111" s="180"/>
      <c r="M3111" s="251"/>
      <c r="N3111" s="251"/>
      <c r="O3111" s="161">
        <v>0.01</v>
      </c>
      <c r="P3111" s="151"/>
      <c r="Q3111" s="145"/>
      <c r="R3111" s="162"/>
      <c r="S3111" s="177">
        <v>0</v>
      </c>
    </row>
    <row r="3112" spans="2:19" s="141" customFormat="1" ht="13.5" customHeight="1" x14ac:dyDescent="0.25">
      <c r="B3112" s="137">
        <v>3099</v>
      </c>
      <c r="C3112" s="86">
        <v>5</v>
      </c>
      <c r="D3112" s="143" t="s">
        <v>2622</v>
      </c>
      <c r="E3112" s="128" t="s">
        <v>2504</v>
      </c>
      <c r="F3112" s="84"/>
      <c r="G3112" s="84" t="s">
        <v>2467</v>
      </c>
      <c r="H3112" s="160">
        <f t="shared" ca="1" si="257"/>
        <v>0</v>
      </c>
      <c r="I3112" s="251">
        <v>42058</v>
      </c>
      <c r="J3112" s="251">
        <v>42116</v>
      </c>
      <c r="K3112" s="161">
        <v>0.01</v>
      </c>
      <c r="L3112" s="180"/>
      <c r="M3112" s="251"/>
      <c r="N3112" s="251"/>
      <c r="O3112" s="161">
        <v>0.01</v>
      </c>
      <c r="P3112" s="151"/>
      <c r="Q3112" s="145"/>
      <c r="R3112" s="162"/>
      <c r="S3112" s="177">
        <v>0</v>
      </c>
    </row>
    <row r="3113" spans="2:19" s="141" customFormat="1" ht="13.5" customHeight="1" x14ac:dyDescent="0.25">
      <c r="B3113" s="137">
        <v>3100</v>
      </c>
      <c r="C3113" s="86">
        <v>4</v>
      </c>
      <c r="D3113" s="143" t="s">
        <v>2623</v>
      </c>
      <c r="E3113" s="128" t="s">
        <v>2624</v>
      </c>
      <c r="F3113" s="84"/>
      <c r="G3113" s="84" t="s">
        <v>2467</v>
      </c>
      <c r="H3113" s="160">
        <f t="shared" ca="1" si="257"/>
        <v>0</v>
      </c>
      <c r="I3113" s="251">
        <v>42117</v>
      </c>
      <c r="J3113" s="251">
        <v>42167</v>
      </c>
      <c r="K3113" s="161">
        <v>0.1</v>
      </c>
      <c r="L3113" s="180"/>
      <c r="M3113" s="251"/>
      <c r="N3113" s="251"/>
      <c r="O3113" s="161">
        <v>0.1</v>
      </c>
      <c r="P3113" s="151"/>
      <c r="Q3113" s="145"/>
      <c r="R3113" s="162"/>
      <c r="S3113" s="177">
        <v>0</v>
      </c>
    </row>
    <row r="3114" spans="2:19" s="141" customFormat="1" ht="13.5" customHeight="1" x14ac:dyDescent="0.25">
      <c r="B3114" s="137">
        <v>3101</v>
      </c>
      <c r="C3114" s="86">
        <v>2</v>
      </c>
      <c r="D3114" s="142">
        <v>17.3</v>
      </c>
      <c r="E3114" s="128" t="s">
        <v>1144</v>
      </c>
      <c r="F3114" s="84"/>
      <c r="G3114" s="84" t="s">
        <v>2450</v>
      </c>
      <c r="H3114" s="160">
        <f t="shared" ca="1" si="257"/>
        <v>0</v>
      </c>
      <c r="I3114" s="251">
        <v>42044</v>
      </c>
      <c r="J3114" s="251">
        <v>42167</v>
      </c>
      <c r="K3114" s="161">
        <f>SUM(K3115,K3215,K3449)</f>
        <v>8.7100000000000009</v>
      </c>
      <c r="L3114" s="180"/>
      <c r="M3114" s="251"/>
      <c r="N3114" s="251"/>
      <c r="O3114" s="161">
        <f>SUM(O3115,O3215,O3449)</f>
        <v>8.7100000000000009</v>
      </c>
      <c r="P3114" s="151"/>
      <c r="Q3114" s="145"/>
      <c r="R3114" s="162"/>
      <c r="S3114" s="177">
        <v>1</v>
      </c>
    </row>
    <row r="3115" spans="2:19" s="141" customFormat="1" ht="13.5" customHeight="1" x14ac:dyDescent="0.25">
      <c r="B3115" s="137">
        <v>3102</v>
      </c>
      <c r="C3115" s="86">
        <v>3</v>
      </c>
      <c r="D3115" s="143" t="s">
        <v>2625</v>
      </c>
      <c r="E3115" s="128" t="s">
        <v>2626</v>
      </c>
      <c r="F3115" s="84"/>
      <c r="G3115" s="84" t="s">
        <v>2450</v>
      </c>
      <c r="H3115" s="160">
        <f t="shared" ca="1" si="257"/>
        <v>0</v>
      </c>
      <c r="I3115" s="251">
        <v>42044</v>
      </c>
      <c r="J3115" s="251">
        <v>42167</v>
      </c>
      <c r="K3115" s="161">
        <f>SUM(K3116:K3120,K3135,K3149,K3171,K3181,K3197,K3212:K3214)</f>
        <v>1.36</v>
      </c>
      <c r="L3115" s="180"/>
      <c r="M3115" s="251"/>
      <c r="N3115" s="251"/>
      <c r="O3115" s="161">
        <f>SUM(O3116:O3120,O3135,O3149,O3171,O3181,O3197,O3212:O3214)</f>
        <v>1.36</v>
      </c>
      <c r="P3115" s="151"/>
      <c r="Q3115" s="145"/>
      <c r="R3115" s="162"/>
      <c r="S3115" s="177">
        <v>1</v>
      </c>
    </row>
    <row r="3116" spans="2:19" s="141" customFormat="1" ht="13.5" customHeight="1" x14ac:dyDescent="0.25">
      <c r="B3116" s="137">
        <v>3103</v>
      </c>
      <c r="C3116" s="86">
        <v>4</v>
      </c>
      <c r="D3116" s="143" t="s">
        <v>2627</v>
      </c>
      <c r="E3116" s="128" t="s">
        <v>2628</v>
      </c>
      <c r="F3116" s="84"/>
      <c r="G3116" s="84" t="s">
        <v>2629</v>
      </c>
      <c r="H3116" s="160">
        <f t="shared" ca="1" si="257"/>
        <v>0</v>
      </c>
      <c r="I3116" s="251">
        <v>42044</v>
      </c>
      <c r="J3116" s="251">
        <v>42167</v>
      </c>
      <c r="K3116" s="161">
        <v>0.04</v>
      </c>
      <c r="L3116" s="180"/>
      <c r="M3116" s="251"/>
      <c r="N3116" s="251"/>
      <c r="O3116" s="161">
        <v>0.04</v>
      </c>
      <c r="P3116" s="151"/>
      <c r="Q3116" s="145"/>
      <c r="R3116" s="162"/>
      <c r="S3116" s="177">
        <v>0</v>
      </c>
    </row>
    <row r="3117" spans="2:19" s="141" customFormat="1" ht="13.5" customHeight="1" x14ac:dyDescent="0.25">
      <c r="B3117" s="137">
        <v>3104</v>
      </c>
      <c r="C3117" s="86">
        <v>4</v>
      </c>
      <c r="D3117" s="143" t="s">
        <v>2630</v>
      </c>
      <c r="E3117" s="128" t="s">
        <v>2631</v>
      </c>
      <c r="F3117" s="84"/>
      <c r="G3117" s="84" t="s">
        <v>2629</v>
      </c>
      <c r="H3117" s="160">
        <f t="shared" ca="1" si="257"/>
        <v>-1</v>
      </c>
      <c r="I3117" s="251">
        <v>42051</v>
      </c>
      <c r="J3117" s="251">
        <v>42052</v>
      </c>
      <c r="K3117" s="161">
        <v>0.01</v>
      </c>
      <c r="L3117" s="180"/>
      <c r="M3117" s="251"/>
      <c r="N3117" s="251"/>
      <c r="O3117" s="161">
        <v>0.01</v>
      </c>
      <c r="P3117" s="151"/>
      <c r="Q3117" s="145"/>
      <c r="R3117" s="162"/>
      <c r="S3117" s="177">
        <v>0</v>
      </c>
    </row>
    <row r="3118" spans="2:19" s="141" customFormat="1" ht="13.5" customHeight="1" x14ac:dyDescent="0.25">
      <c r="B3118" s="137">
        <v>3105</v>
      </c>
      <c r="C3118" s="86">
        <v>4</v>
      </c>
      <c r="D3118" s="143" t="s">
        <v>2632</v>
      </c>
      <c r="E3118" s="128" t="s">
        <v>2633</v>
      </c>
      <c r="F3118" s="84"/>
      <c r="G3118" s="84" t="s">
        <v>2629</v>
      </c>
      <c r="H3118" s="160">
        <f t="shared" ca="1" si="257"/>
        <v>-1</v>
      </c>
      <c r="I3118" s="251">
        <v>42058</v>
      </c>
      <c r="J3118" s="251">
        <v>42083</v>
      </c>
      <c r="K3118" s="161">
        <v>0.1</v>
      </c>
      <c r="L3118" s="180"/>
      <c r="M3118" s="251"/>
      <c r="N3118" s="251"/>
      <c r="O3118" s="161">
        <v>0.1</v>
      </c>
      <c r="P3118" s="151"/>
      <c r="Q3118" s="145"/>
      <c r="R3118" s="162"/>
      <c r="S3118" s="177">
        <v>0</v>
      </c>
    </row>
    <row r="3119" spans="2:19" s="141" customFormat="1" ht="13.5" customHeight="1" x14ac:dyDescent="0.25">
      <c r="B3119" s="137">
        <v>3106</v>
      </c>
      <c r="C3119" s="86">
        <v>4</v>
      </c>
      <c r="D3119" s="143" t="s">
        <v>2634</v>
      </c>
      <c r="E3119" s="128" t="s">
        <v>2635</v>
      </c>
      <c r="F3119" s="84"/>
      <c r="G3119" s="84" t="s">
        <v>2629</v>
      </c>
      <c r="H3119" s="160">
        <f t="shared" ca="1" si="257"/>
        <v>0</v>
      </c>
      <c r="I3119" s="251">
        <v>42051</v>
      </c>
      <c r="J3119" s="251">
        <v>42167</v>
      </c>
      <c r="K3119" s="161">
        <v>0.05</v>
      </c>
      <c r="L3119" s="180"/>
      <c r="M3119" s="251"/>
      <c r="N3119" s="251"/>
      <c r="O3119" s="161">
        <v>0.05</v>
      </c>
      <c r="P3119" s="151"/>
      <c r="Q3119" s="145"/>
      <c r="R3119" s="162"/>
      <c r="S3119" s="177">
        <v>0</v>
      </c>
    </row>
    <row r="3120" spans="2:19" s="141" customFormat="1" ht="13.5" customHeight="1" x14ac:dyDescent="0.25">
      <c r="B3120" s="137">
        <v>3107</v>
      </c>
      <c r="C3120" s="86">
        <v>4</v>
      </c>
      <c r="D3120" s="143" t="s">
        <v>2636</v>
      </c>
      <c r="E3120" s="128" t="s">
        <v>2637</v>
      </c>
      <c r="F3120" s="84"/>
      <c r="G3120" s="84" t="s">
        <v>2629</v>
      </c>
      <c r="H3120" s="160">
        <f t="shared" ca="1" si="257"/>
        <v>0</v>
      </c>
      <c r="I3120" s="251">
        <v>42065</v>
      </c>
      <c r="J3120" s="251">
        <v>42131</v>
      </c>
      <c r="K3120" s="161">
        <f>SUM(K3121:K3134)</f>
        <v>0.17</v>
      </c>
      <c r="L3120" s="180"/>
      <c r="M3120" s="251"/>
      <c r="N3120" s="251"/>
      <c r="O3120" s="161">
        <f>SUM(O3121:O3134)</f>
        <v>0.17</v>
      </c>
      <c r="P3120" s="151"/>
      <c r="Q3120" s="145"/>
      <c r="R3120" s="162"/>
      <c r="S3120" s="177">
        <v>0</v>
      </c>
    </row>
    <row r="3121" spans="2:19" s="141" customFormat="1" ht="13.5" customHeight="1" x14ac:dyDescent="0.25">
      <c r="B3121" s="137">
        <v>3108</v>
      </c>
      <c r="C3121" s="163">
        <v>5</v>
      </c>
      <c r="D3121" s="143" t="s">
        <v>2638</v>
      </c>
      <c r="E3121" s="164" t="s">
        <v>2481</v>
      </c>
      <c r="F3121" s="84"/>
      <c r="G3121" s="84" t="s">
        <v>2639</v>
      </c>
      <c r="H3121" s="160">
        <f t="shared" ca="1" si="257"/>
        <v>0</v>
      </c>
      <c r="I3121" s="251">
        <v>42065</v>
      </c>
      <c r="J3121" s="251">
        <v>42131</v>
      </c>
      <c r="K3121" s="161">
        <v>0.02</v>
      </c>
      <c r="L3121" s="180"/>
      <c r="M3121" s="251"/>
      <c r="N3121" s="251"/>
      <c r="O3121" s="161">
        <v>0.02</v>
      </c>
      <c r="P3121" s="151"/>
      <c r="Q3121" s="145"/>
      <c r="R3121" s="162"/>
      <c r="S3121" s="177">
        <v>0</v>
      </c>
    </row>
    <row r="3122" spans="2:19" s="141" customFormat="1" ht="13.5" customHeight="1" x14ac:dyDescent="0.25">
      <c r="B3122" s="137">
        <v>3109</v>
      </c>
      <c r="C3122" s="163">
        <v>5</v>
      </c>
      <c r="D3122" s="143" t="s">
        <v>2640</v>
      </c>
      <c r="E3122" s="164" t="s">
        <v>1080</v>
      </c>
      <c r="F3122" s="84"/>
      <c r="G3122" s="84" t="s">
        <v>2629</v>
      </c>
      <c r="H3122" s="160">
        <f t="shared" ca="1" si="257"/>
        <v>0</v>
      </c>
      <c r="I3122" s="251">
        <v>42100</v>
      </c>
      <c r="J3122" s="251">
        <v>42131</v>
      </c>
      <c r="K3122" s="161">
        <v>0.01</v>
      </c>
      <c r="L3122" s="180"/>
      <c r="M3122" s="251"/>
      <c r="N3122" s="251"/>
      <c r="O3122" s="161">
        <v>0.01</v>
      </c>
      <c r="P3122" s="151"/>
      <c r="Q3122" s="145"/>
      <c r="R3122" s="162"/>
      <c r="S3122" s="177">
        <v>0</v>
      </c>
    </row>
    <row r="3123" spans="2:19" s="141" customFormat="1" ht="13.5" customHeight="1" x14ac:dyDescent="0.25">
      <c r="B3123" s="137">
        <v>3110</v>
      </c>
      <c r="C3123" s="163">
        <v>5</v>
      </c>
      <c r="D3123" s="143" t="s">
        <v>2641</v>
      </c>
      <c r="E3123" s="164" t="s">
        <v>2484</v>
      </c>
      <c r="F3123" s="84"/>
      <c r="G3123" s="84" t="s">
        <v>2629</v>
      </c>
      <c r="H3123" s="160">
        <f t="shared" ca="1" si="257"/>
        <v>0</v>
      </c>
      <c r="I3123" s="251">
        <v>42100</v>
      </c>
      <c r="J3123" s="251">
        <v>42131</v>
      </c>
      <c r="K3123" s="161">
        <v>0.01</v>
      </c>
      <c r="L3123" s="180"/>
      <c r="M3123" s="251"/>
      <c r="N3123" s="251"/>
      <c r="O3123" s="161">
        <v>0.01</v>
      </c>
      <c r="P3123" s="151"/>
      <c r="Q3123" s="145"/>
      <c r="R3123" s="162"/>
      <c r="S3123" s="177">
        <v>0</v>
      </c>
    </row>
    <row r="3124" spans="2:19" s="141" customFormat="1" ht="13.5" customHeight="1" x14ac:dyDescent="0.25">
      <c r="B3124" s="137">
        <v>3111</v>
      </c>
      <c r="C3124" s="86">
        <v>5</v>
      </c>
      <c r="D3124" s="143" t="s">
        <v>2642</v>
      </c>
      <c r="E3124" s="128" t="s">
        <v>2486</v>
      </c>
      <c r="F3124" s="84"/>
      <c r="G3124" s="84" t="s">
        <v>2629</v>
      </c>
      <c r="H3124" s="160">
        <f t="shared" ca="1" si="257"/>
        <v>-1</v>
      </c>
      <c r="I3124" s="251">
        <v>42079</v>
      </c>
      <c r="J3124" s="251">
        <v>42097</v>
      </c>
      <c r="K3124" s="161">
        <v>0.01</v>
      </c>
      <c r="L3124" s="180"/>
      <c r="M3124" s="251"/>
      <c r="N3124" s="251"/>
      <c r="O3124" s="161">
        <v>0.01</v>
      </c>
      <c r="P3124" s="151"/>
      <c r="Q3124" s="145"/>
      <c r="R3124" s="162"/>
      <c r="S3124" s="177">
        <v>0</v>
      </c>
    </row>
    <row r="3125" spans="2:19" s="141" customFormat="1" ht="13.5" customHeight="1" x14ac:dyDescent="0.25">
      <c r="B3125" s="137">
        <v>3112</v>
      </c>
      <c r="C3125" s="163">
        <v>5</v>
      </c>
      <c r="D3125" s="143" t="s">
        <v>2643</v>
      </c>
      <c r="E3125" s="164" t="s">
        <v>2488</v>
      </c>
      <c r="F3125" s="84"/>
      <c r="G3125" s="84" t="s">
        <v>2629</v>
      </c>
      <c r="H3125" s="160">
        <f t="shared" ca="1" si="257"/>
        <v>0</v>
      </c>
      <c r="I3125" s="251">
        <v>42100</v>
      </c>
      <c r="J3125" s="251">
        <v>42131</v>
      </c>
      <c r="K3125" s="161">
        <v>0.01</v>
      </c>
      <c r="L3125" s="180"/>
      <c r="M3125" s="251"/>
      <c r="N3125" s="251"/>
      <c r="O3125" s="161">
        <v>0.01</v>
      </c>
      <c r="P3125" s="151"/>
      <c r="Q3125" s="145"/>
      <c r="R3125" s="162"/>
      <c r="S3125" s="177">
        <v>0</v>
      </c>
    </row>
    <row r="3126" spans="2:19" s="141" customFormat="1" ht="13.5" customHeight="1" x14ac:dyDescent="0.25">
      <c r="B3126" s="137">
        <v>3113</v>
      </c>
      <c r="C3126" s="86">
        <v>5</v>
      </c>
      <c r="D3126" s="143" t="s">
        <v>2644</v>
      </c>
      <c r="E3126" s="128" t="s">
        <v>2490</v>
      </c>
      <c r="F3126" s="84"/>
      <c r="G3126" s="84" t="s">
        <v>2629</v>
      </c>
      <c r="H3126" s="160">
        <f t="shared" ca="1" si="257"/>
        <v>0</v>
      </c>
      <c r="I3126" s="251">
        <v>42100</v>
      </c>
      <c r="J3126" s="251">
        <v>42131</v>
      </c>
      <c r="K3126" s="161">
        <v>0.01</v>
      </c>
      <c r="L3126" s="180"/>
      <c r="M3126" s="251"/>
      <c r="N3126" s="251"/>
      <c r="O3126" s="161">
        <v>0.01</v>
      </c>
      <c r="P3126" s="151"/>
      <c r="Q3126" s="145"/>
      <c r="R3126" s="162"/>
      <c r="S3126" s="177">
        <v>0</v>
      </c>
    </row>
    <row r="3127" spans="2:19" s="141" customFormat="1" ht="13.5" customHeight="1" x14ac:dyDescent="0.25">
      <c r="B3127" s="137">
        <v>3114</v>
      </c>
      <c r="C3127" s="163">
        <v>5</v>
      </c>
      <c r="D3127" s="143" t="s">
        <v>2645</v>
      </c>
      <c r="E3127" s="164" t="s">
        <v>1087</v>
      </c>
      <c r="F3127" s="84"/>
      <c r="G3127" s="84" t="s">
        <v>2629</v>
      </c>
      <c r="H3127" s="160">
        <f t="shared" ca="1" si="257"/>
        <v>0</v>
      </c>
      <c r="I3127" s="251">
        <v>42065</v>
      </c>
      <c r="J3127" s="251">
        <v>42131</v>
      </c>
      <c r="K3127" s="161">
        <v>0.01</v>
      </c>
      <c r="L3127" s="180"/>
      <c r="M3127" s="251"/>
      <c r="N3127" s="251"/>
      <c r="O3127" s="161">
        <v>0.01</v>
      </c>
      <c r="P3127" s="151"/>
      <c r="Q3127" s="145"/>
      <c r="R3127" s="162"/>
      <c r="S3127" s="177">
        <v>0</v>
      </c>
    </row>
    <row r="3128" spans="2:19" s="141" customFormat="1" ht="13.5" customHeight="1" x14ac:dyDescent="0.25">
      <c r="B3128" s="137">
        <v>3115</v>
      </c>
      <c r="C3128" s="163">
        <v>5</v>
      </c>
      <c r="D3128" s="143" t="s">
        <v>2646</v>
      </c>
      <c r="E3128" s="164" t="s">
        <v>1085</v>
      </c>
      <c r="F3128" s="84"/>
      <c r="G3128" s="84" t="s">
        <v>2629</v>
      </c>
      <c r="H3128" s="160">
        <f t="shared" ca="1" si="257"/>
        <v>0</v>
      </c>
      <c r="I3128" s="251">
        <v>42100</v>
      </c>
      <c r="J3128" s="251">
        <v>42131</v>
      </c>
      <c r="K3128" s="161">
        <v>0.01</v>
      </c>
      <c r="L3128" s="180"/>
      <c r="M3128" s="251"/>
      <c r="N3128" s="251"/>
      <c r="O3128" s="161">
        <v>0.01</v>
      </c>
      <c r="P3128" s="151"/>
      <c r="Q3128" s="145"/>
      <c r="R3128" s="162"/>
      <c r="S3128" s="177">
        <v>0</v>
      </c>
    </row>
    <row r="3129" spans="2:19" s="141" customFormat="1" ht="13.5" customHeight="1" x14ac:dyDescent="0.25">
      <c r="B3129" s="137">
        <v>3116</v>
      </c>
      <c r="C3129" s="163">
        <v>5</v>
      </c>
      <c r="D3129" s="143" t="s">
        <v>2647</v>
      </c>
      <c r="E3129" s="164" t="s">
        <v>2494</v>
      </c>
      <c r="F3129" s="84"/>
      <c r="G3129" s="84" t="s">
        <v>2629</v>
      </c>
      <c r="H3129" s="160">
        <f t="shared" ca="1" si="257"/>
        <v>0</v>
      </c>
      <c r="I3129" s="251">
        <v>42100</v>
      </c>
      <c r="J3129" s="251">
        <v>42131</v>
      </c>
      <c r="K3129" s="161">
        <v>0.01</v>
      </c>
      <c r="L3129" s="180"/>
      <c r="M3129" s="251"/>
      <c r="N3129" s="251"/>
      <c r="O3129" s="161">
        <v>0.01</v>
      </c>
      <c r="P3129" s="151"/>
      <c r="Q3129" s="145"/>
      <c r="R3129" s="162"/>
      <c r="S3129" s="177">
        <v>0</v>
      </c>
    </row>
    <row r="3130" spans="2:19" s="141" customFormat="1" ht="13.5" customHeight="1" x14ac:dyDescent="0.25">
      <c r="B3130" s="137">
        <v>3117</v>
      </c>
      <c r="C3130" s="163">
        <v>5</v>
      </c>
      <c r="D3130" s="143" t="s">
        <v>2648</v>
      </c>
      <c r="E3130" s="164" t="s">
        <v>2496</v>
      </c>
      <c r="F3130" s="84"/>
      <c r="G3130" s="84" t="s">
        <v>2629</v>
      </c>
      <c r="H3130" s="160">
        <f t="shared" ca="1" si="257"/>
        <v>0</v>
      </c>
      <c r="I3130" s="251">
        <v>42065</v>
      </c>
      <c r="J3130" s="251">
        <v>42131</v>
      </c>
      <c r="K3130" s="161">
        <v>0.02</v>
      </c>
      <c r="L3130" s="180"/>
      <c r="M3130" s="251"/>
      <c r="N3130" s="251"/>
      <c r="O3130" s="161">
        <v>0.02</v>
      </c>
      <c r="P3130" s="151"/>
      <c r="Q3130" s="145"/>
      <c r="R3130" s="162"/>
      <c r="S3130" s="177">
        <v>0</v>
      </c>
    </row>
    <row r="3131" spans="2:19" s="141" customFormat="1" ht="13.5" customHeight="1" x14ac:dyDescent="0.25">
      <c r="B3131" s="137">
        <v>3118</v>
      </c>
      <c r="C3131" s="163">
        <v>5</v>
      </c>
      <c r="D3131" s="143" t="s">
        <v>2649</v>
      </c>
      <c r="E3131" s="164" t="s">
        <v>2498</v>
      </c>
      <c r="F3131" s="84"/>
      <c r="G3131" s="84" t="s">
        <v>2629</v>
      </c>
      <c r="H3131" s="160">
        <f t="shared" ca="1" si="257"/>
        <v>0</v>
      </c>
      <c r="I3131" s="251">
        <v>42079</v>
      </c>
      <c r="J3131" s="251">
        <v>42131</v>
      </c>
      <c r="K3131" s="161">
        <v>0.01</v>
      </c>
      <c r="L3131" s="180"/>
      <c r="M3131" s="251"/>
      <c r="N3131" s="251"/>
      <c r="O3131" s="161">
        <v>0.01</v>
      </c>
      <c r="P3131" s="151"/>
      <c r="Q3131" s="145"/>
      <c r="R3131" s="162"/>
      <c r="S3131" s="177">
        <v>0</v>
      </c>
    </row>
    <row r="3132" spans="2:19" s="141" customFormat="1" ht="13.5" customHeight="1" x14ac:dyDescent="0.25">
      <c r="B3132" s="137">
        <v>3119</v>
      </c>
      <c r="C3132" s="163">
        <v>5</v>
      </c>
      <c r="D3132" s="143" t="s">
        <v>2650</v>
      </c>
      <c r="E3132" s="164" t="s">
        <v>2500</v>
      </c>
      <c r="F3132" s="84"/>
      <c r="G3132" s="84" t="s">
        <v>2629</v>
      </c>
      <c r="H3132" s="160">
        <f t="shared" ca="1" si="257"/>
        <v>-1</v>
      </c>
      <c r="I3132" s="251">
        <v>42065</v>
      </c>
      <c r="J3132" s="251">
        <v>42097</v>
      </c>
      <c r="K3132" s="161">
        <v>0.02</v>
      </c>
      <c r="L3132" s="180"/>
      <c r="M3132" s="251"/>
      <c r="N3132" s="251"/>
      <c r="O3132" s="161">
        <v>0.02</v>
      </c>
      <c r="P3132" s="151"/>
      <c r="Q3132" s="145"/>
      <c r="R3132" s="162"/>
      <c r="S3132" s="177">
        <v>0</v>
      </c>
    </row>
    <row r="3133" spans="2:19" s="141" customFormat="1" ht="13.5" customHeight="1" x14ac:dyDescent="0.25">
      <c r="B3133" s="137">
        <v>3120</v>
      </c>
      <c r="C3133" s="163">
        <v>5</v>
      </c>
      <c r="D3133" s="143" t="s">
        <v>2651</v>
      </c>
      <c r="E3133" s="164" t="s">
        <v>2502</v>
      </c>
      <c r="F3133" s="84"/>
      <c r="G3133" s="84" t="s">
        <v>2629</v>
      </c>
      <c r="H3133" s="160">
        <f t="shared" ca="1" si="257"/>
        <v>-1</v>
      </c>
      <c r="I3133" s="251">
        <v>42079</v>
      </c>
      <c r="J3133" s="251">
        <v>42097</v>
      </c>
      <c r="K3133" s="161">
        <v>0.01</v>
      </c>
      <c r="L3133" s="180"/>
      <c r="M3133" s="251"/>
      <c r="N3133" s="251"/>
      <c r="O3133" s="161">
        <v>0.01</v>
      </c>
      <c r="P3133" s="151"/>
      <c r="Q3133" s="145"/>
      <c r="R3133" s="162"/>
      <c r="S3133" s="177">
        <v>0</v>
      </c>
    </row>
    <row r="3134" spans="2:19" s="141" customFormat="1" ht="13.5" customHeight="1" x14ac:dyDescent="0.25">
      <c r="B3134" s="137">
        <v>3121</v>
      </c>
      <c r="C3134" s="86">
        <v>5</v>
      </c>
      <c r="D3134" s="143" t="s">
        <v>2652</v>
      </c>
      <c r="E3134" s="128" t="s">
        <v>2504</v>
      </c>
      <c r="F3134" s="84"/>
      <c r="G3134" s="84" t="s">
        <v>2629</v>
      </c>
      <c r="H3134" s="160">
        <f t="shared" ca="1" si="257"/>
        <v>0</v>
      </c>
      <c r="I3134" s="251">
        <v>42065</v>
      </c>
      <c r="J3134" s="251">
        <v>42131</v>
      </c>
      <c r="K3134" s="161">
        <v>0.01</v>
      </c>
      <c r="L3134" s="180"/>
      <c r="M3134" s="251"/>
      <c r="N3134" s="251"/>
      <c r="O3134" s="161">
        <v>0.01</v>
      </c>
      <c r="P3134" s="151"/>
      <c r="Q3134" s="145"/>
      <c r="R3134" s="162"/>
      <c r="S3134" s="177">
        <v>0</v>
      </c>
    </row>
    <row r="3135" spans="2:19" s="141" customFormat="1" ht="13.5" customHeight="1" x14ac:dyDescent="0.25">
      <c r="B3135" s="137">
        <v>3122</v>
      </c>
      <c r="C3135" s="86">
        <v>4</v>
      </c>
      <c r="D3135" s="143" t="s">
        <v>2653</v>
      </c>
      <c r="E3135" s="128" t="s">
        <v>2654</v>
      </c>
      <c r="F3135" s="84"/>
      <c r="G3135" s="84" t="s">
        <v>2629</v>
      </c>
      <c r="H3135" s="160">
        <f t="shared" ca="1" si="257"/>
        <v>0</v>
      </c>
      <c r="I3135" s="251">
        <v>42065</v>
      </c>
      <c r="J3135" s="251">
        <v>42131</v>
      </c>
      <c r="K3135" s="161">
        <f>SUM(K3136:K3148)</f>
        <v>0.16</v>
      </c>
      <c r="L3135" s="180"/>
      <c r="M3135" s="251"/>
      <c r="N3135" s="251"/>
      <c r="O3135" s="161">
        <f>SUM(O3136:O3148)</f>
        <v>0.16</v>
      </c>
      <c r="P3135" s="151"/>
      <c r="Q3135" s="145"/>
      <c r="R3135" s="162"/>
      <c r="S3135" s="177">
        <v>0</v>
      </c>
    </row>
    <row r="3136" spans="2:19" s="141" customFormat="1" ht="13.5" customHeight="1" x14ac:dyDescent="0.25">
      <c r="B3136" s="137">
        <v>3123</v>
      </c>
      <c r="C3136" s="86">
        <v>5</v>
      </c>
      <c r="D3136" s="143" t="s">
        <v>2655</v>
      </c>
      <c r="E3136" s="164" t="s">
        <v>2481</v>
      </c>
      <c r="F3136" s="84"/>
      <c r="G3136" s="84" t="s">
        <v>2629</v>
      </c>
      <c r="H3136" s="160">
        <f t="shared" ca="1" si="257"/>
        <v>0</v>
      </c>
      <c r="I3136" s="251">
        <v>42065</v>
      </c>
      <c r="J3136" s="251">
        <v>42131</v>
      </c>
      <c r="K3136" s="161">
        <v>0.02</v>
      </c>
      <c r="L3136" s="180"/>
      <c r="M3136" s="251"/>
      <c r="N3136" s="251"/>
      <c r="O3136" s="161">
        <v>0.02</v>
      </c>
      <c r="P3136" s="151"/>
      <c r="Q3136" s="145"/>
      <c r="R3136" s="162"/>
      <c r="S3136" s="177">
        <v>0</v>
      </c>
    </row>
    <row r="3137" spans="2:19" s="141" customFormat="1" ht="13.5" customHeight="1" x14ac:dyDescent="0.25">
      <c r="B3137" s="137">
        <v>3124</v>
      </c>
      <c r="C3137" s="86">
        <v>5</v>
      </c>
      <c r="D3137" s="143" t="s">
        <v>2656</v>
      </c>
      <c r="E3137" s="164" t="s">
        <v>1080</v>
      </c>
      <c r="F3137" s="84"/>
      <c r="G3137" s="84" t="s">
        <v>2629</v>
      </c>
      <c r="H3137" s="160">
        <f t="shared" ca="1" si="257"/>
        <v>0</v>
      </c>
      <c r="I3137" s="251">
        <v>42100</v>
      </c>
      <c r="J3137" s="251">
        <v>42131</v>
      </c>
      <c r="K3137" s="161">
        <v>0.01</v>
      </c>
      <c r="L3137" s="180"/>
      <c r="M3137" s="251"/>
      <c r="N3137" s="251"/>
      <c r="O3137" s="161">
        <v>0.01</v>
      </c>
      <c r="P3137" s="151"/>
      <c r="Q3137" s="145"/>
      <c r="R3137" s="162"/>
      <c r="S3137" s="177">
        <v>0</v>
      </c>
    </row>
    <row r="3138" spans="2:19" s="141" customFormat="1" ht="13.5" customHeight="1" x14ac:dyDescent="0.25">
      <c r="B3138" s="137">
        <v>3125</v>
      </c>
      <c r="C3138" s="86">
        <v>5</v>
      </c>
      <c r="D3138" s="143" t="s">
        <v>2657</v>
      </c>
      <c r="E3138" s="164" t="s">
        <v>2484</v>
      </c>
      <c r="F3138" s="84"/>
      <c r="G3138" s="84" t="s">
        <v>2629</v>
      </c>
      <c r="H3138" s="160">
        <f t="shared" ca="1" si="257"/>
        <v>0</v>
      </c>
      <c r="I3138" s="251">
        <v>42100</v>
      </c>
      <c r="J3138" s="251">
        <v>42131</v>
      </c>
      <c r="K3138" s="161">
        <v>0.01</v>
      </c>
      <c r="L3138" s="180"/>
      <c r="M3138" s="251"/>
      <c r="N3138" s="251"/>
      <c r="O3138" s="161">
        <v>0.01</v>
      </c>
      <c r="P3138" s="151"/>
      <c r="Q3138" s="145"/>
      <c r="R3138" s="162"/>
      <c r="S3138" s="177">
        <v>0</v>
      </c>
    </row>
    <row r="3139" spans="2:19" s="141" customFormat="1" ht="13.5" customHeight="1" x14ac:dyDescent="0.25">
      <c r="B3139" s="137">
        <v>3126</v>
      </c>
      <c r="C3139" s="86">
        <v>5</v>
      </c>
      <c r="D3139" s="143" t="s">
        <v>2658</v>
      </c>
      <c r="E3139" s="128" t="s">
        <v>2486</v>
      </c>
      <c r="F3139" s="84"/>
      <c r="G3139" s="84" t="s">
        <v>2629</v>
      </c>
      <c r="H3139" s="160">
        <f t="shared" ca="1" si="257"/>
        <v>0</v>
      </c>
      <c r="I3139" s="251">
        <v>42065</v>
      </c>
      <c r="J3139" s="251">
        <v>42131</v>
      </c>
      <c r="K3139" s="161">
        <v>0.01</v>
      </c>
      <c r="L3139" s="180"/>
      <c r="M3139" s="251"/>
      <c r="N3139" s="251"/>
      <c r="O3139" s="161">
        <v>0.01</v>
      </c>
      <c r="P3139" s="151"/>
      <c r="Q3139" s="145"/>
      <c r="R3139" s="162"/>
      <c r="S3139" s="177">
        <v>0</v>
      </c>
    </row>
    <row r="3140" spans="2:19" s="141" customFormat="1" ht="13.5" customHeight="1" x14ac:dyDescent="0.25">
      <c r="B3140" s="137">
        <v>3127</v>
      </c>
      <c r="C3140" s="86">
        <v>5</v>
      </c>
      <c r="D3140" s="143" t="s">
        <v>2659</v>
      </c>
      <c r="E3140" s="164" t="s">
        <v>2488</v>
      </c>
      <c r="F3140" s="84"/>
      <c r="G3140" s="84" t="s">
        <v>2629</v>
      </c>
      <c r="H3140" s="160">
        <f t="shared" ca="1" si="257"/>
        <v>0</v>
      </c>
      <c r="I3140" s="251">
        <v>42100</v>
      </c>
      <c r="J3140" s="251">
        <v>42131</v>
      </c>
      <c r="K3140" s="161">
        <v>0.01</v>
      </c>
      <c r="L3140" s="180"/>
      <c r="M3140" s="251"/>
      <c r="N3140" s="251"/>
      <c r="O3140" s="161">
        <v>0.01</v>
      </c>
      <c r="P3140" s="151"/>
      <c r="Q3140" s="145"/>
      <c r="R3140" s="162"/>
      <c r="S3140" s="177">
        <v>0</v>
      </c>
    </row>
    <row r="3141" spans="2:19" s="141" customFormat="1" ht="13.5" customHeight="1" x14ac:dyDescent="0.25">
      <c r="B3141" s="137">
        <v>3128</v>
      </c>
      <c r="C3141" s="86">
        <v>5</v>
      </c>
      <c r="D3141" s="143" t="s">
        <v>2660</v>
      </c>
      <c r="E3141" s="128" t="s">
        <v>2490</v>
      </c>
      <c r="F3141" s="84"/>
      <c r="G3141" s="84" t="s">
        <v>2629</v>
      </c>
      <c r="H3141" s="160">
        <f t="shared" ca="1" si="257"/>
        <v>0</v>
      </c>
      <c r="I3141" s="251">
        <v>42100</v>
      </c>
      <c r="J3141" s="251">
        <v>42131</v>
      </c>
      <c r="K3141" s="161">
        <v>0.01</v>
      </c>
      <c r="L3141" s="180"/>
      <c r="M3141" s="251"/>
      <c r="N3141" s="251"/>
      <c r="O3141" s="161">
        <v>0.01</v>
      </c>
      <c r="P3141" s="151"/>
      <c r="Q3141" s="145"/>
      <c r="R3141" s="162"/>
      <c r="S3141" s="177">
        <v>0</v>
      </c>
    </row>
    <row r="3142" spans="2:19" s="141" customFormat="1" ht="13.5" customHeight="1" x14ac:dyDescent="0.25">
      <c r="B3142" s="137">
        <v>3129</v>
      </c>
      <c r="C3142" s="86">
        <v>5</v>
      </c>
      <c r="D3142" s="143" t="s">
        <v>2661</v>
      </c>
      <c r="E3142" s="164" t="s">
        <v>1087</v>
      </c>
      <c r="F3142" s="84"/>
      <c r="G3142" s="84" t="s">
        <v>2629</v>
      </c>
      <c r="H3142" s="160">
        <f t="shared" ref="H3142:H3205" ca="1" si="258">IF(ISBLANK($N3142)=FALSE,1,IF($J3142&lt;=$D$6,-1,0))</f>
        <v>0</v>
      </c>
      <c r="I3142" s="251">
        <v>42065</v>
      </c>
      <c r="J3142" s="251">
        <v>42131</v>
      </c>
      <c r="K3142" s="161">
        <v>0.01</v>
      </c>
      <c r="L3142" s="180"/>
      <c r="M3142" s="251"/>
      <c r="N3142" s="251"/>
      <c r="O3142" s="161">
        <v>0.01</v>
      </c>
      <c r="P3142" s="151"/>
      <c r="Q3142" s="145"/>
      <c r="R3142" s="162"/>
      <c r="S3142" s="177">
        <v>0</v>
      </c>
    </row>
    <row r="3143" spans="2:19" s="141" customFormat="1" ht="13.5" customHeight="1" x14ac:dyDescent="0.25">
      <c r="B3143" s="137">
        <v>3130</v>
      </c>
      <c r="C3143" s="86">
        <v>5</v>
      </c>
      <c r="D3143" s="143" t="s">
        <v>2662</v>
      </c>
      <c r="E3143" s="164" t="s">
        <v>1085</v>
      </c>
      <c r="F3143" s="84"/>
      <c r="G3143" s="84" t="s">
        <v>2629</v>
      </c>
      <c r="H3143" s="160">
        <f t="shared" ca="1" si="258"/>
        <v>0</v>
      </c>
      <c r="I3143" s="251">
        <v>42100</v>
      </c>
      <c r="J3143" s="251">
        <v>42131</v>
      </c>
      <c r="K3143" s="161">
        <v>0.01</v>
      </c>
      <c r="L3143" s="180"/>
      <c r="M3143" s="251"/>
      <c r="N3143" s="251"/>
      <c r="O3143" s="161">
        <v>0.01</v>
      </c>
      <c r="P3143" s="151"/>
      <c r="Q3143" s="145"/>
      <c r="R3143" s="162"/>
      <c r="S3143" s="177">
        <v>0</v>
      </c>
    </row>
    <row r="3144" spans="2:19" s="141" customFormat="1" ht="13.5" customHeight="1" x14ac:dyDescent="0.25">
      <c r="B3144" s="137">
        <v>3131</v>
      </c>
      <c r="C3144" s="86">
        <v>5</v>
      </c>
      <c r="D3144" s="143" t="s">
        <v>2663</v>
      </c>
      <c r="E3144" s="164" t="s">
        <v>2494</v>
      </c>
      <c r="F3144" s="84"/>
      <c r="G3144" s="84" t="s">
        <v>2629</v>
      </c>
      <c r="H3144" s="160">
        <f t="shared" ca="1" si="258"/>
        <v>0</v>
      </c>
      <c r="I3144" s="251">
        <v>42100</v>
      </c>
      <c r="J3144" s="251">
        <v>42131</v>
      </c>
      <c r="K3144" s="161">
        <v>0.01</v>
      </c>
      <c r="L3144" s="180"/>
      <c r="M3144" s="251"/>
      <c r="N3144" s="251"/>
      <c r="O3144" s="161">
        <v>0.01</v>
      </c>
      <c r="P3144" s="151"/>
      <c r="Q3144" s="145"/>
      <c r="R3144" s="162"/>
      <c r="S3144" s="177">
        <v>0</v>
      </c>
    </row>
    <row r="3145" spans="2:19" s="141" customFormat="1" ht="13.5" customHeight="1" x14ac:dyDescent="0.25">
      <c r="B3145" s="137">
        <v>3132</v>
      </c>
      <c r="C3145" s="86">
        <v>5</v>
      </c>
      <c r="D3145" s="143" t="s">
        <v>2664</v>
      </c>
      <c r="E3145" s="164" t="s">
        <v>2496</v>
      </c>
      <c r="F3145" s="84"/>
      <c r="G3145" s="84" t="s">
        <v>2629</v>
      </c>
      <c r="H3145" s="160">
        <f t="shared" ca="1" si="258"/>
        <v>0</v>
      </c>
      <c r="I3145" s="251">
        <v>42079</v>
      </c>
      <c r="J3145" s="251">
        <v>42131</v>
      </c>
      <c r="K3145" s="161">
        <v>0.02</v>
      </c>
      <c r="L3145" s="180"/>
      <c r="M3145" s="251"/>
      <c r="N3145" s="251"/>
      <c r="O3145" s="161">
        <v>0.02</v>
      </c>
      <c r="P3145" s="151"/>
      <c r="Q3145" s="145"/>
      <c r="R3145" s="162"/>
      <c r="S3145" s="177">
        <v>0</v>
      </c>
    </row>
    <row r="3146" spans="2:19" s="141" customFormat="1" ht="13.5" customHeight="1" x14ac:dyDescent="0.25">
      <c r="B3146" s="137">
        <v>3133</v>
      </c>
      <c r="C3146" s="86">
        <v>5</v>
      </c>
      <c r="D3146" s="143" t="s">
        <v>2665</v>
      </c>
      <c r="E3146" s="164" t="s">
        <v>2500</v>
      </c>
      <c r="F3146" s="84"/>
      <c r="G3146" s="84" t="s">
        <v>2629</v>
      </c>
      <c r="H3146" s="160">
        <f t="shared" ca="1" si="258"/>
        <v>0</v>
      </c>
      <c r="I3146" s="251">
        <v>42065</v>
      </c>
      <c r="J3146" s="251">
        <v>42131</v>
      </c>
      <c r="K3146" s="161">
        <v>0.02</v>
      </c>
      <c r="L3146" s="180"/>
      <c r="M3146" s="251"/>
      <c r="N3146" s="251"/>
      <c r="O3146" s="161">
        <v>0.02</v>
      </c>
      <c r="P3146" s="151"/>
      <c r="Q3146" s="145"/>
      <c r="R3146" s="162"/>
      <c r="S3146" s="177">
        <v>0</v>
      </c>
    </row>
    <row r="3147" spans="2:19" s="141" customFormat="1" ht="13.5" customHeight="1" x14ac:dyDescent="0.25">
      <c r="B3147" s="137">
        <v>3134</v>
      </c>
      <c r="C3147" s="86">
        <v>5</v>
      </c>
      <c r="D3147" s="143" t="s">
        <v>2666</v>
      </c>
      <c r="E3147" s="164" t="s">
        <v>2502</v>
      </c>
      <c r="F3147" s="84"/>
      <c r="G3147" s="84" t="s">
        <v>2629</v>
      </c>
      <c r="H3147" s="160">
        <f t="shared" ca="1" si="258"/>
        <v>0</v>
      </c>
      <c r="I3147" s="251">
        <v>42079</v>
      </c>
      <c r="J3147" s="251">
        <v>42131</v>
      </c>
      <c r="K3147" s="161">
        <v>0.01</v>
      </c>
      <c r="L3147" s="180"/>
      <c r="M3147" s="251"/>
      <c r="N3147" s="251"/>
      <c r="O3147" s="161">
        <v>0.01</v>
      </c>
      <c r="P3147" s="151"/>
      <c r="Q3147" s="145"/>
      <c r="R3147" s="162"/>
      <c r="S3147" s="177">
        <v>0</v>
      </c>
    </row>
    <row r="3148" spans="2:19" s="141" customFormat="1" ht="13.5" customHeight="1" x14ac:dyDescent="0.25">
      <c r="B3148" s="137">
        <v>3135</v>
      </c>
      <c r="C3148" s="86">
        <v>5</v>
      </c>
      <c r="D3148" s="143" t="s">
        <v>2667</v>
      </c>
      <c r="E3148" s="128" t="s">
        <v>2504</v>
      </c>
      <c r="F3148" s="84"/>
      <c r="G3148" s="84" t="s">
        <v>2629</v>
      </c>
      <c r="H3148" s="160">
        <f t="shared" ca="1" si="258"/>
        <v>0</v>
      </c>
      <c r="I3148" s="251">
        <v>42065</v>
      </c>
      <c r="J3148" s="251">
        <v>42131</v>
      </c>
      <c r="K3148" s="161">
        <v>0.01</v>
      </c>
      <c r="L3148" s="180"/>
      <c r="M3148" s="251"/>
      <c r="N3148" s="251"/>
      <c r="O3148" s="161">
        <v>0.01</v>
      </c>
      <c r="P3148" s="151"/>
      <c r="Q3148" s="145"/>
      <c r="R3148" s="162"/>
      <c r="S3148" s="177">
        <v>0</v>
      </c>
    </row>
    <row r="3149" spans="2:19" s="141" customFormat="1" ht="13.5" customHeight="1" x14ac:dyDescent="0.25">
      <c r="B3149" s="137">
        <v>3136</v>
      </c>
      <c r="C3149" s="86">
        <v>4</v>
      </c>
      <c r="D3149" s="143" t="s">
        <v>2668</v>
      </c>
      <c r="E3149" s="128" t="s">
        <v>2669</v>
      </c>
      <c r="F3149" s="84"/>
      <c r="G3149" s="84" t="s">
        <v>2629</v>
      </c>
      <c r="H3149" s="160">
        <f t="shared" ca="1" si="258"/>
        <v>0</v>
      </c>
      <c r="I3149" s="251">
        <v>42079</v>
      </c>
      <c r="J3149" s="251">
        <v>42131</v>
      </c>
      <c r="K3149" s="161">
        <f>SUM(K3150:K3170)</f>
        <v>0.21000000000000005</v>
      </c>
      <c r="L3149" s="180"/>
      <c r="M3149" s="251"/>
      <c r="N3149" s="251"/>
      <c r="O3149" s="161">
        <f>SUM(O3150:O3170)</f>
        <v>0.21000000000000005</v>
      </c>
      <c r="P3149" s="151"/>
      <c r="Q3149" s="145"/>
      <c r="R3149" s="162"/>
      <c r="S3149" s="177">
        <v>0</v>
      </c>
    </row>
    <row r="3150" spans="2:19" s="141" customFormat="1" ht="13.5" customHeight="1" x14ac:dyDescent="0.25">
      <c r="B3150" s="137">
        <v>3137</v>
      </c>
      <c r="C3150" s="86">
        <v>5</v>
      </c>
      <c r="D3150" s="143" t="s">
        <v>2670</v>
      </c>
      <c r="E3150" s="164" t="s">
        <v>1085</v>
      </c>
      <c r="F3150" s="84"/>
      <c r="G3150" s="84" t="s">
        <v>2629</v>
      </c>
      <c r="H3150" s="160">
        <f t="shared" ca="1" si="258"/>
        <v>0</v>
      </c>
      <c r="I3150" s="251">
        <v>42079</v>
      </c>
      <c r="J3150" s="251">
        <v>42131</v>
      </c>
      <c r="K3150" s="161">
        <v>0.01</v>
      </c>
      <c r="L3150" s="180"/>
      <c r="M3150" s="251"/>
      <c r="N3150" s="251"/>
      <c r="O3150" s="161">
        <v>0.01</v>
      </c>
      <c r="P3150" s="151"/>
      <c r="Q3150" s="145"/>
      <c r="R3150" s="162"/>
      <c r="S3150" s="177">
        <v>0</v>
      </c>
    </row>
    <row r="3151" spans="2:19" s="141" customFormat="1" ht="13.5" customHeight="1" x14ac:dyDescent="0.25">
      <c r="B3151" s="137">
        <v>3138</v>
      </c>
      <c r="C3151" s="86">
        <v>5</v>
      </c>
      <c r="D3151" s="143" t="s">
        <v>2670</v>
      </c>
      <c r="E3151" s="164" t="s">
        <v>1087</v>
      </c>
      <c r="F3151" s="84"/>
      <c r="G3151" s="84" t="s">
        <v>2629</v>
      </c>
      <c r="H3151" s="160">
        <f t="shared" ca="1" si="258"/>
        <v>0</v>
      </c>
      <c r="I3151" s="251">
        <v>42079</v>
      </c>
      <c r="J3151" s="251">
        <v>42131</v>
      </c>
      <c r="K3151" s="161">
        <v>0.01</v>
      </c>
      <c r="L3151" s="180"/>
      <c r="M3151" s="251"/>
      <c r="N3151" s="251"/>
      <c r="O3151" s="161">
        <v>0.01</v>
      </c>
      <c r="P3151" s="151"/>
      <c r="Q3151" s="145"/>
      <c r="R3151" s="162"/>
      <c r="S3151" s="177">
        <v>0</v>
      </c>
    </row>
    <row r="3152" spans="2:19" s="141" customFormat="1" ht="13.5" customHeight="1" x14ac:dyDescent="0.25">
      <c r="B3152" s="137">
        <v>3139</v>
      </c>
      <c r="C3152" s="86">
        <v>5</v>
      </c>
      <c r="D3152" s="143" t="s">
        <v>2670</v>
      </c>
      <c r="E3152" s="164" t="s">
        <v>2525</v>
      </c>
      <c r="F3152" s="84"/>
      <c r="G3152" s="84" t="s">
        <v>2629</v>
      </c>
      <c r="H3152" s="160">
        <f t="shared" ca="1" si="258"/>
        <v>0</v>
      </c>
      <c r="I3152" s="251">
        <v>42079</v>
      </c>
      <c r="J3152" s="251">
        <v>42131</v>
      </c>
      <c r="K3152" s="161">
        <v>0.01</v>
      </c>
      <c r="L3152" s="180"/>
      <c r="M3152" s="251"/>
      <c r="N3152" s="251"/>
      <c r="O3152" s="161">
        <v>0.01</v>
      </c>
      <c r="P3152" s="151"/>
      <c r="Q3152" s="145"/>
      <c r="R3152" s="162"/>
      <c r="S3152" s="177">
        <v>0</v>
      </c>
    </row>
    <row r="3153" spans="2:19" s="141" customFormat="1" ht="13.5" customHeight="1" x14ac:dyDescent="0.25">
      <c r="B3153" s="137">
        <v>3140</v>
      </c>
      <c r="C3153" s="86">
        <v>5</v>
      </c>
      <c r="D3153" s="143" t="s">
        <v>2670</v>
      </c>
      <c r="E3153" s="164" t="s">
        <v>2527</v>
      </c>
      <c r="F3153" s="84"/>
      <c r="G3153" s="84" t="s">
        <v>2629</v>
      </c>
      <c r="H3153" s="160">
        <f t="shared" ca="1" si="258"/>
        <v>0</v>
      </c>
      <c r="I3153" s="251">
        <v>42079</v>
      </c>
      <c r="J3153" s="251">
        <v>42131</v>
      </c>
      <c r="K3153" s="161">
        <v>0.01</v>
      </c>
      <c r="L3153" s="180"/>
      <c r="M3153" s="251"/>
      <c r="N3153" s="251"/>
      <c r="O3153" s="161">
        <v>0.01</v>
      </c>
      <c r="P3153" s="151"/>
      <c r="Q3153" s="145"/>
      <c r="R3153" s="162"/>
      <c r="S3153" s="177">
        <v>0</v>
      </c>
    </row>
    <row r="3154" spans="2:19" s="141" customFormat="1" ht="13.5" customHeight="1" x14ac:dyDescent="0.25">
      <c r="B3154" s="137">
        <v>3141</v>
      </c>
      <c r="C3154" s="86">
        <v>5</v>
      </c>
      <c r="D3154" s="143" t="s">
        <v>2670</v>
      </c>
      <c r="E3154" s="164" t="s">
        <v>2529</v>
      </c>
      <c r="F3154" s="84"/>
      <c r="G3154" s="84" t="s">
        <v>2629</v>
      </c>
      <c r="H3154" s="160">
        <f t="shared" ca="1" si="258"/>
        <v>0</v>
      </c>
      <c r="I3154" s="251">
        <v>42079</v>
      </c>
      <c r="J3154" s="251">
        <v>42131</v>
      </c>
      <c r="K3154" s="161">
        <v>0.01</v>
      </c>
      <c r="L3154" s="180"/>
      <c r="M3154" s="251"/>
      <c r="N3154" s="251"/>
      <c r="O3154" s="161">
        <v>0.01</v>
      </c>
      <c r="P3154" s="151"/>
      <c r="Q3154" s="145"/>
      <c r="R3154" s="162"/>
      <c r="S3154" s="177">
        <v>0</v>
      </c>
    </row>
    <row r="3155" spans="2:19" s="141" customFormat="1" ht="13.5" customHeight="1" x14ac:dyDescent="0.25">
      <c r="B3155" s="137">
        <v>3142</v>
      </c>
      <c r="C3155" s="86">
        <v>5</v>
      </c>
      <c r="D3155" s="143" t="s">
        <v>2670</v>
      </c>
      <c r="E3155" s="164" t="s">
        <v>2531</v>
      </c>
      <c r="F3155" s="84"/>
      <c r="G3155" s="84" t="s">
        <v>2629</v>
      </c>
      <c r="H3155" s="160">
        <f t="shared" ca="1" si="258"/>
        <v>0</v>
      </c>
      <c r="I3155" s="251">
        <v>42079</v>
      </c>
      <c r="J3155" s="251">
        <v>42131</v>
      </c>
      <c r="K3155" s="161">
        <v>0.01</v>
      </c>
      <c r="L3155" s="180"/>
      <c r="M3155" s="251"/>
      <c r="N3155" s="251"/>
      <c r="O3155" s="161">
        <v>0.01</v>
      </c>
      <c r="P3155" s="151"/>
      <c r="Q3155" s="145"/>
      <c r="R3155" s="162"/>
      <c r="S3155" s="177">
        <v>0</v>
      </c>
    </row>
    <row r="3156" spans="2:19" s="141" customFormat="1" ht="13.5" customHeight="1" x14ac:dyDescent="0.25">
      <c r="B3156" s="137">
        <v>3143</v>
      </c>
      <c r="C3156" s="86">
        <v>5</v>
      </c>
      <c r="D3156" s="143" t="s">
        <v>2670</v>
      </c>
      <c r="E3156" s="164" t="s">
        <v>2533</v>
      </c>
      <c r="F3156" s="84"/>
      <c r="G3156" s="84" t="s">
        <v>2629</v>
      </c>
      <c r="H3156" s="160">
        <f t="shared" ca="1" si="258"/>
        <v>0</v>
      </c>
      <c r="I3156" s="251">
        <v>42100</v>
      </c>
      <c r="J3156" s="251">
        <v>42131</v>
      </c>
      <c r="K3156" s="161">
        <v>0.01</v>
      </c>
      <c r="L3156" s="180"/>
      <c r="M3156" s="251"/>
      <c r="N3156" s="251"/>
      <c r="O3156" s="161">
        <v>0.01</v>
      </c>
      <c r="P3156" s="151"/>
      <c r="Q3156" s="145"/>
      <c r="R3156" s="162"/>
      <c r="S3156" s="177">
        <v>0</v>
      </c>
    </row>
    <row r="3157" spans="2:19" s="141" customFormat="1" ht="13.5" customHeight="1" x14ac:dyDescent="0.25">
      <c r="B3157" s="137">
        <v>3144</v>
      </c>
      <c r="C3157" s="86">
        <v>5</v>
      </c>
      <c r="D3157" s="143" t="s">
        <v>2670</v>
      </c>
      <c r="E3157" s="164" t="s">
        <v>1848</v>
      </c>
      <c r="F3157" s="84"/>
      <c r="G3157" s="84" t="s">
        <v>2629</v>
      </c>
      <c r="H3157" s="160">
        <f t="shared" ca="1" si="258"/>
        <v>0</v>
      </c>
      <c r="I3157" s="251">
        <v>42100</v>
      </c>
      <c r="J3157" s="251">
        <v>42131</v>
      </c>
      <c r="K3157" s="161">
        <v>0.01</v>
      </c>
      <c r="L3157" s="180"/>
      <c r="M3157" s="251"/>
      <c r="N3157" s="251"/>
      <c r="O3157" s="161">
        <v>0.01</v>
      </c>
      <c r="P3157" s="151"/>
      <c r="Q3157" s="145"/>
      <c r="R3157" s="162"/>
      <c r="S3157" s="177">
        <v>0</v>
      </c>
    </row>
    <row r="3158" spans="2:19" s="141" customFormat="1" ht="13.5" customHeight="1" x14ac:dyDescent="0.25">
      <c r="B3158" s="137">
        <v>3145</v>
      </c>
      <c r="C3158" s="86">
        <v>5</v>
      </c>
      <c r="D3158" s="143" t="s">
        <v>2670</v>
      </c>
      <c r="E3158" s="164" t="s">
        <v>2488</v>
      </c>
      <c r="F3158" s="84"/>
      <c r="G3158" s="84" t="s">
        <v>2629</v>
      </c>
      <c r="H3158" s="160">
        <f t="shared" ca="1" si="258"/>
        <v>0</v>
      </c>
      <c r="I3158" s="251">
        <v>42100</v>
      </c>
      <c r="J3158" s="251">
        <v>42131</v>
      </c>
      <c r="K3158" s="161">
        <v>0.01</v>
      </c>
      <c r="L3158" s="180"/>
      <c r="M3158" s="251"/>
      <c r="N3158" s="251"/>
      <c r="O3158" s="161">
        <v>0.01</v>
      </c>
      <c r="P3158" s="151"/>
      <c r="Q3158" s="145"/>
      <c r="R3158" s="162"/>
      <c r="S3158" s="177">
        <v>0</v>
      </c>
    </row>
    <row r="3159" spans="2:19" s="141" customFormat="1" ht="13.5" customHeight="1" x14ac:dyDescent="0.25">
      <c r="B3159" s="137">
        <v>3146</v>
      </c>
      <c r="C3159" s="86">
        <v>5</v>
      </c>
      <c r="D3159" s="143" t="s">
        <v>2670</v>
      </c>
      <c r="E3159" s="164" t="s">
        <v>2537</v>
      </c>
      <c r="F3159" s="84"/>
      <c r="G3159" s="84" t="s">
        <v>2629</v>
      </c>
      <c r="H3159" s="160">
        <f t="shared" ca="1" si="258"/>
        <v>0</v>
      </c>
      <c r="I3159" s="251">
        <v>42100</v>
      </c>
      <c r="J3159" s="251">
        <v>42131</v>
      </c>
      <c r="K3159" s="161">
        <v>0.01</v>
      </c>
      <c r="L3159" s="180"/>
      <c r="M3159" s="251"/>
      <c r="N3159" s="251"/>
      <c r="O3159" s="161">
        <v>0.01</v>
      </c>
      <c r="P3159" s="151"/>
      <c r="Q3159" s="145"/>
      <c r="R3159" s="162"/>
      <c r="S3159" s="177">
        <v>0</v>
      </c>
    </row>
    <row r="3160" spans="2:19" s="141" customFormat="1" ht="13.5" customHeight="1" x14ac:dyDescent="0.25">
      <c r="B3160" s="137">
        <v>3147</v>
      </c>
      <c r="C3160" s="86">
        <v>5</v>
      </c>
      <c r="D3160" s="143" t="s">
        <v>2670</v>
      </c>
      <c r="E3160" s="164" t="s">
        <v>2539</v>
      </c>
      <c r="F3160" s="84"/>
      <c r="G3160" s="84" t="s">
        <v>2629</v>
      </c>
      <c r="H3160" s="160">
        <f t="shared" ca="1" si="258"/>
        <v>0</v>
      </c>
      <c r="I3160" s="251">
        <v>42100</v>
      </c>
      <c r="J3160" s="251">
        <v>42131</v>
      </c>
      <c r="K3160" s="161">
        <v>0.01</v>
      </c>
      <c r="L3160" s="180"/>
      <c r="M3160" s="251"/>
      <c r="N3160" s="251"/>
      <c r="O3160" s="161">
        <v>0.01</v>
      </c>
      <c r="P3160" s="151"/>
      <c r="Q3160" s="145"/>
      <c r="R3160" s="162"/>
      <c r="S3160" s="177">
        <v>0</v>
      </c>
    </row>
    <row r="3161" spans="2:19" s="141" customFormat="1" ht="13.5" customHeight="1" x14ac:dyDescent="0.25">
      <c r="B3161" s="137">
        <v>3148</v>
      </c>
      <c r="C3161" s="86">
        <v>5</v>
      </c>
      <c r="D3161" s="143" t="s">
        <v>2670</v>
      </c>
      <c r="E3161" s="164" t="s">
        <v>2541</v>
      </c>
      <c r="F3161" s="84"/>
      <c r="G3161" s="84" t="s">
        <v>2629</v>
      </c>
      <c r="H3161" s="160">
        <f t="shared" ca="1" si="258"/>
        <v>0</v>
      </c>
      <c r="I3161" s="251">
        <v>42100</v>
      </c>
      <c r="J3161" s="251">
        <v>42131</v>
      </c>
      <c r="K3161" s="161">
        <v>0.01</v>
      </c>
      <c r="L3161" s="180"/>
      <c r="M3161" s="251"/>
      <c r="N3161" s="251"/>
      <c r="O3161" s="161">
        <v>0.01</v>
      </c>
      <c r="P3161" s="151"/>
      <c r="Q3161" s="145"/>
      <c r="R3161" s="162"/>
      <c r="S3161" s="177">
        <v>0</v>
      </c>
    </row>
    <row r="3162" spans="2:19" s="141" customFormat="1" ht="13.5" customHeight="1" x14ac:dyDescent="0.25">
      <c r="B3162" s="137">
        <v>3149</v>
      </c>
      <c r="C3162" s="86">
        <v>5</v>
      </c>
      <c r="D3162" s="143" t="s">
        <v>2670</v>
      </c>
      <c r="E3162" s="128" t="s">
        <v>2502</v>
      </c>
      <c r="F3162" s="84"/>
      <c r="G3162" s="84" t="s">
        <v>2629</v>
      </c>
      <c r="H3162" s="160">
        <f t="shared" ca="1" si="258"/>
        <v>0</v>
      </c>
      <c r="I3162" s="251">
        <v>42079</v>
      </c>
      <c r="J3162" s="251">
        <v>42131</v>
      </c>
      <c r="K3162" s="161">
        <v>0.01</v>
      </c>
      <c r="L3162" s="180"/>
      <c r="M3162" s="251"/>
      <c r="N3162" s="251"/>
      <c r="O3162" s="161">
        <v>0.01</v>
      </c>
      <c r="P3162" s="151"/>
      <c r="Q3162" s="145"/>
      <c r="R3162" s="162"/>
      <c r="S3162" s="177">
        <v>0</v>
      </c>
    </row>
    <row r="3163" spans="2:19" s="141" customFormat="1" ht="13.5" customHeight="1" x14ac:dyDescent="0.25">
      <c r="B3163" s="137">
        <v>3150</v>
      </c>
      <c r="C3163" s="86">
        <v>5</v>
      </c>
      <c r="D3163" s="143" t="s">
        <v>2670</v>
      </c>
      <c r="E3163" s="128" t="s">
        <v>2544</v>
      </c>
      <c r="F3163" s="84"/>
      <c r="G3163" s="84" t="s">
        <v>2629</v>
      </c>
      <c r="H3163" s="160">
        <f t="shared" ca="1" si="258"/>
        <v>0</v>
      </c>
      <c r="I3163" s="251">
        <v>42079</v>
      </c>
      <c r="J3163" s="251">
        <v>42131</v>
      </c>
      <c r="K3163" s="161">
        <v>0.01</v>
      </c>
      <c r="L3163" s="180"/>
      <c r="M3163" s="251"/>
      <c r="N3163" s="251"/>
      <c r="O3163" s="161">
        <v>0.01</v>
      </c>
      <c r="P3163" s="151"/>
      <c r="Q3163" s="145"/>
      <c r="R3163" s="162"/>
      <c r="S3163" s="177">
        <v>0</v>
      </c>
    </row>
    <row r="3164" spans="2:19" s="141" customFormat="1" ht="13.5" customHeight="1" x14ac:dyDescent="0.25">
      <c r="B3164" s="137">
        <v>3151</v>
      </c>
      <c r="C3164" s="86">
        <v>5</v>
      </c>
      <c r="D3164" s="143" t="s">
        <v>2670</v>
      </c>
      <c r="E3164" s="128" t="s">
        <v>2546</v>
      </c>
      <c r="F3164" s="84"/>
      <c r="G3164" s="84" t="s">
        <v>2629</v>
      </c>
      <c r="H3164" s="160">
        <f t="shared" ca="1" si="258"/>
        <v>0</v>
      </c>
      <c r="I3164" s="251">
        <v>42079</v>
      </c>
      <c r="J3164" s="251">
        <v>42131</v>
      </c>
      <c r="K3164" s="161">
        <v>0.01</v>
      </c>
      <c r="L3164" s="180"/>
      <c r="M3164" s="251"/>
      <c r="N3164" s="251"/>
      <c r="O3164" s="161">
        <v>0.01</v>
      </c>
      <c r="P3164" s="151"/>
      <c r="Q3164" s="145"/>
      <c r="R3164" s="162"/>
      <c r="S3164" s="177">
        <v>0</v>
      </c>
    </row>
    <row r="3165" spans="2:19" s="141" customFormat="1" ht="13.5" customHeight="1" x14ac:dyDescent="0.25">
      <c r="B3165" s="137">
        <v>3152</v>
      </c>
      <c r="C3165" s="86">
        <v>5</v>
      </c>
      <c r="D3165" s="143" t="s">
        <v>2670</v>
      </c>
      <c r="E3165" s="128" t="s">
        <v>2548</v>
      </c>
      <c r="F3165" s="84"/>
      <c r="G3165" s="84" t="s">
        <v>2629</v>
      </c>
      <c r="H3165" s="160">
        <f t="shared" ca="1" si="258"/>
        <v>0</v>
      </c>
      <c r="I3165" s="251">
        <v>42079</v>
      </c>
      <c r="J3165" s="251">
        <v>42131</v>
      </c>
      <c r="K3165" s="161">
        <v>0.01</v>
      </c>
      <c r="L3165" s="180"/>
      <c r="M3165" s="251"/>
      <c r="N3165" s="251"/>
      <c r="O3165" s="161">
        <v>0.01</v>
      </c>
      <c r="P3165" s="151"/>
      <c r="Q3165" s="145"/>
      <c r="R3165" s="162"/>
      <c r="S3165" s="177">
        <v>0</v>
      </c>
    </row>
    <row r="3166" spans="2:19" s="141" customFormat="1" ht="13.5" customHeight="1" x14ac:dyDescent="0.25">
      <c r="B3166" s="137">
        <v>3153</v>
      </c>
      <c r="C3166" s="86">
        <v>5</v>
      </c>
      <c r="D3166" s="143" t="s">
        <v>2670</v>
      </c>
      <c r="E3166" s="128" t="s">
        <v>2550</v>
      </c>
      <c r="F3166" s="84"/>
      <c r="G3166" s="84" t="s">
        <v>2629</v>
      </c>
      <c r="H3166" s="160">
        <f t="shared" ca="1" si="258"/>
        <v>0</v>
      </c>
      <c r="I3166" s="251">
        <v>42079</v>
      </c>
      <c r="J3166" s="251">
        <v>42131</v>
      </c>
      <c r="K3166" s="161">
        <v>0.01</v>
      </c>
      <c r="L3166" s="180"/>
      <c r="M3166" s="251"/>
      <c r="N3166" s="251"/>
      <c r="O3166" s="161">
        <v>0.01</v>
      </c>
      <c r="P3166" s="151"/>
      <c r="Q3166" s="145"/>
      <c r="R3166" s="162"/>
      <c r="S3166" s="177">
        <v>0</v>
      </c>
    </row>
    <row r="3167" spans="2:19" s="141" customFormat="1" ht="13.5" customHeight="1" x14ac:dyDescent="0.25">
      <c r="B3167" s="137">
        <v>3154</v>
      </c>
      <c r="C3167" s="86">
        <v>5</v>
      </c>
      <c r="D3167" s="143" t="s">
        <v>2670</v>
      </c>
      <c r="E3167" s="128" t="s">
        <v>2552</v>
      </c>
      <c r="F3167" s="84"/>
      <c r="G3167" s="84" t="s">
        <v>2629</v>
      </c>
      <c r="H3167" s="160">
        <f t="shared" ca="1" si="258"/>
        <v>0</v>
      </c>
      <c r="I3167" s="251">
        <v>42079</v>
      </c>
      <c r="J3167" s="251">
        <v>42131</v>
      </c>
      <c r="K3167" s="161">
        <v>0.01</v>
      </c>
      <c r="L3167" s="180"/>
      <c r="M3167" s="251"/>
      <c r="N3167" s="251"/>
      <c r="O3167" s="161">
        <v>0.01</v>
      </c>
      <c r="P3167" s="151"/>
      <c r="Q3167" s="145"/>
      <c r="R3167" s="162"/>
      <c r="S3167" s="177">
        <v>0</v>
      </c>
    </row>
    <row r="3168" spans="2:19" s="141" customFormat="1" ht="13.5" customHeight="1" x14ac:dyDescent="0.25">
      <c r="B3168" s="137">
        <v>3155</v>
      </c>
      <c r="C3168" s="86">
        <v>5</v>
      </c>
      <c r="D3168" s="143" t="s">
        <v>2670</v>
      </c>
      <c r="E3168" s="128" t="s">
        <v>1828</v>
      </c>
      <c r="F3168" s="84"/>
      <c r="G3168" s="84" t="s">
        <v>2629</v>
      </c>
      <c r="H3168" s="160">
        <f t="shared" ca="1" si="258"/>
        <v>0</v>
      </c>
      <c r="I3168" s="251">
        <v>42079</v>
      </c>
      <c r="J3168" s="251">
        <v>42131</v>
      </c>
      <c r="K3168" s="161">
        <v>0.01</v>
      </c>
      <c r="L3168" s="180"/>
      <c r="M3168" s="251"/>
      <c r="N3168" s="251"/>
      <c r="O3168" s="161">
        <v>0.01</v>
      </c>
      <c r="P3168" s="151"/>
      <c r="Q3168" s="145"/>
      <c r="R3168" s="162"/>
      <c r="S3168" s="177">
        <v>0</v>
      </c>
    </row>
    <row r="3169" spans="2:19" s="141" customFormat="1" ht="13.5" customHeight="1" x14ac:dyDescent="0.25">
      <c r="B3169" s="137">
        <v>3156</v>
      </c>
      <c r="C3169" s="86">
        <v>5</v>
      </c>
      <c r="D3169" s="143" t="s">
        <v>2670</v>
      </c>
      <c r="E3169" s="128" t="s">
        <v>2555</v>
      </c>
      <c r="F3169" s="84"/>
      <c r="G3169" s="84" t="s">
        <v>2629</v>
      </c>
      <c r="H3169" s="160">
        <f t="shared" ca="1" si="258"/>
        <v>0</v>
      </c>
      <c r="I3169" s="251">
        <v>42079</v>
      </c>
      <c r="J3169" s="251">
        <v>42131</v>
      </c>
      <c r="K3169" s="161">
        <v>0.01</v>
      </c>
      <c r="L3169" s="180"/>
      <c r="M3169" s="251"/>
      <c r="N3169" s="251"/>
      <c r="O3169" s="161">
        <v>0.01</v>
      </c>
      <c r="P3169" s="151"/>
      <c r="Q3169" s="145"/>
      <c r="R3169" s="162"/>
      <c r="S3169" s="177">
        <v>0</v>
      </c>
    </row>
    <row r="3170" spans="2:19" s="141" customFormat="1" ht="13.5" customHeight="1" x14ac:dyDescent="0.25">
      <c r="B3170" s="137">
        <v>3157</v>
      </c>
      <c r="C3170" s="86">
        <v>5</v>
      </c>
      <c r="D3170" s="143" t="s">
        <v>2670</v>
      </c>
      <c r="E3170" s="128" t="s">
        <v>2504</v>
      </c>
      <c r="F3170" s="84"/>
      <c r="G3170" s="84" t="s">
        <v>2629</v>
      </c>
      <c r="H3170" s="160">
        <f t="shared" ca="1" si="258"/>
        <v>0</v>
      </c>
      <c r="I3170" s="251">
        <v>42079</v>
      </c>
      <c r="J3170" s="251">
        <v>42131</v>
      </c>
      <c r="K3170" s="161">
        <v>0.01</v>
      </c>
      <c r="L3170" s="180"/>
      <c r="M3170" s="251"/>
      <c r="N3170" s="251"/>
      <c r="O3170" s="161">
        <v>0.01</v>
      </c>
      <c r="P3170" s="151"/>
      <c r="Q3170" s="145"/>
      <c r="R3170" s="162"/>
      <c r="S3170" s="177">
        <v>0</v>
      </c>
    </row>
    <row r="3171" spans="2:19" s="141" customFormat="1" ht="13.5" customHeight="1" x14ac:dyDescent="0.25">
      <c r="B3171" s="137">
        <v>3158</v>
      </c>
      <c r="C3171" s="86">
        <v>4</v>
      </c>
      <c r="D3171" s="143" t="s">
        <v>2671</v>
      </c>
      <c r="E3171" s="128" t="s">
        <v>2672</v>
      </c>
      <c r="F3171" s="84"/>
      <c r="G3171" s="84" t="s">
        <v>2629</v>
      </c>
      <c r="H3171" s="160">
        <f t="shared" ca="1" si="258"/>
        <v>0</v>
      </c>
      <c r="I3171" s="251">
        <v>42065</v>
      </c>
      <c r="J3171" s="251">
        <v>42131</v>
      </c>
      <c r="K3171" s="161">
        <f>SUM(K3172:K3180)</f>
        <v>0.13</v>
      </c>
      <c r="L3171" s="180"/>
      <c r="M3171" s="251"/>
      <c r="N3171" s="251"/>
      <c r="O3171" s="161">
        <f>SUM(O3172:O3180)</f>
        <v>0.13</v>
      </c>
      <c r="P3171" s="151"/>
      <c r="Q3171" s="145"/>
      <c r="R3171" s="162"/>
      <c r="S3171" s="177">
        <v>0</v>
      </c>
    </row>
    <row r="3172" spans="2:19" s="141" customFormat="1" ht="13.5" customHeight="1" x14ac:dyDescent="0.25">
      <c r="B3172" s="137">
        <v>3159</v>
      </c>
      <c r="C3172" s="86">
        <v>5</v>
      </c>
      <c r="D3172" s="143" t="s">
        <v>2673</v>
      </c>
      <c r="E3172" s="164" t="s">
        <v>2560</v>
      </c>
      <c r="F3172" s="84"/>
      <c r="G3172" s="84" t="s">
        <v>2629</v>
      </c>
      <c r="H3172" s="160">
        <f t="shared" ca="1" si="258"/>
        <v>-1</v>
      </c>
      <c r="I3172" s="251">
        <v>42065</v>
      </c>
      <c r="J3172" s="251">
        <v>42097</v>
      </c>
      <c r="K3172" s="161">
        <v>0.01</v>
      </c>
      <c r="L3172" s="180"/>
      <c r="M3172" s="251"/>
      <c r="N3172" s="251"/>
      <c r="O3172" s="161">
        <v>0.01</v>
      </c>
      <c r="P3172" s="151"/>
      <c r="Q3172" s="145"/>
      <c r="R3172" s="162"/>
      <c r="S3172" s="177">
        <v>0</v>
      </c>
    </row>
    <row r="3173" spans="2:19" s="141" customFormat="1" ht="13.5" customHeight="1" x14ac:dyDescent="0.25">
      <c r="B3173" s="137">
        <v>3160</v>
      </c>
      <c r="C3173" s="86">
        <v>5</v>
      </c>
      <c r="D3173" s="143" t="s">
        <v>2674</v>
      </c>
      <c r="E3173" s="164" t="s">
        <v>2562</v>
      </c>
      <c r="F3173" s="84"/>
      <c r="G3173" s="84" t="s">
        <v>2629</v>
      </c>
      <c r="H3173" s="160">
        <f t="shared" ca="1" si="258"/>
        <v>0</v>
      </c>
      <c r="I3173" s="251">
        <v>42100</v>
      </c>
      <c r="J3173" s="251">
        <v>42131</v>
      </c>
      <c r="K3173" s="161">
        <v>0.01</v>
      </c>
      <c r="L3173" s="180"/>
      <c r="M3173" s="251"/>
      <c r="N3173" s="251"/>
      <c r="O3173" s="161">
        <v>0.01</v>
      </c>
      <c r="P3173" s="151"/>
      <c r="Q3173" s="145"/>
      <c r="R3173" s="162"/>
      <c r="S3173" s="177">
        <v>0</v>
      </c>
    </row>
    <row r="3174" spans="2:19" s="141" customFormat="1" ht="13.5" customHeight="1" x14ac:dyDescent="0.25">
      <c r="B3174" s="137">
        <v>3161</v>
      </c>
      <c r="C3174" s="86">
        <v>5</v>
      </c>
      <c r="D3174" s="143" t="s">
        <v>2675</v>
      </c>
      <c r="E3174" s="164" t="s">
        <v>2564</v>
      </c>
      <c r="F3174" s="84"/>
      <c r="G3174" s="84" t="s">
        <v>2629</v>
      </c>
      <c r="H3174" s="160">
        <f t="shared" ca="1" si="258"/>
        <v>0</v>
      </c>
      <c r="I3174" s="251">
        <v>42079</v>
      </c>
      <c r="J3174" s="251">
        <v>42131</v>
      </c>
      <c r="K3174" s="161">
        <v>0.02</v>
      </c>
      <c r="L3174" s="180"/>
      <c r="M3174" s="251"/>
      <c r="N3174" s="251"/>
      <c r="O3174" s="161">
        <v>0.02</v>
      </c>
      <c r="P3174" s="151"/>
      <c r="Q3174" s="145"/>
      <c r="R3174" s="162"/>
      <c r="S3174" s="177">
        <v>0</v>
      </c>
    </row>
    <row r="3175" spans="2:19" s="141" customFormat="1" ht="13.5" customHeight="1" x14ac:dyDescent="0.25">
      <c r="B3175" s="137">
        <v>3162</v>
      </c>
      <c r="C3175" s="86">
        <v>5</v>
      </c>
      <c r="D3175" s="143" t="s">
        <v>2676</v>
      </c>
      <c r="E3175" s="164" t="s">
        <v>2566</v>
      </c>
      <c r="F3175" s="84"/>
      <c r="G3175" s="84" t="s">
        <v>2629</v>
      </c>
      <c r="H3175" s="160">
        <f t="shared" ca="1" si="258"/>
        <v>0</v>
      </c>
      <c r="I3175" s="251">
        <v>42079</v>
      </c>
      <c r="J3175" s="251">
        <v>42131</v>
      </c>
      <c r="K3175" s="161">
        <v>0.01</v>
      </c>
      <c r="L3175" s="180"/>
      <c r="M3175" s="251"/>
      <c r="N3175" s="251"/>
      <c r="O3175" s="161">
        <v>0.01</v>
      </c>
      <c r="P3175" s="151"/>
      <c r="Q3175" s="145"/>
      <c r="R3175" s="162"/>
      <c r="S3175" s="177">
        <v>0</v>
      </c>
    </row>
    <row r="3176" spans="2:19" s="141" customFormat="1" ht="13.5" customHeight="1" x14ac:dyDescent="0.25">
      <c r="B3176" s="137">
        <v>3163</v>
      </c>
      <c r="C3176" s="86">
        <v>5</v>
      </c>
      <c r="D3176" s="143" t="s">
        <v>2677</v>
      </c>
      <c r="E3176" s="164" t="s">
        <v>2568</v>
      </c>
      <c r="F3176" s="84"/>
      <c r="G3176" s="84" t="s">
        <v>2629</v>
      </c>
      <c r="H3176" s="160">
        <f t="shared" ca="1" si="258"/>
        <v>0</v>
      </c>
      <c r="I3176" s="251">
        <v>42079</v>
      </c>
      <c r="J3176" s="251">
        <v>42131</v>
      </c>
      <c r="K3176" s="161">
        <v>0.01</v>
      </c>
      <c r="L3176" s="180"/>
      <c r="M3176" s="251"/>
      <c r="N3176" s="251"/>
      <c r="O3176" s="161">
        <v>0.01</v>
      </c>
      <c r="P3176" s="151"/>
      <c r="Q3176" s="145"/>
      <c r="R3176" s="162"/>
      <c r="S3176" s="177">
        <v>0</v>
      </c>
    </row>
    <row r="3177" spans="2:19" s="141" customFormat="1" ht="13.5" customHeight="1" x14ac:dyDescent="0.25">
      <c r="B3177" s="137">
        <v>3164</v>
      </c>
      <c r="C3177" s="86">
        <v>5</v>
      </c>
      <c r="D3177" s="143" t="s">
        <v>2678</v>
      </c>
      <c r="E3177" s="164" t="s">
        <v>2570</v>
      </c>
      <c r="F3177" s="84"/>
      <c r="G3177" s="84" t="s">
        <v>2629</v>
      </c>
      <c r="H3177" s="160">
        <f t="shared" ca="1" si="258"/>
        <v>0</v>
      </c>
      <c r="I3177" s="251">
        <v>42100</v>
      </c>
      <c r="J3177" s="251">
        <v>42131</v>
      </c>
      <c r="K3177" s="161">
        <v>0.01</v>
      </c>
      <c r="L3177" s="180"/>
      <c r="M3177" s="251"/>
      <c r="N3177" s="251"/>
      <c r="O3177" s="161">
        <v>0.01</v>
      </c>
      <c r="P3177" s="151"/>
      <c r="Q3177" s="145"/>
      <c r="R3177" s="162"/>
      <c r="S3177" s="177">
        <v>0</v>
      </c>
    </row>
    <row r="3178" spans="2:19" s="141" customFormat="1" ht="13.5" customHeight="1" x14ac:dyDescent="0.25">
      <c r="B3178" s="137">
        <v>3165</v>
      </c>
      <c r="C3178" s="86">
        <v>5</v>
      </c>
      <c r="D3178" s="143" t="s">
        <v>2679</v>
      </c>
      <c r="E3178" s="164" t="s">
        <v>2572</v>
      </c>
      <c r="F3178" s="84"/>
      <c r="G3178" s="84" t="s">
        <v>2629</v>
      </c>
      <c r="H3178" s="160">
        <f t="shared" ca="1" si="258"/>
        <v>0</v>
      </c>
      <c r="I3178" s="251">
        <v>42100</v>
      </c>
      <c r="J3178" s="251">
        <v>42131</v>
      </c>
      <c r="K3178" s="161">
        <v>0.01</v>
      </c>
      <c r="L3178" s="180"/>
      <c r="M3178" s="251"/>
      <c r="N3178" s="251"/>
      <c r="O3178" s="161">
        <v>0.01</v>
      </c>
      <c r="P3178" s="151"/>
      <c r="Q3178" s="145"/>
      <c r="R3178" s="162"/>
      <c r="S3178" s="177">
        <v>0</v>
      </c>
    </row>
    <row r="3179" spans="2:19" s="141" customFormat="1" ht="13.5" customHeight="1" x14ac:dyDescent="0.25">
      <c r="B3179" s="137">
        <v>3166</v>
      </c>
      <c r="C3179" s="86">
        <v>5</v>
      </c>
      <c r="D3179" s="143" t="s">
        <v>2680</v>
      </c>
      <c r="E3179" s="164" t="s">
        <v>2574</v>
      </c>
      <c r="F3179" s="84"/>
      <c r="G3179" s="84" t="s">
        <v>2629</v>
      </c>
      <c r="H3179" s="160">
        <f t="shared" ca="1" si="258"/>
        <v>-1</v>
      </c>
      <c r="I3179" s="251">
        <v>42079</v>
      </c>
      <c r="J3179" s="251">
        <v>42097</v>
      </c>
      <c r="K3179" s="161">
        <v>0.01</v>
      </c>
      <c r="L3179" s="180"/>
      <c r="M3179" s="251"/>
      <c r="N3179" s="251"/>
      <c r="O3179" s="161">
        <v>0.01</v>
      </c>
      <c r="P3179" s="151"/>
      <c r="Q3179" s="145"/>
      <c r="R3179" s="162"/>
      <c r="S3179" s="177">
        <v>0</v>
      </c>
    </row>
    <row r="3180" spans="2:19" s="141" customFormat="1" ht="13.5" customHeight="1" x14ac:dyDescent="0.25">
      <c r="B3180" s="137">
        <v>3167</v>
      </c>
      <c r="C3180" s="86">
        <v>5</v>
      </c>
      <c r="D3180" s="143" t="s">
        <v>2681</v>
      </c>
      <c r="E3180" s="128" t="s">
        <v>2504</v>
      </c>
      <c r="F3180" s="84"/>
      <c r="G3180" s="84" t="s">
        <v>2629</v>
      </c>
      <c r="H3180" s="160">
        <f t="shared" ca="1" si="258"/>
        <v>0</v>
      </c>
      <c r="I3180" s="251">
        <v>42065</v>
      </c>
      <c r="J3180" s="251">
        <v>42131</v>
      </c>
      <c r="K3180" s="161">
        <v>0.04</v>
      </c>
      <c r="L3180" s="180"/>
      <c r="M3180" s="251"/>
      <c r="N3180" s="251"/>
      <c r="O3180" s="161">
        <v>0.04</v>
      </c>
      <c r="P3180" s="151"/>
      <c r="Q3180" s="145"/>
      <c r="R3180" s="162"/>
      <c r="S3180" s="177">
        <v>0</v>
      </c>
    </row>
    <row r="3181" spans="2:19" s="141" customFormat="1" ht="13.5" customHeight="1" x14ac:dyDescent="0.25">
      <c r="B3181" s="137">
        <v>3168</v>
      </c>
      <c r="C3181" s="86">
        <v>4</v>
      </c>
      <c r="D3181" s="143" t="s">
        <v>2682</v>
      </c>
      <c r="E3181" s="128" t="s">
        <v>2683</v>
      </c>
      <c r="F3181" s="84"/>
      <c r="G3181" s="84" t="s">
        <v>2629</v>
      </c>
      <c r="H3181" s="160">
        <f t="shared" ca="1" si="258"/>
        <v>0</v>
      </c>
      <c r="I3181" s="251">
        <v>42065</v>
      </c>
      <c r="J3181" s="251">
        <v>42131</v>
      </c>
      <c r="K3181" s="161">
        <f>SUM(K3182:K3196)</f>
        <v>0.15</v>
      </c>
      <c r="L3181" s="180"/>
      <c r="M3181" s="251"/>
      <c r="N3181" s="251"/>
      <c r="O3181" s="161">
        <f>SUM(O3182:O3196)</f>
        <v>0.15</v>
      </c>
      <c r="P3181" s="151"/>
      <c r="Q3181" s="145"/>
      <c r="R3181" s="162"/>
      <c r="S3181" s="177">
        <v>0</v>
      </c>
    </row>
    <row r="3182" spans="2:19" s="141" customFormat="1" ht="13.5" customHeight="1" x14ac:dyDescent="0.25">
      <c r="B3182" s="137">
        <v>3169</v>
      </c>
      <c r="C3182" s="86">
        <v>5</v>
      </c>
      <c r="D3182" s="143" t="s">
        <v>2684</v>
      </c>
      <c r="E3182" s="128" t="s">
        <v>1085</v>
      </c>
      <c r="F3182" s="84"/>
      <c r="G3182" s="84" t="s">
        <v>2629</v>
      </c>
      <c r="H3182" s="160">
        <f t="shared" ca="1" si="258"/>
        <v>0</v>
      </c>
      <c r="I3182" s="251">
        <v>42065</v>
      </c>
      <c r="J3182" s="251">
        <v>42131</v>
      </c>
      <c r="K3182" s="161">
        <v>0.01</v>
      </c>
      <c r="L3182" s="180"/>
      <c r="M3182" s="251"/>
      <c r="N3182" s="251"/>
      <c r="O3182" s="161">
        <v>0.01</v>
      </c>
      <c r="P3182" s="151"/>
      <c r="Q3182" s="145"/>
      <c r="R3182" s="162"/>
      <c r="S3182" s="177">
        <v>0</v>
      </c>
    </row>
    <row r="3183" spans="2:19" s="141" customFormat="1" ht="13.5" customHeight="1" x14ac:dyDescent="0.25">
      <c r="B3183" s="137">
        <v>3170</v>
      </c>
      <c r="C3183" s="86">
        <v>5</v>
      </c>
      <c r="D3183" s="143" t="s">
        <v>2685</v>
      </c>
      <c r="E3183" s="128" t="s">
        <v>1087</v>
      </c>
      <c r="F3183" s="84"/>
      <c r="G3183" s="84" t="s">
        <v>2629</v>
      </c>
      <c r="H3183" s="160">
        <f t="shared" ca="1" si="258"/>
        <v>0</v>
      </c>
      <c r="I3183" s="251">
        <v>42065</v>
      </c>
      <c r="J3183" s="251">
        <v>42131</v>
      </c>
      <c r="K3183" s="161">
        <v>0.01</v>
      </c>
      <c r="L3183" s="180"/>
      <c r="M3183" s="251"/>
      <c r="N3183" s="251"/>
      <c r="O3183" s="161">
        <v>0.01</v>
      </c>
      <c r="P3183" s="151"/>
      <c r="Q3183" s="145"/>
      <c r="R3183" s="162"/>
      <c r="S3183" s="177">
        <v>0</v>
      </c>
    </row>
    <row r="3184" spans="2:19" s="141" customFormat="1" ht="13.5" customHeight="1" x14ac:dyDescent="0.25">
      <c r="B3184" s="137">
        <v>3171</v>
      </c>
      <c r="C3184" s="86">
        <v>5</v>
      </c>
      <c r="D3184" s="143" t="s">
        <v>2686</v>
      </c>
      <c r="E3184" s="128" t="s">
        <v>1097</v>
      </c>
      <c r="F3184" s="84"/>
      <c r="G3184" s="84" t="s">
        <v>2629</v>
      </c>
      <c r="H3184" s="160">
        <f t="shared" ca="1" si="258"/>
        <v>0</v>
      </c>
      <c r="I3184" s="251">
        <v>42065</v>
      </c>
      <c r="J3184" s="251">
        <v>42131</v>
      </c>
      <c r="K3184" s="161">
        <v>0.01</v>
      </c>
      <c r="L3184" s="180"/>
      <c r="M3184" s="251"/>
      <c r="N3184" s="251"/>
      <c r="O3184" s="161">
        <v>0.01</v>
      </c>
      <c r="P3184" s="151"/>
      <c r="Q3184" s="145"/>
      <c r="R3184" s="162"/>
      <c r="S3184" s="177">
        <v>0</v>
      </c>
    </row>
    <row r="3185" spans="2:19" s="141" customFormat="1" ht="13.5" customHeight="1" x14ac:dyDescent="0.25">
      <c r="B3185" s="137">
        <v>3172</v>
      </c>
      <c r="C3185" s="86">
        <v>5</v>
      </c>
      <c r="D3185" s="143" t="s">
        <v>2687</v>
      </c>
      <c r="E3185" s="128" t="s">
        <v>2582</v>
      </c>
      <c r="F3185" s="84"/>
      <c r="G3185" s="84" t="s">
        <v>2629</v>
      </c>
      <c r="H3185" s="160">
        <f t="shared" ca="1" si="258"/>
        <v>0</v>
      </c>
      <c r="I3185" s="251">
        <v>42065</v>
      </c>
      <c r="J3185" s="251">
        <v>42131</v>
      </c>
      <c r="K3185" s="161">
        <v>0.01</v>
      </c>
      <c r="L3185" s="180"/>
      <c r="M3185" s="251"/>
      <c r="N3185" s="251"/>
      <c r="O3185" s="161">
        <v>0.01</v>
      </c>
      <c r="P3185" s="151"/>
      <c r="Q3185" s="145"/>
      <c r="R3185" s="162"/>
      <c r="S3185" s="177">
        <v>0</v>
      </c>
    </row>
    <row r="3186" spans="2:19" s="141" customFormat="1" ht="13.5" customHeight="1" x14ac:dyDescent="0.25">
      <c r="B3186" s="137">
        <v>3173</v>
      </c>
      <c r="C3186" s="86">
        <v>5</v>
      </c>
      <c r="D3186" s="143" t="s">
        <v>2688</v>
      </c>
      <c r="E3186" s="128" t="s">
        <v>2488</v>
      </c>
      <c r="F3186" s="84"/>
      <c r="G3186" s="84" t="s">
        <v>2629</v>
      </c>
      <c r="H3186" s="160">
        <f t="shared" ca="1" si="258"/>
        <v>0</v>
      </c>
      <c r="I3186" s="251">
        <v>42065</v>
      </c>
      <c r="J3186" s="251">
        <v>42131</v>
      </c>
      <c r="K3186" s="161">
        <v>0.01</v>
      </c>
      <c r="L3186" s="180"/>
      <c r="M3186" s="251"/>
      <c r="N3186" s="251"/>
      <c r="O3186" s="161">
        <v>0.01</v>
      </c>
      <c r="P3186" s="151"/>
      <c r="Q3186" s="145"/>
      <c r="R3186" s="162"/>
      <c r="S3186" s="177">
        <v>0</v>
      </c>
    </row>
    <row r="3187" spans="2:19" s="141" customFormat="1" ht="13.5" customHeight="1" x14ac:dyDescent="0.25">
      <c r="B3187" s="137">
        <v>3174</v>
      </c>
      <c r="C3187" s="86">
        <v>5</v>
      </c>
      <c r="D3187" s="143" t="s">
        <v>2689</v>
      </c>
      <c r="E3187" s="128" t="s">
        <v>2496</v>
      </c>
      <c r="F3187" s="84"/>
      <c r="G3187" s="84" t="s">
        <v>2629</v>
      </c>
      <c r="H3187" s="160">
        <f t="shared" ca="1" si="258"/>
        <v>0</v>
      </c>
      <c r="I3187" s="251">
        <v>42065</v>
      </c>
      <c r="J3187" s="251">
        <v>42131</v>
      </c>
      <c r="K3187" s="161">
        <v>0.01</v>
      </c>
      <c r="L3187" s="180"/>
      <c r="M3187" s="251"/>
      <c r="N3187" s="251"/>
      <c r="O3187" s="161">
        <v>0.01</v>
      </c>
      <c r="P3187" s="151"/>
      <c r="Q3187" s="145"/>
      <c r="R3187" s="162"/>
      <c r="S3187" s="177">
        <v>0</v>
      </c>
    </row>
    <row r="3188" spans="2:19" s="141" customFormat="1" ht="13.5" customHeight="1" x14ac:dyDescent="0.25">
      <c r="B3188" s="137">
        <v>3175</v>
      </c>
      <c r="C3188" s="86">
        <v>5</v>
      </c>
      <c r="D3188" s="143" t="s">
        <v>2690</v>
      </c>
      <c r="E3188" s="128" t="s">
        <v>2586</v>
      </c>
      <c r="F3188" s="84"/>
      <c r="G3188" s="84" t="s">
        <v>2629</v>
      </c>
      <c r="H3188" s="160">
        <f t="shared" ca="1" si="258"/>
        <v>0</v>
      </c>
      <c r="I3188" s="251">
        <v>42065</v>
      </c>
      <c r="J3188" s="251">
        <v>42131</v>
      </c>
      <c r="K3188" s="161">
        <v>0.01</v>
      </c>
      <c r="L3188" s="180"/>
      <c r="M3188" s="251"/>
      <c r="N3188" s="251"/>
      <c r="O3188" s="161">
        <v>0.01</v>
      </c>
      <c r="P3188" s="151"/>
      <c r="Q3188" s="145"/>
      <c r="R3188" s="162"/>
      <c r="S3188" s="177">
        <v>0</v>
      </c>
    </row>
    <row r="3189" spans="2:19" s="141" customFormat="1" ht="13.5" customHeight="1" x14ac:dyDescent="0.25">
      <c r="B3189" s="137">
        <v>3176</v>
      </c>
      <c r="C3189" s="86">
        <v>5</v>
      </c>
      <c r="D3189" s="143" t="s">
        <v>2691</v>
      </c>
      <c r="E3189" s="128" t="s">
        <v>1075</v>
      </c>
      <c r="F3189" s="84"/>
      <c r="G3189" s="84" t="s">
        <v>2629</v>
      </c>
      <c r="H3189" s="160">
        <f t="shared" ca="1" si="258"/>
        <v>0</v>
      </c>
      <c r="I3189" s="251">
        <v>42065</v>
      </c>
      <c r="J3189" s="251">
        <v>42131</v>
      </c>
      <c r="K3189" s="161">
        <v>0.01</v>
      </c>
      <c r="L3189" s="180"/>
      <c r="M3189" s="251"/>
      <c r="N3189" s="251"/>
      <c r="O3189" s="161">
        <v>0.01</v>
      </c>
      <c r="P3189" s="151"/>
      <c r="Q3189" s="145"/>
      <c r="R3189" s="162"/>
      <c r="S3189" s="177">
        <v>0</v>
      </c>
    </row>
    <row r="3190" spans="2:19" s="141" customFormat="1" ht="13.5" customHeight="1" x14ac:dyDescent="0.25">
      <c r="B3190" s="137">
        <v>3177</v>
      </c>
      <c r="C3190" s="86">
        <v>5</v>
      </c>
      <c r="D3190" s="143" t="s">
        <v>2692</v>
      </c>
      <c r="E3190" s="128" t="s">
        <v>1080</v>
      </c>
      <c r="F3190" s="84"/>
      <c r="G3190" s="84" t="s">
        <v>2629</v>
      </c>
      <c r="H3190" s="160">
        <f t="shared" ca="1" si="258"/>
        <v>0</v>
      </c>
      <c r="I3190" s="251">
        <v>42065</v>
      </c>
      <c r="J3190" s="251">
        <v>42131</v>
      </c>
      <c r="K3190" s="161">
        <v>0.01</v>
      </c>
      <c r="L3190" s="180"/>
      <c r="M3190" s="251"/>
      <c r="N3190" s="251"/>
      <c r="O3190" s="161">
        <v>0.01</v>
      </c>
      <c r="P3190" s="151"/>
      <c r="Q3190" s="145"/>
      <c r="R3190" s="162"/>
      <c r="S3190" s="177">
        <v>0</v>
      </c>
    </row>
    <row r="3191" spans="2:19" s="141" customFormat="1" ht="13.5" customHeight="1" x14ac:dyDescent="0.25">
      <c r="B3191" s="137">
        <v>3178</v>
      </c>
      <c r="C3191" s="86">
        <v>5</v>
      </c>
      <c r="D3191" s="143" t="s">
        <v>2693</v>
      </c>
      <c r="E3191" s="128" t="s">
        <v>2590</v>
      </c>
      <c r="F3191" s="84"/>
      <c r="G3191" s="84" t="s">
        <v>2629</v>
      </c>
      <c r="H3191" s="160">
        <f t="shared" ca="1" si="258"/>
        <v>0</v>
      </c>
      <c r="I3191" s="251">
        <v>42079</v>
      </c>
      <c r="J3191" s="251">
        <v>42131</v>
      </c>
      <c r="K3191" s="161">
        <v>0.01</v>
      </c>
      <c r="L3191" s="180"/>
      <c r="M3191" s="251"/>
      <c r="N3191" s="251"/>
      <c r="O3191" s="161">
        <v>0.01</v>
      </c>
      <c r="P3191" s="151"/>
      <c r="Q3191" s="145"/>
      <c r="R3191" s="162"/>
      <c r="S3191" s="177">
        <v>0</v>
      </c>
    </row>
    <row r="3192" spans="2:19" s="141" customFormat="1" ht="13.5" customHeight="1" x14ac:dyDescent="0.25">
      <c r="B3192" s="137">
        <v>3179</v>
      </c>
      <c r="C3192" s="86">
        <v>5</v>
      </c>
      <c r="D3192" s="143" t="s">
        <v>2694</v>
      </c>
      <c r="E3192" s="128" t="s">
        <v>2502</v>
      </c>
      <c r="F3192" s="84"/>
      <c r="G3192" s="84" t="s">
        <v>2629</v>
      </c>
      <c r="H3192" s="160">
        <f t="shared" ca="1" si="258"/>
        <v>0</v>
      </c>
      <c r="I3192" s="251">
        <v>42065</v>
      </c>
      <c r="J3192" s="251">
        <v>42131</v>
      </c>
      <c r="K3192" s="161">
        <v>0.01</v>
      </c>
      <c r="L3192" s="180"/>
      <c r="M3192" s="251"/>
      <c r="N3192" s="251"/>
      <c r="O3192" s="161">
        <v>0.01</v>
      </c>
      <c r="P3192" s="151"/>
      <c r="Q3192" s="145"/>
      <c r="R3192" s="162"/>
      <c r="S3192" s="177">
        <v>0</v>
      </c>
    </row>
    <row r="3193" spans="2:19" s="141" customFormat="1" ht="13.5" customHeight="1" x14ac:dyDescent="0.25">
      <c r="B3193" s="137">
        <v>3180</v>
      </c>
      <c r="C3193" s="86">
        <v>5</v>
      </c>
      <c r="D3193" s="143" t="s">
        <v>2695</v>
      </c>
      <c r="E3193" s="128" t="s">
        <v>2593</v>
      </c>
      <c r="F3193" s="84"/>
      <c r="G3193" s="84" t="s">
        <v>2629</v>
      </c>
      <c r="H3193" s="160">
        <f t="shared" ca="1" si="258"/>
        <v>0</v>
      </c>
      <c r="I3193" s="251">
        <v>42065</v>
      </c>
      <c r="J3193" s="251">
        <v>42131</v>
      </c>
      <c r="K3193" s="161">
        <v>0.01</v>
      </c>
      <c r="L3193" s="180"/>
      <c r="M3193" s="251"/>
      <c r="N3193" s="251"/>
      <c r="O3193" s="161">
        <v>0.01</v>
      </c>
      <c r="P3193" s="151"/>
      <c r="Q3193" s="145"/>
      <c r="R3193" s="162"/>
      <c r="S3193" s="177">
        <v>0</v>
      </c>
    </row>
    <row r="3194" spans="2:19" s="141" customFormat="1" ht="13.5" customHeight="1" x14ac:dyDescent="0.25">
      <c r="B3194" s="137">
        <v>3181</v>
      </c>
      <c r="C3194" s="86">
        <v>5</v>
      </c>
      <c r="D3194" s="143" t="s">
        <v>2696</v>
      </c>
      <c r="E3194" s="128" t="s">
        <v>2595</v>
      </c>
      <c r="F3194" s="84"/>
      <c r="G3194" s="84" t="s">
        <v>2629</v>
      </c>
      <c r="H3194" s="160">
        <f t="shared" ca="1" si="258"/>
        <v>0</v>
      </c>
      <c r="I3194" s="251">
        <v>42065</v>
      </c>
      <c r="J3194" s="251">
        <v>42131</v>
      </c>
      <c r="K3194" s="161">
        <v>0.01</v>
      </c>
      <c r="L3194" s="180"/>
      <c r="M3194" s="251"/>
      <c r="N3194" s="251"/>
      <c r="O3194" s="161">
        <v>0.01</v>
      </c>
      <c r="P3194" s="151"/>
      <c r="Q3194" s="145"/>
      <c r="R3194" s="162"/>
      <c r="S3194" s="177">
        <v>0</v>
      </c>
    </row>
    <row r="3195" spans="2:19" s="141" customFormat="1" ht="13.5" customHeight="1" x14ac:dyDescent="0.25">
      <c r="B3195" s="137">
        <v>3182</v>
      </c>
      <c r="C3195" s="86">
        <v>5</v>
      </c>
      <c r="D3195" s="143" t="s">
        <v>2697</v>
      </c>
      <c r="E3195" s="128" t="s">
        <v>1081</v>
      </c>
      <c r="F3195" s="84"/>
      <c r="G3195" s="84" t="s">
        <v>2629</v>
      </c>
      <c r="H3195" s="160">
        <f t="shared" ca="1" si="258"/>
        <v>0</v>
      </c>
      <c r="I3195" s="251">
        <v>42065</v>
      </c>
      <c r="J3195" s="251">
        <v>42116</v>
      </c>
      <c r="K3195" s="161">
        <v>0.01</v>
      </c>
      <c r="L3195" s="180"/>
      <c r="M3195" s="251"/>
      <c r="N3195" s="251"/>
      <c r="O3195" s="161">
        <v>0.01</v>
      </c>
      <c r="P3195" s="151"/>
      <c r="Q3195" s="145"/>
      <c r="R3195" s="162"/>
      <c r="S3195" s="177">
        <v>0</v>
      </c>
    </row>
    <row r="3196" spans="2:19" s="141" customFormat="1" ht="13.5" customHeight="1" x14ac:dyDescent="0.25">
      <c r="B3196" s="137">
        <v>3183</v>
      </c>
      <c r="C3196" s="86">
        <v>5</v>
      </c>
      <c r="D3196" s="143" t="s">
        <v>2698</v>
      </c>
      <c r="E3196" s="128" t="s">
        <v>2504</v>
      </c>
      <c r="F3196" s="84"/>
      <c r="G3196" s="84" t="s">
        <v>2629</v>
      </c>
      <c r="H3196" s="160">
        <f t="shared" ca="1" si="258"/>
        <v>0</v>
      </c>
      <c r="I3196" s="251">
        <v>42065</v>
      </c>
      <c r="J3196" s="251">
        <v>42131</v>
      </c>
      <c r="K3196" s="161">
        <v>0.01</v>
      </c>
      <c r="L3196" s="180"/>
      <c r="M3196" s="251"/>
      <c r="N3196" s="251"/>
      <c r="O3196" s="161">
        <v>0.01</v>
      </c>
      <c r="P3196" s="151"/>
      <c r="Q3196" s="145"/>
      <c r="R3196" s="162"/>
      <c r="S3196" s="177">
        <v>0</v>
      </c>
    </row>
    <row r="3197" spans="2:19" s="141" customFormat="1" ht="13.5" customHeight="1" x14ac:dyDescent="0.25">
      <c r="B3197" s="137">
        <v>3184</v>
      </c>
      <c r="C3197" s="86">
        <v>4</v>
      </c>
      <c r="D3197" s="143" t="s">
        <v>2699</v>
      </c>
      <c r="E3197" s="128" t="s">
        <v>2700</v>
      </c>
      <c r="F3197" s="84"/>
      <c r="G3197" s="84" t="s">
        <v>2629</v>
      </c>
      <c r="H3197" s="160">
        <f t="shared" ca="1" si="258"/>
        <v>0</v>
      </c>
      <c r="I3197" s="251">
        <v>42065</v>
      </c>
      <c r="J3197" s="251">
        <v>42131</v>
      </c>
      <c r="K3197" s="161">
        <f>SUM(K3198:K3211)</f>
        <v>0.13999999999999999</v>
      </c>
      <c r="L3197" s="180"/>
      <c r="M3197" s="251"/>
      <c r="N3197" s="251"/>
      <c r="O3197" s="161">
        <f>SUM(O3198:O3211)</f>
        <v>0.13999999999999999</v>
      </c>
      <c r="P3197" s="151"/>
      <c r="Q3197" s="145"/>
      <c r="R3197" s="162"/>
      <c r="S3197" s="177">
        <v>0</v>
      </c>
    </row>
    <row r="3198" spans="2:19" s="141" customFormat="1" ht="13.5" customHeight="1" x14ac:dyDescent="0.25">
      <c r="B3198" s="137">
        <v>3185</v>
      </c>
      <c r="C3198" s="86">
        <v>5</v>
      </c>
      <c r="D3198" s="143" t="s">
        <v>2600</v>
      </c>
      <c r="E3198" s="128" t="s">
        <v>1915</v>
      </c>
      <c r="F3198" s="84"/>
      <c r="G3198" s="84" t="s">
        <v>2629</v>
      </c>
      <c r="H3198" s="160">
        <f t="shared" ca="1" si="258"/>
        <v>-1</v>
      </c>
      <c r="I3198" s="251">
        <v>42065</v>
      </c>
      <c r="J3198" s="251">
        <v>42076</v>
      </c>
      <c r="K3198" s="161">
        <v>0.01</v>
      </c>
      <c r="L3198" s="180"/>
      <c r="M3198" s="251"/>
      <c r="N3198" s="251"/>
      <c r="O3198" s="161">
        <v>0.01</v>
      </c>
      <c r="P3198" s="151"/>
      <c r="Q3198" s="145"/>
      <c r="R3198" s="162"/>
      <c r="S3198" s="177">
        <v>0</v>
      </c>
    </row>
    <row r="3199" spans="2:19" s="141" customFormat="1" ht="13.5" customHeight="1" x14ac:dyDescent="0.25">
      <c r="B3199" s="137">
        <v>3186</v>
      </c>
      <c r="C3199" s="86">
        <v>5</v>
      </c>
      <c r="D3199" s="143" t="s">
        <v>2601</v>
      </c>
      <c r="E3199" s="128" t="s">
        <v>2602</v>
      </c>
      <c r="F3199" s="84"/>
      <c r="G3199" s="84" t="s">
        <v>2629</v>
      </c>
      <c r="H3199" s="160">
        <f t="shared" ca="1" si="258"/>
        <v>-1</v>
      </c>
      <c r="I3199" s="251">
        <v>42065</v>
      </c>
      <c r="J3199" s="251">
        <v>42097</v>
      </c>
      <c r="K3199" s="161">
        <v>0.01</v>
      </c>
      <c r="L3199" s="180"/>
      <c r="M3199" s="251"/>
      <c r="N3199" s="251"/>
      <c r="O3199" s="161">
        <v>0.01</v>
      </c>
      <c r="P3199" s="151"/>
      <c r="Q3199" s="145"/>
      <c r="R3199" s="162"/>
      <c r="S3199" s="177">
        <v>0</v>
      </c>
    </row>
    <row r="3200" spans="2:19" s="141" customFormat="1" ht="13.5" customHeight="1" x14ac:dyDescent="0.25">
      <c r="B3200" s="137">
        <v>3187</v>
      </c>
      <c r="C3200" s="86">
        <v>5</v>
      </c>
      <c r="D3200" s="143" t="s">
        <v>2603</v>
      </c>
      <c r="E3200" s="128" t="s">
        <v>2604</v>
      </c>
      <c r="F3200" s="84"/>
      <c r="G3200" s="84" t="s">
        <v>2629</v>
      </c>
      <c r="H3200" s="160">
        <f t="shared" ca="1" si="258"/>
        <v>-1</v>
      </c>
      <c r="I3200" s="251">
        <v>42065</v>
      </c>
      <c r="J3200" s="251">
        <v>42097</v>
      </c>
      <c r="K3200" s="161">
        <v>0.01</v>
      </c>
      <c r="L3200" s="180"/>
      <c r="M3200" s="251"/>
      <c r="N3200" s="251"/>
      <c r="O3200" s="161">
        <v>0.01</v>
      </c>
      <c r="P3200" s="151"/>
      <c r="Q3200" s="145"/>
      <c r="R3200" s="162"/>
      <c r="S3200" s="177">
        <v>0</v>
      </c>
    </row>
    <row r="3201" spans="2:19" s="141" customFormat="1" ht="13.5" customHeight="1" x14ac:dyDescent="0.25">
      <c r="B3201" s="137">
        <v>3188</v>
      </c>
      <c r="C3201" s="86">
        <v>5</v>
      </c>
      <c r="D3201" s="143" t="s">
        <v>2605</v>
      </c>
      <c r="E3201" s="128" t="s">
        <v>1105</v>
      </c>
      <c r="F3201" s="84"/>
      <c r="G3201" s="84" t="s">
        <v>2629</v>
      </c>
      <c r="H3201" s="160">
        <f t="shared" ca="1" si="258"/>
        <v>-1</v>
      </c>
      <c r="I3201" s="251">
        <v>42065</v>
      </c>
      <c r="J3201" s="251">
        <v>42097</v>
      </c>
      <c r="K3201" s="161">
        <v>0.01</v>
      </c>
      <c r="L3201" s="180"/>
      <c r="M3201" s="251"/>
      <c r="N3201" s="251"/>
      <c r="O3201" s="161">
        <v>0.01</v>
      </c>
      <c r="P3201" s="151"/>
      <c r="Q3201" s="145"/>
      <c r="R3201" s="162"/>
      <c r="S3201" s="177">
        <v>0</v>
      </c>
    </row>
    <row r="3202" spans="2:19" s="141" customFormat="1" ht="13.5" customHeight="1" x14ac:dyDescent="0.25">
      <c r="B3202" s="137">
        <v>3189</v>
      </c>
      <c r="C3202" s="86">
        <v>5</v>
      </c>
      <c r="D3202" s="143" t="s">
        <v>2606</v>
      </c>
      <c r="E3202" s="128" t="s">
        <v>2607</v>
      </c>
      <c r="F3202" s="84"/>
      <c r="G3202" s="84" t="s">
        <v>2629</v>
      </c>
      <c r="H3202" s="160">
        <f t="shared" ca="1" si="258"/>
        <v>0</v>
      </c>
      <c r="I3202" s="251">
        <v>42100</v>
      </c>
      <c r="J3202" s="251">
        <v>42131</v>
      </c>
      <c r="K3202" s="161">
        <v>0.01</v>
      </c>
      <c r="L3202" s="180"/>
      <c r="M3202" s="251"/>
      <c r="N3202" s="251"/>
      <c r="O3202" s="161">
        <v>0.01</v>
      </c>
      <c r="P3202" s="151"/>
      <c r="Q3202" s="145"/>
      <c r="R3202" s="162"/>
      <c r="S3202" s="177">
        <v>0</v>
      </c>
    </row>
    <row r="3203" spans="2:19" s="141" customFormat="1" ht="13.5" customHeight="1" x14ac:dyDescent="0.25">
      <c r="B3203" s="137">
        <v>3190</v>
      </c>
      <c r="C3203" s="86">
        <v>5</v>
      </c>
      <c r="D3203" s="143" t="s">
        <v>2608</v>
      </c>
      <c r="E3203" s="128" t="s">
        <v>1097</v>
      </c>
      <c r="F3203" s="84"/>
      <c r="G3203" s="84" t="s">
        <v>2629</v>
      </c>
      <c r="H3203" s="160">
        <f t="shared" ca="1" si="258"/>
        <v>0</v>
      </c>
      <c r="I3203" s="251">
        <v>42100</v>
      </c>
      <c r="J3203" s="251">
        <v>42131</v>
      </c>
      <c r="K3203" s="161">
        <v>0.01</v>
      </c>
      <c r="L3203" s="180"/>
      <c r="M3203" s="251"/>
      <c r="N3203" s="251"/>
      <c r="O3203" s="161">
        <v>0.01</v>
      </c>
      <c r="P3203" s="151"/>
      <c r="Q3203" s="145"/>
      <c r="R3203" s="162"/>
      <c r="S3203" s="177">
        <v>0</v>
      </c>
    </row>
    <row r="3204" spans="2:19" s="141" customFormat="1" ht="13.5" customHeight="1" x14ac:dyDescent="0.25">
      <c r="B3204" s="137">
        <v>3191</v>
      </c>
      <c r="C3204" s="86">
        <v>5</v>
      </c>
      <c r="D3204" s="143" t="s">
        <v>2609</v>
      </c>
      <c r="E3204" s="128" t="s">
        <v>2610</v>
      </c>
      <c r="F3204" s="84"/>
      <c r="G3204" s="84" t="s">
        <v>2629</v>
      </c>
      <c r="H3204" s="160">
        <f t="shared" ca="1" si="258"/>
        <v>0</v>
      </c>
      <c r="I3204" s="251">
        <v>42100</v>
      </c>
      <c r="J3204" s="251">
        <v>42131</v>
      </c>
      <c r="K3204" s="161">
        <v>0.01</v>
      </c>
      <c r="L3204" s="180"/>
      <c r="M3204" s="251"/>
      <c r="N3204" s="251"/>
      <c r="O3204" s="161">
        <v>0.01</v>
      </c>
      <c r="P3204" s="151"/>
      <c r="Q3204" s="145"/>
      <c r="R3204" s="162"/>
      <c r="S3204" s="177">
        <v>0</v>
      </c>
    </row>
    <row r="3205" spans="2:19" s="141" customFormat="1" ht="13.5" customHeight="1" x14ac:dyDescent="0.25">
      <c r="B3205" s="137">
        <v>3192</v>
      </c>
      <c r="C3205" s="86">
        <v>5</v>
      </c>
      <c r="D3205" s="143" t="s">
        <v>2611</v>
      </c>
      <c r="E3205" s="128" t="s">
        <v>2612</v>
      </c>
      <c r="F3205" s="84"/>
      <c r="G3205" s="84" t="s">
        <v>2629</v>
      </c>
      <c r="H3205" s="160">
        <f t="shared" ca="1" si="258"/>
        <v>0</v>
      </c>
      <c r="I3205" s="251">
        <v>42100</v>
      </c>
      <c r="J3205" s="251">
        <v>42131</v>
      </c>
      <c r="K3205" s="161">
        <v>0.01</v>
      </c>
      <c r="L3205" s="180"/>
      <c r="M3205" s="251"/>
      <c r="N3205" s="251"/>
      <c r="O3205" s="161">
        <v>0.01</v>
      </c>
      <c r="P3205" s="151"/>
      <c r="Q3205" s="145"/>
      <c r="R3205" s="162"/>
      <c r="S3205" s="177">
        <v>0</v>
      </c>
    </row>
    <row r="3206" spans="2:19" s="141" customFormat="1" ht="13.5" customHeight="1" x14ac:dyDescent="0.25">
      <c r="B3206" s="137">
        <v>3193</v>
      </c>
      <c r="C3206" s="86">
        <v>5</v>
      </c>
      <c r="D3206" s="143" t="s">
        <v>2613</v>
      </c>
      <c r="E3206" s="128" t="s">
        <v>1094</v>
      </c>
      <c r="F3206" s="84"/>
      <c r="G3206" s="84" t="s">
        <v>2629</v>
      </c>
      <c r="H3206" s="160">
        <f t="shared" ref="H3206:H3269" ca="1" si="259">IF(ISBLANK($N3206)=FALSE,1,IF($J3206&lt;=$D$6,-1,0))</f>
        <v>0</v>
      </c>
      <c r="I3206" s="251">
        <v>42100</v>
      </c>
      <c r="J3206" s="251">
        <v>42131</v>
      </c>
      <c r="K3206" s="161">
        <v>0.01</v>
      </c>
      <c r="L3206" s="180"/>
      <c r="M3206" s="251"/>
      <c r="N3206" s="251"/>
      <c r="O3206" s="161">
        <v>0.01</v>
      </c>
      <c r="P3206" s="151"/>
      <c r="Q3206" s="145"/>
      <c r="R3206" s="162"/>
      <c r="S3206" s="177">
        <v>0</v>
      </c>
    </row>
    <row r="3207" spans="2:19" s="141" customFormat="1" ht="13.5" customHeight="1" x14ac:dyDescent="0.25">
      <c r="B3207" s="137">
        <v>3194</v>
      </c>
      <c r="C3207" s="86">
        <v>5</v>
      </c>
      <c r="D3207" s="143" t="s">
        <v>2614</v>
      </c>
      <c r="E3207" s="128" t="s">
        <v>2615</v>
      </c>
      <c r="F3207" s="84"/>
      <c r="G3207" s="84" t="s">
        <v>2629</v>
      </c>
      <c r="H3207" s="160">
        <f t="shared" ca="1" si="259"/>
        <v>0</v>
      </c>
      <c r="I3207" s="251">
        <v>42100</v>
      </c>
      <c r="J3207" s="251">
        <v>42131</v>
      </c>
      <c r="K3207" s="161">
        <v>0.01</v>
      </c>
      <c r="L3207" s="180"/>
      <c r="M3207" s="251"/>
      <c r="N3207" s="251"/>
      <c r="O3207" s="161">
        <v>0.01</v>
      </c>
      <c r="P3207" s="151"/>
      <c r="Q3207" s="145"/>
      <c r="R3207" s="162"/>
      <c r="S3207" s="177">
        <v>0</v>
      </c>
    </row>
    <row r="3208" spans="2:19" s="141" customFormat="1" ht="13.5" customHeight="1" x14ac:dyDescent="0.25">
      <c r="B3208" s="137">
        <v>3195</v>
      </c>
      <c r="C3208" s="86">
        <v>5</v>
      </c>
      <c r="D3208" s="143" t="s">
        <v>2616</v>
      </c>
      <c r="E3208" s="128" t="s">
        <v>2617</v>
      </c>
      <c r="F3208" s="84"/>
      <c r="G3208" s="84" t="s">
        <v>2629</v>
      </c>
      <c r="H3208" s="160">
        <f t="shared" ca="1" si="259"/>
        <v>0</v>
      </c>
      <c r="I3208" s="251">
        <v>42100</v>
      </c>
      <c r="J3208" s="251">
        <v>42131</v>
      </c>
      <c r="K3208" s="161">
        <v>0.01</v>
      </c>
      <c r="L3208" s="180"/>
      <c r="M3208" s="251"/>
      <c r="N3208" s="251"/>
      <c r="O3208" s="161">
        <v>0.01</v>
      </c>
      <c r="P3208" s="151"/>
      <c r="Q3208" s="145"/>
      <c r="R3208" s="162"/>
      <c r="S3208" s="177">
        <v>0</v>
      </c>
    </row>
    <row r="3209" spans="2:19" s="141" customFormat="1" ht="13.5" customHeight="1" x14ac:dyDescent="0.25">
      <c r="B3209" s="137">
        <v>3196</v>
      </c>
      <c r="C3209" s="86">
        <v>5</v>
      </c>
      <c r="D3209" s="143" t="s">
        <v>2618</v>
      </c>
      <c r="E3209" s="128" t="s">
        <v>2619</v>
      </c>
      <c r="F3209" s="84"/>
      <c r="G3209" s="84" t="s">
        <v>2629</v>
      </c>
      <c r="H3209" s="160">
        <f t="shared" ca="1" si="259"/>
        <v>0</v>
      </c>
      <c r="I3209" s="251">
        <v>42100</v>
      </c>
      <c r="J3209" s="251">
        <v>42131</v>
      </c>
      <c r="K3209" s="161">
        <v>0.01</v>
      </c>
      <c r="L3209" s="180"/>
      <c r="M3209" s="251"/>
      <c r="N3209" s="251"/>
      <c r="O3209" s="161">
        <v>0.01</v>
      </c>
      <c r="P3209" s="151"/>
      <c r="Q3209" s="145"/>
      <c r="R3209" s="162"/>
      <c r="S3209" s="177">
        <v>0</v>
      </c>
    </row>
    <row r="3210" spans="2:19" s="141" customFormat="1" ht="13.5" customHeight="1" x14ac:dyDescent="0.25">
      <c r="B3210" s="137">
        <v>3197</v>
      </c>
      <c r="C3210" s="86">
        <v>5</v>
      </c>
      <c r="D3210" s="143" t="s">
        <v>2620</v>
      </c>
      <c r="E3210" s="128" t="s">
        <v>2621</v>
      </c>
      <c r="F3210" s="84"/>
      <c r="G3210" s="84" t="s">
        <v>2629</v>
      </c>
      <c r="H3210" s="160">
        <f t="shared" ca="1" si="259"/>
        <v>0</v>
      </c>
      <c r="I3210" s="251">
        <v>42100</v>
      </c>
      <c r="J3210" s="251">
        <v>42131</v>
      </c>
      <c r="K3210" s="161">
        <v>0.01</v>
      </c>
      <c r="L3210" s="180"/>
      <c r="M3210" s="251"/>
      <c r="N3210" s="251"/>
      <c r="O3210" s="161">
        <v>0.01</v>
      </c>
      <c r="P3210" s="151"/>
      <c r="Q3210" s="145"/>
      <c r="R3210" s="162"/>
      <c r="S3210" s="177">
        <v>0</v>
      </c>
    </row>
    <row r="3211" spans="2:19" s="141" customFormat="1" ht="13.5" customHeight="1" x14ac:dyDescent="0.25">
      <c r="B3211" s="137">
        <v>3198</v>
      </c>
      <c r="C3211" s="86">
        <v>5</v>
      </c>
      <c r="D3211" s="143" t="s">
        <v>2701</v>
      </c>
      <c r="E3211" s="128" t="s">
        <v>2504</v>
      </c>
      <c r="F3211" s="84"/>
      <c r="G3211" s="84" t="s">
        <v>2629</v>
      </c>
      <c r="H3211" s="160">
        <f t="shared" ca="1" si="259"/>
        <v>0</v>
      </c>
      <c r="I3211" s="251">
        <v>42065</v>
      </c>
      <c r="J3211" s="251">
        <v>42131</v>
      </c>
      <c r="K3211" s="161">
        <v>0.01</v>
      </c>
      <c r="L3211" s="180"/>
      <c r="M3211" s="251"/>
      <c r="N3211" s="251"/>
      <c r="O3211" s="161">
        <v>0.01</v>
      </c>
      <c r="P3211" s="151"/>
      <c r="Q3211" s="145"/>
      <c r="R3211" s="162"/>
      <c r="S3211" s="177">
        <v>0</v>
      </c>
    </row>
    <row r="3212" spans="2:19" s="141" customFormat="1" ht="13.5" customHeight="1" x14ac:dyDescent="0.25">
      <c r="B3212" s="137">
        <v>3199</v>
      </c>
      <c r="C3212" s="86">
        <v>4</v>
      </c>
      <c r="D3212" s="143" t="s">
        <v>2702</v>
      </c>
      <c r="E3212" s="128" t="s">
        <v>2703</v>
      </c>
      <c r="F3212" s="84"/>
      <c r="G3212" s="84" t="s">
        <v>2629</v>
      </c>
      <c r="H3212" s="160">
        <f t="shared" ca="1" si="259"/>
        <v>0</v>
      </c>
      <c r="I3212" s="251">
        <v>42065</v>
      </c>
      <c r="J3212" s="251">
        <v>42131</v>
      </c>
      <c r="K3212" s="161">
        <v>0.1</v>
      </c>
      <c r="L3212" s="180"/>
      <c r="M3212" s="251"/>
      <c r="N3212" s="251"/>
      <c r="O3212" s="161">
        <v>0.1</v>
      </c>
      <c r="P3212" s="151"/>
      <c r="Q3212" s="145"/>
      <c r="R3212" s="162"/>
      <c r="S3212" s="177">
        <v>0</v>
      </c>
    </row>
    <row r="3213" spans="2:19" s="141" customFormat="1" ht="13.5" customHeight="1" x14ac:dyDescent="0.25">
      <c r="B3213" s="137">
        <v>3200</v>
      </c>
      <c r="C3213" s="86">
        <v>4</v>
      </c>
      <c r="D3213" s="143" t="s">
        <v>2704</v>
      </c>
      <c r="E3213" s="128" t="s">
        <v>2705</v>
      </c>
      <c r="F3213" s="84"/>
      <c r="G3213" s="84" t="s">
        <v>2629</v>
      </c>
      <c r="H3213" s="160">
        <f t="shared" ca="1" si="259"/>
        <v>0</v>
      </c>
      <c r="I3213" s="251">
        <v>42132</v>
      </c>
      <c r="J3213" s="251">
        <v>42167</v>
      </c>
      <c r="K3213" s="161">
        <v>0.05</v>
      </c>
      <c r="L3213" s="180"/>
      <c r="M3213" s="251"/>
      <c r="N3213" s="251"/>
      <c r="O3213" s="161">
        <v>0.05</v>
      </c>
      <c r="P3213" s="151"/>
      <c r="Q3213" s="145"/>
      <c r="R3213" s="162"/>
      <c r="S3213" s="177">
        <v>0</v>
      </c>
    </row>
    <row r="3214" spans="2:19" s="141" customFormat="1" ht="13.5" customHeight="1" x14ac:dyDescent="0.25">
      <c r="B3214" s="137">
        <v>3201</v>
      </c>
      <c r="C3214" s="86">
        <v>4</v>
      </c>
      <c r="D3214" s="143" t="s">
        <v>2706</v>
      </c>
      <c r="E3214" s="128" t="s">
        <v>2707</v>
      </c>
      <c r="F3214" s="84"/>
      <c r="G3214" s="84" t="s">
        <v>2629</v>
      </c>
      <c r="H3214" s="160">
        <f t="shared" ca="1" si="259"/>
        <v>0</v>
      </c>
      <c r="I3214" s="251">
        <v>42132</v>
      </c>
      <c r="J3214" s="251">
        <v>42167</v>
      </c>
      <c r="K3214" s="161">
        <v>0.05</v>
      </c>
      <c r="L3214" s="180"/>
      <c r="M3214" s="251"/>
      <c r="N3214" s="251"/>
      <c r="O3214" s="161">
        <v>0.05</v>
      </c>
      <c r="P3214" s="151"/>
      <c r="Q3214" s="145"/>
      <c r="R3214" s="162"/>
      <c r="S3214" s="177">
        <v>0</v>
      </c>
    </row>
    <row r="3215" spans="2:19" s="141" customFormat="1" ht="13.5" customHeight="1" x14ac:dyDescent="0.25">
      <c r="B3215" s="137">
        <v>3202</v>
      </c>
      <c r="C3215" s="86">
        <v>3</v>
      </c>
      <c r="D3215" s="143" t="s">
        <v>2708</v>
      </c>
      <c r="E3215" s="128" t="s">
        <v>2709</v>
      </c>
      <c r="F3215" s="84"/>
      <c r="G3215" s="84" t="s">
        <v>2450</v>
      </c>
      <c r="H3215" s="160">
        <f t="shared" ca="1" si="259"/>
        <v>0</v>
      </c>
      <c r="I3215" s="251">
        <v>42058</v>
      </c>
      <c r="J3215" s="251">
        <v>42167</v>
      </c>
      <c r="K3215" s="161">
        <f>SUM(K3216:K3217,K3376,K3390,K3401,K3411,K3427,K3442:K3448)</f>
        <v>7.2700000000000005</v>
      </c>
      <c r="L3215" s="180"/>
      <c r="M3215" s="251"/>
      <c r="N3215" s="251"/>
      <c r="O3215" s="161">
        <f>SUM(O3216:O3217,O3376,O3390,O3401,O3411,O3427,O3442:O3448)</f>
        <v>7.2700000000000005</v>
      </c>
      <c r="P3215" s="151"/>
      <c r="Q3215" s="145"/>
      <c r="R3215" s="162"/>
      <c r="S3215" s="177">
        <v>1</v>
      </c>
    </row>
    <row r="3216" spans="2:19" s="141" customFormat="1" ht="13.5" customHeight="1" x14ac:dyDescent="0.25">
      <c r="B3216" s="137">
        <v>3203</v>
      </c>
      <c r="C3216" s="86">
        <v>4</v>
      </c>
      <c r="D3216" s="143" t="s">
        <v>2710</v>
      </c>
      <c r="E3216" s="128" t="s">
        <v>2711</v>
      </c>
      <c r="F3216" s="84"/>
      <c r="G3216" s="84" t="s">
        <v>2712</v>
      </c>
      <c r="H3216" s="160">
        <f t="shared" ca="1" si="259"/>
        <v>-1</v>
      </c>
      <c r="I3216" s="251">
        <v>42065</v>
      </c>
      <c r="J3216" s="251">
        <v>42065</v>
      </c>
      <c r="K3216" s="161">
        <v>0.02</v>
      </c>
      <c r="L3216" s="180"/>
      <c r="M3216" s="251"/>
      <c r="N3216" s="251"/>
      <c r="O3216" s="161">
        <v>0.02</v>
      </c>
      <c r="P3216" s="151"/>
      <c r="Q3216" s="145"/>
      <c r="R3216" s="162"/>
      <c r="S3216" s="177">
        <v>0</v>
      </c>
    </row>
    <row r="3217" spans="2:19" s="141" customFormat="1" ht="13.5" customHeight="1" x14ac:dyDescent="0.25">
      <c r="B3217" s="137">
        <v>3204</v>
      </c>
      <c r="C3217" s="86">
        <v>4</v>
      </c>
      <c r="D3217" s="143" t="s">
        <v>2713</v>
      </c>
      <c r="E3217" s="128" t="s">
        <v>2714</v>
      </c>
      <c r="F3217" s="84"/>
      <c r="G3217" s="84" t="s">
        <v>2712</v>
      </c>
      <c r="H3217" s="160">
        <f t="shared" ca="1" si="259"/>
        <v>0</v>
      </c>
      <c r="I3217" s="251">
        <v>42072</v>
      </c>
      <c r="J3217" s="251">
        <v>42146</v>
      </c>
      <c r="K3217" s="161">
        <f>SUM(K3218:K3231)</f>
        <v>0.17</v>
      </c>
      <c r="L3217" s="180"/>
      <c r="M3217" s="251"/>
      <c r="N3217" s="251"/>
      <c r="O3217" s="161">
        <f>SUM(O3218:O3231)</f>
        <v>0.17</v>
      </c>
      <c r="P3217" s="151"/>
      <c r="Q3217" s="145"/>
      <c r="R3217" s="162"/>
      <c r="S3217" s="177">
        <v>0</v>
      </c>
    </row>
    <row r="3218" spans="2:19" s="141" customFormat="1" ht="13.5" customHeight="1" x14ac:dyDescent="0.25">
      <c r="B3218" s="137">
        <v>3205</v>
      </c>
      <c r="C3218" s="163">
        <v>5</v>
      </c>
      <c r="D3218" s="143" t="s">
        <v>2715</v>
      </c>
      <c r="E3218" s="164" t="s">
        <v>2481</v>
      </c>
      <c r="F3218" s="84"/>
      <c r="G3218" s="84" t="s">
        <v>2712</v>
      </c>
      <c r="H3218" s="160">
        <f t="shared" ca="1" si="259"/>
        <v>0</v>
      </c>
      <c r="I3218" s="251">
        <v>42072</v>
      </c>
      <c r="J3218" s="251">
        <v>42146</v>
      </c>
      <c r="K3218" s="161">
        <v>0.02</v>
      </c>
      <c r="L3218" s="180"/>
      <c r="M3218" s="251"/>
      <c r="N3218" s="251"/>
      <c r="O3218" s="161">
        <v>0.02</v>
      </c>
      <c r="P3218" s="151"/>
      <c r="Q3218" s="145"/>
      <c r="R3218" s="162"/>
      <c r="S3218" s="177">
        <v>0</v>
      </c>
    </row>
    <row r="3219" spans="2:19" s="141" customFormat="1" ht="13.5" customHeight="1" x14ac:dyDescent="0.25">
      <c r="B3219" s="137">
        <v>3206</v>
      </c>
      <c r="C3219" s="163">
        <v>5</v>
      </c>
      <c r="D3219" s="143" t="s">
        <v>2716</v>
      </c>
      <c r="E3219" s="164" t="s">
        <v>1080</v>
      </c>
      <c r="F3219" s="84"/>
      <c r="G3219" s="84" t="s">
        <v>2712</v>
      </c>
      <c r="H3219" s="160">
        <f t="shared" ca="1" si="259"/>
        <v>0</v>
      </c>
      <c r="I3219" s="251">
        <v>42107</v>
      </c>
      <c r="J3219" s="251">
        <v>42146</v>
      </c>
      <c r="K3219" s="161">
        <v>0.01</v>
      </c>
      <c r="L3219" s="180"/>
      <c r="M3219" s="251"/>
      <c r="N3219" s="251"/>
      <c r="O3219" s="161">
        <v>0.01</v>
      </c>
      <c r="P3219" s="151"/>
      <c r="Q3219" s="145"/>
      <c r="R3219" s="162"/>
      <c r="S3219" s="177">
        <v>0</v>
      </c>
    </row>
    <row r="3220" spans="2:19" s="141" customFormat="1" ht="13.5" customHeight="1" x14ac:dyDescent="0.25">
      <c r="B3220" s="137">
        <v>3207</v>
      </c>
      <c r="C3220" s="163">
        <v>5</v>
      </c>
      <c r="D3220" s="143" t="s">
        <v>2717</v>
      </c>
      <c r="E3220" s="164" t="s">
        <v>2484</v>
      </c>
      <c r="F3220" s="84"/>
      <c r="G3220" s="84" t="s">
        <v>2712</v>
      </c>
      <c r="H3220" s="160">
        <f t="shared" ca="1" si="259"/>
        <v>0</v>
      </c>
      <c r="I3220" s="251">
        <v>42086</v>
      </c>
      <c r="J3220" s="251">
        <v>42146</v>
      </c>
      <c r="K3220" s="161">
        <v>0.01</v>
      </c>
      <c r="L3220" s="180"/>
      <c r="M3220" s="251"/>
      <c r="N3220" s="251"/>
      <c r="O3220" s="161">
        <v>0.01</v>
      </c>
      <c r="P3220" s="151"/>
      <c r="Q3220" s="145"/>
      <c r="R3220" s="162"/>
      <c r="S3220" s="177">
        <v>0</v>
      </c>
    </row>
    <row r="3221" spans="2:19" s="141" customFormat="1" ht="13.5" customHeight="1" x14ac:dyDescent="0.25">
      <c r="B3221" s="137">
        <v>3208</v>
      </c>
      <c r="C3221" s="86">
        <v>5</v>
      </c>
      <c r="D3221" s="143" t="s">
        <v>2718</v>
      </c>
      <c r="E3221" s="128" t="s">
        <v>2486</v>
      </c>
      <c r="F3221" s="84"/>
      <c r="G3221" s="84" t="s">
        <v>2712</v>
      </c>
      <c r="H3221" s="160">
        <f t="shared" ca="1" si="259"/>
        <v>-1</v>
      </c>
      <c r="I3221" s="251">
        <v>42086</v>
      </c>
      <c r="J3221" s="251">
        <v>42104</v>
      </c>
      <c r="K3221" s="161">
        <v>0.01</v>
      </c>
      <c r="L3221" s="180"/>
      <c r="M3221" s="251"/>
      <c r="N3221" s="251"/>
      <c r="O3221" s="161">
        <v>0.01</v>
      </c>
      <c r="P3221" s="151"/>
      <c r="Q3221" s="145"/>
      <c r="R3221" s="162"/>
      <c r="S3221" s="177">
        <v>0</v>
      </c>
    </row>
    <row r="3222" spans="2:19" s="141" customFormat="1" ht="13.5" customHeight="1" x14ac:dyDescent="0.25">
      <c r="B3222" s="137">
        <v>3209</v>
      </c>
      <c r="C3222" s="163">
        <v>5</v>
      </c>
      <c r="D3222" s="143" t="s">
        <v>2719</v>
      </c>
      <c r="E3222" s="164" t="s">
        <v>2488</v>
      </c>
      <c r="F3222" s="84"/>
      <c r="G3222" s="84" t="s">
        <v>2712</v>
      </c>
      <c r="H3222" s="160">
        <f t="shared" ca="1" si="259"/>
        <v>0</v>
      </c>
      <c r="I3222" s="251">
        <v>42107</v>
      </c>
      <c r="J3222" s="251">
        <v>42146</v>
      </c>
      <c r="K3222" s="161">
        <v>0.01</v>
      </c>
      <c r="L3222" s="180"/>
      <c r="M3222" s="251"/>
      <c r="N3222" s="251"/>
      <c r="O3222" s="161">
        <v>0.01</v>
      </c>
      <c r="P3222" s="151"/>
      <c r="Q3222" s="145"/>
      <c r="R3222" s="162"/>
      <c r="S3222" s="177">
        <v>0</v>
      </c>
    </row>
    <row r="3223" spans="2:19" s="141" customFormat="1" ht="13.5" customHeight="1" x14ac:dyDescent="0.25">
      <c r="B3223" s="137">
        <v>3210</v>
      </c>
      <c r="C3223" s="86">
        <v>5</v>
      </c>
      <c r="D3223" s="143" t="s">
        <v>2720</v>
      </c>
      <c r="E3223" s="128" t="s">
        <v>2490</v>
      </c>
      <c r="F3223" s="84"/>
      <c r="G3223" s="84" t="s">
        <v>2712</v>
      </c>
      <c r="H3223" s="160">
        <f t="shared" ca="1" si="259"/>
        <v>0</v>
      </c>
      <c r="I3223" s="251">
        <v>42107</v>
      </c>
      <c r="J3223" s="251">
        <v>42146</v>
      </c>
      <c r="K3223" s="161">
        <v>0.01</v>
      </c>
      <c r="L3223" s="180"/>
      <c r="M3223" s="251"/>
      <c r="N3223" s="251"/>
      <c r="O3223" s="161">
        <v>0.01</v>
      </c>
      <c r="P3223" s="151"/>
      <c r="Q3223" s="145"/>
      <c r="R3223" s="162"/>
      <c r="S3223" s="177">
        <v>0</v>
      </c>
    </row>
    <row r="3224" spans="2:19" s="141" customFormat="1" ht="13.5" customHeight="1" x14ac:dyDescent="0.25">
      <c r="B3224" s="137">
        <v>3211</v>
      </c>
      <c r="C3224" s="163">
        <v>5</v>
      </c>
      <c r="D3224" s="143" t="s">
        <v>2721</v>
      </c>
      <c r="E3224" s="164" t="s">
        <v>1087</v>
      </c>
      <c r="F3224" s="84"/>
      <c r="G3224" s="84" t="s">
        <v>2712</v>
      </c>
      <c r="H3224" s="160">
        <f t="shared" ca="1" si="259"/>
        <v>0</v>
      </c>
      <c r="I3224" s="251">
        <v>42072</v>
      </c>
      <c r="J3224" s="251">
        <v>42146</v>
      </c>
      <c r="K3224" s="161">
        <v>0.01</v>
      </c>
      <c r="L3224" s="180"/>
      <c r="M3224" s="251"/>
      <c r="N3224" s="251"/>
      <c r="O3224" s="161">
        <v>0.01</v>
      </c>
      <c r="P3224" s="151"/>
      <c r="Q3224" s="145"/>
      <c r="R3224" s="162"/>
      <c r="S3224" s="177">
        <v>0</v>
      </c>
    </row>
    <row r="3225" spans="2:19" s="141" customFormat="1" ht="13.5" customHeight="1" x14ac:dyDescent="0.25">
      <c r="B3225" s="137">
        <v>3212</v>
      </c>
      <c r="C3225" s="163">
        <v>5</v>
      </c>
      <c r="D3225" s="143" t="s">
        <v>2722</v>
      </c>
      <c r="E3225" s="164" t="s">
        <v>1085</v>
      </c>
      <c r="F3225" s="84"/>
      <c r="G3225" s="84" t="s">
        <v>2712</v>
      </c>
      <c r="H3225" s="160">
        <f t="shared" ca="1" si="259"/>
        <v>0</v>
      </c>
      <c r="I3225" s="251">
        <v>42107</v>
      </c>
      <c r="J3225" s="251">
        <v>42146</v>
      </c>
      <c r="K3225" s="161">
        <v>0.01</v>
      </c>
      <c r="L3225" s="180"/>
      <c r="M3225" s="251"/>
      <c r="N3225" s="251"/>
      <c r="O3225" s="161">
        <v>0.01</v>
      </c>
      <c r="P3225" s="151"/>
      <c r="Q3225" s="145"/>
      <c r="R3225" s="162"/>
      <c r="S3225" s="177">
        <v>0</v>
      </c>
    </row>
    <row r="3226" spans="2:19" s="141" customFormat="1" ht="13.5" customHeight="1" x14ac:dyDescent="0.25">
      <c r="B3226" s="137">
        <v>3213</v>
      </c>
      <c r="C3226" s="163">
        <v>5</v>
      </c>
      <c r="D3226" s="143" t="s">
        <v>2723</v>
      </c>
      <c r="E3226" s="164" t="s">
        <v>2494</v>
      </c>
      <c r="F3226" s="84"/>
      <c r="G3226" s="84" t="s">
        <v>2712</v>
      </c>
      <c r="H3226" s="160">
        <f t="shared" ca="1" si="259"/>
        <v>0</v>
      </c>
      <c r="I3226" s="251">
        <v>42107</v>
      </c>
      <c r="J3226" s="251">
        <v>42146</v>
      </c>
      <c r="K3226" s="161">
        <v>0.01</v>
      </c>
      <c r="L3226" s="180"/>
      <c r="M3226" s="251"/>
      <c r="N3226" s="251"/>
      <c r="O3226" s="161">
        <v>0.01</v>
      </c>
      <c r="P3226" s="151"/>
      <c r="Q3226" s="145"/>
      <c r="R3226" s="162"/>
      <c r="S3226" s="177">
        <v>0</v>
      </c>
    </row>
    <row r="3227" spans="2:19" s="141" customFormat="1" ht="13.5" customHeight="1" x14ac:dyDescent="0.25">
      <c r="B3227" s="137">
        <v>3214</v>
      </c>
      <c r="C3227" s="163">
        <v>5</v>
      </c>
      <c r="D3227" s="143" t="s">
        <v>2724</v>
      </c>
      <c r="E3227" s="164" t="s">
        <v>2496</v>
      </c>
      <c r="F3227" s="84"/>
      <c r="G3227" s="84" t="s">
        <v>2712</v>
      </c>
      <c r="H3227" s="160">
        <f t="shared" ca="1" si="259"/>
        <v>0</v>
      </c>
      <c r="I3227" s="251">
        <v>42072</v>
      </c>
      <c r="J3227" s="251">
        <v>42146</v>
      </c>
      <c r="K3227" s="161">
        <v>0.02</v>
      </c>
      <c r="L3227" s="180"/>
      <c r="M3227" s="251"/>
      <c r="N3227" s="251"/>
      <c r="O3227" s="161">
        <v>0.02</v>
      </c>
      <c r="P3227" s="151"/>
      <c r="Q3227" s="145"/>
      <c r="R3227" s="162"/>
      <c r="S3227" s="177">
        <v>0</v>
      </c>
    </row>
    <row r="3228" spans="2:19" s="141" customFormat="1" ht="13.5" customHeight="1" x14ac:dyDescent="0.25">
      <c r="B3228" s="137">
        <v>3215</v>
      </c>
      <c r="C3228" s="163">
        <v>5</v>
      </c>
      <c r="D3228" s="143" t="s">
        <v>2725</v>
      </c>
      <c r="E3228" s="164" t="s">
        <v>2498</v>
      </c>
      <c r="F3228" s="84"/>
      <c r="G3228" s="84" t="s">
        <v>2712</v>
      </c>
      <c r="H3228" s="160">
        <f t="shared" ca="1" si="259"/>
        <v>0</v>
      </c>
      <c r="I3228" s="251">
        <v>42086</v>
      </c>
      <c r="J3228" s="251">
        <v>42146</v>
      </c>
      <c r="K3228" s="161">
        <v>0.01</v>
      </c>
      <c r="L3228" s="180"/>
      <c r="M3228" s="251"/>
      <c r="N3228" s="251"/>
      <c r="O3228" s="161">
        <v>0.01</v>
      </c>
      <c r="P3228" s="151"/>
      <c r="Q3228" s="145"/>
      <c r="R3228" s="162"/>
      <c r="S3228" s="177">
        <v>0</v>
      </c>
    </row>
    <row r="3229" spans="2:19" s="141" customFormat="1" ht="13.5" customHeight="1" x14ac:dyDescent="0.25">
      <c r="B3229" s="137">
        <v>3216</v>
      </c>
      <c r="C3229" s="163">
        <v>5</v>
      </c>
      <c r="D3229" s="143" t="s">
        <v>2726</v>
      </c>
      <c r="E3229" s="164" t="s">
        <v>2500</v>
      </c>
      <c r="F3229" s="84"/>
      <c r="G3229" s="84" t="s">
        <v>2712</v>
      </c>
      <c r="H3229" s="160">
        <f t="shared" ca="1" si="259"/>
        <v>-1</v>
      </c>
      <c r="I3229" s="251">
        <v>42072</v>
      </c>
      <c r="J3229" s="251">
        <v>42104</v>
      </c>
      <c r="K3229" s="161">
        <v>0.02</v>
      </c>
      <c r="L3229" s="180"/>
      <c r="M3229" s="251"/>
      <c r="N3229" s="251"/>
      <c r="O3229" s="161">
        <v>0.02</v>
      </c>
      <c r="P3229" s="151"/>
      <c r="Q3229" s="145"/>
      <c r="R3229" s="162"/>
      <c r="S3229" s="177">
        <v>0</v>
      </c>
    </row>
    <row r="3230" spans="2:19" s="141" customFormat="1" ht="13.5" customHeight="1" x14ac:dyDescent="0.25">
      <c r="B3230" s="137">
        <v>3217</v>
      </c>
      <c r="C3230" s="163">
        <v>5</v>
      </c>
      <c r="D3230" s="143" t="s">
        <v>2727</v>
      </c>
      <c r="E3230" s="164" t="s">
        <v>2502</v>
      </c>
      <c r="F3230" s="84"/>
      <c r="G3230" s="84" t="s">
        <v>2712</v>
      </c>
      <c r="H3230" s="160">
        <f t="shared" ca="1" si="259"/>
        <v>0</v>
      </c>
      <c r="I3230" s="251">
        <v>42086</v>
      </c>
      <c r="J3230" s="251">
        <v>42146</v>
      </c>
      <c r="K3230" s="161">
        <v>0.01</v>
      </c>
      <c r="L3230" s="180"/>
      <c r="M3230" s="251"/>
      <c r="N3230" s="251"/>
      <c r="O3230" s="161">
        <v>0.01</v>
      </c>
      <c r="P3230" s="151"/>
      <c r="Q3230" s="145"/>
      <c r="R3230" s="162"/>
      <c r="S3230" s="177">
        <v>0</v>
      </c>
    </row>
    <row r="3231" spans="2:19" s="141" customFormat="1" ht="13.5" customHeight="1" x14ac:dyDescent="0.25">
      <c r="B3231" s="137">
        <v>3218</v>
      </c>
      <c r="C3231" s="86">
        <v>5</v>
      </c>
      <c r="D3231" s="143" t="s">
        <v>2728</v>
      </c>
      <c r="E3231" s="128" t="s">
        <v>2504</v>
      </c>
      <c r="F3231" s="84"/>
      <c r="G3231" s="84" t="s">
        <v>2712</v>
      </c>
      <c r="H3231" s="160">
        <f t="shared" ca="1" si="259"/>
        <v>0</v>
      </c>
      <c r="I3231" s="251">
        <v>42072</v>
      </c>
      <c r="J3231" s="251">
        <v>42146</v>
      </c>
      <c r="K3231" s="161">
        <v>0.01</v>
      </c>
      <c r="L3231" s="180"/>
      <c r="M3231" s="251"/>
      <c r="N3231" s="251"/>
      <c r="O3231" s="161">
        <v>0.01</v>
      </c>
      <c r="P3231" s="151"/>
      <c r="Q3231" s="145"/>
      <c r="R3231" s="162"/>
      <c r="S3231" s="177">
        <v>0</v>
      </c>
    </row>
    <row r="3232" spans="2:19" s="141" customFormat="1" ht="13.5" customHeight="1" x14ac:dyDescent="0.25">
      <c r="B3232" s="137">
        <v>3219</v>
      </c>
      <c r="C3232" s="86">
        <v>4</v>
      </c>
      <c r="D3232" s="143" t="s">
        <v>2729</v>
      </c>
      <c r="E3232" s="128" t="s">
        <v>2730</v>
      </c>
      <c r="F3232" s="84"/>
      <c r="G3232" s="84" t="s">
        <v>2712</v>
      </c>
      <c r="H3232" s="160">
        <f t="shared" ca="1" si="259"/>
        <v>0</v>
      </c>
      <c r="I3232" s="251">
        <v>42072</v>
      </c>
      <c r="J3232" s="251">
        <v>42146</v>
      </c>
      <c r="K3232" s="161">
        <f>SUM(K3233:K3245)</f>
        <v>0.16</v>
      </c>
      <c r="L3232" s="180"/>
      <c r="M3232" s="251"/>
      <c r="N3232" s="251"/>
      <c r="O3232" s="161">
        <f>SUM(O3233:O3245)</f>
        <v>0.16</v>
      </c>
      <c r="P3232" s="151"/>
      <c r="Q3232" s="145"/>
      <c r="R3232" s="162"/>
      <c r="S3232" s="177">
        <v>0</v>
      </c>
    </row>
    <row r="3233" spans="2:19" s="141" customFormat="1" ht="13.5" customHeight="1" x14ac:dyDescent="0.25">
      <c r="B3233" s="137">
        <v>3220</v>
      </c>
      <c r="C3233" s="86">
        <v>5</v>
      </c>
      <c r="D3233" s="143" t="s">
        <v>2731</v>
      </c>
      <c r="E3233" s="164" t="s">
        <v>2481</v>
      </c>
      <c r="F3233" s="84"/>
      <c r="G3233" s="84" t="s">
        <v>2712</v>
      </c>
      <c r="H3233" s="160">
        <f t="shared" ca="1" si="259"/>
        <v>0</v>
      </c>
      <c r="I3233" s="251">
        <v>42072</v>
      </c>
      <c r="J3233" s="251">
        <v>42146</v>
      </c>
      <c r="K3233" s="161">
        <v>0.02</v>
      </c>
      <c r="L3233" s="180"/>
      <c r="M3233" s="251"/>
      <c r="N3233" s="251"/>
      <c r="O3233" s="161">
        <v>0.02</v>
      </c>
      <c r="P3233" s="151"/>
      <c r="Q3233" s="145"/>
      <c r="R3233" s="162"/>
      <c r="S3233" s="177">
        <v>0</v>
      </c>
    </row>
    <row r="3234" spans="2:19" s="141" customFormat="1" ht="13.5" customHeight="1" x14ac:dyDescent="0.25">
      <c r="B3234" s="137">
        <v>3221</v>
      </c>
      <c r="C3234" s="86">
        <v>5</v>
      </c>
      <c r="D3234" s="143" t="s">
        <v>2732</v>
      </c>
      <c r="E3234" s="164" t="s">
        <v>1080</v>
      </c>
      <c r="F3234" s="84"/>
      <c r="G3234" s="84" t="s">
        <v>2712</v>
      </c>
      <c r="H3234" s="160">
        <f t="shared" ca="1" si="259"/>
        <v>0</v>
      </c>
      <c r="I3234" s="251">
        <v>42107</v>
      </c>
      <c r="J3234" s="251">
        <v>42146</v>
      </c>
      <c r="K3234" s="161">
        <v>0.01</v>
      </c>
      <c r="L3234" s="180"/>
      <c r="M3234" s="251"/>
      <c r="N3234" s="251"/>
      <c r="O3234" s="161">
        <v>0.01</v>
      </c>
      <c r="P3234" s="151"/>
      <c r="Q3234" s="145"/>
      <c r="R3234" s="162"/>
      <c r="S3234" s="177">
        <v>0</v>
      </c>
    </row>
    <row r="3235" spans="2:19" s="141" customFormat="1" ht="13.5" customHeight="1" x14ac:dyDescent="0.25">
      <c r="B3235" s="137">
        <v>3222</v>
      </c>
      <c r="C3235" s="86">
        <v>5</v>
      </c>
      <c r="D3235" s="143" t="s">
        <v>2733</v>
      </c>
      <c r="E3235" s="164" t="s">
        <v>2484</v>
      </c>
      <c r="F3235" s="84"/>
      <c r="G3235" s="84" t="s">
        <v>2712</v>
      </c>
      <c r="H3235" s="160">
        <f t="shared" ca="1" si="259"/>
        <v>0</v>
      </c>
      <c r="I3235" s="251">
        <v>42107</v>
      </c>
      <c r="J3235" s="251">
        <v>42146</v>
      </c>
      <c r="K3235" s="161">
        <v>0.01</v>
      </c>
      <c r="L3235" s="180"/>
      <c r="M3235" s="251"/>
      <c r="N3235" s="251"/>
      <c r="O3235" s="161">
        <v>0.01</v>
      </c>
      <c r="P3235" s="151"/>
      <c r="Q3235" s="145"/>
      <c r="R3235" s="162"/>
      <c r="S3235" s="177">
        <v>0</v>
      </c>
    </row>
    <row r="3236" spans="2:19" s="141" customFormat="1" ht="13.5" customHeight="1" x14ac:dyDescent="0.25">
      <c r="B3236" s="137">
        <v>3223</v>
      </c>
      <c r="C3236" s="86">
        <v>5</v>
      </c>
      <c r="D3236" s="143" t="s">
        <v>2734</v>
      </c>
      <c r="E3236" s="128" t="s">
        <v>2486</v>
      </c>
      <c r="F3236" s="84"/>
      <c r="G3236" s="84" t="s">
        <v>2712</v>
      </c>
      <c r="H3236" s="160">
        <f t="shared" ca="1" si="259"/>
        <v>0</v>
      </c>
      <c r="I3236" s="251">
        <v>42072</v>
      </c>
      <c r="J3236" s="251">
        <v>42146</v>
      </c>
      <c r="K3236" s="161">
        <v>0.01</v>
      </c>
      <c r="L3236" s="180"/>
      <c r="M3236" s="251"/>
      <c r="N3236" s="251"/>
      <c r="O3236" s="161">
        <v>0.01</v>
      </c>
      <c r="P3236" s="151"/>
      <c r="Q3236" s="145"/>
      <c r="R3236" s="162"/>
      <c r="S3236" s="177">
        <v>0</v>
      </c>
    </row>
    <row r="3237" spans="2:19" s="141" customFormat="1" ht="13.5" customHeight="1" x14ac:dyDescent="0.25">
      <c r="B3237" s="137">
        <v>3224</v>
      </c>
      <c r="C3237" s="86">
        <v>5</v>
      </c>
      <c r="D3237" s="143" t="s">
        <v>2735</v>
      </c>
      <c r="E3237" s="164" t="s">
        <v>2488</v>
      </c>
      <c r="F3237" s="84"/>
      <c r="G3237" s="84" t="s">
        <v>2712</v>
      </c>
      <c r="H3237" s="160">
        <f t="shared" ca="1" si="259"/>
        <v>0</v>
      </c>
      <c r="I3237" s="251">
        <v>42107</v>
      </c>
      <c r="J3237" s="251">
        <v>42146</v>
      </c>
      <c r="K3237" s="161">
        <v>0.01</v>
      </c>
      <c r="L3237" s="180"/>
      <c r="M3237" s="251"/>
      <c r="N3237" s="251"/>
      <c r="O3237" s="161">
        <v>0.01</v>
      </c>
      <c r="P3237" s="151"/>
      <c r="Q3237" s="145"/>
      <c r="R3237" s="162"/>
      <c r="S3237" s="177">
        <v>0</v>
      </c>
    </row>
    <row r="3238" spans="2:19" s="141" customFormat="1" ht="13.5" customHeight="1" x14ac:dyDescent="0.25">
      <c r="B3238" s="137">
        <v>3225</v>
      </c>
      <c r="C3238" s="86">
        <v>5</v>
      </c>
      <c r="D3238" s="143" t="s">
        <v>2736</v>
      </c>
      <c r="E3238" s="128" t="s">
        <v>2490</v>
      </c>
      <c r="F3238" s="84"/>
      <c r="G3238" s="84" t="s">
        <v>2712</v>
      </c>
      <c r="H3238" s="160">
        <f t="shared" ca="1" si="259"/>
        <v>0</v>
      </c>
      <c r="I3238" s="251">
        <v>42107</v>
      </c>
      <c r="J3238" s="251">
        <v>42146</v>
      </c>
      <c r="K3238" s="161">
        <v>0.01</v>
      </c>
      <c r="L3238" s="180"/>
      <c r="M3238" s="251"/>
      <c r="N3238" s="251"/>
      <c r="O3238" s="161">
        <v>0.01</v>
      </c>
      <c r="P3238" s="151"/>
      <c r="Q3238" s="145"/>
      <c r="R3238" s="162"/>
      <c r="S3238" s="177">
        <v>0</v>
      </c>
    </row>
    <row r="3239" spans="2:19" s="141" customFormat="1" ht="13.5" customHeight="1" x14ac:dyDescent="0.25">
      <c r="B3239" s="137">
        <v>3226</v>
      </c>
      <c r="C3239" s="86">
        <v>5</v>
      </c>
      <c r="D3239" s="143" t="s">
        <v>2737</v>
      </c>
      <c r="E3239" s="164" t="s">
        <v>1087</v>
      </c>
      <c r="F3239" s="84"/>
      <c r="G3239" s="84" t="s">
        <v>2712</v>
      </c>
      <c r="H3239" s="160">
        <f t="shared" ca="1" si="259"/>
        <v>0</v>
      </c>
      <c r="I3239" s="251">
        <v>42072</v>
      </c>
      <c r="J3239" s="251">
        <v>42146</v>
      </c>
      <c r="K3239" s="161">
        <v>0.01</v>
      </c>
      <c r="L3239" s="180"/>
      <c r="M3239" s="251"/>
      <c r="N3239" s="251"/>
      <c r="O3239" s="161">
        <v>0.01</v>
      </c>
      <c r="P3239" s="151"/>
      <c r="Q3239" s="145"/>
      <c r="R3239" s="162"/>
      <c r="S3239" s="177">
        <v>0</v>
      </c>
    </row>
    <row r="3240" spans="2:19" s="141" customFormat="1" ht="13.5" customHeight="1" x14ac:dyDescent="0.25">
      <c r="B3240" s="137">
        <v>3227</v>
      </c>
      <c r="C3240" s="86">
        <v>5</v>
      </c>
      <c r="D3240" s="143" t="s">
        <v>2738</v>
      </c>
      <c r="E3240" s="164" t="s">
        <v>1085</v>
      </c>
      <c r="F3240" s="84"/>
      <c r="G3240" s="84" t="s">
        <v>2712</v>
      </c>
      <c r="H3240" s="160">
        <f t="shared" ca="1" si="259"/>
        <v>0</v>
      </c>
      <c r="I3240" s="251">
        <v>42107</v>
      </c>
      <c r="J3240" s="251">
        <v>42146</v>
      </c>
      <c r="K3240" s="161">
        <v>0.01</v>
      </c>
      <c r="L3240" s="180"/>
      <c r="M3240" s="251"/>
      <c r="N3240" s="251"/>
      <c r="O3240" s="161">
        <v>0.01</v>
      </c>
      <c r="P3240" s="151"/>
      <c r="Q3240" s="145"/>
      <c r="R3240" s="162"/>
      <c r="S3240" s="177">
        <v>0</v>
      </c>
    </row>
    <row r="3241" spans="2:19" s="141" customFormat="1" ht="13.5" customHeight="1" x14ac:dyDescent="0.25">
      <c r="B3241" s="137">
        <v>3228</v>
      </c>
      <c r="C3241" s="86">
        <v>5</v>
      </c>
      <c r="D3241" s="143" t="s">
        <v>2739</v>
      </c>
      <c r="E3241" s="164" t="s">
        <v>2494</v>
      </c>
      <c r="F3241" s="84"/>
      <c r="G3241" s="84" t="s">
        <v>2712</v>
      </c>
      <c r="H3241" s="160">
        <f t="shared" ca="1" si="259"/>
        <v>0</v>
      </c>
      <c r="I3241" s="251">
        <v>42107</v>
      </c>
      <c r="J3241" s="251">
        <v>42146</v>
      </c>
      <c r="K3241" s="161">
        <v>0.01</v>
      </c>
      <c r="L3241" s="180"/>
      <c r="M3241" s="251"/>
      <c r="N3241" s="251"/>
      <c r="O3241" s="161">
        <v>0.01</v>
      </c>
      <c r="P3241" s="151"/>
      <c r="Q3241" s="145"/>
      <c r="R3241" s="162"/>
      <c r="S3241" s="177">
        <v>0</v>
      </c>
    </row>
    <row r="3242" spans="2:19" s="141" customFormat="1" ht="13.5" customHeight="1" x14ac:dyDescent="0.25">
      <c r="B3242" s="137">
        <v>3229</v>
      </c>
      <c r="C3242" s="86">
        <v>5</v>
      </c>
      <c r="D3242" s="143" t="s">
        <v>2740</v>
      </c>
      <c r="E3242" s="164" t="s">
        <v>2496</v>
      </c>
      <c r="F3242" s="84"/>
      <c r="G3242" s="84" t="s">
        <v>2712</v>
      </c>
      <c r="H3242" s="160">
        <f t="shared" ca="1" si="259"/>
        <v>0</v>
      </c>
      <c r="I3242" s="251">
        <v>42086</v>
      </c>
      <c r="J3242" s="251">
        <v>42146</v>
      </c>
      <c r="K3242" s="161">
        <v>0.02</v>
      </c>
      <c r="L3242" s="180"/>
      <c r="M3242" s="251"/>
      <c r="N3242" s="251"/>
      <c r="O3242" s="161">
        <v>0.02</v>
      </c>
      <c r="P3242" s="151"/>
      <c r="Q3242" s="145"/>
      <c r="R3242" s="162"/>
      <c r="S3242" s="177">
        <v>0</v>
      </c>
    </row>
    <row r="3243" spans="2:19" s="141" customFormat="1" ht="13.5" customHeight="1" x14ac:dyDescent="0.25">
      <c r="B3243" s="137">
        <v>3230</v>
      </c>
      <c r="C3243" s="86">
        <v>5</v>
      </c>
      <c r="D3243" s="143" t="s">
        <v>2741</v>
      </c>
      <c r="E3243" s="164" t="s">
        <v>2500</v>
      </c>
      <c r="F3243" s="84"/>
      <c r="G3243" s="84" t="s">
        <v>2712</v>
      </c>
      <c r="H3243" s="160">
        <f t="shared" ca="1" si="259"/>
        <v>0</v>
      </c>
      <c r="I3243" s="251">
        <v>42072</v>
      </c>
      <c r="J3243" s="251">
        <v>42146</v>
      </c>
      <c r="K3243" s="161">
        <v>0.02</v>
      </c>
      <c r="L3243" s="180"/>
      <c r="M3243" s="251"/>
      <c r="N3243" s="251"/>
      <c r="O3243" s="161">
        <v>0.02</v>
      </c>
      <c r="P3243" s="151"/>
      <c r="Q3243" s="145"/>
      <c r="R3243" s="162"/>
      <c r="S3243" s="177">
        <v>0</v>
      </c>
    </row>
    <row r="3244" spans="2:19" s="141" customFormat="1" ht="13.5" customHeight="1" x14ac:dyDescent="0.25">
      <c r="B3244" s="137">
        <v>3231</v>
      </c>
      <c r="C3244" s="86">
        <v>5</v>
      </c>
      <c r="D3244" s="143" t="s">
        <v>2742</v>
      </c>
      <c r="E3244" s="164" t="s">
        <v>2502</v>
      </c>
      <c r="F3244" s="84"/>
      <c r="G3244" s="84" t="s">
        <v>2712</v>
      </c>
      <c r="H3244" s="160">
        <f t="shared" ca="1" si="259"/>
        <v>0</v>
      </c>
      <c r="I3244" s="251">
        <v>42086</v>
      </c>
      <c r="J3244" s="251">
        <v>42146</v>
      </c>
      <c r="K3244" s="161">
        <v>0.01</v>
      </c>
      <c r="L3244" s="180"/>
      <c r="M3244" s="251"/>
      <c r="N3244" s="251"/>
      <c r="O3244" s="161">
        <v>0.01</v>
      </c>
      <c r="P3244" s="151"/>
      <c r="Q3244" s="145"/>
      <c r="R3244" s="162"/>
      <c r="S3244" s="177">
        <v>0</v>
      </c>
    </row>
    <row r="3245" spans="2:19" s="141" customFormat="1" ht="13.5" customHeight="1" x14ac:dyDescent="0.25">
      <c r="B3245" s="137">
        <v>3232</v>
      </c>
      <c r="C3245" s="86">
        <v>5</v>
      </c>
      <c r="D3245" s="143" t="s">
        <v>2743</v>
      </c>
      <c r="E3245" s="128" t="s">
        <v>2504</v>
      </c>
      <c r="F3245" s="84"/>
      <c r="G3245" s="84" t="s">
        <v>2712</v>
      </c>
      <c r="H3245" s="160">
        <f t="shared" ca="1" si="259"/>
        <v>0</v>
      </c>
      <c r="I3245" s="251">
        <v>42072</v>
      </c>
      <c r="J3245" s="251">
        <v>42146</v>
      </c>
      <c r="K3245" s="161">
        <v>0.01</v>
      </c>
      <c r="L3245" s="180"/>
      <c r="M3245" s="251"/>
      <c r="N3245" s="251"/>
      <c r="O3245" s="161">
        <v>0.01</v>
      </c>
      <c r="P3245" s="151"/>
      <c r="Q3245" s="145"/>
      <c r="R3245" s="162"/>
      <c r="S3245" s="177">
        <v>0</v>
      </c>
    </row>
    <row r="3246" spans="2:19" s="141" customFormat="1" ht="13.5" customHeight="1" x14ac:dyDescent="0.25">
      <c r="B3246" s="137">
        <v>3233</v>
      </c>
      <c r="C3246" s="86">
        <v>4</v>
      </c>
      <c r="D3246" s="143" t="s">
        <v>2744</v>
      </c>
      <c r="E3246" s="128" t="s">
        <v>2745</v>
      </c>
      <c r="F3246" s="84"/>
      <c r="G3246" s="84" t="s">
        <v>2712</v>
      </c>
      <c r="H3246" s="160">
        <f t="shared" ca="1" si="259"/>
        <v>0</v>
      </c>
      <c r="I3246" s="251">
        <v>42065</v>
      </c>
      <c r="J3246" s="251">
        <v>42146</v>
      </c>
      <c r="K3246" s="161">
        <f>SUM(K3247:K3256)</f>
        <v>9.9999999999999992E-2</v>
      </c>
      <c r="L3246" s="180"/>
      <c r="M3246" s="251"/>
      <c r="N3246" s="251"/>
      <c r="O3246" s="161">
        <f>SUM(O3247:O3256)</f>
        <v>9.9999999999999992E-2</v>
      </c>
      <c r="P3246" s="151"/>
      <c r="Q3246" s="145"/>
      <c r="R3246" s="162"/>
      <c r="S3246" s="177">
        <v>0</v>
      </c>
    </row>
    <row r="3247" spans="2:19" s="141" customFormat="1" ht="13.5" customHeight="1" x14ac:dyDescent="0.25">
      <c r="B3247" s="137">
        <v>3234</v>
      </c>
      <c r="C3247" s="86">
        <v>5</v>
      </c>
      <c r="D3247" s="143" t="s">
        <v>2746</v>
      </c>
      <c r="E3247" s="128" t="s">
        <v>2747</v>
      </c>
      <c r="F3247" s="84"/>
      <c r="G3247" s="84" t="s">
        <v>2712</v>
      </c>
      <c r="H3247" s="160">
        <f t="shared" ca="1" si="259"/>
        <v>0</v>
      </c>
      <c r="I3247" s="251">
        <v>42065</v>
      </c>
      <c r="J3247" s="251">
        <v>42146</v>
      </c>
      <c r="K3247" s="161">
        <v>0.01</v>
      </c>
      <c r="L3247" s="180"/>
      <c r="M3247" s="251"/>
      <c r="N3247" s="251"/>
      <c r="O3247" s="161">
        <v>0.01</v>
      </c>
      <c r="P3247" s="151"/>
      <c r="Q3247" s="145"/>
      <c r="R3247" s="162"/>
      <c r="S3247" s="177">
        <v>0</v>
      </c>
    </row>
    <row r="3248" spans="2:19" s="141" customFormat="1" ht="13.5" customHeight="1" x14ac:dyDescent="0.25">
      <c r="B3248" s="137">
        <v>3235</v>
      </c>
      <c r="C3248" s="86">
        <v>5</v>
      </c>
      <c r="D3248" s="143" t="s">
        <v>2748</v>
      </c>
      <c r="E3248" s="128" t="s">
        <v>2502</v>
      </c>
      <c r="F3248" s="84"/>
      <c r="G3248" s="84" t="s">
        <v>2712</v>
      </c>
      <c r="H3248" s="160">
        <f t="shared" ca="1" si="259"/>
        <v>0</v>
      </c>
      <c r="I3248" s="251">
        <v>42065</v>
      </c>
      <c r="J3248" s="251">
        <v>42146</v>
      </c>
      <c r="K3248" s="161">
        <v>0.01</v>
      </c>
      <c r="L3248" s="180"/>
      <c r="M3248" s="251"/>
      <c r="N3248" s="251"/>
      <c r="O3248" s="161">
        <v>0.01</v>
      </c>
      <c r="P3248" s="151"/>
      <c r="Q3248" s="145"/>
      <c r="R3248" s="162"/>
      <c r="S3248" s="177">
        <v>0</v>
      </c>
    </row>
    <row r="3249" spans="2:19" s="141" customFormat="1" ht="13.5" customHeight="1" x14ac:dyDescent="0.25">
      <c r="B3249" s="137">
        <v>3236</v>
      </c>
      <c r="C3249" s="86">
        <v>5</v>
      </c>
      <c r="D3249" s="143" t="s">
        <v>2749</v>
      </c>
      <c r="E3249" s="128" t="s">
        <v>2544</v>
      </c>
      <c r="F3249" s="84"/>
      <c r="G3249" s="84" t="s">
        <v>2712</v>
      </c>
      <c r="H3249" s="160">
        <f t="shared" ca="1" si="259"/>
        <v>0</v>
      </c>
      <c r="I3249" s="251">
        <v>42065</v>
      </c>
      <c r="J3249" s="251">
        <v>42146</v>
      </c>
      <c r="K3249" s="161">
        <v>0.01</v>
      </c>
      <c r="L3249" s="180"/>
      <c r="M3249" s="251"/>
      <c r="N3249" s="251"/>
      <c r="O3249" s="161">
        <v>0.01</v>
      </c>
      <c r="P3249" s="151"/>
      <c r="Q3249" s="145"/>
      <c r="R3249" s="162"/>
      <c r="S3249" s="177">
        <v>0</v>
      </c>
    </row>
    <row r="3250" spans="2:19" s="141" customFormat="1" ht="13.5" customHeight="1" x14ac:dyDescent="0.25">
      <c r="B3250" s="137">
        <v>3237</v>
      </c>
      <c r="C3250" s="86">
        <v>5</v>
      </c>
      <c r="D3250" s="143" t="s">
        <v>2750</v>
      </c>
      <c r="E3250" s="128" t="s">
        <v>2546</v>
      </c>
      <c r="F3250" s="84"/>
      <c r="G3250" s="84" t="s">
        <v>2712</v>
      </c>
      <c r="H3250" s="160">
        <f t="shared" ca="1" si="259"/>
        <v>0</v>
      </c>
      <c r="I3250" s="251">
        <v>42065</v>
      </c>
      <c r="J3250" s="251">
        <v>42146</v>
      </c>
      <c r="K3250" s="161">
        <v>0.01</v>
      </c>
      <c r="L3250" s="180"/>
      <c r="M3250" s="251"/>
      <c r="N3250" s="251"/>
      <c r="O3250" s="161">
        <v>0.01</v>
      </c>
      <c r="P3250" s="151"/>
      <c r="Q3250" s="145"/>
      <c r="R3250" s="162"/>
      <c r="S3250" s="177">
        <v>0</v>
      </c>
    </row>
    <row r="3251" spans="2:19" s="141" customFormat="1" ht="13.5" customHeight="1" x14ac:dyDescent="0.25">
      <c r="B3251" s="137">
        <v>3238</v>
      </c>
      <c r="C3251" s="86">
        <v>5</v>
      </c>
      <c r="D3251" s="143" t="s">
        <v>2751</v>
      </c>
      <c r="E3251" s="128" t="s">
        <v>2548</v>
      </c>
      <c r="F3251" s="84"/>
      <c r="G3251" s="84" t="s">
        <v>2712</v>
      </c>
      <c r="H3251" s="160">
        <f t="shared" ca="1" si="259"/>
        <v>0</v>
      </c>
      <c r="I3251" s="251">
        <v>42065</v>
      </c>
      <c r="J3251" s="251">
        <v>42146</v>
      </c>
      <c r="K3251" s="161">
        <v>0.01</v>
      </c>
      <c r="L3251" s="180"/>
      <c r="M3251" s="251"/>
      <c r="N3251" s="251"/>
      <c r="O3251" s="161">
        <v>0.01</v>
      </c>
      <c r="P3251" s="151"/>
      <c r="Q3251" s="145"/>
      <c r="R3251" s="162"/>
      <c r="S3251" s="177">
        <v>0</v>
      </c>
    </row>
    <row r="3252" spans="2:19" s="141" customFormat="1" ht="13.5" customHeight="1" x14ac:dyDescent="0.25">
      <c r="B3252" s="137">
        <v>3239</v>
      </c>
      <c r="C3252" s="86">
        <v>5</v>
      </c>
      <c r="D3252" s="143" t="s">
        <v>2752</v>
      </c>
      <c r="E3252" s="128" t="s">
        <v>2550</v>
      </c>
      <c r="F3252" s="84"/>
      <c r="G3252" s="84" t="s">
        <v>2712</v>
      </c>
      <c r="H3252" s="160">
        <f t="shared" ca="1" si="259"/>
        <v>0</v>
      </c>
      <c r="I3252" s="251">
        <v>42065</v>
      </c>
      <c r="J3252" s="251">
        <v>42146</v>
      </c>
      <c r="K3252" s="161">
        <v>0.01</v>
      </c>
      <c r="L3252" s="180"/>
      <c r="M3252" s="251"/>
      <c r="N3252" s="251"/>
      <c r="O3252" s="161">
        <v>0.01</v>
      </c>
      <c r="P3252" s="151"/>
      <c r="Q3252" s="145"/>
      <c r="R3252" s="162"/>
      <c r="S3252" s="177">
        <v>0</v>
      </c>
    </row>
    <row r="3253" spans="2:19" s="141" customFormat="1" ht="13.5" customHeight="1" x14ac:dyDescent="0.25">
      <c r="B3253" s="137">
        <v>3240</v>
      </c>
      <c r="C3253" s="86">
        <v>5</v>
      </c>
      <c r="D3253" s="143" t="s">
        <v>2753</v>
      </c>
      <c r="E3253" s="128" t="s">
        <v>2552</v>
      </c>
      <c r="F3253" s="84"/>
      <c r="G3253" s="84" t="s">
        <v>2712</v>
      </c>
      <c r="H3253" s="160">
        <f t="shared" ca="1" si="259"/>
        <v>0</v>
      </c>
      <c r="I3253" s="251">
        <v>42065</v>
      </c>
      <c r="J3253" s="251">
        <v>42146</v>
      </c>
      <c r="K3253" s="161">
        <v>0.01</v>
      </c>
      <c r="L3253" s="180"/>
      <c r="M3253" s="251"/>
      <c r="N3253" s="251"/>
      <c r="O3253" s="161">
        <v>0.01</v>
      </c>
      <c r="P3253" s="151"/>
      <c r="Q3253" s="145"/>
      <c r="R3253" s="162"/>
      <c r="S3253" s="177">
        <v>0</v>
      </c>
    </row>
    <row r="3254" spans="2:19" s="141" customFormat="1" ht="13.5" customHeight="1" x14ac:dyDescent="0.25">
      <c r="B3254" s="137">
        <v>3241</v>
      </c>
      <c r="C3254" s="86">
        <v>5</v>
      </c>
      <c r="D3254" s="143" t="s">
        <v>2754</v>
      </c>
      <c r="E3254" s="128" t="s">
        <v>1828</v>
      </c>
      <c r="F3254" s="84"/>
      <c r="G3254" s="84" t="s">
        <v>2712</v>
      </c>
      <c r="H3254" s="160">
        <f t="shared" ca="1" si="259"/>
        <v>0</v>
      </c>
      <c r="I3254" s="251">
        <v>42065</v>
      </c>
      <c r="J3254" s="251">
        <v>42146</v>
      </c>
      <c r="K3254" s="161">
        <v>0.01</v>
      </c>
      <c r="L3254" s="180"/>
      <c r="M3254" s="251"/>
      <c r="N3254" s="251"/>
      <c r="O3254" s="161">
        <v>0.01</v>
      </c>
      <c r="P3254" s="151"/>
      <c r="Q3254" s="145"/>
      <c r="R3254" s="162"/>
      <c r="S3254" s="177">
        <v>0</v>
      </c>
    </row>
    <row r="3255" spans="2:19" s="141" customFormat="1" ht="13.5" customHeight="1" x14ac:dyDescent="0.25">
      <c r="B3255" s="137">
        <v>3242</v>
      </c>
      <c r="C3255" s="86">
        <v>5</v>
      </c>
      <c r="D3255" s="143" t="s">
        <v>2755</v>
      </c>
      <c r="E3255" s="128" t="s">
        <v>2555</v>
      </c>
      <c r="F3255" s="84"/>
      <c r="G3255" s="84" t="s">
        <v>2712</v>
      </c>
      <c r="H3255" s="160">
        <f t="shared" ca="1" si="259"/>
        <v>0</v>
      </c>
      <c r="I3255" s="251">
        <v>42065</v>
      </c>
      <c r="J3255" s="251">
        <v>42146</v>
      </c>
      <c r="K3255" s="161">
        <v>0.01</v>
      </c>
      <c r="L3255" s="180"/>
      <c r="M3255" s="251"/>
      <c r="N3255" s="251"/>
      <c r="O3255" s="161">
        <v>0.01</v>
      </c>
      <c r="P3255" s="151"/>
      <c r="Q3255" s="145"/>
      <c r="R3255" s="162"/>
      <c r="S3255" s="177">
        <v>0</v>
      </c>
    </row>
    <row r="3256" spans="2:19" s="141" customFormat="1" ht="13.5" customHeight="1" x14ac:dyDescent="0.25">
      <c r="B3256" s="137">
        <v>3243</v>
      </c>
      <c r="C3256" s="86">
        <v>5</v>
      </c>
      <c r="D3256" s="143" t="s">
        <v>2756</v>
      </c>
      <c r="E3256" s="128" t="s">
        <v>2504</v>
      </c>
      <c r="F3256" s="84"/>
      <c r="G3256" s="84" t="s">
        <v>2712</v>
      </c>
      <c r="H3256" s="160">
        <f t="shared" ca="1" si="259"/>
        <v>0</v>
      </c>
      <c r="I3256" s="251">
        <v>42065</v>
      </c>
      <c r="J3256" s="251">
        <v>42146</v>
      </c>
      <c r="K3256" s="161">
        <v>0.01</v>
      </c>
      <c r="L3256" s="180"/>
      <c r="M3256" s="251"/>
      <c r="N3256" s="251"/>
      <c r="O3256" s="161">
        <v>0.01</v>
      </c>
      <c r="P3256" s="151"/>
      <c r="Q3256" s="145"/>
      <c r="R3256" s="162"/>
      <c r="S3256" s="177">
        <v>0</v>
      </c>
    </row>
    <row r="3257" spans="2:19" s="141" customFormat="1" ht="13.5" customHeight="1" x14ac:dyDescent="0.25">
      <c r="B3257" s="137">
        <v>3244</v>
      </c>
      <c r="C3257" s="86">
        <v>4</v>
      </c>
      <c r="D3257" s="143" t="s">
        <v>2757</v>
      </c>
      <c r="E3257" s="128" t="s">
        <v>2758</v>
      </c>
      <c r="F3257" s="84"/>
      <c r="G3257" s="84" t="s">
        <v>2712</v>
      </c>
      <c r="H3257" s="160">
        <f t="shared" ca="1" si="259"/>
        <v>0</v>
      </c>
      <c r="I3257" s="251">
        <v>42072</v>
      </c>
      <c r="J3257" s="251">
        <v>42146</v>
      </c>
      <c r="K3257" s="161">
        <f>SUM(K3258:K3266)</f>
        <v>0.13</v>
      </c>
      <c r="L3257" s="180"/>
      <c r="M3257" s="251"/>
      <c r="N3257" s="251"/>
      <c r="O3257" s="161">
        <f>SUM(O3258:O3266)</f>
        <v>0.13</v>
      </c>
      <c r="P3257" s="151"/>
      <c r="Q3257" s="145"/>
      <c r="R3257" s="162"/>
      <c r="S3257" s="177">
        <v>0</v>
      </c>
    </row>
    <row r="3258" spans="2:19" s="141" customFormat="1" ht="13.5" customHeight="1" x14ac:dyDescent="0.25">
      <c r="B3258" s="137">
        <v>3245</v>
      </c>
      <c r="C3258" s="86">
        <v>5</v>
      </c>
      <c r="D3258" s="143" t="s">
        <v>2759</v>
      </c>
      <c r="E3258" s="164" t="s">
        <v>2560</v>
      </c>
      <c r="F3258" s="84"/>
      <c r="G3258" s="84" t="s">
        <v>2712</v>
      </c>
      <c r="H3258" s="160">
        <f t="shared" ca="1" si="259"/>
        <v>-1</v>
      </c>
      <c r="I3258" s="251">
        <v>42072</v>
      </c>
      <c r="J3258" s="251">
        <v>42104</v>
      </c>
      <c r="K3258" s="161">
        <v>0.01</v>
      </c>
      <c r="L3258" s="180"/>
      <c r="M3258" s="251"/>
      <c r="N3258" s="251"/>
      <c r="O3258" s="161">
        <v>0.01</v>
      </c>
      <c r="P3258" s="151"/>
      <c r="Q3258" s="145"/>
      <c r="R3258" s="162"/>
      <c r="S3258" s="177">
        <v>0</v>
      </c>
    </row>
    <row r="3259" spans="2:19" s="141" customFormat="1" ht="13.5" customHeight="1" x14ac:dyDescent="0.25">
      <c r="B3259" s="137">
        <v>3246</v>
      </c>
      <c r="C3259" s="86">
        <v>5</v>
      </c>
      <c r="D3259" s="143" t="s">
        <v>2760</v>
      </c>
      <c r="E3259" s="164" t="s">
        <v>2562</v>
      </c>
      <c r="F3259" s="84"/>
      <c r="G3259" s="84" t="s">
        <v>2712</v>
      </c>
      <c r="H3259" s="160">
        <f t="shared" ca="1" si="259"/>
        <v>0</v>
      </c>
      <c r="I3259" s="251">
        <v>42107</v>
      </c>
      <c r="J3259" s="251">
        <v>42146</v>
      </c>
      <c r="K3259" s="161">
        <v>0.01</v>
      </c>
      <c r="L3259" s="180"/>
      <c r="M3259" s="251"/>
      <c r="N3259" s="251"/>
      <c r="O3259" s="161">
        <v>0.01</v>
      </c>
      <c r="P3259" s="151"/>
      <c r="Q3259" s="145"/>
      <c r="R3259" s="162"/>
      <c r="S3259" s="177">
        <v>0</v>
      </c>
    </row>
    <row r="3260" spans="2:19" s="141" customFormat="1" ht="13.5" customHeight="1" x14ac:dyDescent="0.25">
      <c r="B3260" s="137">
        <v>3247</v>
      </c>
      <c r="C3260" s="86">
        <v>5</v>
      </c>
      <c r="D3260" s="143" t="s">
        <v>2761</v>
      </c>
      <c r="E3260" s="164" t="s">
        <v>2564</v>
      </c>
      <c r="F3260" s="84"/>
      <c r="G3260" s="84" t="s">
        <v>2712</v>
      </c>
      <c r="H3260" s="160">
        <f t="shared" ca="1" si="259"/>
        <v>0</v>
      </c>
      <c r="I3260" s="251">
        <v>42086</v>
      </c>
      <c r="J3260" s="251">
        <v>42146</v>
      </c>
      <c r="K3260" s="161">
        <v>0.02</v>
      </c>
      <c r="L3260" s="180"/>
      <c r="M3260" s="251"/>
      <c r="N3260" s="251"/>
      <c r="O3260" s="161">
        <v>0.02</v>
      </c>
      <c r="P3260" s="151"/>
      <c r="Q3260" s="145"/>
      <c r="R3260" s="162"/>
      <c r="S3260" s="177">
        <v>0</v>
      </c>
    </row>
    <row r="3261" spans="2:19" s="141" customFormat="1" ht="13.5" customHeight="1" x14ac:dyDescent="0.25">
      <c r="B3261" s="137">
        <v>3248</v>
      </c>
      <c r="C3261" s="86">
        <v>5</v>
      </c>
      <c r="D3261" s="143" t="s">
        <v>2762</v>
      </c>
      <c r="E3261" s="164" t="s">
        <v>2566</v>
      </c>
      <c r="F3261" s="84"/>
      <c r="G3261" s="84" t="s">
        <v>2712</v>
      </c>
      <c r="H3261" s="160">
        <f t="shared" ca="1" si="259"/>
        <v>0</v>
      </c>
      <c r="I3261" s="251">
        <v>42086</v>
      </c>
      <c r="J3261" s="251">
        <v>42146</v>
      </c>
      <c r="K3261" s="161">
        <v>0.01</v>
      </c>
      <c r="L3261" s="180"/>
      <c r="M3261" s="251"/>
      <c r="N3261" s="251"/>
      <c r="O3261" s="161">
        <v>0.01</v>
      </c>
      <c r="P3261" s="151"/>
      <c r="Q3261" s="145"/>
      <c r="R3261" s="162"/>
      <c r="S3261" s="177">
        <v>0</v>
      </c>
    </row>
    <row r="3262" spans="2:19" s="141" customFormat="1" ht="13.5" customHeight="1" x14ac:dyDescent="0.25">
      <c r="B3262" s="137">
        <v>3249</v>
      </c>
      <c r="C3262" s="86">
        <v>5</v>
      </c>
      <c r="D3262" s="143" t="s">
        <v>2763</v>
      </c>
      <c r="E3262" s="164" t="s">
        <v>2568</v>
      </c>
      <c r="F3262" s="84"/>
      <c r="G3262" s="84" t="s">
        <v>2712</v>
      </c>
      <c r="H3262" s="160">
        <f t="shared" ca="1" si="259"/>
        <v>0</v>
      </c>
      <c r="I3262" s="251">
        <v>42086</v>
      </c>
      <c r="J3262" s="251">
        <v>42146</v>
      </c>
      <c r="K3262" s="161">
        <v>0.01</v>
      </c>
      <c r="L3262" s="180"/>
      <c r="M3262" s="251"/>
      <c r="N3262" s="251"/>
      <c r="O3262" s="161">
        <v>0.01</v>
      </c>
      <c r="P3262" s="151"/>
      <c r="Q3262" s="145"/>
      <c r="R3262" s="162"/>
      <c r="S3262" s="177">
        <v>0</v>
      </c>
    </row>
    <row r="3263" spans="2:19" s="141" customFormat="1" ht="13.5" customHeight="1" x14ac:dyDescent="0.25">
      <c r="B3263" s="137">
        <v>3250</v>
      </c>
      <c r="C3263" s="86">
        <v>5</v>
      </c>
      <c r="D3263" s="143" t="s">
        <v>2764</v>
      </c>
      <c r="E3263" s="164" t="s">
        <v>2570</v>
      </c>
      <c r="F3263" s="84"/>
      <c r="G3263" s="84" t="s">
        <v>2712</v>
      </c>
      <c r="H3263" s="160">
        <f t="shared" ca="1" si="259"/>
        <v>0</v>
      </c>
      <c r="I3263" s="251">
        <v>42107</v>
      </c>
      <c r="J3263" s="251">
        <v>42146</v>
      </c>
      <c r="K3263" s="161">
        <v>0.01</v>
      </c>
      <c r="L3263" s="180"/>
      <c r="M3263" s="251"/>
      <c r="N3263" s="251"/>
      <c r="O3263" s="161">
        <v>0.01</v>
      </c>
      <c r="P3263" s="151"/>
      <c r="Q3263" s="145"/>
      <c r="R3263" s="162"/>
      <c r="S3263" s="177">
        <v>0</v>
      </c>
    </row>
    <row r="3264" spans="2:19" s="141" customFormat="1" ht="13.5" customHeight="1" x14ac:dyDescent="0.25">
      <c r="B3264" s="137">
        <v>3251</v>
      </c>
      <c r="C3264" s="86">
        <v>5</v>
      </c>
      <c r="D3264" s="143" t="s">
        <v>2765</v>
      </c>
      <c r="E3264" s="164" t="s">
        <v>2572</v>
      </c>
      <c r="F3264" s="84"/>
      <c r="G3264" s="84" t="s">
        <v>2712</v>
      </c>
      <c r="H3264" s="160">
        <f t="shared" ca="1" si="259"/>
        <v>0</v>
      </c>
      <c r="I3264" s="251">
        <v>42107</v>
      </c>
      <c r="J3264" s="251">
        <v>42146</v>
      </c>
      <c r="K3264" s="161">
        <v>0.01</v>
      </c>
      <c r="L3264" s="180"/>
      <c r="M3264" s="251"/>
      <c r="N3264" s="251"/>
      <c r="O3264" s="161">
        <v>0.01</v>
      </c>
      <c r="P3264" s="151"/>
      <c r="Q3264" s="145"/>
      <c r="R3264" s="162"/>
      <c r="S3264" s="177">
        <v>0</v>
      </c>
    </row>
    <row r="3265" spans="2:19" s="141" customFormat="1" ht="13.5" customHeight="1" x14ac:dyDescent="0.25">
      <c r="B3265" s="137">
        <v>3252</v>
      </c>
      <c r="C3265" s="86">
        <v>5</v>
      </c>
      <c r="D3265" s="143" t="s">
        <v>2766</v>
      </c>
      <c r="E3265" s="164" t="s">
        <v>2574</v>
      </c>
      <c r="F3265" s="84"/>
      <c r="G3265" s="84" t="s">
        <v>2712</v>
      </c>
      <c r="H3265" s="160">
        <f t="shared" ca="1" si="259"/>
        <v>-1</v>
      </c>
      <c r="I3265" s="251">
        <v>42086</v>
      </c>
      <c r="J3265" s="251">
        <v>42104</v>
      </c>
      <c r="K3265" s="161">
        <v>0.01</v>
      </c>
      <c r="L3265" s="180"/>
      <c r="M3265" s="251"/>
      <c r="N3265" s="251"/>
      <c r="O3265" s="161">
        <v>0.01</v>
      </c>
      <c r="P3265" s="151"/>
      <c r="Q3265" s="145"/>
      <c r="R3265" s="162"/>
      <c r="S3265" s="177">
        <v>0</v>
      </c>
    </row>
    <row r="3266" spans="2:19" s="141" customFormat="1" ht="13.5" customHeight="1" x14ac:dyDescent="0.25">
      <c r="B3266" s="137">
        <v>3253</v>
      </c>
      <c r="C3266" s="86">
        <v>5</v>
      </c>
      <c r="D3266" s="143" t="s">
        <v>2767</v>
      </c>
      <c r="E3266" s="128" t="s">
        <v>2504</v>
      </c>
      <c r="F3266" s="84"/>
      <c r="G3266" s="84" t="s">
        <v>2712</v>
      </c>
      <c r="H3266" s="160">
        <f t="shared" ca="1" si="259"/>
        <v>0</v>
      </c>
      <c r="I3266" s="251">
        <v>42072</v>
      </c>
      <c r="J3266" s="251">
        <v>42146</v>
      </c>
      <c r="K3266" s="161">
        <v>0.04</v>
      </c>
      <c r="L3266" s="180"/>
      <c r="M3266" s="251"/>
      <c r="N3266" s="251"/>
      <c r="O3266" s="161">
        <v>0.04</v>
      </c>
      <c r="P3266" s="151"/>
      <c r="Q3266" s="145"/>
      <c r="R3266" s="162"/>
      <c r="S3266" s="177">
        <v>0</v>
      </c>
    </row>
    <row r="3267" spans="2:19" s="141" customFormat="1" ht="13.5" customHeight="1" x14ac:dyDescent="0.25">
      <c r="B3267" s="137">
        <v>3254</v>
      </c>
      <c r="C3267" s="86">
        <v>4</v>
      </c>
      <c r="D3267" s="143" t="s">
        <v>2768</v>
      </c>
      <c r="E3267" s="128" t="s">
        <v>2769</v>
      </c>
      <c r="F3267" s="84"/>
      <c r="G3267" s="84" t="s">
        <v>2712</v>
      </c>
      <c r="H3267" s="160">
        <f t="shared" ca="1" si="259"/>
        <v>0</v>
      </c>
      <c r="I3267" s="251">
        <v>42072</v>
      </c>
      <c r="J3267" s="251">
        <v>42146</v>
      </c>
      <c r="K3267" s="161">
        <f>SUM(K3268:K3282)</f>
        <v>0.15</v>
      </c>
      <c r="L3267" s="180"/>
      <c r="M3267" s="251"/>
      <c r="N3267" s="251"/>
      <c r="O3267" s="161">
        <f>SUM(O3268:O3282)</f>
        <v>0.15</v>
      </c>
      <c r="P3267" s="151"/>
      <c r="Q3267" s="145"/>
      <c r="R3267" s="162"/>
      <c r="S3267" s="177">
        <v>0</v>
      </c>
    </row>
    <row r="3268" spans="2:19" s="141" customFormat="1" ht="13.5" customHeight="1" x14ac:dyDescent="0.25">
      <c r="B3268" s="137">
        <v>3255</v>
      </c>
      <c r="C3268" s="86">
        <v>5</v>
      </c>
      <c r="D3268" s="143" t="s">
        <v>2770</v>
      </c>
      <c r="E3268" s="128" t="s">
        <v>1085</v>
      </c>
      <c r="F3268" s="84"/>
      <c r="G3268" s="84" t="s">
        <v>2712</v>
      </c>
      <c r="H3268" s="160">
        <f t="shared" ca="1" si="259"/>
        <v>0</v>
      </c>
      <c r="I3268" s="251">
        <v>42072</v>
      </c>
      <c r="J3268" s="251">
        <v>42146</v>
      </c>
      <c r="K3268" s="161">
        <v>0.01</v>
      </c>
      <c r="L3268" s="180"/>
      <c r="M3268" s="251"/>
      <c r="N3268" s="251"/>
      <c r="O3268" s="161">
        <v>0.01</v>
      </c>
      <c r="P3268" s="151"/>
      <c r="Q3268" s="145"/>
      <c r="R3268" s="162"/>
      <c r="S3268" s="177">
        <v>0</v>
      </c>
    </row>
    <row r="3269" spans="2:19" s="141" customFormat="1" ht="13.5" customHeight="1" x14ac:dyDescent="0.25">
      <c r="B3269" s="137">
        <v>3256</v>
      </c>
      <c r="C3269" s="86">
        <v>5</v>
      </c>
      <c r="D3269" s="143" t="s">
        <v>2771</v>
      </c>
      <c r="E3269" s="128" t="s">
        <v>1087</v>
      </c>
      <c r="F3269" s="84"/>
      <c r="G3269" s="84" t="s">
        <v>2712</v>
      </c>
      <c r="H3269" s="160">
        <f t="shared" ca="1" si="259"/>
        <v>0</v>
      </c>
      <c r="I3269" s="251">
        <v>42072</v>
      </c>
      <c r="J3269" s="251">
        <v>42146</v>
      </c>
      <c r="K3269" s="161">
        <v>0.01</v>
      </c>
      <c r="L3269" s="180"/>
      <c r="M3269" s="251"/>
      <c r="N3269" s="251"/>
      <c r="O3269" s="161">
        <v>0.01</v>
      </c>
      <c r="P3269" s="151"/>
      <c r="Q3269" s="145"/>
      <c r="R3269" s="162"/>
      <c r="S3269" s="177">
        <v>0</v>
      </c>
    </row>
    <row r="3270" spans="2:19" s="141" customFormat="1" ht="13.5" customHeight="1" x14ac:dyDescent="0.25">
      <c r="B3270" s="137">
        <v>3257</v>
      </c>
      <c r="C3270" s="86">
        <v>5</v>
      </c>
      <c r="D3270" s="143" t="s">
        <v>2772</v>
      </c>
      <c r="E3270" s="128" t="s">
        <v>1097</v>
      </c>
      <c r="F3270" s="84"/>
      <c r="G3270" s="84" t="s">
        <v>2712</v>
      </c>
      <c r="H3270" s="160">
        <f t="shared" ref="H3270:H3333" ca="1" si="260">IF(ISBLANK($N3270)=FALSE,1,IF($J3270&lt;=$D$6,-1,0))</f>
        <v>0</v>
      </c>
      <c r="I3270" s="251">
        <v>42072</v>
      </c>
      <c r="J3270" s="251">
        <v>42146</v>
      </c>
      <c r="K3270" s="161">
        <v>0.01</v>
      </c>
      <c r="L3270" s="180"/>
      <c r="M3270" s="251"/>
      <c r="N3270" s="251"/>
      <c r="O3270" s="161">
        <v>0.01</v>
      </c>
      <c r="P3270" s="151"/>
      <c r="Q3270" s="145"/>
      <c r="R3270" s="162"/>
      <c r="S3270" s="177">
        <v>0</v>
      </c>
    </row>
    <row r="3271" spans="2:19" s="141" customFormat="1" ht="13.5" customHeight="1" x14ac:dyDescent="0.25">
      <c r="B3271" s="137">
        <v>3258</v>
      </c>
      <c r="C3271" s="86">
        <v>5</v>
      </c>
      <c r="D3271" s="143" t="s">
        <v>2773</v>
      </c>
      <c r="E3271" s="128" t="s">
        <v>2582</v>
      </c>
      <c r="F3271" s="84"/>
      <c r="G3271" s="84" t="s">
        <v>2712</v>
      </c>
      <c r="H3271" s="160">
        <f t="shared" ca="1" si="260"/>
        <v>0</v>
      </c>
      <c r="I3271" s="251">
        <v>42072</v>
      </c>
      <c r="J3271" s="251">
        <v>42146</v>
      </c>
      <c r="K3271" s="161">
        <v>0.01</v>
      </c>
      <c r="L3271" s="180"/>
      <c r="M3271" s="251"/>
      <c r="N3271" s="251"/>
      <c r="O3271" s="161">
        <v>0.01</v>
      </c>
      <c r="P3271" s="151"/>
      <c r="Q3271" s="145"/>
      <c r="R3271" s="162"/>
      <c r="S3271" s="177">
        <v>0</v>
      </c>
    </row>
    <row r="3272" spans="2:19" s="141" customFormat="1" ht="13.5" customHeight="1" x14ac:dyDescent="0.25">
      <c r="B3272" s="137">
        <v>3259</v>
      </c>
      <c r="C3272" s="86">
        <v>5</v>
      </c>
      <c r="D3272" s="143" t="s">
        <v>2774</v>
      </c>
      <c r="E3272" s="128" t="s">
        <v>2488</v>
      </c>
      <c r="F3272" s="84"/>
      <c r="G3272" s="84" t="s">
        <v>2712</v>
      </c>
      <c r="H3272" s="160">
        <f t="shared" ca="1" si="260"/>
        <v>0</v>
      </c>
      <c r="I3272" s="251">
        <v>42072</v>
      </c>
      <c r="J3272" s="251">
        <v>42146</v>
      </c>
      <c r="K3272" s="161">
        <v>0.01</v>
      </c>
      <c r="L3272" s="180"/>
      <c r="M3272" s="251"/>
      <c r="N3272" s="251"/>
      <c r="O3272" s="161">
        <v>0.01</v>
      </c>
      <c r="P3272" s="151"/>
      <c r="Q3272" s="145"/>
      <c r="R3272" s="162"/>
      <c r="S3272" s="177">
        <v>0</v>
      </c>
    </row>
    <row r="3273" spans="2:19" s="141" customFormat="1" ht="13.5" customHeight="1" x14ac:dyDescent="0.25">
      <c r="B3273" s="137">
        <v>3260</v>
      </c>
      <c r="C3273" s="86">
        <v>5</v>
      </c>
      <c r="D3273" s="143" t="s">
        <v>2775</v>
      </c>
      <c r="E3273" s="128" t="s">
        <v>2496</v>
      </c>
      <c r="F3273" s="84"/>
      <c r="G3273" s="84" t="s">
        <v>2712</v>
      </c>
      <c r="H3273" s="160">
        <f t="shared" ca="1" si="260"/>
        <v>0</v>
      </c>
      <c r="I3273" s="251">
        <v>42072</v>
      </c>
      <c r="J3273" s="251">
        <v>42146</v>
      </c>
      <c r="K3273" s="161">
        <v>0.01</v>
      </c>
      <c r="L3273" s="180"/>
      <c r="M3273" s="251"/>
      <c r="N3273" s="251"/>
      <c r="O3273" s="161">
        <v>0.01</v>
      </c>
      <c r="P3273" s="151"/>
      <c r="Q3273" s="145"/>
      <c r="R3273" s="162"/>
      <c r="S3273" s="177">
        <v>0</v>
      </c>
    </row>
    <row r="3274" spans="2:19" s="141" customFormat="1" ht="13.5" customHeight="1" x14ac:dyDescent="0.25">
      <c r="B3274" s="137">
        <v>3261</v>
      </c>
      <c r="C3274" s="86">
        <v>5</v>
      </c>
      <c r="D3274" s="143" t="s">
        <v>2776</v>
      </c>
      <c r="E3274" s="128" t="s">
        <v>2586</v>
      </c>
      <c r="F3274" s="84"/>
      <c r="G3274" s="84" t="s">
        <v>2712</v>
      </c>
      <c r="H3274" s="160">
        <f t="shared" ca="1" si="260"/>
        <v>0</v>
      </c>
      <c r="I3274" s="251">
        <v>42072</v>
      </c>
      <c r="J3274" s="251">
        <v>42146</v>
      </c>
      <c r="K3274" s="161">
        <v>0.01</v>
      </c>
      <c r="L3274" s="180"/>
      <c r="M3274" s="251"/>
      <c r="N3274" s="251"/>
      <c r="O3274" s="161">
        <v>0.01</v>
      </c>
      <c r="P3274" s="151"/>
      <c r="Q3274" s="145"/>
      <c r="R3274" s="162"/>
      <c r="S3274" s="177">
        <v>0</v>
      </c>
    </row>
    <row r="3275" spans="2:19" s="141" customFormat="1" ht="13.5" customHeight="1" x14ac:dyDescent="0.25">
      <c r="B3275" s="137">
        <v>3262</v>
      </c>
      <c r="C3275" s="86">
        <v>5</v>
      </c>
      <c r="D3275" s="143" t="s">
        <v>2777</v>
      </c>
      <c r="E3275" s="128" t="s">
        <v>1075</v>
      </c>
      <c r="F3275" s="84"/>
      <c r="G3275" s="84" t="s">
        <v>2712</v>
      </c>
      <c r="H3275" s="160">
        <f t="shared" ca="1" si="260"/>
        <v>0</v>
      </c>
      <c r="I3275" s="251">
        <v>42072</v>
      </c>
      <c r="J3275" s="251">
        <v>42146</v>
      </c>
      <c r="K3275" s="161">
        <v>0.01</v>
      </c>
      <c r="L3275" s="180"/>
      <c r="M3275" s="251"/>
      <c r="N3275" s="251"/>
      <c r="O3275" s="161">
        <v>0.01</v>
      </c>
      <c r="P3275" s="151"/>
      <c r="Q3275" s="145"/>
      <c r="R3275" s="162"/>
      <c r="S3275" s="177">
        <v>0</v>
      </c>
    </row>
    <row r="3276" spans="2:19" s="141" customFormat="1" ht="13.5" customHeight="1" x14ac:dyDescent="0.25">
      <c r="B3276" s="137">
        <v>3263</v>
      </c>
      <c r="C3276" s="86">
        <v>5</v>
      </c>
      <c r="D3276" s="143" t="s">
        <v>2778</v>
      </c>
      <c r="E3276" s="128" t="s">
        <v>1080</v>
      </c>
      <c r="F3276" s="84"/>
      <c r="G3276" s="84" t="s">
        <v>2712</v>
      </c>
      <c r="H3276" s="160">
        <f t="shared" ca="1" si="260"/>
        <v>0</v>
      </c>
      <c r="I3276" s="251">
        <v>42072</v>
      </c>
      <c r="J3276" s="251">
        <v>42146</v>
      </c>
      <c r="K3276" s="161">
        <v>0.01</v>
      </c>
      <c r="L3276" s="180"/>
      <c r="M3276" s="251"/>
      <c r="N3276" s="251"/>
      <c r="O3276" s="161">
        <v>0.01</v>
      </c>
      <c r="P3276" s="151"/>
      <c r="Q3276" s="145"/>
      <c r="R3276" s="162"/>
      <c r="S3276" s="177">
        <v>0</v>
      </c>
    </row>
    <row r="3277" spans="2:19" s="141" customFormat="1" ht="13.5" customHeight="1" x14ac:dyDescent="0.25">
      <c r="B3277" s="137">
        <v>3264</v>
      </c>
      <c r="C3277" s="86">
        <v>5</v>
      </c>
      <c r="D3277" s="143" t="s">
        <v>2779</v>
      </c>
      <c r="E3277" s="128" t="s">
        <v>2590</v>
      </c>
      <c r="F3277" s="84"/>
      <c r="G3277" s="84" t="s">
        <v>2712</v>
      </c>
      <c r="H3277" s="160">
        <f t="shared" ca="1" si="260"/>
        <v>0</v>
      </c>
      <c r="I3277" s="251">
        <v>42086</v>
      </c>
      <c r="J3277" s="251">
        <v>42146</v>
      </c>
      <c r="K3277" s="161">
        <v>0.01</v>
      </c>
      <c r="L3277" s="180"/>
      <c r="M3277" s="251"/>
      <c r="N3277" s="251"/>
      <c r="O3277" s="161">
        <v>0.01</v>
      </c>
      <c r="P3277" s="151"/>
      <c r="Q3277" s="145"/>
      <c r="R3277" s="162"/>
      <c r="S3277" s="177">
        <v>0</v>
      </c>
    </row>
    <row r="3278" spans="2:19" s="141" customFormat="1" ht="13.5" customHeight="1" x14ac:dyDescent="0.25">
      <c r="B3278" s="137">
        <v>3265</v>
      </c>
      <c r="C3278" s="86">
        <v>5</v>
      </c>
      <c r="D3278" s="143" t="s">
        <v>2780</v>
      </c>
      <c r="E3278" s="128" t="s">
        <v>2502</v>
      </c>
      <c r="F3278" s="84"/>
      <c r="G3278" s="84" t="s">
        <v>2712</v>
      </c>
      <c r="H3278" s="160">
        <f t="shared" ca="1" si="260"/>
        <v>0</v>
      </c>
      <c r="I3278" s="251">
        <v>42072</v>
      </c>
      <c r="J3278" s="251">
        <v>42146</v>
      </c>
      <c r="K3278" s="161">
        <v>0.01</v>
      </c>
      <c r="L3278" s="180"/>
      <c r="M3278" s="251"/>
      <c r="N3278" s="251"/>
      <c r="O3278" s="161">
        <v>0.01</v>
      </c>
      <c r="P3278" s="151"/>
      <c r="Q3278" s="145"/>
      <c r="R3278" s="162"/>
      <c r="S3278" s="177">
        <v>0</v>
      </c>
    </row>
    <row r="3279" spans="2:19" s="141" customFormat="1" ht="13.5" customHeight="1" x14ac:dyDescent="0.25">
      <c r="B3279" s="137">
        <v>3266</v>
      </c>
      <c r="C3279" s="86">
        <v>5</v>
      </c>
      <c r="D3279" s="143" t="s">
        <v>2781</v>
      </c>
      <c r="E3279" s="128" t="s">
        <v>2593</v>
      </c>
      <c r="F3279" s="84"/>
      <c r="G3279" s="84" t="s">
        <v>2712</v>
      </c>
      <c r="H3279" s="160">
        <f t="shared" ca="1" si="260"/>
        <v>0</v>
      </c>
      <c r="I3279" s="251">
        <v>42072</v>
      </c>
      <c r="J3279" s="251">
        <v>42146</v>
      </c>
      <c r="K3279" s="161">
        <v>0.01</v>
      </c>
      <c r="L3279" s="180"/>
      <c r="M3279" s="251"/>
      <c r="N3279" s="251"/>
      <c r="O3279" s="161">
        <v>0.01</v>
      </c>
      <c r="P3279" s="151"/>
      <c r="Q3279" s="145"/>
      <c r="R3279" s="162"/>
      <c r="S3279" s="177">
        <v>0</v>
      </c>
    </row>
    <row r="3280" spans="2:19" s="141" customFormat="1" ht="13.5" customHeight="1" x14ac:dyDescent="0.25">
      <c r="B3280" s="137">
        <v>3267</v>
      </c>
      <c r="C3280" s="86">
        <v>5</v>
      </c>
      <c r="D3280" s="143" t="s">
        <v>2782</v>
      </c>
      <c r="E3280" s="128" t="s">
        <v>2595</v>
      </c>
      <c r="F3280" s="84"/>
      <c r="G3280" s="84" t="s">
        <v>2712</v>
      </c>
      <c r="H3280" s="160">
        <f t="shared" ca="1" si="260"/>
        <v>0</v>
      </c>
      <c r="I3280" s="251">
        <v>42072</v>
      </c>
      <c r="J3280" s="251">
        <v>42146</v>
      </c>
      <c r="K3280" s="161">
        <v>0.01</v>
      </c>
      <c r="L3280" s="180"/>
      <c r="M3280" s="251"/>
      <c r="N3280" s="251"/>
      <c r="O3280" s="161">
        <v>0.01</v>
      </c>
      <c r="P3280" s="151"/>
      <c r="Q3280" s="145"/>
      <c r="R3280" s="162"/>
      <c r="S3280" s="177">
        <v>0</v>
      </c>
    </row>
    <row r="3281" spans="2:19" s="141" customFormat="1" ht="13.5" customHeight="1" x14ac:dyDescent="0.25">
      <c r="B3281" s="137">
        <v>3268</v>
      </c>
      <c r="C3281" s="86">
        <v>5</v>
      </c>
      <c r="D3281" s="143" t="s">
        <v>2783</v>
      </c>
      <c r="E3281" s="128" t="s">
        <v>1081</v>
      </c>
      <c r="F3281" s="84"/>
      <c r="G3281" s="84" t="s">
        <v>2712</v>
      </c>
      <c r="H3281" s="160">
        <f t="shared" ca="1" si="260"/>
        <v>0</v>
      </c>
      <c r="I3281" s="251">
        <v>42072</v>
      </c>
      <c r="J3281" s="251">
        <v>42146</v>
      </c>
      <c r="K3281" s="161">
        <v>0.01</v>
      </c>
      <c r="L3281" s="180"/>
      <c r="M3281" s="251"/>
      <c r="N3281" s="251"/>
      <c r="O3281" s="161">
        <v>0.01</v>
      </c>
      <c r="P3281" s="151"/>
      <c r="Q3281" s="145"/>
      <c r="R3281" s="162"/>
      <c r="S3281" s="177">
        <v>0</v>
      </c>
    </row>
    <row r="3282" spans="2:19" s="141" customFormat="1" ht="13.5" customHeight="1" x14ac:dyDescent="0.25">
      <c r="B3282" s="137">
        <v>3269</v>
      </c>
      <c r="C3282" s="86">
        <v>5</v>
      </c>
      <c r="D3282" s="143" t="s">
        <v>2784</v>
      </c>
      <c r="E3282" s="128" t="s">
        <v>2504</v>
      </c>
      <c r="F3282" s="84"/>
      <c r="G3282" s="84" t="s">
        <v>2712</v>
      </c>
      <c r="H3282" s="160">
        <f t="shared" ca="1" si="260"/>
        <v>0</v>
      </c>
      <c r="I3282" s="251">
        <v>42072</v>
      </c>
      <c r="J3282" s="251">
        <v>42116</v>
      </c>
      <c r="K3282" s="161">
        <v>0.01</v>
      </c>
      <c r="L3282" s="180"/>
      <c r="M3282" s="251"/>
      <c r="N3282" s="251"/>
      <c r="O3282" s="161">
        <v>0.01</v>
      </c>
      <c r="P3282" s="151"/>
      <c r="Q3282" s="145"/>
      <c r="R3282" s="162"/>
      <c r="S3282" s="177">
        <v>0</v>
      </c>
    </row>
    <row r="3283" spans="2:19" s="141" customFormat="1" ht="13.5" customHeight="1" x14ac:dyDescent="0.25">
      <c r="B3283" s="137">
        <v>3270</v>
      </c>
      <c r="C3283" s="86">
        <v>4</v>
      </c>
      <c r="D3283" s="143" t="s">
        <v>2785</v>
      </c>
      <c r="E3283" s="128" t="s">
        <v>2786</v>
      </c>
      <c r="F3283" s="84"/>
      <c r="G3283" s="84" t="s">
        <v>2712</v>
      </c>
      <c r="H3283" s="160">
        <f t="shared" ca="1" si="260"/>
        <v>0</v>
      </c>
      <c r="I3283" s="251">
        <v>42072</v>
      </c>
      <c r="J3283" s="251">
        <v>42146</v>
      </c>
      <c r="K3283" s="161">
        <f>SUM(K3284:K3297)</f>
        <v>0.13999999999999999</v>
      </c>
      <c r="L3283" s="180"/>
      <c r="M3283" s="251"/>
      <c r="N3283" s="251"/>
      <c r="O3283" s="161">
        <f>SUM(O3284:O3297)</f>
        <v>0.13999999999999999</v>
      </c>
      <c r="P3283" s="151"/>
      <c r="Q3283" s="145"/>
      <c r="R3283" s="162"/>
      <c r="S3283" s="177">
        <v>0</v>
      </c>
    </row>
    <row r="3284" spans="2:19" s="141" customFormat="1" ht="13.5" customHeight="1" x14ac:dyDescent="0.25">
      <c r="B3284" s="137">
        <v>3271</v>
      </c>
      <c r="C3284" s="86">
        <v>5</v>
      </c>
      <c r="D3284" s="143" t="s">
        <v>2600</v>
      </c>
      <c r="E3284" s="128" t="s">
        <v>1915</v>
      </c>
      <c r="F3284" s="84"/>
      <c r="G3284" s="84" t="s">
        <v>2712</v>
      </c>
      <c r="H3284" s="160">
        <f t="shared" ca="1" si="260"/>
        <v>-1</v>
      </c>
      <c r="I3284" s="251">
        <v>42072</v>
      </c>
      <c r="J3284" s="251">
        <v>42083</v>
      </c>
      <c r="K3284" s="161">
        <v>0.01</v>
      </c>
      <c r="L3284" s="180"/>
      <c r="M3284" s="251"/>
      <c r="N3284" s="251"/>
      <c r="O3284" s="161">
        <v>0.01</v>
      </c>
      <c r="P3284" s="151"/>
      <c r="Q3284" s="145"/>
      <c r="R3284" s="162"/>
      <c r="S3284" s="177">
        <v>0</v>
      </c>
    </row>
    <row r="3285" spans="2:19" s="141" customFormat="1" ht="13.5" customHeight="1" x14ac:dyDescent="0.25">
      <c r="B3285" s="137">
        <v>3272</v>
      </c>
      <c r="C3285" s="86">
        <v>5</v>
      </c>
      <c r="D3285" s="143" t="s">
        <v>2601</v>
      </c>
      <c r="E3285" s="128" t="s">
        <v>2602</v>
      </c>
      <c r="F3285" s="84"/>
      <c r="G3285" s="84" t="s">
        <v>2712</v>
      </c>
      <c r="H3285" s="160">
        <f t="shared" ca="1" si="260"/>
        <v>-1</v>
      </c>
      <c r="I3285" s="251">
        <v>42072</v>
      </c>
      <c r="J3285" s="251">
        <v>42104</v>
      </c>
      <c r="K3285" s="161">
        <v>0.01</v>
      </c>
      <c r="L3285" s="180"/>
      <c r="M3285" s="251"/>
      <c r="N3285" s="251"/>
      <c r="O3285" s="161">
        <v>0.01</v>
      </c>
      <c r="P3285" s="151"/>
      <c r="Q3285" s="145"/>
      <c r="R3285" s="162"/>
      <c r="S3285" s="177">
        <v>0</v>
      </c>
    </row>
    <row r="3286" spans="2:19" s="141" customFormat="1" ht="13.5" customHeight="1" x14ac:dyDescent="0.25">
      <c r="B3286" s="137">
        <v>3273</v>
      </c>
      <c r="C3286" s="86">
        <v>5</v>
      </c>
      <c r="D3286" s="143" t="s">
        <v>2603</v>
      </c>
      <c r="E3286" s="128" t="s">
        <v>2604</v>
      </c>
      <c r="F3286" s="84"/>
      <c r="G3286" s="84" t="s">
        <v>2712</v>
      </c>
      <c r="H3286" s="160">
        <f t="shared" ca="1" si="260"/>
        <v>-1</v>
      </c>
      <c r="I3286" s="251">
        <v>42072</v>
      </c>
      <c r="J3286" s="251">
        <v>42104</v>
      </c>
      <c r="K3286" s="161">
        <v>0.01</v>
      </c>
      <c r="L3286" s="180"/>
      <c r="M3286" s="251"/>
      <c r="N3286" s="251"/>
      <c r="O3286" s="161">
        <v>0.01</v>
      </c>
      <c r="P3286" s="151"/>
      <c r="Q3286" s="145"/>
      <c r="R3286" s="162"/>
      <c r="S3286" s="177">
        <v>0</v>
      </c>
    </row>
    <row r="3287" spans="2:19" s="141" customFormat="1" ht="13.5" customHeight="1" x14ac:dyDescent="0.25">
      <c r="B3287" s="137">
        <v>3274</v>
      </c>
      <c r="C3287" s="86">
        <v>5</v>
      </c>
      <c r="D3287" s="143" t="s">
        <v>2605</v>
      </c>
      <c r="E3287" s="128" t="s">
        <v>1105</v>
      </c>
      <c r="F3287" s="84"/>
      <c r="G3287" s="84" t="s">
        <v>2712</v>
      </c>
      <c r="H3287" s="160">
        <f t="shared" ca="1" si="260"/>
        <v>-1</v>
      </c>
      <c r="I3287" s="251">
        <v>42072</v>
      </c>
      <c r="J3287" s="251">
        <v>42104</v>
      </c>
      <c r="K3287" s="161">
        <v>0.01</v>
      </c>
      <c r="L3287" s="180"/>
      <c r="M3287" s="251"/>
      <c r="N3287" s="251"/>
      <c r="O3287" s="161">
        <v>0.01</v>
      </c>
      <c r="P3287" s="151"/>
      <c r="Q3287" s="145"/>
      <c r="R3287" s="162"/>
      <c r="S3287" s="177">
        <v>0</v>
      </c>
    </row>
    <row r="3288" spans="2:19" s="141" customFormat="1" ht="13.5" customHeight="1" x14ac:dyDescent="0.25">
      <c r="B3288" s="137">
        <v>3275</v>
      </c>
      <c r="C3288" s="86">
        <v>5</v>
      </c>
      <c r="D3288" s="143" t="s">
        <v>2606</v>
      </c>
      <c r="E3288" s="128" t="s">
        <v>2607</v>
      </c>
      <c r="F3288" s="84"/>
      <c r="G3288" s="84" t="s">
        <v>2712</v>
      </c>
      <c r="H3288" s="160">
        <f t="shared" ca="1" si="260"/>
        <v>0</v>
      </c>
      <c r="I3288" s="251">
        <v>42107</v>
      </c>
      <c r="J3288" s="251">
        <v>42146</v>
      </c>
      <c r="K3288" s="161">
        <v>0.01</v>
      </c>
      <c r="L3288" s="180"/>
      <c r="M3288" s="251"/>
      <c r="N3288" s="251"/>
      <c r="O3288" s="161">
        <v>0.01</v>
      </c>
      <c r="P3288" s="151"/>
      <c r="Q3288" s="145"/>
      <c r="R3288" s="162"/>
      <c r="S3288" s="177">
        <v>0</v>
      </c>
    </row>
    <row r="3289" spans="2:19" s="141" customFormat="1" ht="13.5" customHeight="1" x14ac:dyDescent="0.25">
      <c r="B3289" s="137">
        <v>3276</v>
      </c>
      <c r="C3289" s="86">
        <v>5</v>
      </c>
      <c r="D3289" s="143" t="s">
        <v>2608</v>
      </c>
      <c r="E3289" s="128" t="s">
        <v>1097</v>
      </c>
      <c r="F3289" s="84"/>
      <c r="G3289" s="84" t="s">
        <v>2712</v>
      </c>
      <c r="H3289" s="160">
        <f t="shared" ca="1" si="260"/>
        <v>0</v>
      </c>
      <c r="I3289" s="251">
        <v>42107</v>
      </c>
      <c r="J3289" s="251">
        <v>42146</v>
      </c>
      <c r="K3289" s="161">
        <v>0.01</v>
      </c>
      <c r="L3289" s="180"/>
      <c r="M3289" s="251"/>
      <c r="N3289" s="251"/>
      <c r="O3289" s="161">
        <v>0.01</v>
      </c>
      <c r="P3289" s="151"/>
      <c r="Q3289" s="145"/>
      <c r="R3289" s="162"/>
      <c r="S3289" s="177">
        <v>0</v>
      </c>
    </row>
    <row r="3290" spans="2:19" s="141" customFormat="1" ht="13.5" customHeight="1" x14ac:dyDescent="0.25">
      <c r="B3290" s="137">
        <v>3277</v>
      </c>
      <c r="C3290" s="86">
        <v>5</v>
      </c>
      <c r="D3290" s="143" t="s">
        <v>2609</v>
      </c>
      <c r="E3290" s="128" t="s">
        <v>2610</v>
      </c>
      <c r="F3290" s="84"/>
      <c r="G3290" s="84" t="s">
        <v>2712</v>
      </c>
      <c r="H3290" s="160">
        <f t="shared" ca="1" si="260"/>
        <v>0</v>
      </c>
      <c r="I3290" s="251">
        <v>42107</v>
      </c>
      <c r="J3290" s="251">
        <v>42146</v>
      </c>
      <c r="K3290" s="161">
        <v>0.01</v>
      </c>
      <c r="L3290" s="180"/>
      <c r="M3290" s="251"/>
      <c r="N3290" s="251"/>
      <c r="O3290" s="161">
        <v>0.01</v>
      </c>
      <c r="P3290" s="151"/>
      <c r="Q3290" s="145"/>
      <c r="R3290" s="162"/>
      <c r="S3290" s="177">
        <v>0</v>
      </c>
    </row>
    <row r="3291" spans="2:19" s="141" customFormat="1" ht="13.5" customHeight="1" x14ac:dyDescent="0.25">
      <c r="B3291" s="137">
        <v>3278</v>
      </c>
      <c r="C3291" s="86">
        <v>5</v>
      </c>
      <c r="D3291" s="143" t="s">
        <v>2611</v>
      </c>
      <c r="E3291" s="128" t="s">
        <v>2612</v>
      </c>
      <c r="F3291" s="84"/>
      <c r="G3291" s="84" t="s">
        <v>2712</v>
      </c>
      <c r="H3291" s="160">
        <f t="shared" ca="1" si="260"/>
        <v>0</v>
      </c>
      <c r="I3291" s="251">
        <v>42107</v>
      </c>
      <c r="J3291" s="251">
        <v>42146</v>
      </c>
      <c r="K3291" s="161">
        <v>0.01</v>
      </c>
      <c r="L3291" s="180"/>
      <c r="M3291" s="251"/>
      <c r="N3291" s="251"/>
      <c r="O3291" s="161">
        <v>0.01</v>
      </c>
      <c r="P3291" s="151"/>
      <c r="Q3291" s="145"/>
      <c r="R3291" s="162"/>
      <c r="S3291" s="177">
        <v>0</v>
      </c>
    </row>
    <row r="3292" spans="2:19" s="141" customFormat="1" ht="13.5" customHeight="1" x14ac:dyDescent="0.25">
      <c r="B3292" s="137">
        <v>3279</v>
      </c>
      <c r="C3292" s="86">
        <v>5</v>
      </c>
      <c r="D3292" s="143" t="s">
        <v>2613</v>
      </c>
      <c r="E3292" s="128" t="s">
        <v>1094</v>
      </c>
      <c r="F3292" s="84"/>
      <c r="G3292" s="84" t="s">
        <v>2712</v>
      </c>
      <c r="H3292" s="160">
        <f t="shared" ca="1" si="260"/>
        <v>0</v>
      </c>
      <c r="I3292" s="251">
        <v>42107</v>
      </c>
      <c r="J3292" s="251">
        <v>42146</v>
      </c>
      <c r="K3292" s="161">
        <v>0.01</v>
      </c>
      <c r="L3292" s="180"/>
      <c r="M3292" s="251"/>
      <c r="N3292" s="251"/>
      <c r="O3292" s="161">
        <v>0.01</v>
      </c>
      <c r="P3292" s="151"/>
      <c r="Q3292" s="145"/>
      <c r="R3292" s="162"/>
      <c r="S3292" s="177">
        <v>0</v>
      </c>
    </row>
    <row r="3293" spans="2:19" s="141" customFormat="1" ht="13.5" customHeight="1" x14ac:dyDescent="0.25">
      <c r="B3293" s="137">
        <v>3280</v>
      </c>
      <c r="C3293" s="86">
        <v>5</v>
      </c>
      <c r="D3293" s="143" t="s">
        <v>2614</v>
      </c>
      <c r="E3293" s="128" t="s">
        <v>2615</v>
      </c>
      <c r="F3293" s="84"/>
      <c r="G3293" s="84" t="s">
        <v>2712</v>
      </c>
      <c r="H3293" s="160">
        <f t="shared" ca="1" si="260"/>
        <v>0</v>
      </c>
      <c r="I3293" s="251">
        <v>42107</v>
      </c>
      <c r="J3293" s="251">
        <v>42146</v>
      </c>
      <c r="K3293" s="161">
        <v>0.01</v>
      </c>
      <c r="L3293" s="180"/>
      <c r="M3293" s="251"/>
      <c r="N3293" s="251"/>
      <c r="O3293" s="161">
        <v>0.01</v>
      </c>
      <c r="P3293" s="151"/>
      <c r="Q3293" s="145"/>
      <c r="R3293" s="162"/>
      <c r="S3293" s="177">
        <v>0</v>
      </c>
    </row>
    <row r="3294" spans="2:19" s="141" customFormat="1" ht="13.5" customHeight="1" x14ac:dyDescent="0.25">
      <c r="B3294" s="137">
        <v>3281</v>
      </c>
      <c r="C3294" s="86">
        <v>5</v>
      </c>
      <c r="D3294" s="143" t="s">
        <v>2616</v>
      </c>
      <c r="E3294" s="128" t="s">
        <v>2617</v>
      </c>
      <c r="F3294" s="84"/>
      <c r="G3294" s="84" t="s">
        <v>2712</v>
      </c>
      <c r="H3294" s="160">
        <f t="shared" ca="1" si="260"/>
        <v>0</v>
      </c>
      <c r="I3294" s="251">
        <v>42107</v>
      </c>
      <c r="J3294" s="251">
        <v>42146</v>
      </c>
      <c r="K3294" s="161">
        <v>0.01</v>
      </c>
      <c r="L3294" s="180"/>
      <c r="M3294" s="251"/>
      <c r="N3294" s="251"/>
      <c r="O3294" s="161">
        <v>0.01</v>
      </c>
      <c r="P3294" s="151"/>
      <c r="Q3294" s="145"/>
      <c r="R3294" s="162"/>
      <c r="S3294" s="177">
        <v>0</v>
      </c>
    </row>
    <row r="3295" spans="2:19" s="141" customFormat="1" ht="13.5" customHeight="1" x14ac:dyDescent="0.25">
      <c r="B3295" s="137">
        <v>3282</v>
      </c>
      <c r="C3295" s="86">
        <v>5</v>
      </c>
      <c r="D3295" s="143" t="s">
        <v>2618</v>
      </c>
      <c r="E3295" s="128" t="s">
        <v>2619</v>
      </c>
      <c r="F3295" s="84"/>
      <c r="G3295" s="84" t="s">
        <v>2712</v>
      </c>
      <c r="H3295" s="160">
        <f t="shared" ca="1" si="260"/>
        <v>0</v>
      </c>
      <c r="I3295" s="251">
        <v>42107</v>
      </c>
      <c r="J3295" s="251">
        <v>42146</v>
      </c>
      <c r="K3295" s="161">
        <v>0.01</v>
      </c>
      <c r="L3295" s="180"/>
      <c r="M3295" s="251"/>
      <c r="N3295" s="251"/>
      <c r="O3295" s="161">
        <v>0.01</v>
      </c>
      <c r="P3295" s="151"/>
      <c r="Q3295" s="145"/>
      <c r="R3295" s="162"/>
      <c r="S3295" s="177">
        <v>0</v>
      </c>
    </row>
    <row r="3296" spans="2:19" s="141" customFormat="1" ht="13.5" customHeight="1" x14ac:dyDescent="0.25">
      <c r="B3296" s="137">
        <v>3283</v>
      </c>
      <c r="C3296" s="86">
        <v>5</v>
      </c>
      <c r="D3296" s="143" t="s">
        <v>2620</v>
      </c>
      <c r="E3296" s="128" t="s">
        <v>2621</v>
      </c>
      <c r="F3296" s="84"/>
      <c r="G3296" s="84" t="s">
        <v>2712</v>
      </c>
      <c r="H3296" s="160">
        <f t="shared" ca="1" si="260"/>
        <v>0</v>
      </c>
      <c r="I3296" s="251">
        <v>42107</v>
      </c>
      <c r="J3296" s="251">
        <v>42146</v>
      </c>
      <c r="K3296" s="161">
        <v>0.01</v>
      </c>
      <c r="L3296" s="180"/>
      <c r="M3296" s="251"/>
      <c r="N3296" s="251"/>
      <c r="O3296" s="161">
        <v>0.01</v>
      </c>
      <c r="P3296" s="151"/>
      <c r="Q3296" s="145"/>
      <c r="R3296" s="162"/>
      <c r="S3296" s="177">
        <v>0</v>
      </c>
    </row>
    <row r="3297" spans="2:19" s="141" customFormat="1" ht="13.5" customHeight="1" x14ac:dyDescent="0.25">
      <c r="B3297" s="137">
        <v>3284</v>
      </c>
      <c r="C3297" s="86">
        <v>5</v>
      </c>
      <c r="D3297" s="143" t="s">
        <v>2787</v>
      </c>
      <c r="E3297" s="128" t="s">
        <v>2504</v>
      </c>
      <c r="F3297" s="84"/>
      <c r="G3297" s="84" t="s">
        <v>2712</v>
      </c>
      <c r="H3297" s="160">
        <f t="shared" ca="1" si="260"/>
        <v>0</v>
      </c>
      <c r="I3297" s="251">
        <v>42065</v>
      </c>
      <c r="J3297" s="251">
        <v>42146</v>
      </c>
      <c r="K3297" s="161">
        <v>0.01</v>
      </c>
      <c r="L3297" s="180"/>
      <c r="M3297" s="251"/>
      <c r="N3297" s="251"/>
      <c r="O3297" s="161">
        <v>0.01</v>
      </c>
      <c r="P3297" s="151"/>
      <c r="Q3297" s="145"/>
      <c r="R3297" s="162"/>
      <c r="S3297" s="177">
        <v>0</v>
      </c>
    </row>
    <row r="3298" spans="2:19" s="141" customFormat="1" ht="13.5" customHeight="1" x14ac:dyDescent="0.25">
      <c r="B3298" s="137">
        <v>3285</v>
      </c>
      <c r="C3298" s="86">
        <v>4</v>
      </c>
      <c r="D3298" s="143" t="s">
        <v>2788</v>
      </c>
      <c r="E3298" s="128" t="s">
        <v>2789</v>
      </c>
      <c r="F3298" s="84"/>
      <c r="G3298" s="84" t="s">
        <v>2712</v>
      </c>
      <c r="H3298" s="160">
        <f t="shared" ca="1" si="260"/>
        <v>0</v>
      </c>
      <c r="I3298" s="251">
        <v>42065</v>
      </c>
      <c r="J3298" s="251">
        <v>42146</v>
      </c>
      <c r="K3298" s="161">
        <v>0.1</v>
      </c>
      <c r="L3298" s="180"/>
      <c r="M3298" s="251"/>
      <c r="N3298" s="251"/>
      <c r="O3298" s="161">
        <v>0.1</v>
      </c>
      <c r="P3298" s="151"/>
      <c r="Q3298" s="145"/>
      <c r="R3298" s="162"/>
      <c r="S3298" s="177">
        <v>0</v>
      </c>
    </row>
    <row r="3299" spans="2:19" s="141" customFormat="1" ht="13.5" customHeight="1" x14ac:dyDescent="0.25">
      <c r="B3299" s="137">
        <v>3286</v>
      </c>
      <c r="C3299" s="86">
        <v>4</v>
      </c>
      <c r="D3299" s="143" t="s">
        <v>2790</v>
      </c>
      <c r="E3299" s="128" t="s">
        <v>2791</v>
      </c>
      <c r="F3299" s="84"/>
      <c r="G3299" s="84" t="s">
        <v>2712</v>
      </c>
      <c r="H3299" s="160">
        <f t="shared" ca="1" si="260"/>
        <v>0</v>
      </c>
      <c r="I3299" s="251">
        <v>42058</v>
      </c>
      <c r="J3299" s="251">
        <v>42124</v>
      </c>
      <c r="K3299" s="161">
        <v>0.02</v>
      </c>
      <c r="L3299" s="180"/>
      <c r="M3299" s="251"/>
      <c r="N3299" s="251"/>
      <c r="O3299" s="161">
        <v>0.02</v>
      </c>
      <c r="P3299" s="151"/>
      <c r="Q3299" s="145"/>
      <c r="R3299" s="162"/>
      <c r="S3299" s="177">
        <v>0</v>
      </c>
    </row>
    <row r="3300" spans="2:19" s="141" customFormat="1" ht="13.5" customHeight="1" x14ac:dyDescent="0.25">
      <c r="B3300" s="137">
        <v>3287</v>
      </c>
      <c r="C3300" s="86">
        <v>4</v>
      </c>
      <c r="D3300" s="143" t="s">
        <v>2792</v>
      </c>
      <c r="E3300" s="128" t="s">
        <v>2793</v>
      </c>
      <c r="F3300" s="84"/>
      <c r="G3300" s="84" t="s">
        <v>2712</v>
      </c>
      <c r="H3300" s="160">
        <f t="shared" ca="1" si="260"/>
        <v>0</v>
      </c>
      <c r="I3300" s="251">
        <v>42150</v>
      </c>
      <c r="J3300" s="251">
        <v>42167</v>
      </c>
      <c r="K3300" s="161">
        <v>0.02</v>
      </c>
      <c r="L3300" s="180"/>
      <c r="M3300" s="251"/>
      <c r="N3300" s="251"/>
      <c r="O3300" s="161">
        <v>0.02</v>
      </c>
      <c r="P3300" s="151"/>
      <c r="Q3300" s="145"/>
      <c r="R3300" s="162"/>
      <c r="S3300" s="177">
        <v>0</v>
      </c>
    </row>
    <row r="3301" spans="2:19" s="141" customFormat="1" ht="13.5" customHeight="1" x14ac:dyDescent="0.25">
      <c r="B3301" s="137">
        <v>3288</v>
      </c>
      <c r="C3301" s="86">
        <v>4</v>
      </c>
      <c r="D3301" s="143" t="s">
        <v>2794</v>
      </c>
      <c r="E3301" s="128" t="s">
        <v>2795</v>
      </c>
      <c r="F3301" s="84"/>
      <c r="G3301" s="84" t="s">
        <v>2796</v>
      </c>
      <c r="H3301" s="160">
        <f t="shared" ca="1" si="260"/>
        <v>0</v>
      </c>
      <c r="I3301" s="251">
        <v>42150</v>
      </c>
      <c r="J3301" s="251">
        <v>42152</v>
      </c>
      <c r="K3301" s="161">
        <v>0.02</v>
      </c>
      <c r="L3301" s="180"/>
      <c r="M3301" s="251"/>
      <c r="N3301" s="251"/>
      <c r="O3301" s="161">
        <v>0.02</v>
      </c>
      <c r="P3301" s="151"/>
      <c r="Q3301" s="145"/>
      <c r="R3301" s="162"/>
      <c r="S3301" s="177">
        <v>0</v>
      </c>
    </row>
    <row r="3302" spans="2:19" s="141" customFormat="1" ht="13.5" customHeight="1" x14ac:dyDescent="0.25">
      <c r="B3302" s="137">
        <v>3289</v>
      </c>
      <c r="C3302" s="86">
        <v>4</v>
      </c>
      <c r="D3302" s="143" t="s">
        <v>2797</v>
      </c>
      <c r="E3302" s="128" t="s">
        <v>2798</v>
      </c>
      <c r="F3302" s="84"/>
      <c r="G3302" s="84" t="s">
        <v>2796</v>
      </c>
      <c r="H3302" s="160">
        <f t="shared" ca="1" si="260"/>
        <v>0</v>
      </c>
      <c r="I3302" s="251">
        <v>42186</v>
      </c>
      <c r="J3302" s="251">
        <v>42192</v>
      </c>
      <c r="K3302" s="161">
        <v>0.02</v>
      </c>
      <c r="L3302" s="180"/>
      <c r="M3302" s="251"/>
      <c r="N3302" s="251"/>
      <c r="O3302" s="161">
        <v>0.02</v>
      </c>
      <c r="P3302" s="151"/>
      <c r="Q3302" s="145"/>
      <c r="R3302" s="162"/>
      <c r="S3302" s="177">
        <v>0</v>
      </c>
    </row>
    <row r="3303" spans="2:19" s="141" customFormat="1" ht="13.5" customHeight="1" x14ac:dyDescent="0.25">
      <c r="B3303" s="137">
        <v>3290</v>
      </c>
      <c r="C3303" s="86">
        <v>4</v>
      </c>
      <c r="D3303" s="143" t="s">
        <v>2799</v>
      </c>
      <c r="E3303" s="128" t="s">
        <v>2800</v>
      </c>
      <c r="F3303" s="84"/>
      <c r="G3303" s="84" t="s">
        <v>2796</v>
      </c>
      <c r="H3303" s="160">
        <f t="shared" ca="1" si="260"/>
        <v>0</v>
      </c>
      <c r="I3303" s="251">
        <v>42248</v>
      </c>
      <c r="J3303" s="251">
        <v>42254</v>
      </c>
      <c r="K3303" s="161">
        <v>0.02</v>
      </c>
      <c r="L3303" s="180"/>
      <c r="M3303" s="251"/>
      <c r="N3303" s="251"/>
      <c r="O3303" s="161">
        <v>0.02</v>
      </c>
      <c r="P3303" s="151"/>
      <c r="Q3303" s="145"/>
      <c r="R3303" s="162"/>
      <c r="S3303" s="177">
        <v>0</v>
      </c>
    </row>
    <row r="3304" spans="2:19" s="141" customFormat="1" ht="13.5" customHeight="1" x14ac:dyDescent="0.25">
      <c r="B3304" s="137">
        <v>3291</v>
      </c>
      <c r="C3304" s="86">
        <v>4</v>
      </c>
      <c r="D3304" s="143" t="s">
        <v>2801</v>
      </c>
      <c r="E3304" s="128" t="s">
        <v>2802</v>
      </c>
      <c r="F3304" s="84"/>
      <c r="G3304" s="84" t="s">
        <v>2796</v>
      </c>
      <c r="H3304" s="160">
        <f t="shared" ca="1" si="260"/>
        <v>0</v>
      </c>
      <c r="I3304" s="251">
        <v>42289</v>
      </c>
      <c r="J3304" s="251">
        <v>42293</v>
      </c>
      <c r="K3304" s="161">
        <v>0.02</v>
      </c>
      <c r="L3304" s="180"/>
      <c r="M3304" s="251"/>
      <c r="N3304" s="251"/>
      <c r="O3304" s="161">
        <v>0.02</v>
      </c>
      <c r="P3304" s="151"/>
      <c r="Q3304" s="145"/>
      <c r="R3304" s="162"/>
      <c r="S3304" s="177">
        <v>0</v>
      </c>
    </row>
    <row r="3305" spans="2:19" s="141" customFormat="1" ht="13.5" customHeight="1" x14ac:dyDescent="0.25">
      <c r="B3305" s="137">
        <v>3292</v>
      </c>
      <c r="C3305" s="86">
        <v>3</v>
      </c>
      <c r="D3305" s="143" t="s">
        <v>2803</v>
      </c>
      <c r="E3305" s="128" t="s">
        <v>2804</v>
      </c>
      <c r="F3305" s="84"/>
      <c r="G3305" s="84" t="s">
        <v>2805</v>
      </c>
      <c r="H3305" s="160">
        <f t="shared" ca="1" si="260"/>
        <v>-1</v>
      </c>
      <c r="I3305" s="251">
        <v>42051</v>
      </c>
      <c r="J3305" s="251">
        <v>42052</v>
      </c>
      <c r="K3305" s="161">
        <f>K3306</f>
        <v>0.02</v>
      </c>
      <c r="L3305" s="180"/>
      <c r="M3305" s="251"/>
      <c r="N3305" s="251"/>
      <c r="O3305" s="161">
        <f>O3306</f>
        <v>0.02</v>
      </c>
      <c r="P3305" s="151"/>
      <c r="Q3305" s="145"/>
      <c r="R3305" s="162"/>
      <c r="S3305" s="177">
        <v>1</v>
      </c>
    </row>
    <row r="3306" spans="2:19" s="141" customFormat="1" ht="13.5" customHeight="1" x14ac:dyDescent="0.25">
      <c r="B3306" s="137">
        <v>3293</v>
      </c>
      <c r="C3306" s="86">
        <v>4</v>
      </c>
      <c r="D3306" s="143" t="s">
        <v>2806</v>
      </c>
      <c r="E3306" s="128" t="s">
        <v>2807</v>
      </c>
      <c r="F3306" s="84"/>
      <c r="G3306" s="84" t="s">
        <v>2808</v>
      </c>
      <c r="H3306" s="160">
        <f t="shared" ca="1" si="260"/>
        <v>-1</v>
      </c>
      <c r="I3306" s="251">
        <v>42058</v>
      </c>
      <c r="J3306" s="251">
        <v>42059</v>
      </c>
      <c r="K3306" s="161">
        <v>0.02</v>
      </c>
      <c r="L3306" s="180"/>
      <c r="M3306" s="251"/>
      <c r="N3306" s="251"/>
      <c r="O3306" s="161">
        <v>0.02</v>
      </c>
      <c r="P3306" s="151"/>
      <c r="Q3306" s="145"/>
      <c r="R3306" s="162"/>
      <c r="S3306" s="177">
        <v>0</v>
      </c>
    </row>
    <row r="3307" spans="2:19" s="141" customFormat="1" ht="13.5" customHeight="1" x14ac:dyDescent="0.25">
      <c r="B3307" s="137">
        <v>3294</v>
      </c>
      <c r="C3307" s="86">
        <v>2</v>
      </c>
      <c r="D3307" s="142">
        <v>17.399999999999999</v>
      </c>
      <c r="E3307" s="128" t="s">
        <v>2809</v>
      </c>
      <c r="F3307" s="84"/>
      <c r="G3307" s="84"/>
      <c r="H3307" s="160">
        <f t="shared" ca="1" si="260"/>
        <v>0</v>
      </c>
      <c r="I3307" s="251">
        <v>42135</v>
      </c>
      <c r="J3307" s="251">
        <v>42293</v>
      </c>
      <c r="K3307" s="161">
        <f>SUM(K3308,K3309)</f>
        <v>0.2</v>
      </c>
      <c r="L3307" s="180"/>
      <c r="M3307" s="251"/>
      <c r="N3307" s="251"/>
      <c r="O3307" s="161">
        <f>SUM(O3308,O3309)</f>
        <v>0.2</v>
      </c>
      <c r="P3307" s="151"/>
      <c r="Q3307" s="145"/>
      <c r="R3307" s="162"/>
      <c r="S3307" s="177">
        <v>1</v>
      </c>
    </row>
    <row r="3308" spans="2:19" s="141" customFormat="1" ht="13.5" customHeight="1" x14ac:dyDescent="0.25">
      <c r="B3308" s="137">
        <v>3295</v>
      </c>
      <c r="C3308" s="86">
        <v>3</v>
      </c>
      <c r="D3308" s="143" t="s">
        <v>2810</v>
      </c>
      <c r="E3308" s="128" t="s">
        <v>2811</v>
      </c>
      <c r="F3308" s="84"/>
      <c r="G3308" s="84" t="s">
        <v>2812</v>
      </c>
      <c r="H3308" s="160">
        <f t="shared" ca="1" si="260"/>
        <v>0</v>
      </c>
      <c r="I3308" s="251">
        <v>42170</v>
      </c>
      <c r="J3308" s="251">
        <v>42289</v>
      </c>
      <c r="K3308" s="161">
        <v>0.12</v>
      </c>
      <c r="L3308" s="180"/>
      <c r="M3308" s="251"/>
      <c r="N3308" s="251"/>
      <c r="O3308" s="161">
        <v>0.12</v>
      </c>
      <c r="P3308" s="151"/>
      <c r="Q3308" s="145"/>
      <c r="R3308" s="162"/>
      <c r="S3308" s="177">
        <v>1</v>
      </c>
    </row>
    <row r="3309" spans="2:19" s="141" customFormat="1" ht="13.5" customHeight="1" x14ac:dyDescent="0.25">
      <c r="B3309" s="137">
        <v>3296</v>
      </c>
      <c r="C3309" s="86">
        <v>3</v>
      </c>
      <c r="D3309" s="143" t="s">
        <v>2813</v>
      </c>
      <c r="E3309" s="128" t="s">
        <v>2814</v>
      </c>
      <c r="F3309" s="84"/>
      <c r="G3309" s="84" t="s">
        <v>2805</v>
      </c>
      <c r="H3309" s="160">
        <f t="shared" ca="1" si="260"/>
        <v>0</v>
      </c>
      <c r="I3309" s="251">
        <v>42135</v>
      </c>
      <c r="J3309" s="251">
        <v>42293</v>
      </c>
      <c r="K3309" s="161">
        <f>SUM(K3310:K3313)</f>
        <v>0.08</v>
      </c>
      <c r="L3309" s="180"/>
      <c r="M3309" s="251"/>
      <c r="N3309" s="251"/>
      <c r="O3309" s="161">
        <f>SUM(O3310:O3313)</f>
        <v>0.08</v>
      </c>
      <c r="P3309" s="151"/>
      <c r="Q3309" s="145"/>
      <c r="R3309" s="162"/>
      <c r="S3309" s="177">
        <v>1</v>
      </c>
    </row>
    <row r="3310" spans="2:19" s="141" customFormat="1" ht="13.5" customHeight="1" x14ac:dyDescent="0.25">
      <c r="B3310" s="137">
        <v>3297</v>
      </c>
      <c r="C3310" s="86">
        <v>4</v>
      </c>
      <c r="D3310" s="143" t="s">
        <v>2815</v>
      </c>
      <c r="E3310" s="128" t="s">
        <v>2816</v>
      </c>
      <c r="F3310" s="84"/>
      <c r="G3310" s="84" t="s">
        <v>2808</v>
      </c>
      <c r="H3310" s="160">
        <f t="shared" ca="1" si="260"/>
        <v>0</v>
      </c>
      <c r="I3310" s="251">
        <v>42135</v>
      </c>
      <c r="J3310" s="251">
        <v>42139</v>
      </c>
      <c r="K3310" s="161">
        <v>0.02</v>
      </c>
      <c r="L3310" s="180"/>
      <c r="M3310" s="251"/>
      <c r="N3310" s="251"/>
      <c r="O3310" s="161">
        <v>0.02</v>
      </c>
      <c r="P3310" s="151"/>
      <c r="Q3310" s="145"/>
      <c r="R3310" s="162"/>
      <c r="S3310" s="177">
        <v>0</v>
      </c>
    </row>
    <row r="3311" spans="2:19" s="141" customFormat="1" ht="13.5" customHeight="1" x14ac:dyDescent="0.25">
      <c r="B3311" s="137">
        <v>3298</v>
      </c>
      <c r="C3311" s="86">
        <v>4</v>
      </c>
      <c r="D3311" s="143" t="s">
        <v>2817</v>
      </c>
      <c r="E3311" s="128" t="s">
        <v>2818</v>
      </c>
      <c r="F3311" s="84"/>
      <c r="G3311" s="84" t="s">
        <v>2808</v>
      </c>
      <c r="H3311" s="160">
        <f t="shared" ca="1" si="260"/>
        <v>0</v>
      </c>
      <c r="I3311" s="251">
        <v>42186</v>
      </c>
      <c r="J3311" s="251">
        <v>42192</v>
      </c>
      <c r="K3311" s="161">
        <v>0.02</v>
      </c>
      <c r="L3311" s="180"/>
      <c r="M3311" s="251"/>
      <c r="N3311" s="251"/>
      <c r="O3311" s="161">
        <v>0.02</v>
      </c>
      <c r="P3311" s="151"/>
      <c r="Q3311" s="145"/>
      <c r="R3311" s="162"/>
      <c r="S3311" s="177">
        <v>0</v>
      </c>
    </row>
    <row r="3312" spans="2:19" s="141" customFormat="1" ht="13.5" customHeight="1" x14ac:dyDescent="0.25">
      <c r="B3312" s="137">
        <v>3299</v>
      </c>
      <c r="C3312" s="86">
        <v>4</v>
      </c>
      <c r="D3312" s="143" t="s">
        <v>2819</v>
      </c>
      <c r="E3312" s="128" t="s">
        <v>2820</v>
      </c>
      <c r="F3312" s="84"/>
      <c r="G3312" s="84" t="s">
        <v>2808</v>
      </c>
      <c r="H3312" s="160">
        <f t="shared" ca="1" si="260"/>
        <v>0</v>
      </c>
      <c r="I3312" s="251">
        <v>42248</v>
      </c>
      <c r="J3312" s="251">
        <v>42254</v>
      </c>
      <c r="K3312" s="161">
        <v>0.02</v>
      </c>
      <c r="L3312" s="180"/>
      <c r="M3312" s="251"/>
      <c r="N3312" s="251"/>
      <c r="O3312" s="161">
        <v>0.02</v>
      </c>
      <c r="P3312" s="151"/>
      <c r="Q3312" s="145"/>
      <c r="R3312" s="162"/>
      <c r="S3312" s="177">
        <v>0</v>
      </c>
    </row>
    <row r="3313" spans="2:19" s="141" customFormat="1" ht="13.5" customHeight="1" x14ac:dyDescent="0.25">
      <c r="B3313" s="137">
        <v>3300</v>
      </c>
      <c r="C3313" s="86">
        <v>4</v>
      </c>
      <c r="D3313" s="143" t="s">
        <v>2821</v>
      </c>
      <c r="E3313" s="128" t="s">
        <v>2822</v>
      </c>
      <c r="F3313" s="84"/>
      <c r="G3313" s="84" t="s">
        <v>2808</v>
      </c>
      <c r="H3313" s="160">
        <f t="shared" ca="1" si="260"/>
        <v>0</v>
      </c>
      <c r="I3313" s="251">
        <v>42289</v>
      </c>
      <c r="J3313" s="251">
        <v>42293</v>
      </c>
      <c r="K3313" s="161">
        <v>0.02</v>
      </c>
      <c r="L3313" s="180"/>
      <c r="M3313" s="251"/>
      <c r="N3313" s="251"/>
      <c r="O3313" s="161">
        <v>0.02</v>
      </c>
      <c r="P3313" s="151"/>
      <c r="Q3313" s="145"/>
      <c r="R3313" s="162"/>
      <c r="S3313" s="177">
        <v>0</v>
      </c>
    </row>
    <row r="3314" spans="2:19" s="141" customFormat="1" ht="13.5" customHeight="1" x14ac:dyDescent="0.25">
      <c r="B3314" s="137">
        <v>3301</v>
      </c>
      <c r="C3314" s="86">
        <v>2</v>
      </c>
      <c r="D3314" s="142">
        <v>17.5</v>
      </c>
      <c r="E3314" s="128" t="s">
        <v>2823</v>
      </c>
      <c r="F3314" s="84"/>
      <c r="G3314" s="84"/>
      <c r="H3314" s="160">
        <f t="shared" ca="1" si="260"/>
        <v>0</v>
      </c>
      <c r="I3314" s="251">
        <v>42296</v>
      </c>
      <c r="J3314" s="251">
        <v>42314</v>
      </c>
      <c r="K3314" s="161">
        <f>K3315</f>
        <v>0.02</v>
      </c>
      <c r="L3314" s="180"/>
      <c r="M3314" s="251"/>
      <c r="N3314" s="251"/>
      <c r="O3314" s="161">
        <f>O3315</f>
        <v>0.02</v>
      </c>
      <c r="P3314" s="151"/>
      <c r="Q3314" s="145"/>
      <c r="R3314" s="162"/>
      <c r="S3314" s="177">
        <v>1</v>
      </c>
    </row>
    <row r="3315" spans="2:19" s="141" customFormat="1" ht="13.5" customHeight="1" x14ac:dyDescent="0.25">
      <c r="B3315" s="137">
        <v>3302</v>
      </c>
      <c r="C3315" s="86">
        <v>3</v>
      </c>
      <c r="D3315" s="143" t="s">
        <v>2824</v>
      </c>
      <c r="E3315" s="128" t="s">
        <v>2825</v>
      </c>
      <c r="F3315" s="84" t="s">
        <v>2826</v>
      </c>
      <c r="G3315" s="84" t="s">
        <v>2812</v>
      </c>
      <c r="H3315" s="160">
        <f t="shared" ca="1" si="260"/>
        <v>0</v>
      </c>
      <c r="I3315" s="251">
        <v>42296</v>
      </c>
      <c r="J3315" s="251">
        <v>42314</v>
      </c>
      <c r="K3315" s="161">
        <v>0.02</v>
      </c>
      <c r="L3315" s="180"/>
      <c r="M3315" s="251"/>
      <c r="N3315" s="251"/>
      <c r="O3315" s="161">
        <v>0.02</v>
      </c>
      <c r="P3315" s="151"/>
      <c r="Q3315" s="145"/>
      <c r="R3315" s="162"/>
      <c r="S3315" s="177">
        <v>1</v>
      </c>
    </row>
    <row r="3316" spans="2:19" s="141" customFormat="1" ht="13.5" customHeight="1" x14ac:dyDescent="0.25">
      <c r="B3316" s="137">
        <v>3303</v>
      </c>
      <c r="C3316" s="86">
        <v>2</v>
      </c>
      <c r="D3316" s="142">
        <v>17.600000000000001</v>
      </c>
      <c r="E3316" s="128" t="s">
        <v>2827</v>
      </c>
      <c r="F3316" s="84"/>
      <c r="G3316" s="84"/>
      <c r="H3316" s="160">
        <f t="shared" ca="1" si="260"/>
        <v>0</v>
      </c>
      <c r="I3316" s="251">
        <v>42296</v>
      </c>
      <c r="J3316" s="251">
        <v>42314</v>
      </c>
      <c r="K3316" s="161">
        <f>K3317</f>
        <v>0.02</v>
      </c>
      <c r="L3316" s="180"/>
      <c r="M3316" s="251"/>
      <c r="N3316" s="251"/>
      <c r="O3316" s="161">
        <f>O3317</f>
        <v>0.02</v>
      </c>
      <c r="P3316" s="151"/>
      <c r="Q3316" s="145"/>
      <c r="R3316" s="162"/>
      <c r="S3316" s="177">
        <v>1</v>
      </c>
    </row>
    <row r="3317" spans="2:19" s="141" customFormat="1" ht="13.5" customHeight="1" x14ac:dyDescent="0.25">
      <c r="B3317" s="137">
        <v>3304</v>
      </c>
      <c r="C3317" s="86">
        <v>3</v>
      </c>
      <c r="D3317" s="143" t="s">
        <v>2828</v>
      </c>
      <c r="E3317" s="128" t="s">
        <v>2829</v>
      </c>
      <c r="F3317" s="84"/>
      <c r="G3317" s="84" t="s">
        <v>2812</v>
      </c>
      <c r="H3317" s="160">
        <f t="shared" ca="1" si="260"/>
        <v>0</v>
      </c>
      <c r="I3317" s="251">
        <v>42296</v>
      </c>
      <c r="J3317" s="251">
        <v>42314</v>
      </c>
      <c r="K3317" s="161">
        <v>0.02</v>
      </c>
      <c r="L3317" s="180"/>
      <c r="M3317" s="251"/>
      <c r="N3317" s="251"/>
      <c r="O3317" s="161">
        <v>0.02</v>
      </c>
      <c r="P3317" s="151"/>
      <c r="Q3317" s="145"/>
      <c r="R3317" s="162"/>
      <c r="S3317" s="177">
        <v>1</v>
      </c>
    </row>
    <row r="3318" spans="2:19" s="141" customFormat="1" ht="13.5" customHeight="1" x14ac:dyDescent="0.25">
      <c r="B3318" s="137">
        <v>3305</v>
      </c>
      <c r="C3318" s="86">
        <v>4</v>
      </c>
      <c r="D3318" s="143" t="s">
        <v>2830</v>
      </c>
      <c r="E3318" s="128" t="s">
        <v>2831</v>
      </c>
      <c r="F3318" s="84"/>
      <c r="G3318" s="84" t="s">
        <v>2832</v>
      </c>
      <c r="H3318" s="160">
        <f t="shared" ca="1" si="260"/>
        <v>0</v>
      </c>
      <c r="I3318" s="251">
        <v>42296</v>
      </c>
      <c r="J3318" s="251">
        <v>42297</v>
      </c>
      <c r="K3318" s="161">
        <v>0</v>
      </c>
      <c r="L3318" s="180"/>
      <c r="M3318" s="251"/>
      <c r="N3318" s="251"/>
      <c r="O3318" s="161">
        <v>0</v>
      </c>
      <c r="P3318" s="151"/>
      <c r="Q3318" s="145"/>
      <c r="R3318" s="162"/>
      <c r="S3318" s="177">
        <v>0</v>
      </c>
    </row>
    <row r="3319" spans="2:19" s="141" customFormat="1" ht="13.5" customHeight="1" x14ac:dyDescent="0.25">
      <c r="B3319" s="137">
        <v>3306</v>
      </c>
      <c r="C3319" s="86">
        <v>4</v>
      </c>
      <c r="D3319" s="143" t="s">
        <v>2833</v>
      </c>
      <c r="E3319" s="128" t="s">
        <v>2834</v>
      </c>
      <c r="F3319" s="84"/>
      <c r="G3319" s="84" t="s">
        <v>2832</v>
      </c>
      <c r="H3319" s="160">
        <f t="shared" ca="1" si="260"/>
        <v>0</v>
      </c>
      <c r="I3319" s="251">
        <v>42298</v>
      </c>
      <c r="J3319" s="251">
        <v>42304</v>
      </c>
      <c r="K3319" s="161">
        <v>0</v>
      </c>
      <c r="L3319" s="180"/>
      <c r="M3319" s="251"/>
      <c r="N3319" s="251"/>
      <c r="O3319" s="161">
        <v>0</v>
      </c>
      <c r="P3319" s="151"/>
      <c r="Q3319" s="145"/>
      <c r="R3319" s="162"/>
      <c r="S3319" s="177">
        <v>0</v>
      </c>
    </row>
    <row r="3320" spans="2:19" s="141" customFormat="1" ht="13.5" customHeight="1" x14ac:dyDescent="0.25">
      <c r="B3320" s="137">
        <v>3307</v>
      </c>
      <c r="C3320" s="86">
        <v>4</v>
      </c>
      <c r="D3320" s="143" t="s">
        <v>2835</v>
      </c>
      <c r="E3320" s="128" t="s">
        <v>2836</v>
      </c>
      <c r="F3320" s="84"/>
      <c r="G3320" s="84" t="s">
        <v>2837</v>
      </c>
      <c r="H3320" s="160">
        <f t="shared" ca="1" si="260"/>
        <v>0</v>
      </c>
      <c r="I3320" s="251">
        <v>42305</v>
      </c>
      <c r="J3320" s="251">
        <v>42307</v>
      </c>
      <c r="K3320" s="161">
        <v>0.02</v>
      </c>
      <c r="L3320" s="180"/>
      <c r="M3320" s="251"/>
      <c r="N3320" s="251"/>
      <c r="O3320" s="161">
        <v>0.02</v>
      </c>
      <c r="P3320" s="151"/>
      <c r="Q3320" s="145"/>
      <c r="R3320" s="162"/>
      <c r="S3320" s="177">
        <v>0</v>
      </c>
    </row>
    <row r="3321" spans="2:19" s="141" customFormat="1" ht="13.5" customHeight="1" x14ac:dyDescent="0.25">
      <c r="B3321" s="137">
        <v>3308</v>
      </c>
      <c r="C3321" s="86">
        <v>4</v>
      </c>
      <c r="D3321" s="143" t="s">
        <v>2838</v>
      </c>
      <c r="E3321" s="128" t="s">
        <v>2839</v>
      </c>
      <c r="F3321" s="84"/>
      <c r="G3321" s="84" t="s">
        <v>2832</v>
      </c>
      <c r="H3321" s="160">
        <f t="shared" ca="1" si="260"/>
        <v>0</v>
      </c>
      <c r="I3321" s="251">
        <v>42310</v>
      </c>
      <c r="J3321" s="251">
        <v>42314</v>
      </c>
      <c r="K3321" s="161">
        <v>0</v>
      </c>
      <c r="L3321" s="180"/>
      <c r="M3321" s="251"/>
      <c r="N3321" s="251"/>
      <c r="O3321" s="161">
        <v>0</v>
      </c>
      <c r="P3321" s="151"/>
      <c r="Q3321" s="145"/>
      <c r="R3321" s="162"/>
      <c r="S3321" s="177">
        <v>0</v>
      </c>
    </row>
    <row r="3322" spans="2:19" ht="15.75" customHeight="1" collapsed="1" x14ac:dyDescent="0.25">
      <c r="B3322" s="137">
        <v>3309</v>
      </c>
      <c r="C3322" s="89">
        <v>1</v>
      </c>
      <c r="D3322" s="91">
        <v>18</v>
      </c>
      <c r="E3322" s="127" t="s">
        <v>3631</v>
      </c>
      <c r="F3322" s="170"/>
      <c r="G3322" s="93"/>
      <c r="H3322" s="79">
        <f t="shared" ca="1" si="260"/>
        <v>0</v>
      </c>
      <c r="I3322" s="251">
        <f ca="1">MINA(I3323:I3393)</f>
        <v>42044</v>
      </c>
      <c r="J3322" s="251">
        <f>MAXA(J3323:J3393)</f>
        <v>42308</v>
      </c>
      <c r="K3322" s="149">
        <v>4</v>
      </c>
      <c r="L3322" s="180">
        <f ca="1">NETWORKDAYS(I3322,J3322,0)</f>
        <v>190</v>
      </c>
      <c r="M3322" s="251"/>
      <c r="N3322" s="251"/>
      <c r="O3322" s="149">
        <v>4</v>
      </c>
      <c r="P3322" s="151">
        <f>NETWORKDAYS(M3322,N3322,0)</f>
        <v>0</v>
      </c>
      <c r="Q3322" s="145">
        <f>N3322-M3322</f>
        <v>0</v>
      </c>
      <c r="R3322" s="165"/>
      <c r="S3322" s="177">
        <v>0</v>
      </c>
    </row>
    <row r="3323" spans="2:19" ht="15.75" customHeight="1" x14ac:dyDescent="0.25">
      <c r="B3323" s="137">
        <v>3310</v>
      </c>
      <c r="C3323" s="81">
        <v>2</v>
      </c>
      <c r="D3323" s="108">
        <v>18.100000000000001</v>
      </c>
      <c r="E3323" s="127" t="s">
        <v>3632</v>
      </c>
      <c r="F3323" s="84"/>
      <c r="G3323" s="85"/>
      <c r="H3323" s="79">
        <f ca="1">IF(ISBLANK($N3323)=FALSE,1,IF($J3323&lt;=$D$6,-1,0))</f>
        <v>0</v>
      </c>
      <c r="I3323" s="251">
        <f ca="1">MINA(I3324:I3394)</f>
        <v>42044</v>
      </c>
      <c r="J3323" s="251">
        <f>MAXA(J3324:J3394)</f>
        <v>42308</v>
      </c>
      <c r="K3323" s="149">
        <v>4</v>
      </c>
      <c r="L3323" s="180">
        <f t="shared" ref="L3323:L3375" ca="1" si="261">NETWORKDAYS(I3323,J3323,0)</f>
        <v>190</v>
      </c>
      <c r="M3323" s="251"/>
      <c r="N3323" s="251"/>
      <c r="O3323" s="149">
        <v>4</v>
      </c>
      <c r="P3323" s="151">
        <f t="shared" ref="P3323:P3365" si="262">NETWORKDAYS(M3323,N3323,0)</f>
        <v>0</v>
      </c>
      <c r="Q3323" s="145">
        <f t="shared" ref="Q3323:Q3365" si="263">N3323-M3323</f>
        <v>0</v>
      </c>
      <c r="R3323" s="165"/>
      <c r="S3323" s="177">
        <v>0</v>
      </c>
    </row>
    <row r="3324" spans="2:19" ht="15.75" customHeight="1" x14ac:dyDescent="0.25">
      <c r="B3324" s="137">
        <v>3311</v>
      </c>
      <c r="C3324" s="81">
        <v>3</v>
      </c>
      <c r="D3324" s="83" t="s">
        <v>3633</v>
      </c>
      <c r="E3324" s="128" t="s">
        <v>3634</v>
      </c>
      <c r="F3324" s="84"/>
      <c r="G3324" s="85"/>
      <c r="H3324" s="79">
        <f t="shared" ca="1" si="260"/>
        <v>-1</v>
      </c>
      <c r="I3324" s="251">
        <f>MINA(I3325:J3334)</f>
        <v>42044</v>
      </c>
      <c r="J3324" s="251">
        <f>MAXA(J3325:J3334)</f>
        <v>42062</v>
      </c>
      <c r="K3324" s="149">
        <v>4</v>
      </c>
      <c r="L3324" s="180">
        <f t="shared" si="261"/>
        <v>15</v>
      </c>
      <c r="M3324" s="251"/>
      <c r="N3324" s="251"/>
      <c r="O3324" s="149">
        <v>4</v>
      </c>
      <c r="P3324" s="151">
        <f t="shared" si="262"/>
        <v>0</v>
      </c>
      <c r="Q3324" s="145">
        <f t="shared" si="263"/>
        <v>0</v>
      </c>
      <c r="R3324" s="165"/>
      <c r="S3324" s="177">
        <v>0</v>
      </c>
    </row>
    <row r="3325" spans="2:19" ht="15.75" customHeight="1" x14ac:dyDescent="0.25">
      <c r="B3325" s="137">
        <v>3312</v>
      </c>
      <c r="C3325" s="81">
        <v>4</v>
      </c>
      <c r="D3325" s="83" t="s">
        <v>3635</v>
      </c>
      <c r="E3325" s="128" t="s">
        <v>3636</v>
      </c>
      <c r="F3325" s="86"/>
      <c r="G3325" s="86"/>
      <c r="H3325" s="79">
        <f t="shared" ca="1" si="260"/>
        <v>-1</v>
      </c>
      <c r="I3325" s="251">
        <v>42044</v>
      </c>
      <c r="J3325" s="251">
        <v>42055</v>
      </c>
      <c r="K3325" s="149">
        <v>4</v>
      </c>
      <c r="L3325" s="180">
        <f t="shared" si="261"/>
        <v>10</v>
      </c>
      <c r="M3325" s="251"/>
      <c r="N3325" s="251"/>
      <c r="O3325" s="149">
        <v>4</v>
      </c>
      <c r="P3325" s="151">
        <f t="shared" si="262"/>
        <v>0</v>
      </c>
      <c r="Q3325" s="145">
        <f t="shared" si="263"/>
        <v>0</v>
      </c>
      <c r="R3325" s="165"/>
      <c r="S3325" s="177">
        <v>0</v>
      </c>
    </row>
    <row r="3326" spans="2:19" ht="15.75" customHeight="1" x14ac:dyDescent="0.25">
      <c r="B3326" s="137">
        <v>3313</v>
      </c>
      <c r="C3326" s="81">
        <v>4</v>
      </c>
      <c r="D3326" s="83" t="s">
        <v>3637</v>
      </c>
      <c r="E3326" s="128" t="s">
        <v>3638</v>
      </c>
      <c r="F3326" s="86" t="s">
        <v>3639</v>
      </c>
      <c r="G3326" s="86"/>
      <c r="H3326" s="79">
        <f t="shared" ca="1" si="260"/>
        <v>-1</v>
      </c>
      <c r="I3326" s="251">
        <v>42044</v>
      </c>
      <c r="J3326" s="251">
        <v>42055</v>
      </c>
      <c r="K3326" s="149">
        <v>4</v>
      </c>
      <c r="L3326" s="180">
        <f t="shared" si="261"/>
        <v>10</v>
      </c>
      <c r="M3326" s="251"/>
      <c r="N3326" s="251"/>
      <c r="O3326" s="149">
        <v>4</v>
      </c>
      <c r="P3326" s="151">
        <f t="shared" si="262"/>
        <v>0</v>
      </c>
      <c r="Q3326" s="145">
        <f t="shared" si="263"/>
        <v>0</v>
      </c>
      <c r="R3326" s="165"/>
      <c r="S3326" s="177">
        <v>0</v>
      </c>
    </row>
    <row r="3327" spans="2:19" ht="15.75" customHeight="1" x14ac:dyDescent="0.25">
      <c r="B3327" s="137">
        <v>3314</v>
      </c>
      <c r="C3327" s="81">
        <v>5</v>
      </c>
      <c r="D3327" s="83" t="s">
        <v>3640</v>
      </c>
      <c r="E3327" s="128" t="s">
        <v>3641</v>
      </c>
      <c r="F3327" s="86"/>
      <c r="G3327" s="86"/>
      <c r="H3327" s="79">
        <f t="shared" ca="1" si="260"/>
        <v>-1</v>
      </c>
      <c r="I3327" s="251">
        <v>42044</v>
      </c>
      <c r="J3327" s="251">
        <v>42055</v>
      </c>
      <c r="K3327" s="149">
        <v>4</v>
      </c>
      <c r="L3327" s="180">
        <f t="shared" si="261"/>
        <v>10</v>
      </c>
      <c r="M3327" s="251"/>
      <c r="N3327" s="251"/>
      <c r="O3327" s="149">
        <v>4</v>
      </c>
      <c r="P3327" s="151">
        <f t="shared" si="262"/>
        <v>0</v>
      </c>
      <c r="Q3327" s="145">
        <f t="shared" si="263"/>
        <v>0</v>
      </c>
      <c r="R3327" s="165"/>
      <c r="S3327" s="177">
        <v>0</v>
      </c>
    </row>
    <row r="3328" spans="2:19" ht="15.75" customHeight="1" x14ac:dyDescent="0.25">
      <c r="B3328" s="137">
        <v>3315</v>
      </c>
      <c r="C3328" s="81">
        <v>5</v>
      </c>
      <c r="D3328" s="83" t="s">
        <v>3642</v>
      </c>
      <c r="E3328" s="128" t="s">
        <v>3643</v>
      </c>
      <c r="F3328" s="86"/>
      <c r="G3328" s="86"/>
      <c r="H3328" s="79">
        <f t="shared" ca="1" si="260"/>
        <v>-1</v>
      </c>
      <c r="I3328" s="251">
        <v>42044</v>
      </c>
      <c r="J3328" s="251">
        <v>42055</v>
      </c>
      <c r="K3328" s="149">
        <v>4</v>
      </c>
      <c r="L3328" s="180">
        <f t="shared" si="261"/>
        <v>10</v>
      </c>
      <c r="M3328" s="251"/>
      <c r="N3328" s="251"/>
      <c r="O3328" s="149">
        <v>4</v>
      </c>
      <c r="P3328" s="151">
        <f t="shared" si="262"/>
        <v>0</v>
      </c>
      <c r="Q3328" s="145">
        <f t="shared" si="263"/>
        <v>0</v>
      </c>
      <c r="R3328" s="165"/>
      <c r="S3328" s="177">
        <v>0</v>
      </c>
    </row>
    <row r="3329" spans="2:19" ht="15.75" customHeight="1" x14ac:dyDescent="0.25">
      <c r="B3329" s="137">
        <v>3316</v>
      </c>
      <c r="C3329" s="81">
        <v>4</v>
      </c>
      <c r="D3329" s="83" t="s">
        <v>3644</v>
      </c>
      <c r="E3329" s="128" t="s">
        <v>3645</v>
      </c>
      <c r="F3329" s="86" t="s">
        <v>3646</v>
      </c>
      <c r="G3329" s="86"/>
      <c r="H3329" s="79">
        <f t="shared" ca="1" si="260"/>
        <v>-1</v>
      </c>
      <c r="I3329" s="251">
        <v>42044</v>
      </c>
      <c r="J3329" s="251">
        <v>42055</v>
      </c>
      <c r="K3329" s="149">
        <v>4</v>
      </c>
      <c r="L3329" s="180">
        <f t="shared" si="261"/>
        <v>10</v>
      </c>
      <c r="M3329" s="251"/>
      <c r="N3329" s="251"/>
      <c r="O3329" s="149">
        <v>4</v>
      </c>
      <c r="P3329" s="151">
        <f t="shared" si="262"/>
        <v>0</v>
      </c>
      <c r="Q3329" s="145">
        <f t="shared" si="263"/>
        <v>0</v>
      </c>
      <c r="R3329" s="165"/>
      <c r="S3329" s="177">
        <v>0</v>
      </c>
    </row>
    <row r="3330" spans="2:19" ht="15.75" customHeight="1" x14ac:dyDescent="0.25">
      <c r="B3330" s="137">
        <v>3317</v>
      </c>
      <c r="C3330" s="81">
        <v>5</v>
      </c>
      <c r="D3330" s="83" t="s">
        <v>3647</v>
      </c>
      <c r="E3330" s="128" t="s">
        <v>3648</v>
      </c>
      <c r="F3330" s="86"/>
      <c r="G3330" s="86"/>
      <c r="H3330" s="79">
        <f t="shared" ca="1" si="260"/>
        <v>-1</v>
      </c>
      <c r="I3330" s="251">
        <v>42044</v>
      </c>
      <c r="J3330" s="251">
        <v>42055</v>
      </c>
      <c r="K3330" s="149">
        <v>4</v>
      </c>
      <c r="L3330" s="180">
        <f t="shared" si="261"/>
        <v>10</v>
      </c>
      <c r="M3330" s="251"/>
      <c r="N3330" s="251"/>
      <c r="O3330" s="149">
        <v>4</v>
      </c>
      <c r="P3330" s="151">
        <f t="shared" si="262"/>
        <v>0</v>
      </c>
      <c r="Q3330" s="145">
        <f t="shared" si="263"/>
        <v>0</v>
      </c>
      <c r="R3330" s="165"/>
      <c r="S3330" s="177">
        <v>0</v>
      </c>
    </row>
    <row r="3331" spans="2:19" ht="15.75" customHeight="1" x14ac:dyDescent="0.25">
      <c r="B3331" s="137">
        <v>3318</v>
      </c>
      <c r="C3331" s="81">
        <v>5</v>
      </c>
      <c r="D3331" s="83" t="s">
        <v>3649</v>
      </c>
      <c r="E3331" s="128" t="s">
        <v>3650</v>
      </c>
      <c r="F3331" s="86"/>
      <c r="G3331" s="86"/>
      <c r="H3331" s="79">
        <f t="shared" ca="1" si="260"/>
        <v>-1</v>
      </c>
      <c r="I3331" s="251">
        <v>42044</v>
      </c>
      <c r="J3331" s="251">
        <v>42055</v>
      </c>
      <c r="K3331" s="149">
        <v>4</v>
      </c>
      <c r="L3331" s="180">
        <f t="shared" si="261"/>
        <v>10</v>
      </c>
      <c r="M3331" s="251"/>
      <c r="N3331" s="251"/>
      <c r="O3331" s="149">
        <v>4</v>
      </c>
      <c r="P3331" s="151">
        <f t="shared" si="262"/>
        <v>0</v>
      </c>
      <c r="Q3331" s="145">
        <f t="shared" si="263"/>
        <v>0</v>
      </c>
      <c r="R3331" s="165"/>
      <c r="S3331" s="177">
        <v>0</v>
      </c>
    </row>
    <row r="3332" spans="2:19" ht="15.75" customHeight="1" x14ac:dyDescent="0.25">
      <c r="B3332" s="137">
        <v>3319</v>
      </c>
      <c r="C3332" s="81">
        <v>4</v>
      </c>
      <c r="D3332" s="83" t="s">
        <v>3651</v>
      </c>
      <c r="E3332" s="128" t="s">
        <v>3652</v>
      </c>
      <c r="F3332" s="143" t="s">
        <v>3653</v>
      </c>
      <c r="G3332" s="86"/>
      <c r="H3332" s="79">
        <f t="shared" ca="1" si="260"/>
        <v>-1</v>
      </c>
      <c r="I3332" s="251">
        <v>42044</v>
      </c>
      <c r="J3332" s="251">
        <v>42055</v>
      </c>
      <c r="K3332" s="149">
        <v>4</v>
      </c>
      <c r="L3332" s="180">
        <f t="shared" si="261"/>
        <v>10</v>
      </c>
      <c r="M3332" s="251"/>
      <c r="N3332" s="251"/>
      <c r="O3332" s="149">
        <v>4</v>
      </c>
      <c r="P3332" s="151">
        <f t="shared" si="262"/>
        <v>0</v>
      </c>
      <c r="Q3332" s="145">
        <f t="shared" si="263"/>
        <v>0</v>
      </c>
      <c r="R3332" s="165"/>
      <c r="S3332" s="177">
        <v>0</v>
      </c>
    </row>
    <row r="3333" spans="2:19" ht="15.75" customHeight="1" x14ac:dyDescent="0.25">
      <c r="B3333" s="137">
        <v>3320</v>
      </c>
      <c r="C3333" s="81">
        <v>5</v>
      </c>
      <c r="D3333" s="83" t="s">
        <v>3654</v>
      </c>
      <c r="E3333" s="128" t="s">
        <v>3652</v>
      </c>
      <c r="F3333" s="86"/>
      <c r="G3333" s="86"/>
      <c r="H3333" s="79">
        <f t="shared" ca="1" si="260"/>
        <v>-1</v>
      </c>
      <c r="I3333" s="251">
        <v>42044</v>
      </c>
      <c r="J3333" s="251">
        <v>42055</v>
      </c>
      <c r="K3333" s="149">
        <v>4</v>
      </c>
      <c r="L3333" s="180">
        <f t="shared" si="261"/>
        <v>10</v>
      </c>
      <c r="M3333" s="251"/>
      <c r="N3333" s="251"/>
      <c r="O3333" s="149">
        <v>4</v>
      </c>
      <c r="P3333" s="151">
        <f t="shared" si="262"/>
        <v>0</v>
      </c>
      <c r="Q3333" s="145">
        <f t="shared" si="263"/>
        <v>0</v>
      </c>
      <c r="R3333" s="165"/>
      <c r="S3333" s="177">
        <v>0</v>
      </c>
    </row>
    <row r="3334" spans="2:19" ht="15.75" customHeight="1" x14ac:dyDescent="0.25">
      <c r="B3334" s="137">
        <v>3321</v>
      </c>
      <c r="C3334" s="81">
        <v>5</v>
      </c>
      <c r="D3334" s="83" t="s">
        <v>3655</v>
      </c>
      <c r="E3334" s="128" t="s">
        <v>3656</v>
      </c>
      <c r="F3334" s="86"/>
      <c r="G3334" s="86"/>
      <c r="H3334" s="79">
        <f t="shared" ref="H3334:H3375" ca="1" si="264">IF(ISBLANK($N3334)=FALSE,1,IF($J3334&lt;=$D$6,-1,0))</f>
        <v>-1</v>
      </c>
      <c r="I3334" s="251">
        <v>42058</v>
      </c>
      <c r="J3334" s="251">
        <v>42062</v>
      </c>
      <c r="K3334" s="149">
        <v>4</v>
      </c>
      <c r="L3334" s="180">
        <f t="shared" si="261"/>
        <v>5</v>
      </c>
      <c r="M3334" s="251"/>
      <c r="N3334" s="251"/>
      <c r="O3334" s="149">
        <v>4</v>
      </c>
      <c r="P3334" s="151">
        <f t="shared" si="262"/>
        <v>0</v>
      </c>
      <c r="Q3334" s="145">
        <f t="shared" si="263"/>
        <v>0</v>
      </c>
      <c r="R3334" s="165"/>
      <c r="S3334" s="177">
        <v>0</v>
      </c>
    </row>
    <row r="3335" spans="2:19" ht="15.75" customHeight="1" x14ac:dyDescent="0.25">
      <c r="B3335" s="137">
        <v>3322</v>
      </c>
      <c r="C3335" s="81">
        <v>3</v>
      </c>
      <c r="D3335" s="83" t="s">
        <v>3657</v>
      </c>
      <c r="E3335" s="128" t="s">
        <v>3658</v>
      </c>
      <c r="F3335" s="84"/>
      <c r="G3335" s="85"/>
      <c r="H3335" s="79">
        <f t="shared" ca="1" si="264"/>
        <v>-1</v>
      </c>
      <c r="I3335" s="251">
        <f>MINA(I3336:J3340)</f>
        <v>42058</v>
      </c>
      <c r="J3335" s="251">
        <f>MAXA(J3336:J3340)</f>
        <v>42076</v>
      </c>
      <c r="K3335" s="149">
        <v>4</v>
      </c>
      <c r="L3335" s="180">
        <f t="shared" si="261"/>
        <v>15</v>
      </c>
      <c r="M3335" s="251"/>
      <c r="N3335" s="251"/>
      <c r="O3335" s="149">
        <v>4</v>
      </c>
      <c r="P3335" s="151">
        <f t="shared" si="262"/>
        <v>0</v>
      </c>
      <c r="Q3335" s="145">
        <f t="shared" si="263"/>
        <v>0</v>
      </c>
      <c r="R3335" s="165"/>
      <c r="S3335" s="177">
        <v>0</v>
      </c>
    </row>
    <row r="3336" spans="2:19" ht="15.75" customHeight="1" x14ac:dyDescent="0.25">
      <c r="B3336" s="137">
        <v>3323</v>
      </c>
      <c r="C3336" s="81">
        <v>4</v>
      </c>
      <c r="D3336" s="83" t="s">
        <v>3659</v>
      </c>
      <c r="E3336" s="128" t="s">
        <v>3660</v>
      </c>
      <c r="F3336" s="86" t="s">
        <v>3661</v>
      </c>
      <c r="G3336" s="86"/>
      <c r="H3336" s="79">
        <f t="shared" ca="1" si="264"/>
        <v>-1</v>
      </c>
      <c r="I3336" s="251">
        <v>42058</v>
      </c>
      <c r="J3336" s="251">
        <v>42069</v>
      </c>
      <c r="K3336" s="149">
        <v>4</v>
      </c>
      <c r="L3336" s="180">
        <f t="shared" si="261"/>
        <v>10</v>
      </c>
      <c r="M3336" s="251"/>
      <c r="N3336" s="251"/>
      <c r="O3336" s="149">
        <v>4</v>
      </c>
      <c r="P3336" s="151">
        <f t="shared" si="262"/>
        <v>0</v>
      </c>
      <c r="Q3336" s="145">
        <f t="shared" si="263"/>
        <v>0</v>
      </c>
      <c r="R3336" s="165"/>
      <c r="S3336" s="177">
        <v>0</v>
      </c>
    </row>
    <row r="3337" spans="2:19" ht="15.75" customHeight="1" x14ac:dyDescent="0.25">
      <c r="B3337" s="137">
        <v>3324</v>
      </c>
      <c r="C3337" s="81">
        <v>4</v>
      </c>
      <c r="D3337" s="83" t="s">
        <v>3662</v>
      </c>
      <c r="E3337" s="128" t="s">
        <v>3663</v>
      </c>
      <c r="F3337" s="86" t="s">
        <v>3664</v>
      </c>
      <c r="G3337" s="86"/>
      <c r="H3337" s="79">
        <f t="shared" ca="1" si="264"/>
        <v>-1</v>
      </c>
      <c r="I3337" s="251">
        <v>42058</v>
      </c>
      <c r="J3337" s="251">
        <v>42069</v>
      </c>
      <c r="K3337" s="149">
        <v>4</v>
      </c>
      <c r="L3337" s="180">
        <f t="shared" si="261"/>
        <v>10</v>
      </c>
      <c r="M3337" s="251"/>
      <c r="N3337" s="251"/>
      <c r="O3337" s="149">
        <v>4</v>
      </c>
      <c r="P3337" s="151">
        <f t="shared" si="262"/>
        <v>0</v>
      </c>
      <c r="Q3337" s="145">
        <f t="shared" si="263"/>
        <v>0</v>
      </c>
      <c r="R3337" s="165"/>
      <c r="S3337" s="177">
        <v>0</v>
      </c>
    </row>
    <row r="3338" spans="2:19" ht="15.75" customHeight="1" x14ac:dyDescent="0.25">
      <c r="B3338" s="137">
        <v>3325</v>
      </c>
      <c r="C3338" s="81">
        <v>5</v>
      </c>
      <c r="D3338" s="83" t="s">
        <v>3665</v>
      </c>
      <c r="E3338" s="128" t="s">
        <v>3666</v>
      </c>
      <c r="F3338" s="86"/>
      <c r="G3338" s="86"/>
      <c r="H3338" s="79">
        <f t="shared" ca="1" si="264"/>
        <v>-1</v>
      </c>
      <c r="I3338" s="251">
        <v>42058</v>
      </c>
      <c r="J3338" s="251">
        <v>42069</v>
      </c>
      <c r="K3338" s="149">
        <v>4</v>
      </c>
      <c r="L3338" s="180">
        <f t="shared" si="261"/>
        <v>10</v>
      </c>
      <c r="M3338" s="251"/>
      <c r="N3338" s="251"/>
      <c r="O3338" s="149">
        <v>4</v>
      </c>
      <c r="P3338" s="151">
        <f t="shared" si="262"/>
        <v>0</v>
      </c>
      <c r="Q3338" s="145">
        <f t="shared" si="263"/>
        <v>0</v>
      </c>
      <c r="R3338" s="165"/>
      <c r="S3338" s="177">
        <v>0</v>
      </c>
    </row>
    <row r="3339" spans="2:19" ht="15.75" customHeight="1" x14ac:dyDescent="0.25">
      <c r="B3339" s="137">
        <v>3326</v>
      </c>
      <c r="C3339" s="81">
        <v>5</v>
      </c>
      <c r="D3339" s="83" t="s">
        <v>3667</v>
      </c>
      <c r="E3339" s="128" t="s">
        <v>3668</v>
      </c>
      <c r="F3339" s="86"/>
      <c r="G3339" s="86"/>
      <c r="H3339" s="79">
        <f t="shared" ca="1" si="264"/>
        <v>-1</v>
      </c>
      <c r="I3339" s="251">
        <v>42058</v>
      </c>
      <c r="J3339" s="251">
        <v>42069</v>
      </c>
      <c r="K3339" s="149">
        <v>4</v>
      </c>
      <c r="L3339" s="180">
        <f t="shared" si="261"/>
        <v>10</v>
      </c>
      <c r="M3339" s="251"/>
      <c r="N3339" s="251"/>
      <c r="O3339" s="149">
        <v>4</v>
      </c>
      <c r="P3339" s="151">
        <f t="shared" si="262"/>
        <v>0</v>
      </c>
      <c r="Q3339" s="145">
        <f t="shared" si="263"/>
        <v>0</v>
      </c>
      <c r="R3339" s="165"/>
      <c r="S3339" s="177">
        <v>0</v>
      </c>
    </row>
    <row r="3340" spans="2:19" ht="15.75" customHeight="1" x14ac:dyDescent="0.25">
      <c r="B3340" s="137">
        <v>3327</v>
      </c>
      <c r="C3340" s="81">
        <v>4</v>
      </c>
      <c r="D3340" s="83" t="s">
        <v>3669</v>
      </c>
      <c r="E3340" s="128" t="s">
        <v>3670</v>
      </c>
      <c r="F3340" s="86"/>
      <c r="G3340" s="86"/>
      <c r="H3340" s="79">
        <f t="shared" ca="1" si="264"/>
        <v>-1</v>
      </c>
      <c r="I3340" s="251">
        <v>42072</v>
      </c>
      <c r="J3340" s="251">
        <v>42076</v>
      </c>
      <c r="K3340" s="149">
        <v>4</v>
      </c>
      <c r="L3340" s="180">
        <f t="shared" si="261"/>
        <v>5</v>
      </c>
      <c r="M3340" s="251"/>
      <c r="N3340" s="251"/>
      <c r="O3340" s="149">
        <v>4</v>
      </c>
      <c r="P3340" s="151">
        <f t="shared" si="262"/>
        <v>0</v>
      </c>
      <c r="Q3340" s="145">
        <f t="shared" si="263"/>
        <v>0</v>
      </c>
      <c r="R3340" s="165"/>
      <c r="S3340" s="177">
        <v>0</v>
      </c>
    </row>
    <row r="3341" spans="2:19" ht="15.75" customHeight="1" x14ac:dyDescent="0.25">
      <c r="B3341" s="137">
        <v>3328</v>
      </c>
      <c r="C3341" s="81">
        <v>3</v>
      </c>
      <c r="D3341" s="83" t="s">
        <v>3671</v>
      </c>
      <c r="E3341" s="128" t="s">
        <v>3672</v>
      </c>
      <c r="F3341" s="84"/>
      <c r="G3341" s="85"/>
      <c r="H3341" s="79">
        <f t="shared" ca="1" si="264"/>
        <v>-1</v>
      </c>
      <c r="I3341" s="251">
        <f ca="1">MINA(I3311:J3345)</f>
        <v>0</v>
      </c>
      <c r="J3341" s="251">
        <f>MAXA(J3342:J3345)</f>
        <v>42104</v>
      </c>
      <c r="K3341" s="149">
        <v>4</v>
      </c>
      <c r="L3341" s="180">
        <f t="shared" ca="1" si="261"/>
        <v>25</v>
      </c>
      <c r="M3341" s="251"/>
      <c r="N3341" s="251"/>
      <c r="O3341" s="149">
        <v>4</v>
      </c>
      <c r="P3341" s="151">
        <f t="shared" si="262"/>
        <v>0</v>
      </c>
      <c r="Q3341" s="145">
        <f t="shared" si="263"/>
        <v>0</v>
      </c>
      <c r="R3341" s="165"/>
      <c r="S3341" s="177">
        <v>0</v>
      </c>
    </row>
    <row r="3342" spans="2:19" ht="15.75" customHeight="1" x14ac:dyDescent="0.25">
      <c r="B3342" s="137">
        <v>3329</v>
      </c>
      <c r="C3342" s="81">
        <v>4</v>
      </c>
      <c r="D3342" s="83" t="s">
        <v>3673</v>
      </c>
      <c r="E3342" s="128" t="s">
        <v>3674</v>
      </c>
      <c r="F3342" s="143" t="s">
        <v>3675</v>
      </c>
      <c r="G3342" s="86"/>
      <c r="H3342" s="79">
        <f t="shared" ca="1" si="264"/>
        <v>-1</v>
      </c>
      <c r="I3342" s="251">
        <v>42072</v>
      </c>
      <c r="J3342" s="251">
        <v>42097</v>
      </c>
      <c r="K3342" s="149">
        <v>4</v>
      </c>
      <c r="L3342" s="180">
        <f t="shared" si="261"/>
        <v>20</v>
      </c>
      <c r="M3342" s="251"/>
      <c r="N3342" s="251"/>
      <c r="O3342" s="149">
        <v>4</v>
      </c>
      <c r="P3342" s="151">
        <f t="shared" si="262"/>
        <v>0</v>
      </c>
      <c r="Q3342" s="145">
        <f t="shared" si="263"/>
        <v>0</v>
      </c>
      <c r="R3342" s="165"/>
      <c r="S3342" s="177">
        <v>0</v>
      </c>
    </row>
    <row r="3343" spans="2:19" ht="15.75" customHeight="1" x14ac:dyDescent="0.25">
      <c r="B3343" s="137">
        <v>3330</v>
      </c>
      <c r="C3343" s="81">
        <v>5</v>
      </c>
      <c r="D3343" s="83" t="s">
        <v>3676</v>
      </c>
      <c r="E3343" s="128" t="s">
        <v>3677</v>
      </c>
      <c r="F3343" s="86"/>
      <c r="G3343" s="86"/>
      <c r="H3343" s="79">
        <f t="shared" ca="1" si="264"/>
        <v>-1</v>
      </c>
      <c r="I3343" s="251">
        <v>42072</v>
      </c>
      <c r="J3343" s="251">
        <v>42097</v>
      </c>
      <c r="K3343" s="149">
        <v>4</v>
      </c>
      <c r="L3343" s="180">
        <f t="shared" si="261"/>
        <v>20</v>
      </c>
      <c r="M3343" s="251"/>
      <c r="N3343" s="251"/>
      <c r="O3343" s="149">
        <v>4</v>
      </c>
      <c r="P3343" s="151">
        <f t="shared" si="262"/>
        <v>0</v>
      </c>
      <c r="Q3343" s="145">
        <f t="shared" si="263"/>
        <v>0</v>
      </c>
      <c r="R3343" s="165"/>
      <c r="S3343" s="177">
        <v>0</v>
      </c>
    </row>
    <row r="3344" spans="2:19" ht="15.75" customHeight="1" x14ac:dyDescent="0.25">
      <c r="B3344" s="137">
        <v>3331</v>
      </c>
      <c r="C3344" s="81">
        <v>5</v>
      </c>
      <c r="D3344" s="83" t="s">
        <v>3678</v>
      </c>
      <c r="E3344" s="128" t="s">
        <v>3679</v>
      </c>
      <c r="F3344" s="86"/>
      <c r="G3344" s="86"/>
      <c r="H3344" s="79">
        <f t="shared" ca="1" si="264"/>
        <v>-1</v>
      </c>
      <c r="I3344" s="251">
        <v>42072</v>
      </c>
      <c r="J3344" s="251">
        <v>42097</v>
      </c>
      <c r="K3344" s="149">
        <v>4</v>
      </c>
      <c r="L3344" s="180">
        <f t="shared" si="261"/>
        <v>20</v>
      </c>
      <c r="M3344" s="251"/>
      <c r="N3344" s="251"/>
      <c r="O3344" s="149">
        <v>4</v>
      </c>
      <c r="P3344" s="151">
        <f t="shared" si="262"/>
        <v>0</v>
      </c>
      <c r="Q3344" s="145">
        <f t="shared" si="263"/>
        <v>0</v>
      </c>
      <c r="R3344" s="165"/>
      <c r="S3344" s="177">
        <v>0</v>
      </c>
    </row>
    <row r="3345" spans="2:19" ht="15.75" customHeight="1" x14ac:dyDescent="0.25">
      <c r="B3345" s="137">
        <v>3332</v>
      </c>
      <c r="C3345" s="81">
        <v>4</v>
      </c>
      <c r="D3345" s="83" t="s">
        <v>3680</v>
      </c>
      <c r="E3345" s="128" t="s">
        <v>3681</v>
      </c>
      <c r="F3345" s="86"/>
      <c r="G3345" s="86"/>
      <c r="H3345" s="79">
        <f t="shared" ca="1" si="264"/>
        <v>-1</v>
      </c>
      <c r="I3345" s="251">
        <v>42100</v>
      </c>
      <c r="J3345" s="251">
        <v>42104</v>
      </c>
      <c r="K3345" s="149">
        <v>4</v>
      </c>
      <c r="L3345" s="180">
        <f t="shared" si="261"/>
        <v>5</v>
      </c>
      <c r="M3345" s="251"/>
      <c r="N3345" s="251"/>
      <c r="O3345" s="149">
        <v>4</v>
      </c>
      <c r="P3345" s="151"/>
      <c r="Q3345" s="145"/>
      <c r="R3345" s="165"/>
      <c r="S3345" s="177"/>
    </row>
    <row r="3346" spans="2:19" ht="15.75" customHeight="1" x14ac:dyDescent="0.25">
      <c r="B3346" s="137">
        <v>3333</v>
      </c>
      <c r="C3346" s="81">
        <v>3</v>
      </c>
      <c r="D3346" s="83" t="s">
        <v>3682</v>
      </c>
      <c r="E3346" s="128" t="s">
        <v>3683</v>
      </c>
      <c r="F3346" s="86"/>
      <c r="G3346" s="86"/>
      <c r="H3346" s="79">
        <f t="shared" ca="1" si="264"/>
        <v>0</v>
      </c>
      <c r="I3346" s="251">
        <f>MINA(I3347:J3348)</f>
        <v>42058</v>
      </c>
      <c r="J3346" s="251">
        <f>MAXA(J3347:J3348)</f>
        <v>42308</v>
      </c>
      <c r="K3346" s="149">
        <v>4</v>
      </c>
      <c r="L3346" s="180">
        <f t="shared" si="261"/>
        <v>180</v>
      </c>
      <c r="M3346" s="251"/>
      <c r="N3346" s="251"/>
      <c r="O3346" s="149">
        <v>4</v>
      </c>
      <c r="P3346" s="151">
        <f t="shared" si="262"/>
        <v>0</v>
      </c>
      <c r="Q3346" s="145">
        <f t="shared" si="263"/>
        <v>0</v>
      </c>
      <c r="R3346" s="165"/>
      <c r="S3346" s="177">
        <v>0</v>
      </c>
    </row>
    <row r="3347" spans="2:19" ht="15.75" customHeight="1" x14ac:dyDescent="0.25">
      <c r="B3347" s="137">
        <v>3334</v>
      </c>
      <c r="C3347" s="81">
        <v>4</v>
      </c>
      <c r="D3347" s="83" t="s">
        <v>3684</v>
      </c>
      <c r="E3347" s="128" t="s">
        <v>3685</v>
      </c>
      <c r="F3347" s="86"/>
      <c r="G3347" s="86"/>
      <c r="H3347" s="79">
        <f t="shared" ca="1" si="264"/>
        <v>-1</v>
      </c>
      <c r="I3347" s="251">
        <v>42058</v>
      </c>
      <c r="J3347" s="251">
        <v>42069</v>
      </c>
      <c r="K3347" s="149">
        <v>4</v>
      </c>
      <c r="L3347" s="180">
        <f t="shared" si="261"/>
        <v>10</v>
      </c>
      <c r="M3347" s="251"/>
      <c r="N3347" s="251"/>
      <c r="O3347" s="149">
        <v>4</v>
      </c>
      <c r="P3347" s="151">
        <f t="shared" si="262"/>
        <v>0</v>
      </c>
      <c r="Q3347" s="145">
        <f t="shared" si="263"/>
        <v>0</v>
      </c>
      <c r="R3347" s="165"/>
      <c r="S3347" s="177">
        <v>0</v>
      </c>
    </row>
    <row r="3348" spans="2:19" ht="15.75" customHeight="1" x14ac:dyDescent="0.25">
      <c r="B3348" s="137">
        <v>3335</v>
      </c>
      <c r="C3348" s="81">
        <v>4</v>
      </c>
      <c r="D3348" s="83" t="s">
        <v>3686</v>
      </c>
      <c r="E3348" s="128" t="s">
        <v>3687</v>
      </c>
      <c r="F3348" s="86"/>
      <c r="G3348" s="86"/>
      <c r="H3348" s="79">
        <f t="shared" ca="1" si="264"/>
        <v>0</v>
      </c>
      <c r="I3348" s="251">
        <v>42058</v>
      </c>
      <c r="J3348" s="251">
        <v>42308</v>
      </c>
      <c r="K3348" s="149">
        <v>4</v>
      </c>
      <c r="L3348" s="180">
        <f t="shared" si="261"/>
        <v>180</v>
      </c>
      <c r="M3348" s="251"/>
      <c r="N3348" s="251"/>
      <c r="O3348" s="149">
        <v>4</v>
      </c>
      <c r="P3348" s="151">
        <f t="shared" si="262"/>
        <v>0</v>
      </c>
      <c r="Q3348" s="145">
        <f t="shared" si="263"/>
        <v>0</v>
      </c>
      <c r="R3348" s="165"/>
      <c r="S3348" s="177">
        <v>0</v>
      </c>
    </row>
    <row r="3349" spans="2:19" ht="15.75" customHeight="1" x14ac:dyDescent="0.25">
      <c r="B3349" s="137">
        <v>3336</v>
      </c>
      <c r="C3349" s="81">
        <v>3</v>
      </c>
      <c r="D3349" s="83" t="s">
        <v>3688</v>
      </c>
      <c r="E3349" s="128" t="s">
        <v>3689</v>
      </c>
      <c r="F3349" s="84"/>
      <c r="G3349" s="85"/>
      <c r="H3349" s="79">
        <f t="shared" ca="1" si="264"/>
        <v>0</v>
      </c>
      <c r="I3349" s="251">
        <f>MINA(I3350:J3351)</f>
        <v>42069</v>
      </c>
      <c r="J3349" s="251">
        <f>MAXA(J3350:J3351)</f>
        <v>42308</v>
      </c>
      <c r="K3349" s="149">
        <v>4</v>
      </c>
      <c r="L3349" s="180">
        <f t="shared" si="261"/>
        <v>171</v>
      </c>
      <c r="M3349" s="251"/>
      <c r="N3349" s="251"/>
      <c r="O3349" s="149">
        <v>4</v>
      </c>
      <c r="P3349" s="151">
        <f t="shared" si="262"/>
        <v>0</v>
      </c>
      <c r="Q3349" s="145">
        <f t="shared" si="263"/>
        <v>0</v>
      </c>
      <c r="R3349" s="165"/>
      <c r="S3349" s="177">
        <v>0</v>
      </c>
    </row>
    <row r="3350" spans="2:19" ht="15.75" customHeight="1" x14ac:dyDescent="0.25">
      <c r="B3350" s="137">
        <v>3337</v>
      </c>
      <c r="C3350" s="81">
        <v>4</v>
      </c>
      <c r="D3350" s="83" t="s">
        <v>3690</v>
      </c>
      <c r="E3350" s="128" t="s">
        <v>3691</v>
      </c>
      <c r="F3350" s="86"/>
      <c r="G3350" s="86"/>
      <c r="H3350" s="79">
        <f t="shared" ca="1" si="264"/>
        <v>0</v>
      </c>
      <c r="I3350" s="251">
        <v>42069</v>
      </c>
      <c r="J3350" s="251">
        <v>42308</v>
      </c>
      <c r="K3350" s="149">
        <v>4</v>
      </c>
      <c r="L3350" s="180">
        <f t="shared" si="261"/>
        <v>171</v>
      </c>
      <c r="M3350" s="251"/>
      <c r="N3350" s="251"/>
      <c r="O3350" s="149">
        <v>4</v>
      </c>
      <c r="P3350" s="151">
        <f t="shared" si="262"/>
        <v>0</v>
      </c>
      <c r="Q3350" s="145">
        <f t="shared" si="263"/>
        <v>0</v>
      </c>
      <c r="R3350" s="165"/>
      <c r="S3350" s="177">
        <v>0</v>
      </c>
    </row>
    <row r="3351" spans="2:19" ht="15.75" customHeight="1" x14ac:dyDescent="0.25">
      <c r="B3351" s="137">
        <v>3338</v>
      </c>
      <c r="C3351" s="81">
        <v>4</v>
      </c>
      <c r="D3351" s="83" t="s">
        <v>3692</v>
      </c>
      <c r="E3351" s="128" t="s">
        <v>3693</v>
      </c>
      <c r="F3351" s="84"/>
      <c r="G3351" s="85"/>
      <c r="H3351" s="79">
        <f t="shared" ca="1" si="264"/>
        <v>0</v>
      </c>
      <c r="I3351" s="251">
        <v>42069</v>
      </c>
      <c r="J3351" s="251">
        <v>42308</v>
      </c>
      <c r="K3351" s="149">
        <v>4</v>
      </c>
      <c r="L3351" s="180">
        <f t="shared" si="261"/>
        <v>171</v>
      </c>
      <c r="M3351" s="251"/>
      <c r="N3351" s="251"/>
      <c r="O3351" s="149">
        <v>4</v>
      </c>
      <c r="P3351" s="151">
        <f t="shared" si="262"/>
        <v>0</v>
      </c>
      <c r="Q3351" s="145">
        <f t="shared" si="263"/>
        <v>0</v>
      </c>
      <c r="R3351" s="165"/>
      <c r="S3351" s="177">
        <v>0</v>
      </c>
    </row>
    <row r="3352" spans="2:19" ht="15.75" customHeight="1" x14ac:dyDescent="0.25">
      <c r="B3352" s="137">
        <v>3339</v>
      </c>
      <c r="C3352" s="81">
        <v>3</v>
      </c>
      <c r="D3352" s="83" t="s">
        <v>3694</v>
      </c>
      <c r="E3352" s="128" t="s">
        <v>3695</v>
      </c>
      <c r="F3352" s="86"/>
      <c r="G3352" s="86"/>
      <c r="H3352" s="79">
        <f t="shared" ca="1" si="264"/>
        <v>0</v>
      </c>
      <c r="I3352" s="251">
        <f>MINA(I3353:J3355)</f>
        <v>42100</v>
      </c>
      <c r="J3352" s="251">
        <f>MAXA(J3353:J3355)</f>
        <v>42167</v>
      </c>
      <c r="K3352" s="149">
        <v>4</v>
      </c>
      <c r="L3352" s="180">
        <f t="shared" si="261"/>
        <v>50</v>
      </c>
      <c r="M3352" s="251"/>
      <c r="N3352" s="251"/>
      <c r="O3352" s="149">
        <v>4</v>
      </c>
      <c r="P3352" s="151">
        <f t="shared" si="262"/>
        <v>0</v>
      </c>
      <c r="Q3352" s="145">
        <f t="shared" si="263"/>
        <v>0</v>
      </c>
      <c r="R3352" s="165"/>
      <c r="S3352" s="177">
        <v>0</v>
      </c>
    </row>
    <row r="3353" spans="2:19" ht="15.75" customHeight="1" x14ac:dyDescent="0.25">
      <c r="B3353" s="137">
        <v>3340</v>
      </c>
      <c r="C3353" s="81">
        <v>4</v>
      </c>
      <c r="D3353" s="83" t="s">
        <v>3696</v>
      </c>
      <c r="E3353" s="128" t="s">
        <v>3697</v>
      </c>
      <c r="F3353" s="86"/>
      <c r="G3353" s="86"/>
      <c r="H3353" s="79">
        <f t="shared" ca="1" si="264"/>
        <v>0</v>
      </c>
      <c r="I3353" s="251">
        <v>42100</v>
      </c>
      <c r="J3353" s="251">
        <v>42124</v>
      </c>
      <c r="K3353" s="149">
        <v>4</v>
      </c>
      <c r="L3353" s="180">
        <f t="shared" si="261"/>
        <v>19</v>
      </c>
      <c r="M3353" s="251"/>
      <c r="N3353" s="251"/>
      <c r="O3353" s="149">
        <v>4</v>
      </c>
      <c r="P3353" s="151">
        <f t="shared" si="262"/>
        <v>0</v>
      </c>
      <c r="Q3353" s="145">
        <f t="shared" si="263"/>
        <v>0</v>
      </c>
      <c r="R3353" s="165"/>
      <c r="S3353" s="177">
        <v>0</v>
      </c>
    </row>
    <row r="3354" spans="2:19" ht="15.75" customHeight="1" x14ac:dyDescent="0.25">
      <c r="B3354" s="137">
        <v>3341</v>
      </c>
      <c r="C3354" s="81">
        <v>4</v>
      </c>
      <c r="D3354" s="83" t="s">
        <v>3698</v>
      </c>
      <c r="E3354" s="128" t="s">
        <v>3699</v>
      </c>
      <c r="F3354" s="84"/>
      <c r="G3354" s="85"/>
      <c r="H3354" s="79">
        <f t="shared" ca="1" si="264"/>
        <v>0</v>
      </c>
      <c r="I3354" s="251">
        <v>42128</v>
      </c>
      <c r="J3354" s="251">
        <v>42153</v>
      </c>
      <c r="K3354" s="149">
        <v>4</v>
      </c>
      <c r="L3354" s="180">
        <f t="shared" si="261"/>
        <v>20</v>
      </c>
      <c r="M3354" s="251"/>
      <c r="N3354" s="251"/>
      <c r="O3354" s="149">
        <v>4</v>
      </c>
      <c r="P3354" s="151">
        <f t="shared" si="262"/>
        <v>0</v>
      </c>
      <c r="Q3354" s="145">
        <f t="shared" si="263"/>
        <v>0</v>
      </c>
      <c r="R3354" s="165"/>
      <c r="S3354" s="177">
        <v>0</v>
      </c>
    </row>
    <row r="3355" spans="2:19" ht="15.75" customHeight="1" x14ac:dyDescent="0.25">
      <c r="B3355" s="137">
        <v>3342</v>
      </c>
      <c r="C3355" s="81">
        <v>4</v>
      </c>
      <c r="D3355" s="83" t="s">
        <v>3700</v>
      </c>
      <c r="E3355" s="128" t="s">
        <v>3701</v>
      </c>
      <c r="F3355" s="86" t="s">
        <v>3702</v>
      </c>
      <c r="G3355" s="86"/>
      <c r="H3355" s="79">
        <f t="shared" ca="1" si="264"/>
        <v>0</v>
      </c>
      <c r="I3355" s="251">
        <v>42156</v>
      </c>
      <c r="J3355" s="251">
        <v>42167</v>
      </c>
      <c r="K3355" s="149">
        <v>4</v>
      </c>
      <c r="L3355" s="180">
        <f t="shared" si="261"/>
        <v>10</v>
      </c>
      <c r="M3355" s="251"/>
      <c r="N3355" s="251"/>
      <c r="O3355" s="149">
        <v>4</v>
      </c>
      <c r="P3355" s="151"/>
      <c r="Q3355" s="145"/>
      <c r="R3355" s="165"/>
      <c r="S3355" s="177"/>
    </row>
    <row r="3356" spans="2:19" ht="15.75" customHeight="1" x14ac:dyDescent="0.25">
      <c r="B3356" s="137">
        <v>3343</v>
      </c>
      <c r="C3356" s="81">
        <v>3</v>
      </c>
      <c r="D3356" s="83" t="s">
        <v>3703</v>
      </c>
      <c r="E3356" s="128" t="s">
        <v>3704</v>
      </c>
      <c r="F3356" s="86"/>
      <c r="G3356" s="86"/>
      <c r="H3356" s="79">
        <f ca="1">IF(ISBLANK($N3356)=FALSE,1,IF($J3356&lt;=$D$6,-1,0))</f>
        <v>0</v>
      </c>
      <c r="I3356" s="251">
        <f>MINA(I3357:J3359)</f>
        <v>42170</v>
      </c>
      <c r="J3356" s="251">
        <f>MAXA(J3357:J3359)</f>
        <v>42277</v>
      </c>
      <c r="K3356" s="149">
        <v>4</v>
      </c>
      <c r="L3356" s="180">
        <f t="shared" si="261"/>
        <v>78</v>
      </c>
      <c r="M3356" s="251"/>
      <c r="N3356" s="251"/>
      <c r="O3356" s="149">
        <v>4</v>
      </c>
      <c r="P3356" s="151">
        <f>NETWORKDAYS(M3356,N3356,0)</f>
        <v>0</v>
      </c>
      <c r="Q3356" s="145">
        <f>N3356-M3356</f>
        <v>0</v>
      </c>
      <c r="R3356" s="165"/>
      <c r="S3356" s="177">
        <v>0</v>
      </c>
    </row>
    <row r="3357" spans="2:19" ht="15.75" customHeight="1" x14ac:dyDescent="0.25">
      <c r="B3357" s="137">
        <v>3344</v>
      </c>
      <c r="C3357" s="81">
        <v>4</v>
      </c>
      <c r="D3357" s="83" t="s">
        <v>3705</v>
      </c>
      <c r="E3357" s="128" t="s">
        <v>3706</v>
      </c>
      <c r="F3357" s="86"/>
      <c r="G3357" s="86"/>
      <c r="H3357" s="79">
        <f t="shared" ref="H3357:H3360" ca="1" si="265">IF(ISBLANK($N3357)=FALSE,1,IF($J3357&lt;=$D$6,-1,0))</f>
        <v>0</v>
      </c>
      <c r="I3357" s="251">
        <v>42170</v>
      </c>
      <c r="J3357" s="251">
        <v>42277</v>
      </c>
      <c r="K3357" s="149">
        <v>4</v>
      </c>
      <c r="L3357" s="180">
        <f t="shared" si="261"/>
        <v>78</v>
      </c>
      <c r="M3357" s="251"/>
      <c r="N3357" s="251"/>
      <c r="O3357" s="149">
        <v>4</v>
      </c>
      <c r="P3357" s="151"/>
      <c r="Q3357" s="145"/>
      <c r="R3357" s="165"/>
      <c r="S3357" s="177"/>
    </row>
    <row r="3358" spans="2:19" ht="15.75" customHeight="1" x14ac:dyDescent="0.25">
      <c r="B3358" s="137">
        <v>3345</v>
      </c>
      <c r="C3358" s="81">
        <v>4</v>
      </c>
      <c r="D3358" s="83" t="s">
        <v>3707</v>
      </c>
      <c r="E3358" s="128" t="s">
        <v>3708</v>
      </c>
      <c r="F3358" s="86"/>
      <c r="G3358" s="86"/>
      <c r="H3358" s="79">
        <f t="shared" ca="1" si="265"/>
        <v>0</v>
      </c>
      <c r="I3358" s="251">
        <v>42171</v>
      </c>
      <c r="J3358" s="251">
        <v>42277</v>
      </c>
      <c r="K3358" s="149">
        <v>4</v>
      </c>
      <c r="L3358" s="180">
        <f t="shared" si="261"/>
        <v>77</v>
      </c>
      <c r="M3358" s="251"/>
      <c r="N3358" s="251"/>
      <c r="O3358" s="149">
        <v>4</v>
      </c>
      <c r="P3358" s="151">
        <f>NETWORKDAYS(M3358,N3358,0)</f>
        <v>0</v>
      </c>
      <c r="Q3358" s="145">
        <f>N3358-M3358</f>
        <v>0</v>
      </c>
      <c r="R3358" s="165"/>
      <c r="S3358" s="177">
        <v>0</v>
      </c>
    </row>
    <row r="3359" spans="2:19" ht="15.75" customHeight="1" x14ac:dyDescent="0.25">
      <c r="B3359" s="137">
        <v>3346</v>
      </c>
      <c r="C3359" s="81">
        <v>4</v>
      </c>
      <c r="D3359" s="83" t="s">
        <v>3709</v>
      </c>
      <c r="E3359" s="128" t="s">
        <v>3710</v>
      </c>
      <c r="F3359" s="86"/>
      <c r="G3359" s="86"/>
      <c r="H3359" s="79">
        <f t="shared" ca="1" si="265"/>
        <v>0</v>
      </c>
      <c r="I3359" s="251">
        <v>42171</v>
      </c>
      <c r="J3359" s="251">
        <v>42277</v>
      </c>
      <c r="K3359" s="149">
        <v>4</v>
      </c>
      <c r="L3359" s="180">
        <f t="shared" si="261"/>
        <v>77</v>
      </c>
      <c r="M3359" s="251"/>
      <c r="N3359" s="251"/>
      <c r="O3359" s="149">
        <v>4</v>
      </c>
      <c r="P3359" s="151"/>
      <c r="Q3359" s="145"/>
      <c r="R3359" s="165"/>
      <c r="S3359" s="177"/>
    </row>
    <row r="3360" spans="2:19" ht="15.75" customHeight="1" x14ac:dyDescent="0.25">
      <c r="B3360" s="137">
        <v>3347</v>
      </c>
      <c r="C3360" s="81">
        <v>3</v>
      </c>
      <c r="D3360" s="83" t="s">
        <v>3711</v>
      </c>
      <c r="E3360" s="128" t="s">
        <v>3712</v>
      </c>
      <c r="F3360" s="86"/>
      <c r="G3360" s="86"/>
      <c r="H3360" s="79">
        <f t="shared" ca="1" si="265"/>
        <v>0</v>
      </c>
      <c r="I3360" s="251">
        <f>MINA(I3361:J3362)</f>
        <v>42156</v>
      </c>
      <c r="J3360" s="251">
        <f>MAXA(J3361:J3362)</f>
        <v>42244</v>
      </c>
      <c r="K3360" s="149">
        <v>4</v>
      </c>
      <c r="L3360" s="180">
        <f t="shared" si="261"/>
        <v>65</v>
      </c>
      <c r="M3360" s="251"/>
      <c r="N3360" s="251"/>
      <c r="O3360" s="149">
        <v>4</v>
      </c>
      <c r="P3360" s="151">
        <f t="shared" ref="P3360:P3362" si="266">NETWORKDAYS(M3360,N3360,0)</f>
        <v>0</v>
      </c>
      <c r="Q3360" s="145">
        <f t="shared" ref="Q3360:Q3362" si="267">N3360-M3360</f>
        <v>0</v>
      </c>
      <c r="R3360" s="165"/>
      <c r="S3360" s="177">
        <v>0</v>
      </c>
    </row>
    <row r="3361" spans="2:19" ht="15.75" customHeight="1" x14ac:dyDescent="0.25">
      <c r="B3361" s="137">
        <v>3348</v>
      </c>
      <c r="C3361" s="81">
        <v>4</v>
      </c>
      <c r="D3361" s="83" t="s">
        <v>3713</v>
      </c>
      <c r="E3361" s="128" t="s">
        <v>3714</v>
      </c>
      <c r="F3361" s="86"/>
      <c r="G3361" s="86"/>
      <c r="H3361" s="79">
        <f t="shared" ca="1" si="264"/>
        <v>0</v>
      </c>
      <c r="I3361" s="251">
        <v>42156</v>
      </c>
      <c r="J3361" s="251">
        <v>42244</v>
      </c>
      <c r="K3361" s="149">
        <v>4</v>
      </c>
      <c r="L3361" s="180">
        <f t="shared" si="261"/>
        <v>65</v>
      </c>
      <c r="M3361" s="251"/>
      <c r="N3361" s="251"/>
      <c r="O3361" s="149">
        <v>4</v>
      </c>
      <c r="P3361" s="151">
        <f t="shared" si="266"/>
        <v>0</v>
      </c>
      <c r="Q3361" s="145">
        <f t="shared" si="267"/>
        <v>0</v>
      </c>
      <c r="R3361" s="165"/>
      <c r="S3361" s="177">
        <v>0</v>
      </c>
    </row>
    <row r="3362" spans="2:19" ht="15.75" customHeight="1" x14ac:dyDescent="0.25">
      <c r="B3362" s="137">
        <v>3349</v>
      </c>
      <c r="C3362" s="81">
        <v>4</v>
      </c>
      <c r="D3362" s="83" t="s">
        <v>3715</v>
      </c>
      <c r="E3362" s="172" t="s">
        <v>3716</v>
      </c>
      <c r="F3362" s="84" t="s">
        <v>3717</v>
      </c>
      <c r="G3362" s="85"/>
      <c r="H3362" s="79">
        <f t="shared" ca="1" si="264"/>
        <v>0</v>
      </c>
      <c r="I3362" s="251">
        <v>42233</v>
      </c>
      <c r="J3362" s="251">
        <v>42244</v>
      </c>
      <c r="K3362" s="149">
        <v>4</v>
      </c>
      <c r="L3362" s="180">
        <f t="shared" si="261"/>
        <v>10</v>
      </c>
      <c r="M3362" s="251"/>
      <c r="N3362" s="251"/>
      <c r="O3362" s="149">
        <v>4</v>
      </c>
      <c r="P3362" s="151">
        <f t="shared" si="266"/>
        <v>0</v>
      </c>
      <c r="Q3362" s="145">
        <f t="shared" si="267"/>
        <v>0</v>
      </c>
      <c r="R3362" s="165"/>
      <c r="S3362" s="177">
        <v>0</v>
      </c>
    </row>
    <row r="3363" spans="2:19" ht="15.75" customHeight="1" x14ac:dyDescent="0.25">
      <c r="B3363" s="137">
        <v>3350</v>
      </c>
      <c r="C3363" s="81">
        <v>3</v>
      </c>
      <c r="D3363" s="83" t="s">
        <v>3718</v>
      </c>
      <c r="E3363" s="128" t="s">
        <v>3719</v>
      </c>
      <c r="F3363" s="86"/>
      <c r="G3363" s="86"/>
      <c r="H3363" s="79">
        <f t="shared" ca="1" si="264"/>
        <v>0</v>
      </c>
      <c r="I3363" s="251">
        <f>MINA(I3364:J3365)</f>
        <v>42282</v>
      </c>
      <c r="J3363" s="251">
        <f>MAXA(J3364:J3365)</f>
        <v>42307</v>
      </c>
      <c r="K3363" s="149">
        <v>4</v>
      </c>
      <c r="L3363" s="180">
        <f t="shared" si="261"/>
        <v>20</v>
      </c>
      <c r="M3363" s="251"/>
      <c r="N3363" s="251"/>
      <c r="O3363" s="149">
        <v>4</v>
      </c>
      <c r="P3363" s="151">
        <f t="shared" si="262"/>
        <v>0</v>
      </c>
      <c r="Q3363" s="145">
        <f t="shared" si="263"/>
        <v>0</v>
      </c>
      <c r="R3363" s="165"/>
      <c r="S3363" s="177">
        <v>0</v>
      </c>
    </row>
    <row r="3364" spans="2:19" ht="15.75" customHeight="1" x14ac:dyDescent="0.25">
      <c r="B3364" s="137">
        <v>3351</v>
      </c>
      <c r="C3364" s="81">
        <v>4</v>
      </c>
      <c r="D3364" s="83" t="s">
        <v>3720</v>
      </c>
      <c r="E3364" s="128" t="s">
        <v>3721</v>
      </c>
      <c r="F3364" s="86"/>
      <c r="G3364" s="86"/>
      <c r="H3364" s="79">
        <f t="shared" ca="1" si="264"/>
        <v>0</v>
      </c>
      <c r="I3364" s="251">
        <v>42282</v>
      </c>
      <c r="J3364" s="251">
        <v>42307</v>
      </c>
      <c r="K3364" s="149">
        <v>4</v>
      </c>
      <c r="L3364" s="180">
        <f t="shared" si="261"/>
        <v>20</v>
      </c>
      <c r="M3364" s="251"/>
      <c r="N3364" s="251"/>
      <c r="O3364" s="149">
        <v>4</v>
      </c>
      <c r="P3364" s="151">
        <f t="shared" si="262"/>
        <v>0</v>
      </c>
      <c r="Q3364" s="145">
        <f t="shared" si="263"/>
        <v>0</v>
      </c>
      <c r="R3364" s="165"/>
      <c r="S3364" s="177">
        <v>0</v>
      </c>
    </row>
    <row r="3365" spans="2:19" ht="15.75" customHeight="1" x14ac:dyDescent="0.25">
      <c r="B3365" s="137">
        <v>3352</v>
      </c>
      <c r="C3365" s="81">
        <v>4</v>
      </c>
      <c r="D3365" s="83" t="s">
        <v>3722</v>
      </c>
      <c r="E3365" s="128" t="s">
        <v>3723</v>
      </c>
      <c r="F3365" s="84"/>
      <c r="G3365" s="85"/>
      <c r="H3365" s="79">
        <f t="shared" ca="1" si="264"/>
        <v>0</v>
      </c>
      <c r="I3365" s="251">
        <v>42282</v>
      </c>
      <c r="J3365" s="251">
        <v>42307</v>
      </c>
      <c r="K3365" s="149">
        <v>4</v>
      </c>
      <c r="L3365" s="180">
        <f t="shared" si="261"/>
        <v>20</v>
      </c>
      <c r="M3365" s="251"/>
      <c r="N3365" s="251"/>
      <c r="O3365" s="149">
        <v>4</v>
      </c>
      <c r="P3365" s="151">
        <f t="shared" si="262"/>
        <v>0</v>
      </c>
      <c r="Q3365" s="145">
        <f t="shared" si="263"/>
        <v>0</v>
      </c>
      <c r="R3365" s="165"/>
      <c r="S3365" s="177">
        <v>0</v>
      </c>
    </row>
    <row r="3366" spans="2:19" ht="15.75" customHeight="1" x14ac:dyDescent="0.25">
      <c r="B3366" s="137">
        <v>3353</v>
      </c>
      <c r="C3366" s="81">
        <v>3</v>
      </c>
      <c r="D3366" s="91" t="s">
        <v>3724</v>
      </c>
      <c r="E3366" s="127" t="s">
        <v>3725</v>
      </c>
      <c r="F3366" s="84"/>
      <c r="G3366" s="85"/>
      <c r="H3366" s="79">
        <f t="shared" ca="1" si="264"/>
        <v>0</v>
      </c>
      <c r="I3366" s="251">
        <v>42296</v>
      </c>
      <c r="J3366" s="251">
        <v>42307</v>
      </c>
      <c r="K3366" s="149">
        <v>4</v>
      </c>
      <c r="L3366" s="180">
        <f t="shared" si="261"/>
        <v>10</v>
      </c>
      <c r="M3366" s="251"/>
      <c r="N3366" s="251"/>
      <c r="O3366" s="149">
        <v>4</v>
      </c>
      <c r="P3366" s="151"/>
      <c r="Q3366" s="145"/>
      <c r="R3366" s="165"/>
      <c r="S3366" s="177"/>
    </row>
    <row r="3367" spans="2:19" ht="15.75" customHeight="1" x14ac:dyDescent="0.25">
      <c r="B3367" s="137">
        <v>3354</v>
      </c>
      <c r="C3367" s="81">
        <v>2</v>
      </c>
      <c r="D3367" s="108">
        <v>18.2</v>
      </c>
      <c r="E3367" s="127" t="s">
        <v>3726</v>
      </c>
      <c r="F3367" s="84"/>
      <c r="G3367" s="85"/>
      <c r="H3367" s="79">
        <f t="shared" ca="1" si="264"/>
        <v>0</v>
      </c>
      <c r="I3367" s="251">
        <f>MINA(I3368:J3399)</f>
        <v>42044</v>
      </c>
      <c r="J3367" s="251">
        <f>MAXA(J3368:J3399)</f>
        <v>42277</v>
      </c>
      <c r="K3367" s="149">
        <v>4</v>
      </c>
      <c r="L3367" s="180">
        <f t="shared" si="261"/>
        <v>168</v>
      </c>
      <c r="M3367" s="251"/>
      <c r="N3367" s="251"/>
      <c r="O3367" s="149">
        <v>4</v>
      </c>
      <c r="P3367" s="151">
        <f t="shared" ref="P3367:P3375" si="268">NETWORKDAYS(M3367,N3367,0)</f>
        <v>0</v>
      </c>
      <c r="Q3367" s="145">
        <f t="shared" ref="Q3367:Q3375" si="269">N3367-M3367</f>
        <v>0</v>
      </c>
      <c r="R3367" s="165"/>
      <c r="S3367" s="177">
        <v>1</v>
      </c>
    </row>
    <row r="3368" spans="2:19" ht="15.75" customHeight="1" x14ac:dyDescent="0.25">
      <c r="B3368" s="137">
        <v>3355</v>
      </c>
      <c r="C3368" s="81">
        <v>3</v>
      </c>
      <c r="D3368" s="83" t="s">
        <v>3727</v>
      </c>
      <c r="E3368" s="128" t="s">
        <v>3728</v>
      </c>
      <c r="F3368" s="84"/>
      <c r="G3368" s="85"/>
      <c r="H3368" s="79">
        <f t="shared" ca="1" si="264"/>
        <v>-1</v>
      </c>
      <c r="I3368" s="251">
        <f>MINA(I3369:J3370)</f>
        <v>42044</v>
      </c>
      <c r="J3368" s="251">
        <f>MAXA(J3369:J3370)</f>
        <v>42052</v>
      </c>
      <c r="K3368" s="149">
        <v>4</v>
      </c>
      <c r="L3368" s="180">
        <f t="shared" si="261"/>
        <v>7</v>
      </c>
      <c r="M3368" s="251"/>
      <c r="N3368" s="251"/>
      <c r="O3368" s="149">
        <v>4</v>
      </c>
      <c r="P3368" s="151">
        <f t="shared" si="268"/>
        <v>0</v>
      </c>
      <c r="Q3368" s="145">
        <f t="shared" si="269"/>
        <v>0</v>
      </c>
      <c r="R3368" s="165"/>
      <c r="S3368" s="177">
        <v>2</v>
      </c>
    </row>
    <row r="3369" spans="2:19" ht="15.75" customHeight="1" x14ac:dyDescent="0.25">
      <c r="B3369" s="137">
        <v>3356</v>
      </c>
      <c r="C3369" s="81">
        <v>4</v>
      </c>
      <c r="D3369" s="83" t="s">
        <v>3729</v>
      </c>
      <c r="E3369" s="128" t="s">
        <v>3730</v>
      </c>
      <c r="F3369" s="86"/>
      <c r="G3369" s="86"/>
      <c r="H3369" s="79">
        <f t="shared" ca="1" si="264"/>
        <v>-1</v>
      </c>
      <c r="I3369" s="251">
        <v>42044</v>
      </c>
      <c r="J3369" s="251">
        <v>42048</v>
      </c>
      <c r="K3369" s="149">
        <v>4</v>
      </c>
      <c r="L3369" s="180">
        <f t="shared" si="261"/>
        <v>5</v>
      </c>
      <c r="M3369" s="251"/>
      <c r="N3369" s="251"/>
      <c r="O3369" s="149">
        <v>4</v>
      </c>
      <c r="P3369" s="151">
        <f t="shared" si="268"/>
        <v>0</v>
      </c>
      <c r="Q3369" s="145">
        <f t="shared" si="269"/>
        <v>0</v>
      </c>
      <c r="R3369" s="165"/>
      <c r="S3369" s="177">
        <v>3</v>
      </c>
    </row>
    <row r="3370" spans="2:19" ht="15.75" customHeight="1" x14ac:dyDescent="0.25">
      <c r="B3370" s="137">
        <v>3357</v>
      </c>
      <c r="C3370" s="81">
        <v>4</v>
      </c>
      <c r="D3370" s="83" t="s">
        <v>3731</v>
      </c>
      <c r="E3370" s="128" t="s">
        <v>3732</v>
      </c>
      <c r="F3370" s="86"/>
      <c r="G3370" s="86"/>
      <c r="H3370" s="79">
        <f t="shared" ca="1" si="264"/>
        <v>-1</v>
      </c>
      <c r="I3370" s="251">
        <v>42051</v>
      </c>
      <c r="J3370" s="251">
        <v>42052</v>
      </c>
      <c r="K3370" s="149">
        <v>4</v>
      </c>
      <c r="L3370" s="180">
        <f t="shared" si="261"/>
        <v>2</v>
      </c>
      <c r="M3370" s="251"/>
      <c r="N3370" s="251"/>
      <c r="O3370" s="149">
        <v>4</v>
      </c>
      <c r="P3370" s="151">
        <f t="shared" si="268"/>
        <v>0</v>
      </c>
      <c r="Q3370" s="145">
        <f t="shared" si="269"/>
        <v>0</v>
      </c>
      <c r="R3370" s="165"/>
      <c r="S3370" s="177">
        <v>4</v>
      </c>
    </row>
    <row r="3371" spans="2:19" ht="15.75" customHeight="1" x14ac:dyDescent="0.25">
      <c r="B3371" s="137">
        <v>3358</v>
      </c>
      <c r="C3371" s="81">
        <v>3</v>
      </c>
      <c r="D3371" s="83" t="s">
        <v>3733</v>
      </c>
      <c r="E3371" s="128" t="s">
        <v>3734</v>
      </c>
      <c r="F3371" s="84"/>
      <c r="G3371" s="85"/>
      <c r="H3371" s="79">
        <f t="shared" ca="1" si="264"/>
        <v>-1</v>
      </c>
      <c r="I3371" s="251">
        <v>42058</v>
      </c>
      <c r="J3371" s="251">
        <v>42060</v>
      </c>
      <c r="K3371" s="149">
        <v>4</v>
      </c>
      <c r="L3371" s="180">
        <f t="shared" si="261"/>
        <v>3</v>
      </c>
      <c r="M3371" s="251"/>
      <c r="N3371" s="251"/>
      <c r="O3371" s="149">
        <v>4</v>
      </c>
      <c r="P3371" s="151">
        <f t="shared" si="268"/>
        <v>0</v>
      </c>
      <c r="Q3371" s="145">
        <f t="shared" si="269"/>
        <v>0</v>
      </c>
      <c r="R3371" s="165"/>
      <c r="S3371" s="177">
        <v>5</v>
      </c>
    </row>
    <row r="3372" spans="2:19" ht="15.75" customHeight="1" x14ac:dyDescent="0.25">
      <c r="B3372" s="137">
        <v>3359</v>
      </c>
      <c r="C3372" s="81">
        <v>3</v>
      </c>
      <c r="D3372" s="83" t="s">
        <v>3735</v>
      </c>
      <c r="E3372" s="128" t="s">
        <v>3736</v>
      </c>
      <c r="F3372" s="84"/>
      <c r="G3372" s="85"/>
      <c r="H3372" s="79">
        <f t="shared" ca="1" si="264"/>
        <v>-1</v>
      </c>
      <c r="I3372" s="251">
        <f>MINA(I3373:J3375)</f>
        <v>42061</v>
      </c>
      <c r="J3372" s="251">
        <f>MAXA(J3373:J3375)</f>
        <v>42076</v>
      </c>
      <c r="K3372" s="149">
        <v>4</v>
      </c>
      <c r="L3372" s="180">
        <f t="shared" si="261"/>
        <v>12</v>
      </c>
      <c r="M3372" s="251"/>
      <c r="N3372" s="251"/>
      <c r="O3372" s="149">
        <v>4</v>
      </c>
      <c r="P3372" s="151">
        <f t="shared" si="268"/>
        <v>0</v>
      </c>
      <c r="Q3372" s="145">
        <f t="shared" si="269"/>
        <v>0</v>
      </c>
      <c r="R3372" s="165"/>
      <c r="S3372" s="177">
        <v>6</v>
      </c>
    </row>
    <row r="3373" spans="2:19" ht="15.75" customHeight="1" x14ac:dyDescent="0.25">
      <c r="B3373" s="137">
        <v>3360</v>
      </c>
      <c r="C3373" s="81">
        <v>4</v>
      </c>
      <c r="D3373" s="83" t="s">
        <v>3737</v>
      </c>
      <c r="E3373" s="128" t="s">
        <v>3738</v>
      </c>
      <c r="F3373" s="86" t="s">
        <v>3739</v>
      </c>
      <c r="G3373" s="86" t="s">
        <v>3740</v>
      </c>
      <c r="H3373" s="79">
        <f t="shared" ca="1" si="264"/>
        <v>-1</v>
      </c>
      <c r="I3373" s="251">
        <v>42061</v>
      </c>
      <c r="J3373" s="251">
        <v>42068</v>
      </c>
      <c r="K3373" s="149">
        <v>4</v>
      </c>
      <c r="L3373" s="180">
        <f t="shared" si="261"/>
        <v>6</v>
      </c>
      <c r="M3373" s="251"/>
      <c r="N3373" s="251"/>
      <c r="O3373" s="149">
        <v>4</v>
      </c>
      <c r="P3373" s="151">
        <f t="shared" si="268"/>
        <v>0</v>
      </c>
      <c r="Q3373" s="145">
        <f t="shared" si="269"/>
        <v>0</v>
      </c>
      <c r="R3373" s="165"/>
      <c r="S3373" s="177">
        <v>7</v>
      </c>
    </row>
    <row r="3374" spans="2:19" ht="15.75" customHeight="1" x14ac:dyDescent="0.25">
      <c r="B3374" s="137">
        <v>3361</v>
      </c>
      <c r="C3374" s="81">
        <v>4</v>
      </c>
      <c r="D3374" s="83" t="s">
        <v>3741</v>
      </c>
      <c r="E3374" s="128" t="s">
        <v>3742</v>
      </c>
      <c r="F3374" s="86" t="s">
        <v>3743</v>
      </c>
      <c r="G3374" s="86" t="s">
        <v>3740</v>
      </c>
      <c r="H3374" s="79">
        <f t="shared" ca="1" si="264"/>
        <v>-1</v>
      </c>
      <c r="I3374" s="251">
        <v>42069</v>
      </c>
      <c r="J3374" s="251">
        <v>42076</v>
      </c>
      <c r="K3374" s="149">
        <v>4</v>
      </c>
      <c r="L3374" s="180">
        <f t="shared" si="261"/>
        <v>6</v>
      </c>
      <c r="M3374" s="251"/>
      <c r="N3374" s="251"/>
      <c r="O3374" s="149">
        <v>4</v>
      </c>
      <c r="P3374" s="151">
        <f t="shared" si="268"/>
        <v>0</v>
      </c>
      <c r="Q3374" s="145">
        <f t="shared" si="269"/>
        <v>0</v>
      </c>
      <c r="R3374" s="165"/>
      <c r="S3374" s="177">
        <v>8</v>
      </c>
    </row>
    <row r="3375" spans="2:19" ht="15.75" customHeight="1" x14ac:dyDescent="0.25">
      <c r="B3375" s="137">
        <v>3362</v>
      </c>
      <c r="C3375" s="81">
        <v>4</v>
      </c>
      <c r="D3375" s="83" t="s">
        <v>3744</v>
      </c>
      <c r="E3375" s="128" t="s">
        <v>3745</v>
      </c>
      <c r="F3375" s="86" t="s">
        <v>3746</v>
      </c>
      <c r="G3375" s="86" t="s">
        <v>3740</v>
      </c>
      <c r="H3375" s="79">
        <f t="shared" ca="1" si="264"/>
        <v>-1</v>
      </c>
      <c r="I3375" s="251">
        <v>42076</v>
      </c>
      <c r="J3375" s="251">
        <v>42076</v>
      </c>
      <c r="K3375" s="149">
        <v>4</v>
      </c>
      <c r="L3375" s="180">
        <f t="shared" si="261"/>
        <v>1</v>
      </c>
      <c r="M3375" s="251"/>
      <c r="N3375" s="251"/>
      <c r="O3375" s="149">
        <v>4</v>
      </c>
      <c r="P3375" s="151">
        <f t="shared" si="268"/>
        <v>0</v>
      </c>
      <c r="Q3375" s="145">
        <f t="shared" si="269"/>
        <v>0</v>
      </c>
      <c r="R3375" s="165"/>
      <c r="S3375" s="177">
        <v>9</v>
      </c>
    </row>
    <row r="3376" spans="2:19" s="141" customFormat="1" ht="13.5" customHeight="1" x14ac:dyDescent="0.25">
      <c r="B3376" s="137">
        <v>3363</v>
      </c>
      <c r="C3376" s="86">
        <v>1</v>
      </c>
      <c r="D3376" s="142">
        <v>19</v>
      </c>
      <c r="E3376" s="128" t="s">
        <v>2270</v>
      </c>
      <c r="F3376" s="86"/>
      <c r="G3376" s="86" t="s">
        <v>2271</v>
      </c>
      <c r="H3376" s="140">
        <f t="shared" ref="H3376:H3439" ca="1" si="270">IF(ISBLANK($M3376)=FALSE,1,IF($J3376&lt;=$D$6,-1,0))</f>
        <v>0</v>
      </c>
      <c r="I3376" s="251">
        <v>42044</v>
      </c>
      <c r="J3376" s="251">
        <v>42277</v>
      </c>
      <c r="K3376" s="147">
        <f>SUM(K3377,K3387,K3415,K3426,K3431,K3439,K3434,K3447,K3442,K3452,K3455,K3460,K3463)</f>
        <v>5</v>
      </c>
      <c r="L3376" s="184">
        <f>NETWORKDAYS(I3376,J3376,0)</f>
        <v>168</v>
      </c>
      <c r="M3376" s="251"/>
      <c r="N3376" s="251"/>
      <c r="O3376" s="147">
        <f>SUM(O3377,O3387,O3415,O3426,O3431,O3439,O3434,O3447,O3442,O3452,O3455,O3460,O3463)</f>
        <v>5</v>
      </c>
      <c r="P3376" s="146">
        <f>NETWORKDAYS(M3376,N3376,0)</f>
        <v>0</v>
      </c>
      <c r="Q3376" s="145">
        <f>N3376-M3376</f>
        <v>0</v>
      </c>
      <c r="R3376" s="175">
        <f t="shared" ref="R3376:R3410" ca="1" si="271">IF(D$6&gt;=J3376,1,IF(D$6&lt;I3376,0,IF(AND(D$6&gt;=I3376,D$6&lt;J3376),(D$6-I3376)/L3376,"")))</f>
        <v>0.42261904761904762</v>
      </c>
      <c r="S3376" s="175" t="e">
        <f>AVERAGE(S3377:S3462)</f>
        <v>#REF!</v>
      </c>
    </row>
    <row r="3377" spans="2:19" s="141" customFormat="1" ht="13.5" customHeight="1" x14ac:dyDescent="0.25">
      <c r="B3377" s="137">
        <v>3364</v>
      </c>
      <c r="C3377" s="86">
        <v>2</v>
      </c>
      <c r="D3377" s="143">
        <v>19.100000000000001</v>
      </c>
      <c r="E3377" s="128" t="s">
        <v>2272</v>
      </c>
      <c r="F3377" s="86" t="s">
        <v>2273</v>
      </c>
      <c r="G3377" s="86" t="s">
        <v>2271</v>
      </c>
      <c r="H3377" s="140">
        <f t="shared" ca="1" si="270"/>
        <v>-1</v>
      </c>
      <c r="I3377" s="251">
        <v>42044</v>
      </c>
      <c r="J3377" s="251">
        <v>42062</v>
      </c>
      <c r="K3377" s="147">
        <v>0.1</v>
      </c>
      <c r="L3377" s="184">
        <f t="shared" ref="L3377:L3450" si="272">NETWORKDAYS(I3377,J3377,0)</f>
        <v>15</v>
      </c>
      <c r="M3377" s="251"/>
      <c r="N3377" s="251"/>
      <c r="O3377" s="147">
        <v>0.1</v>
      </c>
      <c r="P3377" s="146">
        <f t="shared" ref="P3377:P3450" si="273">NETWORKDAYS(M3377,N3377,0)</f>
        <v>0</v>
      </c>
      <c r="Q3377" s="145">
        <f t="shared" ref="Q3377:Q3450" si="274">N3377-M3377</f>
        <v>0</v>
      </c>
      <c r="R3377" s="175">
        <f t="shared" ca="1" si="271"/>
        <v>1</v>
      </c>
      <c r="S3377" s="176" t="e">
        <f>AVERAGE(S3378,#REF!,S3381,#REF!,S3383,S3386,S3389,#REF!,S3406)</f>
        <v>#REF!</v>
      </c>
    </row>
    <row r="3378" spans="2:19" s="141" customFormat="1" ht="13.5" customHeight="1" x14ac:dyDescent="0.25">
      <c r="B3378" s="137">
        <v>3365</v>
      </c>
      <c r="C3378" s="86">
        <v>3</v>
      </c>
      <c r="D3378" s="143" t="s">
        <v>3544</v>
      </c>
      <c r="E3378" s="128" t="s">
        <v>2274</v>
      </c>
      <c r="F3378" s="86"/>
      <c r="G3378" s="86" t="s">
        <v>2271</v>
      </c>
      <c r="H3378" s="140">
        <f t="shared" ca="1" si="270"/>
        <v>-1</v>
      </c>
      <c r="I3378" s="251">
        <v>42044</v>
      </c>
      <c r="J3378" s="251">
        <v>42045</v>
      </c>
      <c r="K3378" s="147">
        <v>0.1</v>
      </c>
      <c r="L3378" s="184">
        <f t="shared" si="272"/>
        <v>2</v>
      </c>
      <c r="M3378" s="251"/>
      <c r="N3378" s="251"/>
      <c r="O3378" s="147">
        <v>0.1</v>
      </c>
      <c r="P3378" s="146">
        <f t="shared" si="273"/>
        <v>0</v>
      </c>
      <c r="Q3378" s="145">
        <f t="shared" si="274"/>
        <v>0</v>
      </c>
      <c r="R3378" s="175">
        <f t="shared" ca="1" si="271"/>
        <v>1</v>
      </c>
      <c r="S3378" s="176">
        <f>AVERAGE(S3380:S3380)</f>
        <v>0.2</v>
      </c>
    </row>
    <row r="3379" spans="2:19" s="141" customFormat="1" ht="13.5" customHeight="1" x14ac:dyDescent="0.25">
      <c r="B3379" s="137">
        <v>3366</v>
      </c>
      <c r="C3379" s="86">
        <v>4</v>
      </c>
      <c r="D3379" s="143" t="s">
        <v>3545</v>
      </c>
      <c r="E3379" s="128" t="s">
        <v>2275</v>
      </c>
      <c r="F3379" s="86"/>
      <c r="G3379" s="86"/>
      <c r="H3379" s="140">
        <f t="shared" ca="1" si="270"/>
        <v>-1</v>
      </c>
      <c r="I3379" s="251">
        <v>42044</v>
      </c>
      <c r="J3379" s="251">
        <v>42045</v>
      </c>
      <c r="K3379" s="147">
        <v>0.02</v>
      </c>
      <c r="L3379" s="184">
        <f t="shared" si="272"/>
        <v>2</v>
      </c>
      <c r="M3379" s="251"/>
      <c r="N3379" s="251"/>
      <c r="O3379" s="147">
        <v>0.02</v>
      </c>
      <c r="P3379" s="146">
        <f t="shared" si="273"/>
        <v>0</v>
      </c>
      <c r="Q3379" s="145">
        <f t="shared" si="274"/>
        <v>0</v>
      </c>
      <c r="R3379" s="175">
        <f t="shared" ca="1" si="271"/>
        <v>1</v>
      </c>
      <c r="S3379" s="176" t="e">
        <f>AVERAGE(S3381:S3381)</f>
        <v>#REF!</v>
      </c>
    </row>
    <row r="3380" spans="2:19" s="141" customFormat="1" ht="13.5" customHeight="1" x14ac:dyDescent="0.25">
      <c r="B3380" s="137">
        <v>3367</v>
      </c>
      <c r="C3380" s="86">
        <v>5</v>
      </c>
      <c r="D3380" s="143" t="s">
        <v>3546</v>
      </c>
      <c r="E3380" s="128" t="s">
        <v>2276</v>
      </c>
      <c r="F3380" s="84"/>
      <c r="G3380" s="86" t="s">
        <v>2271</v>
      </c>
      <c r="H3380" s="140">
        <f t="shared" ca="1" si="270"/>
        <v>-1</v>
      </c>
      <c r="I3380" s="251">
        <v>42044</v>
      </c>
      <c r="J3380" s="251">
        <v>42045</v>
      </c>
      <c r="K3380" s="158">
        <v>0.01</v>
      </c>
      <c r="L3380" s="184">
        <f t="shared" si="272"/>
        <v>2</v>
      </c>
      <c r="M3380" s="251"/>
      <c r="N3380" s="251"/>
      <c r="O3380" s="158">
        <v>0.01</v>
      </c>
      <c r="P3380" s="146">
        <f t="shared" si="273"/>
        <v>0</v>
      </c>
      <c r="Q3380" s="145">
        <f t="shared" si="274"/>
        <v>0</v>
      </c>
      <c r="R3380" s="175">
        <f t="shared" ca="1" si="271"/>
        <v>1</v>
      </c>
      <c r="S3380" s="176">
        <v>0.2</v>
      </c>
    </row>
    <row r="3381" spans="2:19" s="141" customFormat="1" ht="13.5" customHeight="1" x14ac:dyDescent="0.25">
      <c r="B3381" s="137">
        <v>3368</v>
      </c>
      <c r="C3381" s="86">
        <v>5</v>
      </c>
      <c r="D3381" s="143" t="s">
        <v>3547</v>
      </c>
      <c r="E3381" s="128" t="s">
        <v>2277</v>
      </c>
      <c r="F3381" s="84"/>
      <c r="G3381" s="86" t="s">
        <v>2271</v>
      </c>
      <c r="H3381" s="140">
        <f t="shared" ca="1" si="270"/>
        <v>-1</v>
      </c>
      <c r="I3381" s="251">
        <v>42044</v>
      </c>
      <c r="J3381" s="251">
        <v>42045</v>
      </c>
      <c r="K3381" s="158">
        <v>0.01</v>
      </c>
      <c r="L3381" s="184">
        <f t="shared" si="272"/>
        <v>2</v>
      </c>
      <c r="M3381" s="251"/>
      <c r="N3381" s="251"/>
      <c r="O3381" s="158">
        <v>0.01</v>
      </c>
      <c r="P3381" s="146">
        <f t="shared" si="273"/>
        <v>0</v>
      </c>
      <c r="Q3381" s="145">
        <f t="shared" si="274"/>
        <v>0</v>
      </c>
      <c r="R3381" s="175">
        <f t="shared" ca="1" si="271"/>
        <v>1</v>
      </c>
      <c r="S3381" s="176" t="e">
        <f>AVERAGE(#REF!)</f>
        <v>#REF!</v>
      </c>
    </row>
    <row r="3382" spans="2:19" s="141" customFormat="1" ht="13.5" customHeight="1" x14ac:dyDescent="0.25">
      <c r="B3382" s="137">
        <v>3369</v>
      </c>
      <c r="C3382" s="86">
        <v>4</v>
      </c>
      <c r="D3382" s="143" t="s">
        <v>3548</v>
      </c>
      <c r="E3382" s="128" t="s">
        <v>2278</v>
      </c>
      <c r="F3382" s="84"/>
      <c r="G3382" s="86" t="s">
        <v>2271</v>
      </c>
      <c r="H3382" s="140">
        <f t="shared" ca="1" si="270"/>
        <v>-1</v>
      </c>
      <c r="I3382" s="251">
        <v>42046</v>
      </c>
      <c r="J3382" s="251">
        <v>42046</v>
      </c>
      <c r="K3382" s="147">
        <v>0.02</v>
      </c>
      <c r="L3382" s="184">
        <f t="shared" si="272"/>
        <v>1</v>
      </c>
      <c r="M3382" s="251"/>
      <c r="N3382" s="251"/>
      <c r="O3382" s="147">
        <v>0.02</v>
      </c>
      <c r="P3382" s="146">
        <f t="shared" si="273"/>
        <v>0</v>
      </c>
      <c r="Q3382" s="145">
        <f t="shared" si="274"/>
        <v>0</v>
      </c>
      <c r="R3382" s="175">
        <f t="shared" ca="1" si="271"/>
        <v>1</v>
      </c>
      <c r="S3382" s="176">
        <v>0</v>
      </c>
    </row>
    <row r="3383" spans="2:19" s="141" customFormat="1" ht="13.5" customHeight="1" x14ac:dyDescent="0.25">
      <c r="B3383" s="137">
        <v>3370</v>
      </c>
      <c r="C3383" s="86">
        <v>4</v>
      </c>
      <c r="D3383" s="143" t="s">
        <v>3549</v>
      </c>
      <c r="E3383" s="128" t="s">
        <v>2279</v>
      </c>
      <c r="F3383" s="86"/>
      <c r="G3383" s="86" t="s">
        <v>2271</v>
      </c>
      <c r="H3383" s="140">
        <f t="shared" ca="1" si="270"/>
        <v>-1</v>
      </c>
      <c r="I3383" s="251">
        <v>42047</v>
      </c>
      <c r="J3383" s="251">
        <v>42062</v>
      </c>
      <c r="K3383" s="147">
        <v>0.06</v>
      </c>
      <c r="L3383" s="184">
        <f t="shared" si="272"/>
        <v>12</v>
      </c>
      <c r="M3383" s="251"/>
      <c r="N3383" s="251"/>
      <c r="O3383" s="147">
        <v>0.06</v>
      </c>
      <c r="P3383" s="146">
        <f t="shared" si="273"/>
        <v>0</v>
      </c>
      <c r="Q3383" s="145">
        <f t="shared" si="274"/>
        <v>0</v>
      </c>
      <c r="R3383" s="175">
        <f t="shared" ca="1" si="271"/>
        <v>1</v>
      </c>
      <c r="S3383" s="176">
        <f>AVERAGE(S3384:S3385)</f>
        <v>0</v>
      </c>
    </row>
    <row r="3384" spans="2:19" s="141" customFormat="1" ht="13.5" customHeight="1" x14ac:dyDescent="0.25">
      <c r="B3384" s="137">
        <v>3371</v>
      </c>
      <c r="C3384" s="86">
        <v>5</v>
      </c>
      <c r="D3384" s="143" t="s">
        <v>3550</v>
      </c>
      <c r="E3384" s="128" t="s">
        <v>2280</v>
      </c>
      <c r="F3384" s="86"/>
      <c r="G3384" s="86" t="s">
        <v>2271</v>
      </c>
      <c r="H3384" s="140">
        <f t="shared" ca="1" si="270"/>
        <v>-1</v>
      </c>
      <c r="I3384" s="251">
        <v>42047</v>
      </c>
      <c r="J3384" s="251">
        <v>42051</v>
      </c>
      <c r="K3384" s="147">
        <v>0.02</v>
      </c>
      <c r="L3384" s="184">
        <f t="shared" si="272"/>
        <v>3</v>
      </c>
      <c r="M3384" s="251"/>
      <c r="N3384" s="251"/>
      <c r="O3384" s="147">
        <v>0.02</v>
      </c>
      <c r="P3384" s="146">
        <f t="shared" si="273"/>
        <v>0</v>
      </c>
      <c r="Q3384" s="145">
        <f t="shared" si="274"/>
        <v>0</v>
      </c>
      <c r="R3384" s="175">
        <f t="shared" ca="1" si="271"/>
        <v>1</v>
      </c>
      <c r="S3384" s="176">
        <v>0</v>
      </c>
    </row>
    <row r="3385" spans="2:19" s="141" customFormat="1" ht="13.5" customHeight="1" x14ac:dyDescent="0.25">
      <c r="B3385" s="137">
        <v>3372</v>
      </c>
      <c r="C3385" s="86">
        <v>5</v>
      </c>
      <c r="D3385" s="143" t="s">
        <v>3551</v>
      </c>
      <c r="E3385" s="128" t="s">
        <v>2281</v>
      </c>
      <c r="F3385" s="86"/>
      <c r="G3385" s="86" t="s">
        <v>2271</v>
      </c>
      <c r="H3385" s="140">
        <f t="shared" ca="1" si="270"/>
        <v>-1</v>
      </c>
      <c r="I3385" s="251">
        <v>42052</v>
      </c>
      <c r="J3385" s="251">
        <v>42052</v>
      </c>
      <c r="K3385" s="147">
        <v>0.01</v>
      </c>
      <c r="L3385" s="184">
        <f t="shared" si="272"/>
        <v>1</v>
      </c>
      <c r="M3385" s="251"/>
      <c r="N3385" s="251"/>
      <c r="O3385" s="147">
        <v>0.01</v>
      </c>
      <c r="P3385" s="146">
        <f t="shared" si="273"/>
        <v>0</v>
      </c>
      <c r="Q3385" s="145">
        <f t="shared" si="274"/>
        <v>0</v>
      </c>
      <c r="R3385" s="175">
        <f t="shared" ca="1" si="271"/>
        <v>1</v>
      </c>
      <c r="S3385" s="176">
        <v>0</v>
      </c>
    </row>
    <row r="3386" spans="2:19" s="141" customFormat="1" ht="13.5" customHeight="1" x14ac:dyDescent="0.25">
      <c r="B3386" s="137">
        <v>3373</v>
      </c>
      <c r="C3386" s="86">
        <v>5</v>
      </c>
      <c r="D3386" s="143" t="s">
        <v>3552</v>
      </c>
      <c r="E3386" s="128" t="s">
        <v>2282</v>
      </c>
      <c r="F3386" s="86"/>
      <c r="G3386" s="86" t="s">
        <v>2271</v>
      </c>
      <c r="H3386" s="140">
        <f t="shared" ca="1" si="270"/>
        <v>-1</v>
      </c>
      <c r="I3386" s="251">
        <v>42058</v>
      </c>
      <c r="J3386" s="251">
        <v>42062</v>
      </c>
      <c r="K3386" s="147">
        <v>0.03</v>
      </c>
      <c r="L3386" s="184">
        <f t="shared" si="272"/>
        <v>5</v>
      </c>
      <c r="M3386" s="251"/>
      <c r="N3386" s="251"/>
      <c r="O3386" s="147">
        <v>0.03</v>
      </c>
      <c r="P3386" s="146">
        <f t="shared" si="273"/>
        <v>0</v>
      </c>
      <c r="Q3386" s="145">
        <f t="shared" si="274"/>
        <v>0</v>
      </c>
      <c r="R3386" s="175">
        <f t="shared" ca="1" si="271"/>
        <v>1</v>
      </c>
      <c r="S3386" s="176">
        <f>SUM(S3387:S3388)</f>
        <v>0</v>
      </c>
    </row>
    <row r="3387" spans="2:19" s="141" customFormat="1" ht="13.5" customHeight="1" x14ac:dyDescent="0.25">
      <c r="B3387" s="137">
        <v>3374</v>
      </c>
      <c r="C3387" s="86">
        <v>2</v>
      </c>
      <c r="D3387" s="143">
        <v>19.2</v>
      </c>
      <c r="E3387" s="128" t="s">
        <v>2283</v>
      </c>
      <c r="F3387" s="86" t="s">
        <v>2284</v>
      </c>
      <c r="G3387" s="86" t="s">
        <v>2285</v>
      </c>
      <c r="H3387" s="140">
        <f t="shared" ca="1" si="270"/>
        <v>0</v>
      </c>
      <c r="I3387" s="251">
        <v>42065</v>
      </c>
      <c r="J3387" s="251">
        <v>42167</v>
      </c>
      <c r="K3387" s="158">
        <v>2</v>
      </c>
      <c r="L3387" s="184">
        <f t="shared" si="272"/>
        <v>75</v>
      </c>
      <c r="M3387" s="251"/>
      <c r="N3387" s="251"/>
      <c r="O3387" s="158">
        <v>2</v>
      </c>
      <c r="P3387" s="146">
        <f t="shared" si="273"/>
        <v>0</v>
      </c>
      <c r="Q3387" s="145">
        <f t="shared" si="274"/>
        <v>0</v>
      </c>
      <c r="R3387" s="175">
        <f t="shared" ca="1" si="271"/>
        <v>0.66666666666666663</v>
      </c>
      <c r="S3387" s="176">
        <v>0</v>
      </c>
    </row>
    <row r="3388" spans="2:19" s="141" customFormat="1" ht="13.5" customHeight="1" x14ac:dyDescent="0.25">
      <c r="B3388" s="137">
        <v>3375</v>
      </c>
      <c r="C3388" s="86">
        <v>3</v>
      </c>
      <c r="D3388" s="143" t="s">
        <v>3553</v>
      </c>
      <c r="E3388" s="128" t="s">
        <v>2286</v>
      </c>
      <c r="F3388" s="86"/>
      <c r="G3388" s="86" t="s">
        <v>2285</v>
      </c>
      <c r="H3388" s="140">
        <f t="shared" ca="1" si="270"/>
        <v>-1</v>
      </c>
      <c r="I3388" s="251">
        <v>42065</v>
      </c>
      <c r="J3388" s="251">
        <v>42104</v>
      </c>
      <c r="K3388" s="158">
        <v>0.7</v>
      </c>
      <c r="L3388" s="184">
        <f t="shared" si="272"/>
        <v>30</v>
      </c>
      <c r="M3388" s="251"/>
      <c r="N3388" s="251"/>
      <c r="O3388" s="158">
        <v>0.7</v>
      </c>
      <c r="P3388" s="146">
        <f t="shared" si="273"/>
        <v>0</v>
      </c>
      <c r="Q3388" s="145">
        <f t="shared" si="274"/>
        <v>0</v>
      </c>
      <c r="R3388" s="175">
        <f t="shared" ca="1" si="271"/>
        <v>1</v>
      </c>
      <c r="S3388" s="176">
        <v>0</v>
      </c>
    </row>
    <row r="3389" spans="2:19" s="141" customFormat="1" ht="13.5" customHeight="1" x14ac:dyDescent="0.25">
      <c r="B3389" s="137">
        <v>3376</v>
      </c>
      <c r="C3389" s="86">
        <v>4</v>
      </c>
      <c r="D3389" s="143" t="s">
        <v>3554</v>
      </c>
      <c r="E3389" s="128" t="s">
        <v>2287</v>
      </c>
      <c r="F3389" s="84"/>
      <c r="G3389" s="86" t="s">
        <v>2285</v>
      </c>
      <c r="H3389" s="140">
        <f t="shared" ca="1" si="270"/>
        <v>-1</v>
      </c>
      <c r="I3389" s="251">
        <f>MINA(I3390:I3393)</f>
        <v>42065</v>
      </c>
      <c r="J3389" s="251">
        <f>MAXA(J3390:J3393)</f>
        <v>42090</v>
      </c>
      <c r="K3389" s="158">
        <v>0.3</v>
      </c>
      <c r="L3389" s="184">
        <f t="shared" si="272"/>
        <v>20</v>
      </c>
      <c r="M3389" s="251"/>
      <c r="N3389" s="251"/>
      <c r="O3389" s="158">
        <v>0.3</v>
      </c>
      <c r="P3389" s="146">
        <f t="shared" si="273"/>
        <v>0</v>
      </c>
      <c r="Q3389" s="145">
        <f t="shared" si="274"/>
        <v>0</v>
      </c>
      <c r="R3389" s="175">
        <f t="shared" ca="1" si="271"/>
        <v>1</v>
      </c>
      <c r="S3389" s="176">
        <f>AVERAGE(S3394:S3397)</f>
        <v>0</v>
      </c>
    </row>
    <row r="3390" spans="2:19" s="141" customFormat="1" ht="13.5" customHeight="1" x14ac:dyDescent="0.25">
      <c r="B3390" s="137">
        <v>3377</v>
      </c>
      <c r="C3390" s="86">
        <v>5</v>
      </c>
      <c r="D3390" s="143" t="s">
        <v>3555</v>
      </c>
      <c r="E3390" s="128" t="s">
        <v>2288</v>
      </c>
      <c r="F3390" s="84"/>
      <c r="G3390" s="86"/>
      <c r="H3390" s="140">
        <f t="shared" ca="1" si="270"/>
        <v>-1</v>
      </c>
      <c r="I3390" s="251">
        <v>42065</v>
      </c>
      <c r="J3390" s="251">
        <v>42090</v>
      </c>
      <c r="K3390" s="158">
        <v>0.1</v>
      </c>
      <c r="L3390" s="184">
        <f t="shared" si="272"/>
        <v>20</v>
      </c>
      <c r="M3390" s="251"/>
      <c r="N3390" s="251"/>
      <c r="O3390" s="158">
        <v>0.1</v>
      </c>
      <c r="P3390" s="146">
        <f t="shared" si="273"/>
        <v>0</v>
      </c>
      <c r="Q3390" s="145">
        <f t="shared" si="274"/>
        <v>0</v>
      </c>
      <c r="R3390" s="175">
        <f t="shared" ca="1" si="271"/>
        <v>1</v>
      </c>
      <c r="S3390" s="176">
        <f>AVERAGE(S3395:S3400)</f>
        <v>0</v>
      </c>
    </row>
    <row r="3391" spans="2:19" s="141" customFormat="1" ht="13.5" customHeight="1" x14ac:dyDescent="0.25">
      <c r="B3391" s="137">
        <v>3378</v>
      </c>
      <c r="C3391" s="86">
        <v>5</v>
      </c>
      <c r="D3391" s="143" t="s">
        <v>3556</v>
      </c>
      <c r="E3391" s="128" t="s">
        <v>2289</v>
      </c>
      <c r="F3391" s="84"/>
      <c r="G3391" s="86"/>
      <c r="H3391" s="140">
        <f t="shared" ca="1" si="270"/>
        <v>-1</v>
      </c>
      <c r="I3391" s="251">
        <v>42065</v>
      </c>
      <c r="J3391" s="251">
        <v>42090</v>
      </c>
      <c r="K3391" s="158">
        <v>0.1</v>
      </c>
      <c r="L3391" s="184">
        <f t="shared" si="272"/>
        <v>20</v>
      </c>
      <c r="M3391" s="251"/>
      <c r="N3391" s="251"/>
      <c r="O3391" s="158">
        <v>0.1</v>
      </c>
      <c r="P3391" s="146">
        <f t="shared" si="273"/>
        <v>0</v>
      </c>
      <c r="Q3391" s="145">
        <f t="shared" si="274"/>
        <v>0</v>
      </c>
      <c r="R3391" s="175">
        <f t="shared" ca="1" si="271"/>
        <v>1</v>
      </c>
      <c r="S3391" s="176">
        <f>AVERAGE(S3396:S3401)</f>
        <v>0</v>
      </c>
    </row>
    <row r="3392" spans="2:19" s="141" customFormat="1" ht="13.5" customHeight="1" x14ac:dyDescent="0.25">
      <c r="B3392" s="137">
        <v>3379</v>
      </c>
      <c r="C3392" s="86">
        <v>5</v>
      </c>
      <c r="D3392" s="143" t="s">
        <v>3557</v>
      </c>
      <c r="E3392" s="128" t="s">
        <v>2290</v>
      </c>
      <c r="F3392" s="84"/>
      <c r="G3392" s="86"/>
      <c r="H3392" s="140">
        <f t="shared" ca="1" si="270"/>
        <v>-1</v>
      </c>
      <c r="I3392" s="251">
        <v>42065</v>
      </c>
      <c r="J3392" s="251">
        <v>42076</v>
      </c>
      <c r="K3392" s="158">
        <v>0.05</v>
      </c>
      <c r="L3392" s="184">
        <f t="shared" si="272"/>
        <v>10</v>
      </c>
      <c r="M3392" s="251"/>
      <c r="N3392" s="251"/>
      <c r="O3392" s="158">
        <v>0.05</v>
      </c>
      <c r="P3392" s="146">
        <f t="shared" si="273"/>
        <v>0</v>
      </c>
      <c r="Q3392" s="145">
        <f t="shared" si="274"/>
        <v>0</v>
      </c>
      <c r="R3392" s="175">
        <f t="shared" ca="1" si="271"/>
        <v>1</v>
      </c>
      <c r="S3392" s="176">
        <f>AVERAGE(S3397:S3406)</f>
        <v>0</v>
      </c>
    </row>
    <row r="3393" spans="2:19" s="141" customFormat="1" ht="13.5" customHeight="1" x14ac:dyDescent="0.25">
      <c r="B3393" s="137">
        <v>3380</v>
      </c>
      <c r="C3393" s="86">
        <v>5</v>
      </c>
      <c r="D3393" s="143" t="s">
        <v>3558</v>
      </c>
      <c r="E3393" s="128" t="s">
        <v>2291</v>
      </c>
      <c r="F3393" s="84"/>
      <c r="G3393" s="86"/>
      <c r="H3393" s="140">
        <f t="shared" ca="1" si="270"/>
        <v>-1</v>
      </c>
      <c r="I3393" s="251">
        <v>42079</v>
      </c>
      <c r="J3393" s="251">
        <v>42090</v>
      </c>
      <c r="K3393" s="158">
        <v>0.05</v>
      </c>
      <c r="L3393" s="184">
        <f t="shared" si="272"/>
        <v>10</v>
      </c>
      <c r="M3393" s="251"/>
      <c r="N3393" s="251"/>
      <c r="O3393" s="158">
        <v>0.05</v>
      </c>
      <c r="P3393" s="146">
        <f t="shared" si="273"/>
        <v>0</v>
      </c>
      <c r="Q3393" s="145">
        <f t="shared" si="274"/>
        <v>0</v>
      </c>
      <c r="R3393" s="175">
        <f t="shared" ca="1" si="271"/>
        <v>1</v>
      </c>
      <c r="S3393" s="176">
        <f>AVERAGE(S3400:S3408)</f>
        <v>0</v>
      </c>
    </row>
    <row r="3394" spans="2:19" s="141" customFormat="1" ht="13.5" customHeight="1" x14ac:dyDescent="0.25">
      <c r="B3394" s="137">
        <v>3381</v>
      </c>
      <c r="C3394" s="86">
        <v>4</v>
      </c>
      <c r="D3394" s="143" t="s">
        <v>3559</v>
      </c>
      <c r="E3394" s="128" t="s">
        <v>2292</v>
      </c>
      <c r="F3394" s="84"/>
      <c r="G3394" s="86" t="s">
        <v>2285</v>
      </c>
      <c r="H3394" s="140">
        <f t="shared" ca="1" si="270"/>
        <v>-1</v>
      </c>
      <c r="I3394" s="251">
        <f>MINA(I3395:I3396)</f>
        <v>42065</v>
      </c>
      <c r="J3394" s="251">
        <f>MAXA(J3395:J3396)</f>
        <v>42104</v>
      </c>
      <c r="K3394" s="158">
        <v>0.3</v>
      </c>
      <c r="L3394" s="184">
        <f t="shared" si="272"/>
        <v>30</v>
      </c>
      <c r="M3394" s="251"/>
      <c r="N3394" s="251"/>
      <c r="O3394" s="158">
        <v>0.3</v>
      </c>
      <c r="P3394" s="146">
        <f t="shared" si="273"/>
        <v>0</v>
      </c>
      <c r="Q3394" s="145">
        <f t="shared" si="274"/>
        <v>0</v>
      </c>
      <c r="R3394" s="175">
        <f t="shared" ca="1" si="271"/>
        <v>1</v>
      </c>
      <c r="S3394" s="176">
        <v>0</v>
      </c>
    </row>
    <row r="3395" spans="2:19" s="141" customFormat="1" ht="13.5" customHeight="1" x14ac:dyDescent="0.25">
      <c r="B3395" s="137">
        <v>3382</v>
      </c>
      <c r="C3395" s="86">
        <v>5</v>
      </c>
      <c r="D3395" s="143" t="s">
        <v>3560</v>
      </c>
      <c r="E3395" s="128" t="s">
        <v>2293</v>
      </c>
      <c r="F3395" s="84"/>
      <c r="G3395" s="86"/>
      <c r="H3395" s="140">
        <f t="shared" ca="1" si="270"/>
        <v>-1</v>
      </c>
      <c r="I3395" s="251">
        <v>42065</v>
      </c>
      <c r="J3395" s="251">
        <v>42090</v>
      </c>
      <c r="K3395" s="158">
        <v>0.2</v>
      </c>
      <c r="L3395" s="184">
        <f t="shared" si="272"/>
        <v>20</v>
      </c>
      <c r="M3395" s="251"/>
      <c r="N3395" s="251"/>
      <c r="O3395" s="158">
        <v>0.2</v>
      </c>
      <c r="P3395" s="146">
        <f t="shared" si="273"/>
        <v>0</v>
      </c>
      <c r="Q3395" s="145">
        <f t="shared" si="274"/>
        <v>0</v>
      </c>
      <c r="R3395" s="175">
        <f t="shared" ca="1" si="271"/>
        <v>1</v>
      </c>
      <c r="S3395" s="176">
        <f>AVERAGE(S3406:S3412)</f>
        <v>0</v>
      </c>
    </row>
    <row r="3396" spans="2:19" s="141" customFormat="1" ht="13.5" customHeight="1" x14ac:dyDescent="0.25">
      <c r="B3396" s="137">
        <v>3383</v>
      </c>
      <c r="C3396" s="86">
        <v>5</v>
      </c>
      <c r="D3396" s="143" t="s">
        <v>3561</v>
      </c>
      <c r="E3396" s="128" t="s">
        <v>2294</v>
      </c>
      <c r="F3396" s="84"/>
      <c r="G3396" s="86"/>
      <c r="H3396" s="140">
        <f t="shared" ca="1" si="270"/>
        <v>-1</v>
      </c>
      <c r="I3396" s="251">
        <v>42093</v>
      </c>
      <c r="J3396" s="251">
        <v>42104</v>
      </c>
      <c r="K3396" s="158">
        <v>0.1</v>
      </c>
      <c r="L3396" s="184">
        <f t="shared" si="272"/>
        <v>10</v>
      </c>
      <c r="M3396" s="251"/>
      <c r="N3396" s="251"/>
      <c r="O3396" s="158">
        <v>0.1</v>
      </c>
      <c r="P3396" s="146">
        <f t="shared" si="273"/>
        <v>0</v>
      </c>
      <c r="Q3396" s="145">
        <f t="shared" si="274"/>
        <v>0</v>
      </c>
      <c r="R3396" s="175">
        <f t="shared" ca="1" si="271"/>
        <v>1</v>
      </c>
      <c r="S3396" s="176">
        <f>AVERAGE(S3409:S3413)</f>
        <v>0</v>
      </c>
    </row>
    <row r="3397" spans="2:19" s="141" customFormat="1" ht="13.5" customHeight="1" x14ac:dyDescent="0.25">
      <c r="B3397" s="137">
        <v>3384</v>
      </c>
      <c r="C3397" s="86">
        <v>4</v>
      </c>
      <c r="D3397" s="143" t="s">
        <v>3562</v>
      </c>
      <c r="E3397" s="128" t="s">
        <v>2295</v>
      </c>
      <c r="F3397" s="86"/>
      <c r="G3397" s="86" t="s">
        <v>2285</v>
      </c>
      <c r="H3397" s="140">
        <f t="shared" ca="1" si="270"/>
        <v>-1</v>
      </c>
      <c r="I3397" s="251">
        <v>42093</v>
      </c>
      <c r="J3397" s="251">
        <v>42104</v>
      </c>
      <c r="K3397" s="158">
        <v>0.1</v>
      </c>
      <c r="L3397" s="184">
        <f t="shared" si="272"/>
        <v>10</v>
      </c>
      <c r="M3397" s="251"/>
      <c r="N3397" s="251"/>
      <c r="O3397" s="158">
        <v>0.1</v>
      </c>
      <c r="P3397" s="146">
        <f t="shared" si="273"/>
        <v>0</v>
      </c>
      <c r="Q3397" s="145">
        <f t="shared" si="274"/>
        <v>0</v>
      </c>
      <c r="R3397" s="175">
        <f t="shared" ca="1" si="271"/>
        <v>1</v>
      </c>
      <c r="S3397" s="176">
        <v>0</v>
      </c>
    </row>
    <row r="3398" spans="2:19" s="141" customFormat="1" ht="13.5" customHeight="1" x14ac:dyDescent="0.25">
      <c r="B3398" s="137">
        <v>3385</v>
      </c>
      <c r="C3398" s="86">
        <v>5</v>
      </c>
      <c r="D3398" s="143" t="s">
        <v>3563</v>
      </c>
      <c r="E3398" s="128" t="s">
        <v>2296</v>
      </c>
      <c r="F3398" s="86"/>
      <c r="G3398" s="86"/>
      <c r="H3398" s="140">
        <f t="shared" ca="1" si="270"/>
        <v>-1</v>
      </c>
      <c r="I3398" s="251">
        <v>42093</v>
      </c>
      <c r="J3398" s="251">
        <v>42104</v>
      </c>
      <c r="K3398" s="158">
        <v>0.05</v>
      </c>
      <c r="L3398" s="184">
        <f t="shared" si="272"/>
        <v>10</v>
      </c>
      <c r="M3398" s="251"/>
      <c r="N3398" s="251"/>
      <c r="O3398" s="158">
        <v>0.05</v>
      </c>
      <c r="P3398" s="146"/>
      <c r="Q3398" s="145"/>
      <c r="R3398" s="175">
        <f t="shared" ca="1" si="271"/>
        <v>1</v>
      </c>
      <c r="S3398" s="176"/>
    </row>
    <row r="3399" spans="2:19" s="141" customFormat="1" ht="13.5" customHeight="1" x14ac:dyDescent="0.25">
      <c r="B3399" s="137">
        <v>3386</v>
      </c>
      <c r="C3399" s="86">
        <v>5</v>
      </c>
      <c r="D3399" s="143" t="s">
        <v>3564</v>
      </c>
      <c r="E3399" s="128" t="s">
        <v>2297</v>
      </c>
      <c r="F3399" s="86"/>
      <c r="G3399" s="86"/>
      <c r="H3399" s="140">
        <f t="shared" ca="1" si="270"/>
        <v>-1</v>
      </c>
      <c r="I3399" s="251">
        <v>42093</v>
      </c>
      <c r="J3399" s="251">
        <v>42104</v>
      </c>
      <c r="K3399" s="158">
        <v>0.05</v>
      </c>
      <c r="L3399" s="184">
        <f t="shared" si="272"/>
        <v>10</v>
      </c>
      <c r="M3399" s="251"/>
      <c r="N3399" s="251"/>
      <c r="O3399" s="158">
        <v>0.05</v>
      </c>
      <c r="P3399" s="146"/>
      <c r="Q3399" s="145"/>
      <c r="R3399" s="175">
        <f t="shared" ca="1" si="271"/>
        <v>1</v>
      </c>
      <c r="S3399" s="176"/>
    </row>
    <row r="3400" spans="2:19" s="141" customFormat="1" ht="13.5" customHeight="1" x14ac:dyDescent="0.25">
      <c r="B3400" s="137">
        <v>3387</v>
      </c>
      <c r="C3400" s="86">
        <v>3</v>
      </c>
      <c r="D3400" s="143" t="s">
        <v>3565</v>
      </c>
      <c r="E3400" s="128" t="s">
        <v>2298</v>
      </c>
      <c r="F3400" s="86"/>
      <c r="G3400" s="86" t="s">
        <v>2285</v>
      </c>
      <c r="H3400" s="140">
        <f t="shared" ca="1" si="270"/>
        <v>0</v>
      </c>
      <c r="I3400" s="251">
        <v>42107</v>
      </c>
      <c r="J3400" s="251">
        <v>42146</v>
      </c>
      <c r="K3400" s="158">
        <v>1</v>
      </c>
      <c r="L3400" s="184">
        <f t="shared" si="272"/>
        <v>30</v>
      </c>
      <c r="M3400" s="251"/>
      <c r="N3400" s="251"/>
      <c r="O3400" s="158">
        <v>1</v>
      </c>
      <c r="P3400" s="146">
        <f t="shared" si="273"/>
        <v>0</v>
      </c>
      <c r="Q3400" s="145">
        <f t="shared" si="274"/>
        <v>0</v>
      </c>
      <c r="R3400" s="175">
        <f t="shared" ca="1" si="271"/>
        <v>0.26666666666666666</v>
      </c>
      <c r="S3400" s="176">
        <v>0</v>
      </c>
    </row>
    <row r="3401" spans="2:19" s="141" customFormat="1" ht="13.5" customHeight="1" x14ac:dyDescent="0.25">
      <c r="B3401" s="137">
        <v>3388</v>
      </c>
      <c r="C3401" s="86">
        <v>4</v>
      </c>
      <c r="D3401" s="143" t="s">
        <v>3566</v>
      </c>
      <c r="E3401" s="128" t="s">
        <v>2299</v>
      </c>
      <c r="F3401" s="86"/>
      <c r="G3401" s="86" t="s">
        <v>2285</v>
      </c>
      <c r="H3401" s="140">
        <f t="shared" ca="1" si="270"/>
        <v>0</v>
      </c>
      <c r="I3401" s="251">
        <v>42107</v>
      </c>
      <c r="J3401" s="251">
        <v>42132</v>
      </c>
      <c r="K3401" s="158">
        <v>0.4</v>
      </c>
      <c r="L3401" s="184">
        <f t="shared" si="272"/>
        <v>20</v>
      </c>
      <c r="M3401" s="251"/>
      <c r="N3401" s="251"/>
      <c r="O3401" s="158">
        <v>0.4</v>
      </c>
      <c r="P3401" s="146">
        <f t="shared" si="273"/>
        <v>0</v>
      </c>
      <c r="Q3401" s="145">
        <f t="shared" si="274"/>
        <v>0</v>
      </c>
      <c r="R3401" s="175">
        <f t="shared" ca="1" si="271"/>
        <v>0.4</v>
      </c>
      <c r="S3401" s="176">
        <v>0</v>
      </c>
    </row>
    <row r="3402" spans="2:19" s="141" customFormat="1" ht="13.5" customHeight="1" x14ac:dyDescent="0.25">
      <c r="B3402" s="137">
        <v>3389</v>
      </c>
      <c r="C3402" s="86">
        <v>5</v>
      </c>
      <c r="D3402" s="143" t="s">
        <v>3567</v>
      </c>
      <c r="E3402" s="128" t="s">
        <v>2300</v>
      </c>
      <c r="F3402" s="86"/>
      <c r="G3402" s="86"/>
      <c r="H3402" s="140">
        <f t="shared" ca="1" si="270"/>
        <v>0</v>
      </c>
      <c r="I3402" s="251">
        <v>42107</v>
      </c>
      <c r="J3402" s="251">
        <v>42132</v>
      </c>
      <c r="K3402" s="158">
        <v>0.15</v>
      </c>
      <c r="L3402" s="184">
        <f t="shared" si="272"/>
        <v>20</v>
      </c>
      <c r="M3402" s="251"/>
      <c r="N3402" s="251"/>
      <c r="O3402" s="158">
        <v>0.15</v>
      </c>
      <c r="P3402" s="146"/>
      <c r="Q3402" s="145"/>
      <c r="R3402" s="175">
        <f t="shared" ca="1" si="271"/>
        <v>0.4</v>
      </c>
      <c r="S3402" s="176"/>
    </row>
    <row r="3403" spans="2:19" s="141" customFormat="1" ht="13.5" customHeight="1" x14ac:dyDescent="0.25">
      <c r="B3403" s="137">
        <v>3390</v>
      </c>
      <c r="C3403" s="86">
        <v>5</v>
      </c>
      <c r="D3403" s="143" t="s">
        <v>3568</v>
      </c>
      <c r="E3403" s="128" t="s">
        <v>2301</v>
      </c>
      <c r="F3403" s="86"/>
      <c r="G3403" s="86"/>
      <c r="H3403" s="140">
        <f t="shared" ca="1" si="270"/>
        <v>0</v>
      </c>
      <c r="I3403" s="251">
        <v>42107</v>
      </c>
      <c r="J3403" s="251">
        <v>42132</v>
      </c>
      <c r="K3403" s="158">
        <v>0.15</v>
      </c>
      <c r="L3403" s="184">
        <f t="shared" si="272"/>
        <v>20</v>
      </c>
      <c r="M3403" s="251"/>
      <c r="N3403" s="251"/>
      <c r="O3403" s="158">
        <v>0.15</v>
      </c>
      <c r="P3403" s="146"/>
      <c r="Q3403" s="145"/>
      <c r="R3403" s="175">
        <f t="shared" ca="1" si="271"/>
        <v>0.4</v>
      </c>
      <c r="S3403" s="176"/>
    </row>
    <row r="3404" spans="2:19" s="141" customFormat="1" ht="13.5" customHeight="1" x14ac:dyDescent="0.25">
      <c r="B3404" s="137">
        <v>3391</v>
      </c>
      <c r="C3404" s="86">
        <v>5</v>
      </c>
      <c r="D3404" s="143" t="s">
        <v>3569</v>
      </c>
      <c r="E3404" s="128" t="s">
        <v>2290</v>
      </c>
      <c r="F3404" s="86"/>
      <c r="G3404" s="86"/>
      <c r="H3404" s="140">
        <f t="shared" ca="1" si="270"/>
        <v>0</v>
      </c>
      <c r="I3404" s="251">
        <v>42107</v>
      </c>
      <c r="J3404" s="251">
        <v>42118</v>
      </c>
      <c r="K3404" s="158">
        <v>0.05</v>
      </c>
      <c r="L3404" s="184">
        <f t="shared" si="272"/>
        <v>10</v>
      </c>
      <c r="M3404" s="251"/>
      <c r="N3404" s="251"/>
      <c r="O3404" s="158">
        <v>0.05</v>
      </c>
      <c r="P3404" s="146"/>
      <c r="Q3404" s="145"/>
      <c r="R3404" s="175">
        <f t="shared" ca="1" si="271"/>
        <v>0.8</v>
      </c>
      <c r="S3404" s="176"/>
    </row>
    <row r="3405" spans="2:19" s="141" customFormat="1" ht="13.5" customHeight="1" x14ac:dyDescent="0.25">
      <c r="B3405" s="137">
        <v>3392</v>
      </c>
      <c r="C3405" s="86">
        <v>5</v>
      </c>
      <c r="D3405" s="143" t="s">
        <v>3570</v>
      </c>
      <c r="E3405" s="128" t="s">
        <v>2291</v>
      </c>
      <c r="F3405" s="86"/>
      <c r="G3405" s="86"/>
      <c r="H3405" s="140">
        <f t="shared" ca="1" si="270"/>
        <v>0</v>
      </c>
      <c r="I3405" s="251">
        <v>42121</v>
      </c>
      <c r="J3405" s="251">
        <v>42132</v>
      </c>
      <c r="K3405" s="158">
        <v>0.05</v>
      </c>
      <c r="L3405" s="184">
        <f t="shared" si="272"/>
        <v>10</v>
      </c>
      <c r="M3405" s="251"/>
      <c r="N3405" s="251"/>
      <c r="O3405" s="158">
        <v>0.05</v>
      </c>
      <c r="P3405" s="146"/>
      <c r="Q3405" s="145"/>
      <c r="R3405" s="175">
        <f t="shared" ca="1" si="271"/>
        <v>0</v>
      </c>
      <c r="S3405" s="176"/>
    </row>
    <row r="3406" spans="2:19" s="141" customFormat="1" ht="13.5" customHeight="1" x14ac:dyDescent="0.25">
      <c r="B3406" s="137">
        <v>3393</v>
      </c>
      <c r="C3406" s="86">
        <v>4</v>
      </c>
      <c r="D3406" s="143" t="s">
        <v>3571</v>
      </c>
      <c r="E3406" s="128" t="s">
        <v>2302</v>
      </c>
      <c r="F3406" s="86"/>
      <c r="G3406" s="86" t="s">
        <v>2285</v>
      </c>
      <c r="H3406" s="140">
        <f t="shared" ca="1" si="270"/>
        <v>0</v>
      </c>
      <c r="I3406" s="251">
        <v>42107</v>
      </c>
      <c r="J3406" s="251">
        <v>42146</v>
      </c>
      <c r="K3406" s="158">
        <v>0.4</v>
      </c>
      <c r="L3406" s="184">
        <f t="shared" si="272"/>
        <v>30</v>
      </c>
      <c r="M3406" s="251"/>
      <c r="N3406" s="251"/>
      <c r="O3406" s="158">
        <v>0.4</v>
      </c>
      <c r="P3406" s="146">
        <f t="shared" si="273"/>
        <v>0</v>
      </c>
      <c r="Q3406" s="145">
        <f t="shared" si="274"/>
        <v>0</v>
      </c>
      <c r="R3406" s="175">
        <f t="shared" ca="1" si="271"/>
        <v>0.26666666666666666</v>
      </c>
      <c r="S3406" s="176">
        <f>AVERAGE(S3409:S3416)</f>
        <v>0</v>
      </c>
    </row>
    <row r="3407" spans="2:19" s="141" customFormat="1" ht="13.5" customHeight="1" x14ac:dyDescent="0.25">
      <c r="B3407" s="137">
        <v>3394</v>
      </c>
      <c r="C3407" s="86">
        <v>5</v>
      </c>
      <c r="D3407" s="143" t="s">
        <v>3572</v>
      </c>
      <c r="E3407" s="128" t="s">
        <v>2293</v>
      </c>
      <c r="F3407" s="86"/>
      <c r="G3407" s="86"/>
      <c r="H3407" s="140">
        <f t="shared" ca="1" si="270"/>
        <v>0</v>
      </c>
      <c r="I3407" s="251">
        <v>42107</v>
      </c>
      <c r="J3407" s="251">
        <v>42132</v>
      </c>
      <c r="K3407" s="158">
        <v>0.25</v>
      </c>
      <c r="L3407" s="184">
        <f t="shared" si="272"/>
        <v>20</v>
      </c>
      <c r="M3407" s="251"/>
      <c r="N3407" s="251"/>
      <c r="O3407" s="158">
        <v>0.25</v>
      </c>
      <c r="P3407" s="146"/>
      <c r="Q3407" s="145"/>
      <c r="R3407" s="175">
        <f t="shared" ca="1" si="271"/>
        <v>0.4</v>
      </c>
      <c r="S3407" s="176"/>
    </row>
    <row r="3408" spans="2:19" s="141" customFormat="1" ht="13.5" customHeight="1" x14ac:dyDescent="0.25">
      <c r="B3408" s="137">
        <v>3395</v>
      </c>
      <c r="C3408" s="86">
        <v>5</v>
      </c>
      <c r="D3408" s="143" t="s">
        <v>3573</v>
      </c>
      <c r="E3408" s="128" t="s">
        <v>2294</v>
      </c>
      <c r="F3408" s="86"/>
      <c r="G3408" s="86"/>
      <c r="H3408" s="140">
        <f t="shared" ca="1" si="270"/>
        <v>0</v>
      </c>
      <c r="I3408" s="251">
        <v>42135</v>
      </c>
      <c r="J3408" s="251">
        <v>42146</v>
      </c>
      <c r="K3408" s="158">
        <v>0.15</v>
      </c>
      <c r="L3408" s="184">
        <f t="shared" si="272"/>
        <v>10</v>
      </c>
      <c r="M3408" s="251"/>
      <c r="N3408" s="251"/>
      <c r="O3408" s="158">
        <v>0.15</v>
      </c>
      <c r="P3408" s="146"/>
      <c r="Q3408" s="145"/>
      <c r="R3408" s="175">
        <f t="shared" ca="1" si="271"/>
        <v>0</v>
      </c>
      <c r="S3408" s="176"/>
    </row>
    <row r="3409" spans="2:19" s="141" customFormat="1" ht="13.5" customHeight="1" x14ac:dyDescent="0.25">
      <c r="B3409" s="137">
        <v>3396</v>
      </c>
      <c r="C3409" s="86">
        <v>4</v>
      </c>
      <c r="D3409" s="143" t="s">
        <v>3574</v>
      </c>
      <c r="E3409" s="128" t="s">
        <v>2303</v>
      </c>
      <c r="F3409" s="86"/>
      <c r="G3409" s="86" t="s">
        <v>2285</v>
      </c>
      <c r="H3409" s="140">
        <f t="shared" ca="1" si="270"/>
        <v>0</v>
      </c>
      <c r="I3409" s="251">
        <v>42135</v>
      </c>
      <c r="J3409" s="251">
        <v>42146</v>
      </c>
      <c r="K3409" s="147">
        <v>0.2</v>
      </c>
      <c r="L3409" s="184">
        <f t="shared" si="272"/>
        <v>10</v>
      </c>
      <c r="M3409" s="251"/>
      <c r="N3409" s="251"/>
      <c r="O3409" s="147">
        <v>0.2</v>
      </c>
      <c r="P3409" s="146">
        <f t="shared" si="273"/>
        <v>0</v>
      </c>
      <c r="Q3409" s="145">
        <f t="shared" si="274"/>
        <v>0</v>
      </c>
      <c r="R3409" s="175">
        <f t="shared" ca="1" si="271"/>
        <v>0</v>
      </c>
      <c r="S3409" s="176">
        <v>0</v>
      </c>
    </row>
    <row r="3410" spans="2:19" s="141" customFormat="1" ht="13.5" customHeight="1" x14ac:dyDescent="0.25">
      <c r="B3410" s="137">
        <v>3397</v>
      </c>
      <c r="C3410" s="86">
        <v>5</v>
      </c>
      <c r="D3410" s="143" t="s">
        <v>3575</v>
      </c>
      <c r="E3410" s="143" t="s">
        <v>2296</v>
      </c>
      <c r="F3410" s="86"/>
      <c r="G3410" s="86"/>
      <c r="H3410" s="140">
        <f t="shared" ca="1" si="270"/>
        <v>0</v>
      </c>
      <c r="I3410" s="251">
        <v>42135</v>
      </c>
      <c r="J3410" s="251">
        <v>42146</v>
      </c>
      <c r="K3410" s="147">
        <v>0.1</v>
      </c>
      <c r="L3410" s="184">
        <f t="shared" si="272"/>
        <v>10</v>
      </c>
      <c r="M3410" s="251"/>
      <c r="N3410" s="251"/>
      <c r="O3410" s="147">
        <v>0.1</v>
      </c>
      <c r="P3410" s="146"/>
      <c r="Q3410" s="145"/>
      <c r="R3410" s="175">
        <f t="shared" ca="1" si="271"/>
        <v>0</v>
      </c>
      <c r="S3410" s="176"/>
    </row>
    <row r="3411" spans="2:19" s="141" customFormat="1" ht="13.5" customHeight="1" x14ac:dyDescent="0.25">
      <c r="B3411" s="137">
        <v>3398</v>
      </c>
      <c r="C3411" s="86">
        <v>5</v>
      </c>
      <c r="D3411" s="143" t="s">
        <v>3576</v>
      </c>
      <c r="E3411" s="143" t="s">
        <v>2297</v>
      </c>
      <c r="F3411" s="86"/>
      <c r="G3411" s="86"/>
      <c r="H3411" s="140">
        <f t="shared" ca="1" si="270"/>
        <v>0</v>
      </c>
      <c r="I3411" s="251">
        <v>42135</v>
      </c>
      <c r="J3411" s="251">
        <v>42146</v>
      </c>
      <c r="K3411" s="147">
        <v>0.1</v>
      </c>
      <c r="L3411" s="184">
        <f t="shared" si="272"/>
        <v>10</v>
      </c>
      <c r="M3411" s="251"/>
      <c r="N3411" s="251"/>
      <c r="O3411" s="147">
        <v>0.1</v>
      </c>
      <c r="P3411" s="146"/>
      <c r="Q3411" s="145"/>
      <c r="R3411" s="175">
        <f t="shared" ref="R3411:R3474" ca="1" si="275">IF(D$6&gt;=J3411,1,IF(D$6&lt;I3411,0,IF(AND(D$6&gt;=I3411,D$6&lt;J3411),(D$6-I3411)/L3411,"")))</f>
        <v>0</v>
      </c>
      <c r="S3411" s="176"/>
    </row>
    <row r="3412" spans="2:19" s="141" customFormat="1" ht="13.5" customHeight="1" x14ac:dyDescent="0.25">
      <c r="B3412" s="137">
        <v>3399</v>
      </c>
      <c r="C3412" s="86">
        <v>3</v>
      </c>
      <c r="D3412" s="143" t="s">
        <v>3577</v>
      </c>
      <c r="E3412" s="128" t="s">
        <v>2304</v>
      </c>
      <c r="F3412" s="86"/>
      <c r="G3412" s="86"/>
      <c r="H3412" s="140">
        <f t="shared" ca="1" si="270"/>
        <v>0</v>
      </c>
      <c r="I3412" s="251">
        <v>42150</v>
      </c>
      <c r="J3412" s="251">
        <v>42167</v>
      </c>
      <c r="K3412" s="158">
        <v>0.3</v>
      </c>
      <c r="L3412" s="184">
        <f t="shared" si="272"/>
        <v>14</v>
      </c>
      <c r="M3412" s="251"/>
      <c r="N3412" s="251"/>
      <c r="O3412" s="158">
        <v>0.3</v>
      </c>
      <c r="P3412" s="146">
        <f t="shared" ref="P3412:P3414" si="276">NETWORKDAYS(M3412,N3412,0)</f>
        <v>0</v>
      </c>
      <c r="Q3412" s="145">
        <f t="shared" ref="Q3412:Q3414" si="277">N3412-M3412</f>
        <v>0</v>
      </c>
      <c r="R3412" s="175">
        <f t="shared" ca="1" si="275"/>
        <v>0</v>
      </c>
      <c r="S3412" s="176">
        <f>AVERAGE(S3417:S3420)</f>
        <v>0</v>
      </c>
    </row>
    <row r="3413" spans="2:19" s="141" customFormat="1" ht="13.5" customHeight="1" x14ac:dyDescent="0.25">
      <c r="B3413" s="137">
        <v>3400</v>
      </c>
      <c r="C3413" s="86">
        <v>4</v>
      </c>
      <c r="D3413" s="143" t="s">
        <v>3578</v>
      </c>
      <c r="E3413" s="128" t="s">
        <v>2305</v>
      </c>
      <c r="F3413" s="86"/>
      <c r="G3413" s="86"/>
      <c r="H3413" s="140">
        <f t="shared" ca="1" si="270"/>
        <v>0</v>
      </c>
      <c r="I3413" s="251">
        <v>42150</v>
      </c>
      <c r="J3413" s="251">
        <v>42153</v>
      </c>
      <c r="K3413" s="158">
        <v>0.1</v>
      </c>
      <c r="L3413" s="184">
        <f t="shared" si="272"/>
        <v>4</v>
      </c>
      <c r="M3413" s="251"/>
      <c r="N3413" s="251"/>
      <c r="O3413" s="158">
        <v>0.1</v>
      </c>
      <c r="P3413" s="146">
        <f t="shared" si="276"/>
        <v>0</v>
      </c>
      <c r="Q3413" s="145">
        <f t="shared" si="277"/>
        <v>0</v>
      </c>
      <c r="R3413" s="175">
        <f t="shared" ca="1" si="275"/>
        <v>0</v>
      </c>
      <c r="S3413" s="176">
        <f>AVERAGE(S3418:S3421)</f>
        <v>0</v>
      </c>
    </row>
    <row r="3414" spans="2:19" s="141" customFormat="1" ht="13.5" customHeight="1" x14ac:dyDescent="0.25">
      <c r="B3414" s="137">
        <v>3401</v>
      </c>
      <c r="C3414" s="86">
        <v>4</v>
      </c>
      <c r="D3414" s="143" t="s">
        <v>3579</v>
      </c>
      <c r="E3414" s="128" t="s">
        <v>2306</v>
      </c>
      <c r="F3414" s="86"/>
      <c r="G3414" s="86"/>
      <c r="H3414" s="140">
        <f t="shared" ca="1" si="270"/>
        <v>0</v>
      </c>
      <c r="I3414" s="251">
        <v>42156</v>
      </c>
      <c r="J3414" s="251">
        <v>42167</v>
      </c>
      <c r="K3414" s="158">
        <v>0.2</v>
      </c>
      <c r="L3414" s="184">
        <f t="shared" si="272"/>
        <v>10</v>
      </c>
      <c r="M3414" s="251"/>
      <c r="N3414" s="251"/>
      <c r="O3414" s="158">
        <v>0.2</v>
      </c>
      <c r="P3414" s="146">
        <f t="shared" si="276"/>
        <v>0</v>
      </c>
      <c r="Q3414" s="145">
        <f t="shared" si="277"/>
        <v>0</v>
      </c>
      <c r="R3414" s="175">
        <f t="shared" ca="1" si="275"/>
        <v>0</v>
      </c>
      <c r="S3414" s="176">
        <f>AVERAGE(S3419:S3422)</f>
        <v>0</v>
      </c>
    </row>
    <row r="3415" spans="2:19" s="141" customFormat="1" ht="13.5" customHeight="1" x14ac:dyDescent="0.25">
      <c r="B3415" s="137">
        <v>3402</v>
      </c>
      <c r="C3415" s="86">
        <v>2</v>
      </c>
      <c r="D3415" s="143">
        <v>19.3</v>
      </c>
      <c r="E3415" s="128" t="s">
        <v>2307</v>
      </c>
      <c r="F3415" s="86"/>
      <c r="G3415" s="86" t="s">
        <v>2308</v>
      </c>
      <c r="H3415" s="140">
        <f t="shared" ca="1" si="270"/>
        <v>0</v>
      </c>
      <c r="I3415" s="251">
        <v>42150</v>
      </c>
      <c r="J3415" s="251">
        <v>42167</v>
      </c>
      <c r="K3415" s="147">
        <v>0.1</v>
      </c>
      <c r="L3415" s="184">
        <f t="shared" si="272"/>
        <v>14</v>
      </c>
      <c r="M3415" s="251"/>
      <c r="N3415" s="251"/>
      <c r="O3415" s="147">
        <v>0.1</v>
      </c>
      <c r="P3415" s="146">
        <f t="shared" si="273"/>
        <v>0</v>
      </c>
      <c r="Q3415" s="145">
        <f t="shared" si="274"/>
        <v>0</v>
      </c>
      <c r="R3415" s="175">
        <f t="shared" ca="1" si="275"/>
        <v>0</v>
      </c>
      <c r="S3415" s="176">
        <v>0</v>
      </c>
    </row>
    <row r="3416" spans="2:19" s="141" customFormat="1" ht="13.5" customHeight="1" x14ac:dyDescent="0.25">
      <c r="B3416" s="137">
        <v>3403</v>
      </c>
      <c r="C3416" s="86">
        <v>3</v>
      </c>
      <c r="D3416" s="143" t="s">
        <v>3580</v>
      </c>
      <c r="E3416" s="128" t="s">
        <v>2309</v>
      </c>
      <c r="F3416" s="86"/>
      <c r="G3416" s="86" t="s">
        <v>2308</v>
      </c>
      <c r="H3416" s="140">
        <f t="shared" ca="1" si="270"/>
        <v>0</v>
      </c>
      <c r="I3416" s="251">
        <v>42150</v>
      </c>
      <c r="J3416" s="251">
        <v>42153</v>
      </c>
      <c r="K3416" s="147">
        <v>7.0000000000000007E-2</v>
      </c>
      <c r="L3416" s="184">
        <f t="shared" si="272"/>
        <v>4</v>
      </c>
      <c r="M3416" s="251"/>
      <c r="N3416" s="251"/>
      <c r="O3416" s="147">
        <v>7.0000000000000007E-2</v>
      </c>
      <c r="P3416" s="146">
        <f t="shared" si="273"/>
        <v>0</v>
      </c>
      <c r="Q3416" s="145">
        <f t="shared" si="274"/>
        <v>0</v>
      </c>
      <c r="R3416" s="175">
        <f t="shared" ca="1" si="275"/>
        <v>0</v>
      </c>
      <c r="S3416" s="176">
        <v>0</v>
      </c>
    </row>
    <row r="3417" spans="2:19" s="141" customFormat="1" ht="13.5" customHeight="1" x14ac:dyDescent="0.25">
      <c r="B3417" s="137">
        <v>3404</v>
      </c>
      <c r="C3417" s="86">
        <v>4</v>
      </c>
      <c r="D3417" s="143" t="s">
        <v>3581</v>
      </c>
      <c r="E3417" s="128" t="s">
        <v>2310</v>
      </c>
      <c r="F3417" s="86"/>
      <c r="G3417" s="86" t="s">
        <v>2308</v>
      </c>
      <c r="H3417" s="140">
        <f t="shared" ca="1" si="270"/>
        <v>0</v>
      </c>
      <c r="I3417" s="251">
        <v>42150</v>
      </c>
      <c r="J3417" s="251">
        <v>42153</v>
      </c>
      <c r="K3417" s="147">
        <v>0.02</v>
      </c>
      <c r="L3417" s="184">
        <f t="shared" si="272"/>
        <v>4</v>
      </c>
      <c r="M3417" s="251"/>
      <c r="N3417" s="251"/>
      <c r="O3417" s="147">
        <v>0.02</v>
      </c>
      <c r="P3417" s="146">
        <f t="shared" si="273"/>
        <v>0</v>
      </c>
      <c r="Q3417" s="145">
        <f t="shared" si="274"/>
        <v>0</v>
      </c>
      <c r="R3417" s="175">
        <f t="shared" ca="1" si="275"/>
        <v>0</v>
      </c>
      <c r="S3417" s="176">
        <f>AVERAGE(S3418)</f>
        <v>0</v>
      </c>
    </row>
    <row r="3418" spans="2:19" s="141" customFormat="1" ht="13.5" customHeight="1" x14ac:dyDescent="0.25">
      <c r="B3418" s="137">
        <v>3405</v>
      </c>
      <c r="C3418" s="86">
        <v>4</v>
      </c>
      <c r="D3418" s="143" t="s">
        <v>3582</v>
      </c>
      <c r="E3418" s="128" t="s">
        <v>2311</v>
      </c>
      <c r="F3418" s="86"/>
      <c r="G3418" s="86" t="s">
        <v>2308</v>
      </c>
      <c r="H3418" s="140">
        <f t="shared" ca="1" si="270"/>
        <v>0</v>
      </c>
      <c r="I3418" s="251">
        <v>42150</v>
      </c>
      <c r="J3418" s="251">
        <v>42153</v>
      </c>
      <c r="K3418" s="147">
        <v>0.02</v>
      </c>
      <c r="L3418" s="184">
        <f t="shared" si="272"/>
        <v>4</v>
      </c>
      <c r="M3418" s="251"/>
      <c r="N3418" s="251"/>
      <c r="O3418" s="147">
        <v>0.02</v>
      </c>
      <c r="P3418" s="146">
        <f t="shared" si="273"/>
        <v>0</v>
      </c>
      <c r="Q3418" s="145">
        <f t="shared" si="274"/>
        <v>0</v>
      </c>
      <c r="R3418" s="175">
        <f t="shared" ca="1" si="275"/>
        <v>0</v>
      </c>
      <c r="S3418" s="176">
        <f>AVERAGE(S3419:S3442)</f>
        <v>0</v>
      </c>
    </row>
    <row r="3419" spans="2:19" s="141" customFormat="1" ht="13.5" customHeight="1" x14ac:dyDescent="0.25">
      <c r="B3419" s="137">
        <v>3406</v>
      </c>
      <c r="C3419" s="86">
        <v>4</v>
      </c>
      <c r="D3419" s="143" t="s">
        <v>3583</v>
      </c>
      <c r="E3419" s="128" t="s">
        <v>2312</v>
      </c>
      <c r="F3419" s="86"/>
      <c r="G3419" s="86" t="s">
        <v>2308</v>
      </c>
      <c r="H3419" s="140">
        <f t="shared" ca="1" si="270"/>
        <v>0</v>
      </c>
      <c r="I3419" s="251">
        <v>42150</v>
      </c>
      <c r="J3419" s="251">
        <v>42153</v>
      </c>
      <c r="K3419" s="147">
        <v>0.02</v>
      </c>
      <c r="L3419" s="184">
        <f t="shared" si="272"/>
        <v>4</v>
      </c>
      <c r="M3419" s="251"/>
      <c r="N3419" s="251"/>
      <c r="O3419" s="147">
        <v>0.02</v>
      </c>
      <c r="P3419" s="146">
        <f t="shared" si="273"/>
        <v>0</v>
      </c>
      <c r="Q3419" s="145">
        <f t="shared" si="274"/>
        <v>0</v>
      </c>
      <c r="R3419" s="175">
        <f t="shared" ca="1" si="275"/>
        <v>0</v>
      </c>
      <c r="S3419" s="176">
        <v>0</v>
      </c>
    </row>
    <row r="3420" spans="2:19" s="141" customFormat="1" ht="13.5" customHeight="1" x14ac:dyDescent="0.25">
      <c r="B3420" s="137">
        <v>3407</v>
      </c>
      <c r="C3420" s="86">
        <v>4</v>
      </c>
      <c r="D3420" s="143" t="s">
        <v>3583</v>
      </c>
      <c r="E3420" s="128" t="s">
        <v>2313</v>
      </c>
      <c r="F3420" s="86"/>
      <c r="G3420" s="86" t="s">
        <v>2308</v>
      </c>
      <c r="H3420" s="140">
        <f t="shared" ca="1" si="270"/>
        <v>0</v>
      </c>
      <c r="I3420" s="251">
        <v>42150</v>
      </c>
      <c r="J3420" s="251">
        <v>42153</v>
      </c>
      <c r="K3420" s="147">
        <v>0.01</v>
      </c>
      <c r="L3420" s="184">
        <f t="shared" si="272"/>
        <v>4</v>
      </c>
      <c r="M3420" s="251"/>
      <c r="N3420" s="251"/>
      <c r="O3420" s="147">
        <v>0.01</v>
      </c>
      <c r="P3420" s="146">
        <f t="shared" si="273"/>
        <v>0</v>
      </c>
      <c r="Q3420" s="145">
        <f t="shared" si="274"/>
        <v>0</v>
      </c>
      <c r="R3420" s="175">
        <f t="shared" ca="1" si="275"/>
        <v>0</v>
      </c>
      <c r="S3420" s="176">
        <v>0</v>
      </c>
    </row>
    <row r="3421" spans="2:19" s="141" customFormat="1" ht="13.5" customHeight="1" x14ac:dyDescent="0.25">
      <c r="B3421" s="137">
        <v>3408</v>
      </c>
      <c r="C3421" s="86">
        <v>3</v>
      </c>
      <c r="D3421" s="143" t="s">
        <v>3584</v>
      </c>
      <c r="E3421" s="128" t="s">
        <v>2314</v>
      </c>
      <c r="F3421" s="86"/>
      <c r="G3421" s="86" t="s">
        <v>2308</v>
      </c>
      <c r="H3421" s="140">
        <f t="shared" ca="1" si="270"/>
        <v>0</v>
      </c>
      <c r="I3421" s="251">
        <v>42156</v>
      </c>
      <c r="J3421" s="251">
        <v>42167</v>
      </c>
      <c r="K3421" s="147">
        <v>0.03</v>
      </c>
      <c r="L3421" s="184">
        <f t="shared" si="272"/>
        <v>10</v>
      </c>
      <c r="M3421" s="251"/>
      <c r="N3421" s="251"/>
      <c r="O3421" s="147">
        <v>0.03</v>
      </c>
      <c r="P3421" s="146">
        <f t="shared" si="273"/>
        <v>0</v>
      </c>
      <c r="Q3421" s="145">
        <f t="shared" si="274"/>
        <v>0</v>
      </c>
      <c r="R3421" s="175">
        <f t="shared" ca="1" si="275"/>
        <v>0</v>
      </c>
      <c r="S3421" s="176">
        <v>0</v>
      </c>
    </row>
    <row r="3422" spans="2:19" s="141" customFormat="1" ht="13.5" customHeight="1" x14ac:dyDescent="0.25">
      <c r="B3422" s="137">
        <v>3409</v>
      </c>
      <c r="C3422" s="86">
        <v>4</v>
      </c>
      <c r="D3422" s="143" t="s">
        <v>3585</v>
      </c>
      <c r="E3422" s="128" t="s">
        <v>2315</v>
      </c>
      <c r="F3422" s="86"/>
      <c r="G3422" s="86" t="s">
        <v>2308</v>
      </c>
      <c r="H3422" s="140">
        <f t="shared" ca="1" si="270"/>
        <v>0</v>
      </c>
      <c r="I3422" s="251">
        <v>42156</v>
      </c>
      <c r="J3422" s="251">
        <v>42167</v>
      </c>
      <c r="K3422" s="147">
        <v>0.01</v>
      </c>
      <c r="L3422" s="184">
        <f t="shared" si="272"/>
        <v>10</v>
      </c>
      <c r="M3422" s="251"/>
      <c r="N3422" s="251"/>
      <c r="O3422" s="147">
        <v>0.01</v>
      </c>
      <c r="P3422" s="146">
        <f t="shared" si="273"/>
        <v>0</v>
      </c>
      <c r="Q3422" s="145">
        <f t="shared" si="274"/>
        <v>0</v>
      </c>
      <c r="R3422" s="175">
        <f t="shared" ca="1" si="275"/>
        <v>0</v>
      </c>
      <c r="S3422" s="176">
        <v>0</v>
      </c>
    </row>
    <row r="3423" spans="2:19" s="141" customFormat="1" ht="13.5" customHeight="1" x14ac:dyDescent="0.25">
      <c r="B3423" s="137">
        <v>3410</v>
      </c>
      <c r="C3423" s="86">
        <v>4</v>
      </c>
      <c r="D3423" s="143" t="s">
        <v>3586</v>
      </c>
      <c r="E3423" s="128" t="s">
        <v>2316</v>
      </c>
      <c r="F3423" s="86"/>
      <c r="G3423" s="86" t="s">
        <v>2308</v>
      </c>
      <c r="H3423" s="140">
        <f t="shared" ca="1" si="270"/>
        <v>0</v>
      </c>
      <c r="I3423" s="251">
        <v>42156</v>
      </c>
      <c r="J3423" s="251">
        <v>42167</v>
      </c>
      <c r="K3423" s="147">
        <v>0.01</v>
      </c>
      <c r="L3423" s="184">
        <f t="shared" si="272"/>
        <v>10</v>
      </c>
      <c r="M3423" s="251"/>
      <c r="N3423" s="251"/>
      <c r="O3423" s="147">
        <v>0.01</v>
      </c>
      <c r="P3423" s="146">
        <f t="shared" si="273"/>
        <v>0</v>
      </c>
      <c r="Q3423" s="145">
        <f t="shared" si="274"/>
        <v>0</v>
      </c>
      <c r="R3423" s="175">
        <f t="shared" ca="1" si="275"/>
        <v>0</v>
      </c>
      <c r="S3423" s="176">
        <v>0</v>
      </c>
    </row>
    <row r="3424" spans="2:19" s="141" customFormat="1" ht="13.5" customHeight="1" x14ac:dyDescent="0.25">
      <c r="B3424" s="137">
        <v>3411</v>
      </c>
      <c r="C3424" s="86">
        <v>4</v>
      </c>
      <c r="D3424" s="143" t="s">
        <v>3587</v>
      </c>
      <c r="E3424" s="128" t="s">
        <v>2317</v>
      </c>
      <c r="F3424" s="86"/>
      <c r="G3424" s="86" t="s">
        <v>2308</v>
      </c>
      <c r="H3424" s="140">
        <f t="shared" ca="1" si="270"/>
        <v>0</v>
      </c>
      <c r="I3424" s="251">
        <v>42156</v>
      </c>
      <c r="J3424" s="251">
        <v>42167</v>
      </c>
      <c r="K3424" s="147">
        <v>5.0000000000000001E-3</v>
      </c>
      <c r="L3424" s="184">
        <f t="shared" si="272"/>
        <v>10</v>
      </c>
      <c r="M3424" s="251"/>
      <c r="N3424" s="251"/>
      <c r="O3424" s="147">
        <v>5.0000000000000001E-3</v>
      </c>
      <c r="P3424" s="146">
        <f t="shared" si="273"/>
        <v>0</v>
      </c>
      <c r="Q3424" s="145">
        <f t="shared" si="274"/>
        <v>0</v>
      </c>
      <c r="R3424" s="175">
        <f t="shared" ca="1" si="275"/>
        <v>0</v>
      </c>
      <c r="S3424" s="176">
        <v>0</v>
      </c>
    </row>
    <row r="3425" spans="2:19" s="141" customFormat="1" ht="13.5" customHeight="1" x14ac:dyDescent="0.25">
      <c r="B3425" s="137">
        <v>3412</v>
      </c>
      <c r="C3425" s="86">
        <v>4</v>
      </c>
      <c r="D3425" s="143" t="s">
        <v>3588</v>
      </c>
      <c r="E3425" s="128" t="s">
        <v>2318</v>
      </c>
      <c r="F3425" s="86"/>
      <c r="G3425" s="86" t="s">
        <v>2308</v>
      </c>
      <c r="H3425" s="140">
        <f t="shared" ca="1" si="270"/>
        <v>0</v>
      </c>
      <c r="I3425" s="251">
        <v>42156</v>
      </c>
      <c r="J3425" s="251">
        <v>42167</v>
      </c>
      <c r="K3425" s="147">
        <v>5.0000000000000001E-3</v>
      </c>
      <c r="L3425" s="184">
        <f t="shared" si="272"/>
        <v>10</v>
      </c>
      <c r="M3425" s="251"/>
      <c r="N3425" s="251"/>
      <c r="O3425" s="147">
        <v>5.0000000000000001E-3</v>
      </c>
      <c r="P3425" s="146">
        <f t="shared" si="273"/>
        <v>0</v>
      </c>
      <c r="Q3425" s="145">
        <f t="shared" si="274"/>
        <v>0</v>
      </c>
      <c r="R3425" s="175">
        <f t="shared" ca="1" si="275"/>
        <v>0</v>
      </c>
      <c r="S3425" s="176">
        <v>0</v>
      </c>
    </row>
    <row r="3426" spans="2:19" s="141" customFormat="1" ht="13.5" customHeight="1" x14ac:dyDescent="0.25">
      <c r="B3426" s="137">
        <v>3413</v>
      </c>
      <c r="C3426" s="86">
        <v>2</v>
      </c>
      <c r="D3426" s="143">
        <v>19.399999999999999</v>
      </c>
      <c r="E3426" s="128" t="s">
        <v>2319</v>
      </c>
      <c r="F3426" s="86" t="s">
        <v>2320</v>
      </c>
      <c r="G3426" s="86" t="s">
        <v>2308</v>
      </c>
      <c r="H3426" s="140">
        <f t="shared" ca="1" si="270"/>
        <v>0</v>
      </c>
      <c r="I3426" s="251">
        <v>42170</v>
      </c>
      <c r="J3426" s="251">
        <v>42202</v>
      </c>
      <c r="K3426" s="147">
        <v>0.5</v>
      </c>
      <c r="L3426" s="184">
        <f t="shared" si="272"/>
        <v>25</v>
      </c>
      <c r="M3426" s="251"/>
      <c r="N3426" s="251"/>
      <c r="O3426" s="147">
        <v>0.5</v>
      </c>
      <c r="P3426" s="146">
        <f t="shared" si="273"/>
        <v>0</v>
      </c>
      <c r="Q3426" s="145">
        <f t="shared" si="274"/>
        <v>0</v>
      </c>
      <c r="R3426" s="175">
        <f t="shared" ca="1" si="275"/>
        <v>0</v>
      </c>
      <c r="S3426" s="176">
        <v>0</v>
      </c>
    </row>
    <row r="3427" spans="2:19" s="141" customFormat="1" ht="13.5" customHeight="1" x14ac:dyDescent="0.25">
      <c r="B3427" s="137">
        <v>3414</v>
      </c>
      <c r="C3427" s="86">
        <v>3</v>
      </c>
      <c r="D3427" s="143" t="s">
        <v>3589</v>
      </c>
      <c r="E3427" s="128" t="s">
        <v>2321</v>
      </c>
      <c r="F3427" s="86"/>
      <c r="G3427" s="86" t="s">
        <v>2308</v>
      </c>
      <c r="H3427" s="140">
        <f t="shared" ca="1" si="270"/>
        <v>0</v>
      </c>
      <c r="I3427" s="251">
        <v>42170</v>
      </c>
      <c r="J3427" s="251">
        <v>42195</v>
      </c>
      <c r="K3427" s="147">
        <v>0.2</v>
      </c>
      <c r="L3427" s="184">
        <f t="shared" si="272"/>
        <v>20</v>
      </c>
      <c r="M3427" s="251"/>
      <c r="N3427" s="251"/>
      <c r="O3427" s="147">
        <v>0.2</v>
      </c>
      <c r="P3427" s="146">
        <f t="shared" si="273"/>
        <v>0</v>
      </c>
      <c r="Q3427" s="145">
        <f t="shared" si="274"/>
        <v>0</v>
      </c>
      <c r="R3427" s="175">
        <f t="shared" ca="1" si="275"/>
        <v>0</v>
      </c>
      <c r="S3427" s="176">
        <v>0</v>
      </c>
    </row>
    <row r="3428" spans="2:19" s="141" customFormat="1" ht="13.5" customHeight="1" x14ac:dyDescent="0.25">
      <c r="B3428" s="137">
        <v>3415</v>
      </c>
      <c r="C3428" s="86">
        <v>3</v>
      </c>
      <c r="D3428" s="143" t="s">
        <v>3590</v>
      </c>
      <c r="E3428" s="128" t="s">
        <v>2322</v>
      </c>
      <c r="F3428" s="86"/>
      <c r="G3428" s="86" t="s">
        <v>2308</v>
      </c>
      <c r="H3428" s="140">
        <f t="shared" ca="1" si="270"/>
        <v>0</v>
      </c>
      <c r="I3428" s="251">
        <v>42171</v>
      </c>
      <c r="J3428" s="251">
        <v>42200</v>
      </c>
      <c r="K3428" s="147">
        <v>0.2</v>
      </c>
      <c r="L3428" s="184">
        <f t="shared" si="272"/>
        <v>22</v>
      </c>
      <c r="M3428" s="251"/>
      <c r="N3428" s="251"/>
      <c r="O3428" s="147">
        <v>0.2</v>
      </c>
      <c r="P3428" s="146">
        <f t="shared" si="273"/>
        <v>0</v>
      </c>
      <c r="Q3428" s="145">
        <f t="shared" si="274"/>
        <v>0</v>
      </c>
      <c r="R3428" s="175">
        <f t="shared" ca="1" si="275"/>
        <v>0</v>
      </c>
      <c r="S3428" s="176">
        <v>0</v>
      </c>
    </row>
    <row r="3429" spans="2:19" s="141" customFormat="1" ht="13.5" customHeight="1" x14ac:dyDescent="0.25">
      <c r="B3429" s="137">
        <v>3416</v>
      </c>
      <c r="C3429" s="86">
        <v>3</v>
      </c>
      <c r="D3429" s="143" t="s">
        <v>3591</v>
      </c>
      <c r="E3429" s="128" t="s">
        <v>2323</v>
      </c>
      <c r="F3429" s="86"/>
      <c r="G3429" s="86" t="s">
        <v>2308</v>
      </c>
      <c r="H3429" s="140">
        <f t="shared" ca="1" si="270"/>
        <v>0</v>
      </c>
      <c r="I3429" s="251">
        <v>42172</v>
      </c>
      <c r="J3429" s="251">
        <v>42201</v>
      </c>
      <c r="K3429" s="147">
        <v>0.08</v>
      </c>
      <c r="L3429" s="184">
        <f t="shared" si="272"/>
        <v>22</v>
      </c>
      <c r="M3429" s="251"/>
      <c r="N3429" s="251"/>
      <c r="O3429" s="147">
        <v>0.08</v>
      </c>
      <c r="P3429" s="146">
        <f t="shared" si="273"/>
        <v>0</v>
      </c>
      <c r="Q3429" s="145">
        <f t="shared" si="274"/>
        <v>0</v>
      </c>
      <c r="R3429" s="175">
        <f t="shared" ca="1" si="275"/>
        <v>0</v>
      </c>
      <c r="S3429" s="176">
        <v>0</v>
      </c>
    </row>
    <row r="3430" spans="2:19" s="141" customFormat="1" ht="13.5" customHeight="1" x14ac:dyDescent="0.25">
      <c r="B3430" s="137">
        <v>3417</v>
      </c>
      <c r="C3430" s="86">
        <v>3</v>
      </c>
      <c r="D3430" s="143" t="s">
        <v>3592</v>
      </c>
      <c r="E3430" s="128" t="s">
        <v>2324</v>
      </c>
      <c r="F3430" s="86"/>
      <c r="G3430" s="86" t="s">
        <v>2308</v>
      </c>
      <c r="H3430" s="140">
        <f t="shared" ca="1" si="270"/>
        <v>0</v>
      </c>
      <c r="I3430" s="251">
        <v>42198</v>
      </c>
      <c r="J3430" s="251">
        <v>42202</v>
      </c>
      <c r="K3430" s="147">
        <v>0.02</v>
      </c>
      <c r="L3430" s="184">
        <f t="shared" si="272"/>
        <v>5</v>
      </c>
      <c r="M3430" s="251"/>
      <c r="N3430" s="251"/>
      <c r="O3430" s="147">
        <v>0.02</v>
      </c>
      <c r="P3430" s="146">
        <f t="shared" si="273"/>
        <v>0</v>
      </c>
      <c r="Q3430" s="145">
        <f t="shared" si="274"/>
        <v>0</v>
      </c>
      <c r="R3430" s="175">
        <f t="shared" ca="1" si="275"/>
        <v>0</v>
      </c>
      <c r="S3430" s="176">
        <v>0</v>
      </c>
    </row>
    <row r="3431" spans="2:19" s="141" customFormat="1" ht="13.5" customHeight="1" x14ac:dyDescent="0.25">
      <c r="B3431" s="137">
        <v>3418</v>
      </c>
      <c r="C3431" s="86">
        <v>2</v>
      </c>
      <c r="D3431" s="143">
        <v>19.5</v>
      </c>
      <c r="E3431" s="128" t="s">
        <v>2325</v>
      </c>
      <c r="F3431" s="86"/>
      <c r="G3431" s="86" t="s">
        <v>2326</v>
      </c>
      <c r="H3431" s="140">
        <f t="shared" ca="1" si="270"/>
        <v>0</v>
      </c>
      <c r="I3431" s="251">
        <v>42203</v>
      </c>
      <c r="J3431" s="251">
        <v>42203</v>
      </c>
      <c r="K3431" s="147">
        <v>0.05</v>
      </c>
      <c r="L3431" s="184">
        <f t="shared" si="272"/>
        <v>0</v>
      </c>
      <c r="M3431" s="251"/>
      <c r="N3431" s="251"/>
      <c r="O3431" s="147">
        <v>0.05</v>
      </c>
      <c r="P3431" s="146">
        <f t="shared" si="273"/>
        <v>0</v>
      </c>
      <c r="Q3431" s="145">
        <f t="shared" si="274"/>
        <v>0</v>
      </c>
      <c r="R3431" s="175">
        <f t="shared" ca="1" si="275"/>
        <v>0</v>
      </c>
      <c r="S3431" s="176">
        <v>0</v>
      </c>
    </row>
    <row r="3432" spans="2:19" s="141" customFormat="1" ht="13.5" customHeight="1" x14ac:dyDescent="0.25">
      <c r="B3432" s="137">
        <v>3419</v>
      </c>
      <c r="C3432" s="86">
        <v>3</v>
      </c>
      <c r="D3432" s="143" t="s">
        <v>3593</v>
      </c>
      <c r="E3432" s="128" t="s">
        <v>2327</v>
      </c>
      <c r="F3432" s="86"/>
      <c r="G3432" s="86" t="s">
        <v>2326</v>
      </c>
      <c r="H3432" s="140">
        <f t="shared" ca="1" si="270"/>
        <v>0</v>
      </c>
      <c r="I3432" s="251">
        <v>42203</v>
      </c>
      <c r="J3432" s="251">
        <v>42203</v>
      </c>
      <c r="K3432" s="147">
        <v>0.04</v>
      </c>
      <c r="L3432" s="184">
        <f t="shared" si="272"/>
        <v>0</v>
      </c>
      <c r="M3432" s="251"/>
      <c r="N3432" s="251"/>
      <c r="O3432" s="147">
        <v>0.04</v>
      </c>
      <c r="P3432" s="146">
        <f t="shared" si="273"/>
        <v>0</v>
      </c>
      <c r="Q3432" s="145">
        <f t="shared" si="274"/>
        <v>0</v>
      </c>
      <c r="R3432" s="175">
        <f t="shared" ca="1" si="275"/>
        <v>0</v>
      </c>
      <c r="S3432" s="176">
        <v>0</v>
      </c>
    </row>
    <row r="3433" spans="2:19" s="141" customFormat="1" ht="13.5" customHeight="1" x14ac:dyDescent="0.25">
      <c r="B3433" s="137">
        <v>3420</v>
      </c>
      <c r="C3433" s="86">
        <v>3</v>
      </c>
      <c r="D3433" s="143" t="s">
        <v>3594</v>
      </c>
      <c r="E3433" s="128" t="s">
        <v>2328</v>
      </c>
      <c r="F3433" s="86"/>
      <c r="G3433" s="86" t="s">
        <v>2326</v>
      </c>
      <c r="H3433" s="140">
        <f t="shared" ca="1" si="270"/>
        <v>0</v>
      </c>
      <c r="I3433" s="251">
        <v>42203</v>
      </c>
      <c r="J3433" s="251">
        <v>42203</v>
      </c>
      <c r="K3433" s="147">
        <v>0.01</v>
      </c>
      <c r="L3433" s="184">
        <f t="shared" si="272"/>
        <v>0</v>
      </c>
      <c r="M3433" s="251"/>
      <c r="N3433" s="251"/>
      <c r="O3433" s="147">
        <v>0.01</v>
      </c>
      <c r="P3433" s="146">
        <f t="shared" si="273"/>
        <v>0</v>
      </c>
      <c r="Q3433" s="145">
        <f t="shared" si="274"/>
        <v>0</v>
      </c>
      <c r="R3433" s="175">
        <f t="shared" ca="1" si="275"/>
        <v>0</v>
      </c>
      <c r="S3433" s="176">
        <v>0</v>
      </c>
    </row>
    <row r="3434" spans="2:19" s="141" customFormat="1" ht="13.5" customHeight="1" x14ac:dyDescent="0.25">
      <c r="B3434" s="137">
        <v>3421</v>
      </c>
      <c r="C3434" s="86">
        <v>2</v>
      </c>
      <c r="D3434" s="143">
        <v>19.600000000000001</v>
      </c>
      <c r="E3434" s="128" t="s">
        <v>163</v>
      </c>
      <c r="F3434" s="86" t="s">
        <v>2329</v>
      </c>
      <c r="G3434" s="86" t="s">
        <v>2308</v>
      </c>
      <c r="H3434" s="140">
        <f t="shared" ca="1" si="270"/>
        <v>0</v>
      </c>
      <c r="I3434" s="251">
        <v>42205</v>
      </c>
      <c r="J3434" s="251">
        <v>42223</v>
      </c>
      <c r="K3434" s="147">
        <v>0.5</v>
      </c>
      <c r="L3434" s="184">
        <f t="shared" si="272"/>
        <v>15</v>
      </c>
      <c r="M3434" s="251"/>
      <c r="N3434" s="251"/>
      <c r="O3434" s="147">
        <v>0.5</v>
      </c>
      <c r="P3434" s="146">
        <f t="shared" si="273"/>
        <v>0</v>
      </c>
      <c r="Q3434" s="145">
        <f t="shared" si="274"/>
        <v>0</v>
      </c>
      <c r="R3434" s="175">
        <f t="shared" ca="1" si="275"/>
        <v>0</v>
      </c>
      <c r="S3434" s="176">
        <v>0</v>
      </c>
    </row>
    <row r="3435" spans="2:19" s="141" customFormat="1" ht="13.5" customHeight="1" x14ac:dyDescent="0.25">
      <c r="B3435" s="137">
        <v>3422</v>
      </c>
      <c r="C3435" s="86">
        <v>3</v>
      </c>
      <c r="D3435" s="143" t="s">
        <v>3595</v>
      </c>
      <c r="E3435" s="128" t="s">
        <v>2321</v>
      </c>
      <c r="F3435" s="86"/>
      <c r="G3435" s="86" t="s">
        <v>2308</v>
      </c>
      <c r="H3435" s="140">
        <f t="shared" ca="1" si="270"/>
        <v>0</v>
      </c>
      <c r="I3435" s="251">
        <v>42205</v>
      </c>
      <c r="J3435" s="251">
        <v>42216</v>
      </c>
      <c r="K3435" s="147">
        <v>0.2</v>
      </c>
      <c r="L3435" s="184">
        <f t="shared" si="272"/>
        <v>10</v>
      </c>
      <c r="M3435" s="251"/>
      <c r="N3435" s="251"/>
      <c r="O3435" s="147">
        <v>0.2</v>
      </c>
      <c r="P3435" s="146">
        <f t="shared" si="273"/>
        <v>0</v>
      </c>
      <c r="Q3435" s="145">
        <f t="shared" si="274"/>
        <v>0</v>
      </c>
      <c r="R3435" s="175">
        <f t="shared" ca="1" si="275"/>
        <v>0</v>
      </c>
      <c r="S3435" s="176">
        <v>0</v>
      </c>
    </row>
    <row r="3436" spans="2:19" s="141" customFormat="1" ht="13.5" customHeight="1" x14ac:dyDescent="0.25">
      <c r="B3436" s="137">
        <v>3423</v>
      </c>
      <c r="C3436" s="86">
        <v>3</v>
      </c>
      <c r="D3436" s="143" t="s">
        <v>3596</v>
      </c>
      <c r="E3436" s="128" t="s">
        <v>2322</v>
      </c>
      <c r="F3436" s="86"/>
      <c r="G3436" s="86" t="s">
        <v>2308</v>
      </c>
      <c r="H3436" s="140">
        <f t="shared" ca="1" si="270"/>
        <v>0</v>
      </c>
      <c r="I3436" s="251">
        <v>42206</v>
      </c>
      <c r="J3436" s="251">
        <v>42221</v>
      </c>
      <c r="K3436" s="147">
        <v>0.2</v>
      </c>
      <c r="L3436" s="184">
        <f t="shared" si="272"/>
        <v>12</v>
      </c>
      <c r="M3436" s="251"/>
      <c r="N3436" s="251"/>
      <c r="O3436" s="147">
        <v>0.2</v>
      </c>
      <c r="P3436" s="146">
        <f t="shared" si="273"/>
        <v>0</v>
      </c>
      <c r="Q3436" s="145">
        <f t="shared" si="274"/>
        <v>0</v>
      </c>
      <c r="R3436" s="175">
        <f t="shared" ca="1" si="275"/>
        <v>0</v>
      </c>
      <c r="S3436" s="176">
        <v>0</v>
      </c>
    </row>
    <row r="3437" spans="2:19" s="141" customFormat="1" ht="13.5" customHeight="1" x14ac:dyDescent="0.25">
      <c r="B3437" s="137">
        <v>3424</v>
      </c>
      <c r="C3437" s="86">
        <v>3</v>
      </c>
      <c r="D3437" s="143" t="s">
        <v>3597</v>
      </c>
      <c r="E3437" s="128" t="s">
        <v>2323</v>
      </c>
      <c r="F3437" s="86"/>
      <c r="G3437" s="86" t="s">
        <v>2308</v>
      </c>
      <c r="H3437" s="140">
        <f t="shared" ca="1" si="270"/>
        <v>0</v>
      </c>
      <c r="I3437" s="251">
        <v>42207</v>
      </c>
      <c r="J3437" s="251">
        <v>42222</v>
      </c>
      <c r="K3437" s="147">
        <v>0.08</v>
      </c>
      <c r="L3437" s="184">
        <f t="shared" si="272"/>
        <v>12</v>
      </c>
      <c r="M3437" s="251"/>
      <c r="N3437" s="251"/>
      <c r="O3437" s="147">
        <v>0.08</v>
      </c>
      <c r="P3437" s="146">
        <f t="shared" si="273"/>
        <v>0</v>
      </c>
      <c r="Q3437" s="145">
        <f t="shared" si="274"/>
        <v>0</v>
      </c>
      <c r="R3437" s="175">
        <f t="shared" ca="1" si="275"/>
        <v>0</v>
      </c>
      <c r="S3437" s="176">
        <v>0</v>
      </c>
    </row>
    <row r="3438" spans="2:19" s="141" customFormat="1" ht="13.5" customHeight="1" x14ac:dyDescent="0.25">
      <c r="B3438" s="137">
        <v>3425</v>
      </c>
      <c r="C3438" s="86">
        <v>3</v>
      </c>
      <c r="D3438" s="143" t="s">
        <v>3598</v>
      </c>
      <c r="E3438" s="128" t="s">
        <v>2324</v>
      </c>
      <c r="F3438" s="86"/>
      <c r="G3438" s="86" t="s">
        <v>2308</v>
      </c>
      <c r="H3438" s="140">
        <f t="shared" ca="1" si="270"/>
        <v>0</v>
      </c>
      <c r="I3438" s="251">
        <v>42219</v>
      </c>
      <c r="J3438" s="251">
        <v>42223</v>
      </c>
      <c r="K3438" s="147">
        <v>0.02</v>
      </c>
      <c r="L3438" s="184">
        <f t="shared" si="272"/>
        <v>5</v>
      </c>
      <c r="M3438" s="251"/>
      <c r="N3438" s="251"/>
      <c r="O3438" s="147">
        <v>0.02</v>
      </c>
      <c r="P3438" s="146">
        <f t="shared" si="273"/>
        <v>0</v>
      </c>
      <c r="Q3438" s="145">
        <f t="shared" si="274"/>
        <v>0</v>
      </c>
      <c r="R3438" s="175">
        <f t="shared" ca="1" si="275"/>
        <v>0</v>
      </c>
      <c r="S3438" s="176">
        <v>0</v>
      </c>
    </row>
    <row r="3439" spans="2:19" s="141" customFormat="1" ht="13.5" customHeight="1" x14ac:dyDescent="0.25">
      <c r="B3439" s="137">
        <v>3426</v>
      </c>
      <c r="C3439" s="86">
        <v>2</v>
      </c>
      <c r="D3439" s="143">
        <v>19.7</v>
      </c>
      <c r="E3439" s="128" t="s">
        <v>2330</v>
      </c>
      <c r="F3439" s="86"/>
      <c r="G3439" s="86" t="s">
        <v>2331</v>
      </c>
      <c r="H3439" s="140">
        <f t="shared" ca="1" si="270"/>
        <v>0</v>
      </c>
      <c r="I3439" s="251">
        <v>42224</v>
      </c>
      <c r="J3439" s="251">
        <v>42224</v>
      </c>
      <c r="K3439" s="147">
        <v>0.05</v>
      </c>
      <c r="L3439" s="184">
        <f t="shared" si="272"/>
        <v>0</v>
      </c>
      <c r="M3439" s="251"/>
      <c r="N3439" s="251"/>
      <c r="O3439" s="147">
        <v>0.05</v>
      </c>
      <c r="P3439" s="146">
        <f t="shared" si="273"/>
        <v>0</v>
      </c>
      <c r="Q3439" s="145">
        <f t="shared" si="274"/>
        <v>0</v>
      </c>
      <c r="R3439" s="175">
        <f t="shared" ca="1" si="275"/>
        <v>0</v>
      </c>
      <c r="S3439" s="176">
        <v>0</v>
      </c>
    </row>
    <row r="3440" spans="2:19" s="141" customFormat="1" ht="13.5" customHeight="1" x14ac:dyDescent="0.25">
      <c r="B3440" s="137">
        <v>3427</v>
      </c>
      <c r="C3440" s="86">
        <v>3</v>
      </c>
      <c r="D3440" s="143" t="s">
        <v>3599</v>
      </c>
      <c r="E3440" s="128" t="s">
        <v>2327</v>
      </c>
      <c r="F3440" s="86"/>
      <c r="G3440" s="86" t="s">
        <v>2331</v>
      </c>
      <c r="H3440" s="140">
        <f t="shared" ref="H3440:H3486" ca="1" si="278">IF(ISBLANK($M3440)=FALSE,1,IF($J3440&lt;=$D$6,-1,0))</f>
        <v>0</v>
      </c>
      <c r="I3440" s="251">
        <v>42224</v>
      </c>
      <c r="J3440" s="251">
        <v>42224</v>
      </c>
      <c r="K3440" s="147">
        <v>0.04</v>
      </c>
      <c r="L3440" s="184">
        <f t="shared" si="272"/>
        <v>0</v>
      </c>
      <c r="M3440" s="251"/>
      <c r="N3440" s="251"/>
      <c r="O3440" s="147">
        <v>0.04</v>
      </c>
      <c r="P3440" s="146">
        <f t="shared" si="273"/>
        <v>0</v>
      </c>
      <c r="Q3440" s="145">
        <f t="shared" si="274"/>
        <v>0</v>
      </c>
      <c r="R3440" s="175">
        <f t="shared" ca="1" si="275"/>
        <v>0</v>
      </c>
      <c r="S3440" s="176">
        <v>0</v>
      </c>
    </row>
    <row r="3441" spans="2:19" s="141" customFormat="1" ht="13.5" customHeight="1" x14ac:dyDescent="0.25">
      <c r="B3441" s="137">
        <v>3428</v>
      </c>
      <c r="C3441" s="86">
        <v>3</v>
      </c>
      <c r="D3441" s="143" t="s">
        <v>3600</v>
      </c>
      <c r="E3441" s="128" t="s">
        <v>2328</v>
      </c>
      <c r="F3441" s="86"/>
      <c r="G3441" s="86" t="s">
        <v>2331</v>
      </c>
      <c r="H3441" s="140">
        <f t="shared" ca="1" si="278"/>
        <v>0</v>
      </c>
      <c r="I3441" s="251">
        <v>42224</v>
      </c>
      <c r="J3441" s="251">
        <v>42224</v>
      </c>
      <c r="K3441" s="147">
        <v>0.01</v>
      </c>
      <c r="L3441" s="184">
        <f t="shared" si="272"/>
        <v>0</v>
      </c>
      <c r="M3441" s="251"/>
      <c r="N3441" s="251"/>
      <c r="O3441" s="147">
        <v>0.01</v>
      </c>
      <c r="P3441" s="146">
        <f t="shared" si="273"/>
        <v>0</v>
      </c>
      <c r="Q3441" s="145">
        <f t="shared" si="274"/>
        <v>0</v>
      </c>
      <c r="R3441" s="175">
        <f t="shared" ca="1" si="275"/>
        <v>0</v>
      </c>
      <c r="S3441" s="176">
        <v>0</v>
      </c>
    </row>
    <row r="3442" spans="2:19" s="141" customFormat="1" ht="13.5" customHeight="1" x14ac:dyDescent="0.25">
      <c r="B3442" s="137">
        <v>3429</v>
      </c>
      <c r="C3442" s="86">
        <v>2</v>
      </c>
      <c r="D3442" s="143">
        <v>19.8</v>
      </c>
      <c r="E3442" s="128" t="s">
        <v>164</v>
      </c>
      <c r="F3442" s="86" t="s">
        <v>2332</v>
      </c>
      <c r="G3442" s="86" t="s">
        <v>2308</v>
      </c>
      <c r="H3442" s="140">
        <f t="shared" ca="1" si="278"/>
        <v>0</v>
      </c>
      <c r="I3442" s="251">
        <v>42226</v>
      </c>
      <c r="J3442" s="251">
        <v>42251</v>
      </c>
      <c r="K3442" s="147">
        <v>0.5</v>
      </c>
      <c r="L3442" s="184">
        <f t="shared" si="272"/>
        <v>20</v>
      </c>
      <c r="M3442" s="251"/>
      <c r="N3442" s="251"/>
      <c r="O3442" s="147">
        <v>0.5</v>
      </c>
      <c r="P3442" s="146">
        <f t="shared" si="273"/>
        <v>0</v>
      </c>
      <c r="Q3442" s="145">
        <f t="shared" si="274"/>
        <v>0</v>
      </c>
      <c r="R3442" s="175">
        <f t="shared" ca="1" si="275"/>
        <v>0</v>
      </c>
      <c r="S3442" s="176">
        <v>0</v>
      </c>
    </row>
    <row r="3443" spans="2:19" s="141" customFormat="1" ht="13.5" customHeight="1" x14ac:dyDescent="0.25">
      <c r="B3443" s="137">
        <v>3430</v>
      </c>
      <c r="C3443" s="86">
        <v>3</v>
      </c>
      <c r="D3443" s="143" t="s">
        <v>3601</v>
      </c>
      <c r="E3443" s="128" t="s">
        <v>2321</v>
      </c>
      <c r="F3443" s="86"/>
      <c r="G3443" s="86" t="s">
        <v>2308</v>
      </c>
      <c r="H3443" s="140">
        <f t="shared" ca="1" si="278"/>
        <v>0</v>
      </c>
      <c r="I3443" s="251">
        <v>42226</v>
      </c>
      <c r="J3443" s="251">
        <v>42244</v>
      </c>
      <c r="K3443" s="147">
        <v>0.2</v>
      </c>
      <c r="L3443" s="184">
        <f t="shared" si="272"/>
        <v>15</v>
      </c>
      <c r="M3443" s="251"/>
      <c r="N3443" s="251"/>
      <c r="O3443" s="147">
        <v>0.2</v>
      </c>
      <c r="P3443" s="146">
        <f t="shared" si="273"/>
        <v>0</v>
      </c>
      <c r="Q3443" s="145">
        <f t="shared" si="274"/>
        <v>0</v>
      </c>
      <c r="R3443" s="175">
        <f t="shared" ca="1" si="275"/>
        <v>0</v>
      </c>
      <c r="S3443" s="176">
        <f>AVERAGE(S3444)</f>
        <v>0</v>
      </c>
    </row>
    <row r="3444" spans="2:19" s="141" customFormat="1" ht="13.5" customHeight="1" x14ac:dyDescent="0.25">
      <c r="B3444" s="137">
        <v>3431</v>
      </c>
      <c r="C3444" s="86">
        <v>3</v>
      </c>
      <c r="D3444" s="143" t="s">
        <v>3602</v>
      </c>
      <c r="E3444" s="128" t="s">
        <v>2322</v>
      </c>
      <c r="F3444" s="86"/>
      <c r="G3444" s="86" t="s">
        <v>2308</v>
      </c>
      <c r="H3444" s="140">
        <f t="shared" ca="1" si="278"/>
        <v>0</v>
      </c>
      <c r="I3444" s="251">
        <v>42227</v>
      </c>
      <c r="J3444" s="251">
        <v>42249</v>
      </c>
      <c r="K3444" s="147">
        <v>0.2</v>
      </c>
      <c r="L3444" s="184">
        <f t="shared" si="272"/>
        <v>17</v>
      </c>
      <c r="M3444" s="251"/>
      <c r="N3444" s="251"/>
      <c r="O3444" s="147">
        <v>0.2</v>
      </c>
      <c r="P3444" s="146">
        <f t="shared" si="273"/>
        <v>0</v>
      </c>
      <c r="Q3444" s="145">
        <f t="shared" si="274"/>
        <v>0</v>
      </c>
      <c r="R3444" s="175">
        <f t="shared" ca="1" si="275"/>
        <v>0</v>
      </c>
      <c r="S3444" s="176">
        <f>AVERAGE(S3445:S3446)</f>
        <v>0</v>
      </c>
    </row>
    <row r="3445" spans="2:19" s="141" customFormat="1" ht="13.5" customHeight="1" x14ac:dyDescent="0.25">
      <c r="B3445" s="137">
        <v>3432</v>
      </c>
      <c r="C3445" s="86">
        <v>3</v>
      </c>
      <c r="D3445" s="143" t="s">
        <v>3603</v>
      </c>
      <c r="E3445" s="128" t="s">
        <v>2323</v>
      </c>
      <c r="F3445" s="86"/>
      <c r="G3445" s="86" t="s">
        <v>2308</v>
      </c>
      <c r="H3445" s="140">
        <f t="shared" ca="1" si="278"/>
        <v>0</v>
      </c>
      <c r="I3445" s="251">
        <v>42228</v>
      </c>
      <c r="J3445" s="251">
        <v>42250</v>
      </c>
      <c r="K3445" s="147">
        <v>0.08</v>
      </c>
      <c r="L3445" s="184">
        <f t="shared" si="272"/>
        <v>17</v>
      </c>
      <c r="M3445" s="251"/>
      <c r="N3445" s="251"/>
      <c r="O3445" s="147">
        <v>0.08</v>
      </c>
      <c r="P3445" s="146">
        <f t="shared" si="273"/>
        <v>0</v>
      </c>
      <c r="Q3445" s="145">
        <f t="shared" si="274"/>
        <v>0</v>
      </c>
      <c r="R3445" s="175">
        <f t="shared" ca="1" si="275"/>
        <v>0</v>
      </c>
      <c r="S3445" s="176">
        <v>0</v>
      </c>
    </row>
    <row r="3446" spans="2:19" s="141" customFormat="1" ht="13.5" customHeight="1" x14ac:dyDescent="0.25">
      <c r="B3446" s="137">
        <v>3433</v>
      </c>
      <c r="C3446" s="86">
        <v>3</v>
      </c>
      <c r="D3446" s="143" t="s">
        <v>3604</v>
      </c>
      <c r="E3446" s="128" t="s">
        <v>2324</v>
      </c>
      <c r="F3446" s="86"/>
      <c r="G3446" s="86" t="s">
        <v>2308</v>
      </c>
      <c r="H3446" s="140">
        <f t="shared" ca="1" si="278"/>
        <v>0</v>
      </c>
      <c r="I3446" s="251">
        <v>42247</v>
      </c>
      <c r="J3446" s="251">
        <v>42251</v>
      </c>
      <c r="K3446" s="147">
        <v>0.02</v>
      </c>
      <c r="L3446" s="184">
        <f t="shared" si="272"/>
        <v>5</v>
      </c>
      <c r="M3446" s="251"/>
      <c r="N3446" s="251"/>
      <c r="O3446" s="147">
        <v>0.02</v>
      </c>
      <c r="P3446" s="146">
        <f t="shared" si="273"/>
        <v>0</v>
      </c>
      <c r="Q3446" s="145">
        <f t="shared" si="274"/>
        <v>0</v>
      </c>
      <c r="R3446" s="175">
        <f t="shared" ca="1" si="275"/>
        <v>0</v>
      </c>
      <c r="S3446" s="176">
        <v>0</v>
      </c>
    </row>
    <row r="3447" spans="2:19" s="141" customFormat="1" ht="13.5" customHeight="1" x14ac:dyDescent="0.25">
      <c r="B3447" s="137">
        <v>3434</v>
      </c>
      <c r="C3447" s="86">
        <v>2</v>
      </c>
      <c r="D3447" s="143">
        <v>19.899999999999999</v>
      </c>
      <c r="E3447" s="128" t="s">
        <v>2333</v>
      </c>
      <c r="F3447" s="86" t="s">
        <v>2334</v>
      </c>
      <c r="G3447" s="86" t="s">
        <v>2335</v>
      </c>
      <c r="H3447" s="140">
        <f t="shared" ca="1" si="278"/>
        <v>0</v>
      </c>
      <c r="I3447" s="251">
        <v>42226</v>
      </c>
      <c r="J3447" s="251">
        <v>42251</v>
      </c>
      <c r="K3447" s="147">
        <v>0.2</v>
      </c>
      <c r="L3447" s="184">
        <f t="shared" si="272"/>
        <v>20</v>
      </c>
      <c r="M3447" s="251"/>
      <c r="N3447" s="251"/>
      <c r="O3447" s="147">
        <v>0.2</v>
      </c>
      <c r="P3447" s="146">
        <f t="shared" si="273"/>
        <v>0</v>
      </c>
      <c r="Q3447" s="145">
        <f t="shared" si="274"/>
        <v>0</v>
      </c>
      <c r="R3447" s="175">
        <f t="shared" ca="1" si="275"/>
        <v>0</v>
      </c>
      <c r="S3447" s="176" t="e">
        <f>AVERAGE(S3448,#REF!)</f>
        <v>#REF!</v>
      </c>
    </row>
    <row r="3448" spans="2:19" s="141" customFormat="1" ht="13.5" customHeight="1" x14ac:dyDescent="0.25">
      <c r="B3448" s="137">
        <v>3435</v>
      </c>
      <c r="C3448" s="86">
        <v>3</v>
      </c>
      <c r="D3448" s="143" t="s">
        <v>3601</v>
      </c>
      <c r="E3448" s="128" t="s">
        <v>2336</v>
      </c>
      <c r="F3448" s="86"/>
      <c r="G3448" s="86" t="s">
        <v>2335</v>
      </c>
      <c r="H3448" s="140">
        <f t="shared" ca="1" si="278"/>
        <v>0</v>
      </c>
      <c r="I3448" s="251">
        <v>42226</v>
      </c>
      <c r="J3448" s="251">
        <v>42244</v>
      </c>
      <c r="K3448" s="147">
        <v>0.08</v>
      </c>
      <c r="L3448" s="184">
        <f t="shared" si="272"/>
        <v>15</v>
      </c>
      <c r="M3448" s="251"/>
      <c r="N3448" s="251"/>
      <c r="O3448" s="147">
        <v>0.08</v>
      </c>
      <c r="P3448" s="146">
        <f t="shared" si="273"/>
        <v>0</v>
      </c>
      <c r="Q3448" s="145">
        <f t="shared" si="274"/>
        <v>0</v>
      </c>
      <c r="R3448" s="175">
        <f t="shared" ca="1" si="275"/>
        <v>0</v>
      </c>
      <c r="S3448" s="176">
        <f>AVERAGE(S3449:S3462)</f>
        <v>0</v>
      </c>
    </row>
    <row r="3449" spans="2:19" s="141" customFormat="1" ht="13.5" customHeight="1" x14ac:dyDescent="0.25">
      <c r="B3449" s="137">
        <v>3436</v>
      </c>
      <c r="C3449" s="86">
        <v>3</v>
      </c>
      <c r="D3449" s="143" t="s">
        <v>3602</v>
      </c>
      <c r="E3449" s="128" t="s">
        <v>2322</v>
      </c>
      <c r="F3449" s="86"/>
      <c r="G3449" s="86" t="s">
        <v>2335</v>
      </c>
      <c r="H3449" s="140">
        <f t="shared" ca="1" si="278"/>
        <v>0</v>
      </c>
      <c r="I3449" s="251">
        <v>42227</v>
      </c>
      <c r="J3449" s="251">
        <v>42249</v>
      </c>
      <c r="K3449" s="147">
        <v>0.08</v>
      </c>
      <c r="L3449" s="184">
        <f t="shared" si="272"/>
        <v>17</v>
      </c>
      <c r="M3449" s="251"/>
      <c r="N3449" s="251"/>
      <c r="O3449" s="147">
        <v>0.08</v>
      </c>
      <c r="P3449" s="146">
        <f t="shared" si="273"/>
        <v>0</v>
      </c>
      <c r="Q3449" s="145">
        <f t="shared" si="274"/>
        <v>0</v>
      </c>
      <c r="R3449" s="175">
        <f t="shared" ca="1" si="275"/>
        <v>0</v>
      </c>
      <c r="S3449" s="176">
        <v>0</v>
      </c>
    </row>
    <row r="3450" spans="2:19" s="141" customFormat="1" ht="13.5" customHeight="1" x14ac:dyDescent="0.25">
      <c r="B3450" s="137">
        <v>3437</v>
      </c>
      <c r="C3450" s="86">
        <v>3</v>
      </c>
      <c r="D3450" s="143" t="s">
        <v>3603</v>
      </c>
      <c r="E3450" s="128" t="s">
        <v>2323</v>
      </c>
      <c r="F3450" s="86"/>
      <c r="G3450" s="86" t="s">
        <v>2335</v>
      </c>
      <c r="H3450" s="140">
        <f t="shared" ca="1" si="278"/>
        <v>0</v>
      </c>
      <c r="I3450" s="251">
        <v>42228</v>
      </c>
      <c r="J3450" s="251">
        <v>42250</v>
      </c>
      <c r="K3450" s="147">
        <v>0.03</v>
      </c>
      <c r="L3450" s="184">
        <f t="shared" si="272"/>
        <v>17</v>
      </c>
      <c r="M3450" s="251"/>
      <c r="N3450" s="251"/>
      <c r="O3450" s="147">
        <v>0.03</v>
      </c>
      <c r="P3450" s="146">
        <f t="shared" si="273"/>
        <v>0</v>
      </c>
      <c r="Q3450" s="145">
        <f t="shared" si="274"/>
        <v>0</v>
      </c>
      <c r="R3450" s="175">
        <f t="shared" ca="1" si="275"/>
        <v>0</v>
      </c>
      <c r="S3450" s="176">
        <v>0</v>
      </c>
    </row>
    <row r="3451" spans="2:19" s="141" customFormat="1" ht="13.5" customHeight="1" x14ac:dyDescent="0.25">
      <c r="B3451" s="137">
        <v>3438</v>
      </c>
      <c r="C3451" s="86">
        <v>3</v>
      </c>
      <c r="D3451" s="143" t="s">
        <v>3604</v>
      </c>
      <c r="E3451" s="128" t="s">
        <v>2337</v>
      </c>
      <c r="F3451" s="86"/>
      <c r="G3451" s="86" t="s">
        <v>2335</v>
      </c>
      <c r="H3451" s="140">
        <f t="shared" ca="1" si="278"/>
        <v>0</v>
      </c>
      <c r="I3451" s="251">
        <v>42247</v>
      </c>
      <c r="J3451" s="251">
        <v>42251</v>
      </c>
      <c r="K3451" s="147">
        <v>0.01</v>
      </c>
      <c r="L3451" s="184">
        <f t="shared" ref="L3451:L3486" si="279">NETWORKDAYS(I3451,J3451,0)</f>
        <v>5</v>
      </c>
      <c r="M3451" s="251"/>
      <c r="N3451" s="251"/>
      <c r="O3451" s="147">
        <v>0.01</v>
      </c>
      <c r="P3451" s="146">
        <f t="shared" ref="P3451:P3486" si="280">NETWORKDAYS(M3451,N3451,0)</f>
        <v>0</v>
      </c>
      <c r="Q3451" s="145">
        <f t="shared" ref="Q3451:Q3486" si="281">N3451-M3451</f>
        <v>0</v>
      </c>
      <c r="R3451" s="175">
        <f t="shared" ca="1" si="275"/>
        <v>0</v>
      </c>
      <c r="S3451" s="176">
        <v>0</v>
      </c>
    </row>
    <row r="3452" spans="2:19" s="141" customFormat="1" ht="13.5" customHeight="1" x14ac:dyDescent="0.25">
      <c r="B3452" s="137">
        <v>3439</v>
      </c>
      <c r="C3452" s="86">
        <v>2</v>
      </c>
      <c r="D3452" s="157" t="s">
        <v>3605</v>
      </c>
      <c r="E3452" s="128" t="s">
        <v>2338</v>
      </c>
      <c r="F3452" s="86"/>
      <c r="G3452" s="86" t="s">
        <v>2339</v>
      </c>
      <c r="H3452" s="140">
        <f t="shared" ca="1" si="278"/>
        <v>0</v>
      </c>
      <c r="I3452" s="251">
        <v>42252</v>
      </c>
      <c r="J3452" s="251">
        <v>42252</v>
      </c>
      <c r="K3452" s="147">
        <v>0.05</v>
      </c>
      <c r="L3452" s="184">
        <f t="shared" si="279"/>
        <v>0</v>
      </c>
      <c r="M3452" s="251"/>
      <c r="N3452" s="251"/>
      <c r="O3452" s="147">
        <v>0.05</v>
      </c>
      <c r="P3452" s="146">
        <f t="shared" si="280"/>
        <v>0</v>
      </c>
      <c r="Q3452" s="145">
        <f t="shared" si="281"/>
        <v>0</v>
      </c>
      <c r="R3452" s="175">
        <f t="shared" ca="1" si="275"/>
        <v>0</v>
      </c>
      <c r="S3452" s="176">
        <v>0</v>
      </c>
    </row>
    <row r="3453" spans="2:19" s="141" customFormat="1" ht="13.5" customHeight="1" x14ac:dyDescent="0.25">
      <c r="B3453" s="137">
        <v>3440</v>
      </c>
      <c r="C3453" s="86">
        <v>3</v>
      </c>
      <c r="D3453" s="143" t="s">
        <v>3606</v>
      </c>
      <c r="E3453" s="128" t="s">
        <v>2327</v>
      </c>
      <c r="F3453" s="86"/>
      <c r="G3453" s="86" t="s">
        <v>2339</v>
      </c>
      <c r="H3453" s="140">
        <f t="shared" ca="1" si="278"/>
        <v>0</v>
      </c>
      <c r="I3453" s="251">
        <v>42252</v>
      </c>
      <c r="J3453" s="251">
        <v>42252</v>
      </c>
      <c r="K3453" s="147">
        <v>0.04</v>
      </c>
      <c r="L3453" s="184">
        <f t="shared" si="279"/>
        <v>0</v>
      </c>
      <c r="M3453" s="251"/>
      <c r="N3453" s="251"/>
      <c r="O3453" s="147">
        <v>0.04</v>
      </c>
      <c r="P3453" s="146">
        <f t="shared" si="280"/>
        <v>0</v>
      </c>
      <c r="Q3453" s="145">
        <f t="shared" si="281"/>
        <v>0</v>
      </c>
      <c r="R3453" s="175">
        <f t="shared" ca="1" si="275"/>
        <v>0</v>
      </c>
      <c r="S3453" s="176">
        <v>0</v>
      </c>
    </row>
    <row r="3454" spans="2:19" s="141" customFormat="1" ht="13.5" customHeight="1" x14ac:dyDescent="0.25">
      <c r="B3454" s="137">
        <v>3441</v>
      </c>
      <c r="C3454" s="86">
        <v>3</v>
      </c>
      <c r="D3454" s="143" t="s">
        <v>3607</v>
      </c>
      <c r="E3454" s="128" t="s">
        <v>2328</v>
      </c>
      <c r="F3454" s="86"/>
      <c r="G3454" s="86" t="s">
        <v>2339</v>
      </c>
      <c r="H3454" s="140">
        <f t="shared" ca="1" si="278"/>
        <v>0</v>
      </c>
      <c r="I3454" s="251">
        <v>42252</v>
      </c>
      <c r="J3454" s="251">
        <v>42252</v>
      </c>
      <c r="K3454" s="147">
        <v>0.01</v>
      </c>
      <c r="L3454" s="184">
        <f t="shared" si="279"/>
        <v>0</v>
      </c>
      <c r="M3454" s="251"/>
      <c r="N3454" s="251"/>
      <c r="O3454" s="147">
        <v>0.01</v>
      </c>
      <c r="P3454" s="146">
        <f t="shared" si="280"/>
        <v>0</v>
      </c>
      <c r="Q3454" s="145">
        <f t="shared" si="281"/>
        <v>0</v>
      </c>
      <c r="R3454" s="175">
        <f t="shared" ca="1" si="275"/>
        <v>0</v>
      </c>
      <c r="S3454" s="176">
        <v>0</v>
      </c>
    </row>
    <row r="3455" spans="2:19" s="141" customFormat="1" ht="13.5" customHeight="1" x14ac:dyDescent="0.25">
      <c r="B3455" s="137">
        <v>3442</v>
      </c>
      <c r="C3455" s="86">
        <v>2</v>
      </c>
      <c r="D3455" s="143">
        <v>19.11</v>
      </c>
      <c r="E3455" s="128" t="s">
        <v>165</v>
      </c>
      <c r="F3455" s="86" t="s">
        <v>2340</v>
      </c>
      <c r="G3455" s="86" t="s">
        <v>2308</v>
      </c>
      <c r="H3455" s="140">
        <f t="shared" ca="1" si="278"/>
        <v>0</v>
      </c>
      <c r="I3455" s="251">
        <v>42254</v>
      </c>
      <c r="J3455" s="251">
        <v>42272</v>
      </c>
      <c r="K3455" s="147">
        <v>0.5</v>
      </c>
      <c r="L3455" s="184">
        <f t="shared" si="279"/>
        <v>15</v>
      </c>
      <c r="M3455" s="251"/>
      <c r="N3455" s="251"/>
      <c r="O3455" s="147">
        <v>0.5</v>
      </c>
      <c r="P3455" s="146">
        <f t="shared" si="280"/>
        <v>0</v>
      </c>
      <c r="Q3455" s="145">
        <f t="shared" si="281"/>
        <v>0</v>
      </c>
      <c r="R3455" s="175">
        <f t="shared" ca="1" si="275"/>
        <v>0</v>
      </c>
      <c r="S3455" s="176">
        <v>0</v>
      </c>
    </row>
    <row r="3456" spans="2:19" s="141" customFormat="1" ht="13.5" customHeight="1" x14ac:dyDescent="0.25">
      <c r="B3456" s="137">
        <v>3443</v>
      </c>
      <c r="C3456" s="86">
        <v>3</v>
      </c>
      <c r="D3456" s="143" t="s">
        <v>3608</v>
      </c>
      <c r="E3456" s="128" t="s">
        <v>2321</v>
      </c>
      <c r="F3456" s="86"/>
      <c r="G3456" s="86" t="s">
        <v>2308</v>
      </c>
      <c r="H3456" s="140">
        <f t="shared" ca="1" si="278"/>
        <v>0</v>
      </c>
      <c r="I3456" s="251">
        <v>42254</v>
      </c>
      <c r="J3456" s="251">
        <v>42265</v>
      </c>
      <c r="K3456" s="147">
        <v>0.2</v>
      </c>
      <c r="L3456" s="184">
        <f t="shared" si="279"/>
        <v>10</v>
      </c>
      <c r="M3456" s="251"/>
      <c r="N3456" s="251"/>
      <c r="O3456" s="147">
        <v>0.2</v>
      </c>
      <c r="P3456" s="146">
        <f t="shared" si="280"/>
        <v>0</v>
      </c>
      <c r="Q3456" s="145">
        <f t="shared" si="281"/>
        <v>0</v>
      </c>
      <c r="R3456" s="175">
        <f t="shared" ca="1" si="275"/>
        <v>0</v>
      </c>
      <c r="S3456" s="176">
        <v>0</v>
      </c>
    </row>
    <row r="3457" spans="2:19" s="141" customFormat="1" ht="13.5" customHeight="1" x14ac:dyDescent="0.25">
      <c r="B3457" s="137">
        <v>3444</v>
      </c>
      <c r="C3457" s="86">
        <v>3</v>
      </c>
      <c r="D3457" s="143" t="s">
        <v>3609</v>
      </c>
      <c r="E3457" s="128" t="s">
        <v>2322</v>
      </c>
      <c r="F3457" s="86"/>
      <c r="G3457" s="86" t="s">
        <v>2308</v>
      </c>
      <c r="H3457" s="140">
        <f t="shared" ca="1" si="278"/>
        <v>0</v>
      </c>
      <c r="I3457" s="251">
        <v>42255</v>
      </c>
      <c r="J3457" s="251">
        <v>42270</v>
      </c>
      <c r="K3457" s="147">
        <v>0.2</v>
      </c>
      <c r="L3457" s="184">
        <f t="shared" si="279"/>
        <v>12</v>
      </c>
      <c r="M3457" s="251"/>
      <c r="N3457" s="251"/>
      <c r="O3457" s="147">
        <v>0.2</v>
      </c>
      <c r="P3457" s="146">
        <f t="shared" si="280"/>
        <v>0</v>
      </c>
      <c r="Q3457" s="145">
        <f t="shared" si="281"/>
        <v>0</v>
      </c>
      <c r="R3457" s="175">
        <f t="shared" ca="1" si="275"/>
        <v>0</v>
      </c>
      <c r="S3457" s="176">
        <v>0</v>
      </c>
    </row>
    <row r="3458" spans="2:19" s="141" customFormat="1" ht="13.5" customHeight="1" x14ac:dyDescent="0.25">
      <c r="B3458" s="137">
        <v>3445</v>
      </c>
      <c r="C3458" s="86">
        <v>3</v>
      </c>
      <c r="D3458" s="143" t="s">
        <v>3610</v>
      </c>
      <c r="E3458" s="128" t="s">
        <v>2323</v>
      </c>
      <c r="F3458" s="86"/>
      <c r="G3458" s="86" t="s">
        <v>2308</v>
      </c>
      <c r="H3458" s="140">
        <f t="shared" ca="1" si="278"/>
        <v>0</v>
      </c>
      <c r="I3458" s="251">
        <v>42256</v>
      </c>
      <c r="J3458" s="251">
        <v>42271</v>
      </c>
      <c r="K3458" s="147">
        <v>0.08</v>
      </c>
      <c r="L3458" s="184">
        <f t="shared" si="279"/>
        <v>12</v>
      </c>
      <c r="M3458" s="251"/>
      <c r="N3458" s="251"/>
      <c r="O3458" s="147">
        <v>0.08</v>
      </c>
      <c r="P3458" s="146">
        <f t="shared" si="280"/>
        <v>0</v>
      </c>
      <c r="Q3458" s="145">
        <f t="shared" si="281"/>
        <v>0</v>
      </c>
      <c r="R3458" s="175">
        <f t="shared" ca="1" si="275"/>
        <v>0</v>
      </c>
      <c r="S3458" s="176">
        <v>0</v>
      </c>
    </row>
    <row r="3459" spans="2:19" s="141" customFormat="1" ht="13.5" customHeight="1" x14ac:dyDescent="0.25">
      <c r="B3459" s="137">
        <v>3446</v>
      </c>
      <c r="C3459" s="86">
        <v>3</v>
      </c>
      <c r="D3459" s="143" t="s">
        <v>3611</v>
      </c>
      <c r="E3459" s="128" t="s">
        <v>2324</v>
      </c>
      <c r="F3459" s="86"/>
      <c r="G3459" s="86" t="s">
        <v>2308</v>
      </c>
      <c r="H3459" s="140">
        <f t="shared" ca="1" si="278"/>
        <v>0</v>
      </c>
      <c r="I3459" s="251">
        <v>42268</v>
      </c>
      <c r="J3459" s="251">
        <v>42272</v>
      </c>
      <c r="K3459" s="147">
        <v>0.02</v>
      </c>
      <c r="L3459" s="184">
        <f t="shared" si="279"/>
        <v>5</v>
      </c>
      <c r="M3459" s="251"/>
      <c r="N3459" s="251"/>
      <c r="O3459" s="147">
        <v>0.02</v>
      </c>
      <c r="P3459" s="146">
        <f t="shared" si="280"/>
        <v>0</v>
      </c>
      <c r="Q3459" s="145">
        <f t="shared" si="281"/>
        <v>0</v>
      </c>
      <c r="R3459" s="175">
        <f t="shared" ca="1" si="275"/>
        <v>0</v>
      </c>
      <c r="S3459" s="176">
        <v>0</v>
      </c>
    </row>
    <row r="3460" spans="2:19" s="141" customFormat="1" ht="13.5" customHeight="1" x14ac:dyDescent="0.25">
      <c r="B3460" s="137">
        <v>3447</v>
      </c>
      <c r="C3460" s="86">
        <v>2</v>
      </c>
      <c r="D3460" s="157" t="s">
        <v>3605</v>
      </c>
      <c r="E3460" s="128" t="s">
        <v>2341</v>
      </c>
      <c r="F3460" s="86"/>
      <c r="G3460" s="86" t="s">
        <v>2342</v>
      </c>
      <c r="H3460" s="140">
        <f t="shared" ca="1" si="278"/>
        <v>0</v>
      </c>
      <c r="I3460" s="251">
        <v>42267</v>
      </c>
      <c r="J3460" s="251">
        <v>42267</v>
      </c>
      <c r="K3460" s="147">
        <v>0.05</v>
      </c>
      <c r="L3460" s="184">
        <f t="shared" si="279"/>
        <v>0</v>
      </c>
      <c r="M3460" s="251"/>
      <c r="N3460" s="251"/>
      <c r="O3460" s="147">
        <v>0.05</v>
      </c>
      <c r="P3460" s="146">
        <f t="shared" si="280"/>
        <v>0</v>
      </c>
      <c r="Q3460" s="145">
        <f t="shared" si="281"/>
        <v>0</v>
      </c>
      <c r="R3460" s="175">
        <f t="shared" ca="1" si="275"/>
        <v>0</v>
      </c>
      <c r="S3460" s="176">
        <v>0</v>
      </c>
    </row>
    <row r="3461" spans="2:19" s="141" customFormat="1" ht="13.5" customHeight="1" x14ac:dyDescent="0.25">
      <c r="B3461" s="137">
        <v>3448</v>
      </c>
      <c r="C3461" s="86">
        <v>3</v>
      </c>
      <c r="D3461" s="143" t="s">
        <v>3606</v>
      </c>
      <c r="E3461" s="128" t="s">
        <v>2327</v>
      </c>
      <c r="F3461" s="86"/>
      <c r="G3461" s="86" t="s">
        <v>2342</v>
      </c>
      <c r="H3461" s="140">
        <f t="shared" ca="1" si="278"/>
        <v>0</v>
      </c>
      <c r="I3461" s="251">
        <v>42267</v>
      </c>
      <c r="J3461" s="251">
        <v>42267</v>
      </c>
      <c r="K3461" s="147">
        <v>0.04</v>
      </c>
      <c r="L3461" s="184">
        <f t="shared" si="279"/>
        <v>0</v>
      </c>
      <c r="M3461" s="251"/>
      <c r="N3461" s="251"/>
      <c r="O3461" s="147">
        <v>0.04</v>
      </c>
      <c r="P3461" s="146">
        <f t="shared" si="280"/>
        <v>0</v>
      </c>
      <c r="Q3461" s="145">
        <f t="shared" si="281"/>
        <v>0</v>
      </c>
      <c r="R3461" s="175">
        <f t="shared" ca="1" si="275"/>
        <v>0</v>
      </c>
      <c r="S3461" s="176">
        <v>0</v>
      </c>
    </row>
    <row r="3462" spans="2:19" s="141" customFormat="1" ht="13.5" customHeight="1" x14ac:dyDescent="0.25">
      <c r="B3462" s="137">
        <v>3449</v>
      </c>
      <c r="C3462" s="86">
        <v>3</v>
      </c>
      <c r="D3462" s="143" t="s">
        <v>3607</v>
      </c>
      <c r="E3462" s="128" t="s">
        <v>2328</v>
      </c>
      <c r="F3462" s="86"/>
      <c r="G3462" s="86" t="s">
        <v>2342</v>
      </c>
      <c r="H3462" s="140">
        <f t="shared" ca="1" si="278"/>
        <v>0</v>
      </c>
      <c r="I3462" s="251">
        <v>42267</v>
      </c>
      <c r="J3462" s="251">
        <v>42267</v>
      </c>
      <c r="K3462" s="147">
        <v>0.01</v>
      </c>
      <c r="L3462" s="184">
        <f t="shared" si="279"/>
        <v>0</v>
      </c>
      <c r="M3462" s="251"/>
      <c r="N3462" s="251"/>
      <c r="O3462" s="147">
        <v>0.01</v>
      </c>
      <c r="P3462" s="146">
        <f t="shared" si="280"/>
        <v>0</v>
      </c>
      <c r="Q3462" s="145">
        <f t="shared" si="281"/>
        <v>0</v>
      </c>
      <c r="R3462" s="175">
        <f t="shared" ca="1" si="275"/>
        <v>0</v>
      </c>
      <c r="S3462" s="176">
        <v>0</v>
      </c>
    </row>
    <row r="3463" spans="2:19" x14ac:dyDescent="0.25">
      <c r="B3463" s="137">
        <v>3450</v>
      </c>
      <c r="C3463" s="86">
        <v>2</v>
      </c>
      <c r="D3463" s="143">
        <v>19.11</v>
      </c>
      <c r="E3463" s="128" t="s">
        <v>2343</v>
      </c>
      <c r="F3463" s="86"/>
      <c r="G3463" s="86" t="s">
        <v>2344</v>
      </c>
      <c r="H3463" s="140">
        <f t="shared" ca="1" si="278"/>
        <v>0</v>
      </c>
      <c r="I3463" s="251">
        <v>42170</v>
      </c>
      <c r="J3463" s="251">
        <v>42277</v>
      </c>
      <c r="K3463" s="147">
        <v>0.4</v>
      </c>
      <c r="L3463" s="184">
        <f t="shared" si="279"/>
        <v>78</v>
      </c>
      <c r="M3463" s="251"/>
      <c r="N3463" s="251"/>
      <c r="O3463" s="147">
        <v>0.4</v>
      </c>
      <c r="P3463" s="146">
        <f t="shared" si="280"/>
        <v>0</v>
      </c>
      <c r="Q3463" s="145">
        <f t="shared" si="281"/>
        <v>0</v>
      </c>
      <c r="R3463" s="175">
        <f t="shared" ca="1" si="275"/>
        <v>0</v>
      </c>
      <c r="S3463" s="176">
        <v>0</v>
      </c>
    </row>
    <row r="3464" spans="2:19" x14ac:dyDescent="0.25">
      <c r="B3464" s="137">
        <v>3451</v>
      </c>
      <c r="C3464" s="86">
        <v>3</v>
      </c>
      <c r="D3464" s="143" t="s">
        <v>3608</v>
      </c>
      <c r="E3464" s="128" t="s">
        <v>2345</v>
      </c>
      <c r="F3464" s="86"/>
      <c r="G3464" s="86" t="s">
        <v>2346</v>
      </c>
      <c r="H3464" s="140">
        <f t="shared" ca="1" si="278"/>
        <v>0</v>
      </c>
      <c r="I3464" s="251">
        <v>42170</v>
      </c>
      <c r="J3464" s="251">
        <v>42213</v>
      </c>
      <c r="K3464" s="147">
        <v>0.05</v>
      </c>
      <c r="L3464" s="184">
        <f t="shared" si="279"/>
        <v>32</v>
      </c>
      <c r="M3464" s="251"/>
      <c r="N3464" s="251"/>
      <c r="O3464" s="147">
        <v>0.05</v>
      </c>
      <c r="P3464" s="146">
        <f t="shared" si="280"/>
        <v>0</v>
      </c>
      <c r="Q3464" s="145">
        <f t="shared" si="281"/>
        <v>0</v>
      </c>
      <c r="R3464" s="175">
        <f t="shared" ca="1" si="275"/>
        <v>0</v>
      </c>
      <c r="S3464" s="176">
        <v>0</v>
      </c>
    </row>
    <row r="3465" spans="2:19" x14ac:dyDescent="0.25">
      <c r="B3465" s="137">
        <v>3452</v>
      </c>
      <c r="C3465" s="86">
        <v>4</v>
      </c>
      <c r="D3465" s="143" t="s">
        <v>3612</v>
      </c>
      <c r="E3465" s="128" t="s">
        <v>2347</v>
      </c>
      <c r="F3465" s="86" t="s">
        <v>2348</v>
      </c>
      <c r="G3465" s="86" t="s">
        <v>2346</v>
      </c>
      <c r="H3465" s="140">
        <f t="shared" ca="1" si="278"/>
        <v>0</v>
      </c>
      <c r="I3465" s="251">
        <v>42170</v>
      </c>
      <c r="J3465" s="251">
        <v>42174</v>
      </c>
      <c r="K3465" s="147">
        <v>0.03</v>
      </c>
      <c r="L3465" s="184">
        <f t="shared" si="279"/>
        <v>5</v>
      </c>
      <c r="M3465" s="251"/>
      <c r="N3465" s="251"/>
      <c r="O3465" s="147">
        <v>0.03</v>
      </c>
      <c r="P3465" s="146">
        <f t="shared" si="280"/>
        <v>0</v>
      </c>
      <c r="Q3465" s="145">
        <f t="shared" si="281"/>
        <v>0</v>
      </c>
      <c r="R3465" s="175">
        <f t="shared" ca="1" si="275"/>
        <v>0</v>
      </c>
      <c r="S3465" s="176">
        <v>0</v>
      </c>
    </row>
    <row r="3466" spans="2:19" x14ac:dyDescent="0.25">
      <c r="B3466" s="137">
        <v>3453</v>
      </c>
      <c r="C3466" s="86">
        <v>4</v>
      </c>
      <c r="D3466" s="143" t="s">
        <v>3613</v>
      </c>
      <c r="E3466" s="128" t="s">
        <v>2349</v>
      </c>
      <c r="F3466" s="86"/>
      <c r="G3466" s="86" t="s">
        <v>2346</v>
      </c>
      <c r="H3466" s="140">
        <f t="shared" ca="1" si="278"/>
        <v>0</v>
      </c>
      <c r="I3466" s="251">
        <v>42186</v>
      </c>
      <c r="J3466" s="251">
        <v>42193</v>
      </c>
      <c r="K3466" s="147">
        <v>0.02</v>
      </c>
      <c r="L3466" s="184">
        <f t="shared" si="279"/>
        <v>6</v>
      </c>
      <c r="M3466" s="251"/>
      <c r="N3466" s="251"/>
      <c r="O3466" s="147">
        <v>0.02</v>
      </c>
      <c r="P3466" s="146">
        <f t="shared" si="280"/>
        <v>0</v>
      </c>
      <c r="Q3466" s="145">
        <f t="shared" si="281"/>
        <v>0</v>
      </c>
      <c r="R3466" s="175">
        <f t="shared" ca="1" si="275"/>
        <v>0</v>
      </c>
      <c r="S3466" s="176">
        <v>0</v>
      </c>
    </row>
    <row r="3467" spans="2:19" x14ac:dyDescent="0.25">
      <c r="B3467" s="137">
        <v>3454</v>
      </c>
      <c r="C3467" s="86">
        <v>3</v>
      </c>
      <c r="D3467" s="143" t="s">
        <v>3609</v>
      </c>
      <c r="E3467" s="128" t="s">
        <v>2350</v>
      </c>
      <c r="F3467" s="86"/>
      <c r="G3467" s="86" t="s">
        <v>2346</v>
      </c>
      <c r="H3467" s="140">
        <f t="shared" ca="1" si="278"/>
        <v>0</v>
      </c>
      <c r="I3467" s="251">
        <v>42177</v>
      </c>
      <c r="J3467" s="251">
        <v>42201</v>
      </c>
      <c r="K3467" s="147">
        <v>0.05</v>
      </c>
      <c r="L3467" s="184">
        <f t="shared" si="279"/>
        <v>19</v>
      </c>
      <c r="M3467" s="251"/>
      <c r="N3467" s="251"/>
      <c r="O3467" s="147">
        <v>0.05</v>
      </c>
      <c r="P3467" s="146">
        <f t="shared" si="280"/>
        <v>0</v>
      </c>
      <c r="Q3467" s="145">
        <f t="shared" si="281"/>
        <v>0</v>
      </c>
      <c r="R3467" s="175">
        <f t="shared" ca="1" si="275"/>
        <v>0</v>
      </c>
      <c r="S3467" s="176">
        <v>0</v>
      </c>
    </row>
    <row r="3468" spans="2:19" x14ac:dyDescent="0.25">
      <c r="B3468" s="137">
        <v>3455</v>
      </c>
      <c r="C3468" s="86">
        <v>4</v>
      </c>
      <c r="D3468" s="143" t="s">
        <v>3614</v>
      </c>
      <c r="E3468" s="128" t="s">
        <v>2351</v>
      </c>
      <c r="F3468" s="86" t="s">
        <v>2352</v>
      </c>
      <c r="G3468" s="86" t="s">
        <v>2346</v>
      </c>
      <c r="H3468" s="140">
        <f t="shared" ca="1" si="278"/>
        <v>0</v>
      </c>
      <c r="I3468" s="251">
        <v>42177</v>
      </c>
      <c r="J3468" s="251">
        <v>42181</v>
      </c>
      <c r="K3468" s="147">
        <v>0.02</v>
      </c>
      <c r="L3468" s="184">
        <f t="shared" si="279"/>
        <v>5</v>
      </c>
      <c r="M3468" s="251"/>
      <c r="N3468" s="251"/>
      <c r="O3468" s="147">
        <v>0.02</v>
      </c>
      <c r="P3468" s="146">
        <f t="shared" si="280"/>
        <v>0</v>
      </c>
      <c r="Q3468" s="145">
        <f t="shared" si="281"/>
        <v>0</v>
      </c>
      <c r="R3468" s="175">
        <f t="shared" ca="1" si="275"/>
        <v>0</v>
      </c>
      <c r="S3468" s="176">
        <v>0</v>
      </c>
    </row>
    <row r="3469" spans="2:19" x14ac:dyDescent="0.25">
      <c r="B3469" s="137">
        <v>3456</v>
      </c>
      <c r="C3469" s="86">
        <v>4</v>
      </c>
      <c r="D3469" s="143" t="s">
        <v>3615</v>
      </c>
      <c r="E3469" s="128" t="s">
        <v>2353</v>
      </c>
      <c r="F3469" s="86"/>
      <c r="G3469" s="86" t="s">
        <v>2346</v>
      </c>
      <c r="H3469" s="140">
        <f t="shared" ca="1" si="278"/>
        <v>0</v>
      </c>
      <c r="I3469" s="251">
        <v>42194</v>
      </c>
      <c r="J3469" s="251">
        <v>42194</v>
      </c>
      <c r="K3469" s="147">
        <v>0.02</v>
      </c>
      <c r="L3469" s="184">
        <f t="shared" si="279"/>
        <v>1</v>
      </c>
      <c r="M3469" s="251"/>
      <c r="N3469" s="251"/>
      <c r="O3469" s="147">
        <v>0.02</v>
      </c>
      <c r="P3469" s="146">
        <f t="shared" si="280"/>
        <v>0</v>
      </c>
      <c r="Q3469" s="145">
        <f t="shared" si="281"/>
        <v>0</v>
      </c>
      <c r="R3469" s="175">
        <f t="shared" ca="1" si="275"/>
        <v>0</v>
      </c>
      <c r="S3469" s="176">
        <v>0</v>
      </c>
    </row>
    <row r="3470" spans="2:19" x14ac:dyDescent="0.25">
      <c r="B3470" s="137">
        <v>3457</v>
      </c>
      <c r="C3470" s="86">
        <v>4</v>
      </c>
      <c r="D3470" s="143" t="s">
        <v>3616</v>
      </c>
      <c r="E3470" s="128" t="s">
        <v>2354</v>
      </c>
      <c r="F3470" s="86"/>
      <c r="G3470" s="86" t="s">
        <v>2346</v>
      </c>
      <c r="H3470" s="140">
        <f t="shared" ca="1" si="278"/>
        <v>0</v>
      </c>
      <c r="I3470" s="251">
        <v>42195</v>
      </c>
      <c r="J3470" s="251">
        <v>42201</v>
      </c>
      <c r="K3470" s="147">
        <v>0.01</v>
      </c>
      <c r="L3470" s="184">
        <f t="shared" si="279"/>
        <v>5</v>
      </c>
      <c r="M3470" s="251"/>
      <c r="N3470" s="251"/>
      <c r="O3470" s="147">
        <v>0.01</v>
      </c>
      <c r="P3470" s="146">
        <f t="shared" si="280"/>
        <v>0</v>
      </c>
      <c r="Q3470" s="145">
        <f t="shared" si="281"/>
        <v>0</v>
      </c>
      <c r="R3470" s="175">
        <f t="shared" ca="1" si="275"/>
        <v>0</v>
      </c>
      <c r="S3470" s="176">
        <v>0</v>
      </c>
    </row>
    <row r="3471" spans="2:19" x14ac:dyDescent="0.25">
      <c r="B3471" s="137">
        <v>3458</v>
      </c>
      <c r="C3471" s="86">
        <v>3</v>
      </c>
      <c r="D3471" s="143" t="s">
        <v>3610</v>
      </c>
      <c r="E3471" s="128" t="s">
        <v>2355</v>
      </c>
      <c r="F3471" s="86"/>
      <c r="G3471" s="86" t="s">
        <v>2346</v>
      </c>
      <c r="H3471" s="140">
        <f t="shared" ca="1" si="278"/>
        <v>0</v>
      </c>
      <c r="I3471" s="251">
        <v>42200</v>
      </c>
      <c r="J3471" s="251">
        <v>42230</v>
      </c>
      <c r="K3471" s="147">
        <v>0.1</v>
      </c>
      <c r="L3471" s="184">
        <f t="shared" si="279"/>
        <v>23</v>
      </c>
      <c r="M3471" s="251"/>
      <c r="N3471" s="251"/>
      <c r="O3471" s="147">
        <v>0.1</v>
      </c>
      <c r="P3471" s="146">
        <f t="shared" si="280"/>
        <v>0</v>
      </c>
      <c r="Q3471" s="145">
        <f t="shared" si="281"/>
        <v>0</v>
      </c>
      <c r="R3471" s="175">
        <f t="shared" ca="1" si="275"/>
        <v>0</v>
      </c>
      <c r="S3471" s="176">
        <v>0</v>
      </c>
    </row>
    <row r="3472" spans="2:19" x14ac:dyDescent="0.25">
      <c r="B3472" s="137">
        <v>3459</v>
      </c>
      <c r="C3472" s="86">
        <v>4</v>
      </c>
      <c r="D3472" s="143" t="s">
        <v>3617</v>
      </c>
      <c r="E3472" s="128" t="s">
        <v>2356</v>
      </c>
      <c r="F3472" s="86"/>
      <c r="G3472" s="86" t="s">
        <v>2346</v>
      </c>
      <c r="H3472" s="140">
        <f t="shared" ca="1" si="278"/>
        <v>0</v>
      </c>
      <c r="I3472" s="251">
        <v>42200</v>
      </c>
      <c r="J3472" s="251">
        <v>42202</v>
      </c>
      <c r="K3472" s="147">
        <v>0.01</v>
      </c>
      <c r="L3472" s="184">
        <f t="shared" si="279"/>
        <v>3</v>
      </c>
      <c r="M3472" s="251"/>
      <c r="N3472" s="251"/>
      <c r="O3472" s="147">
        <v>0.01</v>
      </c>
      <c r="P3472" s="146">
        <f t="shared" si="280"/>
        <v>0</v>
      </c>
      <c r="Q3472" s="145">
        <f t="shared" si="281"/>
        <v>0</v>
      </c>
      <c r="R3472" s="175">
        <f t="shared" ca="1" si="275"/>
        <v>0</v>
      </c>
      <c r="S3472" s="176">
        <v>0</v>
      </c>
    </row>
    <row r="3473" spans="2:19" x14ac:dyDescent="0.25">
      <c r="B3473" s="137">
        <v>3460</v>
      </c>
      <c r="C3473" s="86">
        <v>4</v>
      </c>
      <c r="D3473" s="143" t="s">
        <v>3618</v>
      </c>
      <c r="E3473" s="128" t="s">
        <v>2357</v>
      </c>
      <c r="F3473" s="86"/>
      <c r="G3473" s="86" t="s">
        <v>2346</v>
      </c>
      <c r="H3473" s="140">
        <f t="shared" ca="1" si="278"/>
        <v>0</v>
      </c>
      <c r="I3473" s="251">
        <v>42202</v>
      </c>
      <c r="J3473" s="251">
        <v>42202</v>
      </c>
      <c r="K3473" s="147">
        <v>0.02</v>
      </c>
      <c r="L3473" s="184">
        <f t="shared" si="279"/>
        <v>1</v>
      </c>
      <c r="M3473" s="251"/>
      <c r="N3473" s="251"/>
      <c r="O3473" s="147">
        <v>0.02</v>
      </c>
      <c r="P3473" s="146">
        <f t="shared" si="280"/>
        <v>0</v>
      </c>
      <c r="Q3473" s="145">
        <f t="shared" si="281"/>
        <v>0</v>
      </c>
      <c r="R3473" s="175">
        <f t="shared" ca="1" si="275"/>
        <v>0</v>
      </c>
      <c r="S3473" s="176">
        <v>0</v>
      </c>
    </row>
    <row r="3474" spans="2:19" x14ac:dyDescent="0.25">
      <c r="B3474" s="137">
        <v>3461</v>
      </c>
      <c r="C3474" s="86">
        <v>4</v>
      </c>
      <c r="D3474" s="143" t="s">
        <v>3619</v>
      </c>
      <c r="E3474" s="128" t="s">
        <v>2358</v>
      </c>
      <c r="F3474" s="86"/>
      <c r="G3474" s="86" t="s">
        <v>2346</v>
      </c>
      <c r="H3474" s="140">
        <f t="shared" ca="1" si="278"/>
        <v>0</v>
      </c>
      <c r="I3474" s="251">
        <v>42205</v>
      </c>
      <c r="J3474" s="251">
        <v>42209</v>
      </c>
      <c r="K3474" s="147">
        <v>0.03</v>
      </c>
      <c r="L3474" s="184">
        <f t="shared" si="279"/>
        <v>5</v>
      </c>
      <c r="M3474" s="251"/>
      <c r="N3474" s="251"/>
      <c r="O3474" s="147">
        <v>0.03</v>
      </c>
      <c r="P3474" s="146">
        <f t="shared" si="280"/>
        <v>0</v>
      </c>
      <c r="Q3474" s="145">
        <f t="shared" si="281"/>
        <v>0</v>
      </c>
      <c r="R3474" s="175">
        <f t="shared" ca="1" si="275"/>
        <v>0</v>
      </c>
      <c r="S3474" s="176">
        <v>0</v>
      </c>
    </row>
    <row r="3475" spans="2:19" x14ac:dyDescent="0.25">
      <c r="B3475" s="137">
        <v>3462</v>
      </c>
      <c r="C3475" s="86">
        <v>4</v>
      </c>
      <c r="D3475" s="143" t="s">
        <v>3620</v>
      </c>
      <c r="E3475" s="128" t="s">
        <v>2359</v>
      </c>
      <c r="F3475" s="86"/>
      <c r="G3475" s="86" t="s">
        <v>2346</v>
      </c>
      <c r="H3475" s="140">
        <f t="shared" ca="1" si="278"/>
        <v>0</v>
      </c>
      <c r="I3475" s="251">
        <v>42205</v>
      </c>
      <c r="J3475" s="251">
        <v>42230</v>
      </c>
      <c r="K3475" s="147">
        <v>0.04</v>
      </c>
      <c r="L3475" s="184">
        <f t="shared" si="279"/>
        <v>20</v>
      </c>
      <c r="M3475" s="251"/>
      <c r="N3475" s="251"/>
      <c r="O3475" s="147">
        <v>0.04</v>
      </c>
      <c r="P3475" s="146">
        <f t="shared" si="280"/>
        <v>0</v>
      </c>
      <c r="Q3475" s="145">
        <f t="shared" si="281"/>
        <v>0</v>
      </c>
      <c r="R3475" s="175">
        <f t="shared" ref="R3475:R3486" ca="1" si="282">IF(D$6&gt;=J3475,1,IF(D$6&lt;I3475,0,IF(AND(D$6&gt;=I3475,D$6&lt;J3475),(D$6-I3475)/L3475,"")))</f>
        <v>0</v>
      </c>
      <c r="S3475" s="176">
        <v>0</v>
      </c>
    </row>
    <row r="3476" spans="2:19" x14ac:dyDescent="0.25">
      <c r="B3476" s="137">
        <v>3463</v>
      </c>
      <c r="C3476" s="86">
        <v>3</v>
      </c>
      <c r="D3476" s="143" t="s">
        <v>3611</v>
      </c>
      <c r="E3476" s="128" t="s">
        <v>2360</v>
      </c>
      <c r="F3476" s="86"/>
      <c r="G3476" s="86" t="s">
        <v>2346</v>
      </c>
      <c r="H3476" s="140">
        <f t="shared" ca="1" si="278"/>
        <v>0</v>
      </c>
      <c r="I3476" s="251">
        <v>42212</v>
      </c>
      <c r="J3476" s="251">
        <v>42277</v>
      </c>
      <c r="K3476" s="147">
        <v>0.15</v>
      </c>
      <c r="L3476" s="184">
        <f t="shared" si="279"/>
        <v>48</v>
      </c>
      <c r="M3476" s="251"/>
      <c r="N3476" s="251"/>
      <c r="O3476" s="147">
        <v>0.15</v>
      </c>
      <c r="P3476" s="146">
        <f t="shared" si="280"/>
        <v>0</v>
      </c>
      <c r="Q3476" s="145">
        <f t="shared" si="281"/>
        <v>0</v>
      </c>
      <c r="R3476" s="175">
        <f t="shared" ca="1" si="282"/>
        <v>0</v>
      </c>
      <c r="S3476" s="176">
        <v>0</v>
      </c>
    </row>
    <row r="3477" spans="2:19" x14ac:dyDescent="0.25">
      <c r="B3477" s="137">
        <v>3464</v>
      </c>
      <c r="C3477" s="86">
        <v>4</v>
      </c>
      <c r="D3477" s="143" t="s">
        <v>3621</v>
      </c>
      <c r="E3477" s="128" t="s">
        <v>2361</v>
      </c>
      <c r="F3477" s="86"/>
      <c r="G3477" s="86" t="s">
        <v>2346</v>
      </c>
      <c r="H3477" s="140">
        <f t="shared" ca="1" si="278"/>
        <v>0</v>
      </c>
      <c r="I3477" s="251">
        <v>42212</v>
      </c>
      <c r="J3477" s="251">
        <v>42237</v>
      </c>
      <c r="K3477" s="147">
        <v>0.01</v>
      </c>
      <c r="L3477" s="184">
        <f t="shared" si="279"/>
        <v>20</v>
      </c>
      <c r="M3477" s="251"/>
      <c r="N3477" s="251"/>
      <c r="O3477" s="147">
        <v>0.01</v>
      </c>
      <c r="P3477" s="146">
        <f t="shared" si="280"/>
        <v>0</v>
      </c>
      <c r="Q3477" s="145">
        <f t="shared" si="281"/>
        <v>0</v>
      </c>
      <c r="R3477" s="175">
        <f t="shared" ca="1" si="282"/>
        <v>0</v>
      </c>
      <c r="S3477" s="176">
        <v>0</v>
      </c>
    </row>
    <row r="3478" spans="2:19" x14ac:dyDescent="0.25">
      <c r="B3478" s="137">
        <v>3465</v>
      </c>
      <c r="C3478" s="86">
        <v>4</v>
      </c>
      <c r="D3478" s="143" t="s">
        <v>3622</v>
      </c>
      <c r="E3478" s="128" t="s">
        <v>2362</v>
      </c>
      <c r="F3478" s="86"/>
      <c r="G3478" s="86" t="s">
        <v>2346</v>
      </c>
      <c r="H3478" s="140">
        <f t="shared" ca="1" si="278"/>
        <v>0</v>
      </c>
      <c r="I3478" s="251">
        <v>42212</v>
      </c>
      <c r="J3478" s="251">
        <v>42237</v>
      </c>
      <c r="K3478" s="147">
        <v>0.01</v>
      </c>
      <c r="L3478" s="184">
        <f t="shared" si="279"/>
        <v>20</v>
      </c>
      <c r="M3478" s="251"/>
      <c r="N3478" s="251"/>
      <c r="O3478" s="147">
        <v>0.01</v>
      </c>
      <c r="P3478" s="146">
        <f t="shared" si="280"/>
        <v>0</v>
      </c>
      <c r="Q3478" s="145">
        <f t="shared" si="281"/>
        <v>0</v>
      </c>
      <c r="R3478" s="175">
        <f t="shared" ca="1" si="282"/>
        <v>0</v>
      </c>
      <c r="S3478" s="176">
        <v>0</v>
      </c>
    </row>
    <row r="3479" spans="2:19" x14ac:dyDescent="0.25">
      <c r="B3479" s="137">
        <v>3466</v>
      </c>
      <c r="C3479" s="86">
        <v>4</v>
      </c>
      <c r="D3479" s="143" t="s">
        <v>3623</v>
      </c>
      <c r="E3479" s="128" t="s">
        <v>2363</v>
      </c>
      <c r="F3479" s="86"/>
      <c r="G3479" s="86" t="s">
        <v>2346</v>
      </c>
      <c r="H3479" s="140">
        <f t="shared" ca="1" si="278"/>
        <v>0</v>
      </c>
      <c r="I3479" s="251">
        <v>42212</v>
      </c>
      <c r="J3479" s="251">
        <v>42237</v>
      </c>
      <c r="K3479" s="147">
        <v>0.01</v>
      </c>
      <c r="L3479" s="184">
        <f t="shared" si="279"/>
        <v>20</v>
      </c>
      <c r="M3479" s="251"/>
      <c r="N3479" s="251"/>
      <c r="O3479" s="147">
        <v>0.01</v>
      </c>
      <c r="P3479" s="146">
        <f t="shared" si="280"/>
        <v>0</v>
      </c>
      <c r="Q3479" s="145">
        <f t="shared" si="281"/>
        <v>0</v>
      </c>
      <c r="R3479" s="175">
        <f t="shared" ca="1" si="282"/>
        <v>0</v>
      </c>
      <c r="S3479" s="176">
        <v>0</v>
      </c>
    </row>
    <row r="3480" spans="2:19" x14ac:dyDescent="0.25">
      <c r="B3480" s="137">
        <v>3467</v>
      </c>
      <c r="C3480" s="86">
        <v>4</v>
      </c>
      <c r="D3480" s="143" t="s">
        <v>3624</v>
      </c>
      <c r="E3480" s="128" t="s">
        <v>2364</v>
      </c>
      <c r="F3480" s="86"/>
      <c r="G3480" s="86" t="s">
        <v>2346</v>
      </c>
      <c r="H3480" s="140">
        <f t="shared" ca="1" si="278"/>
        <v>0</v>
      </c>
      <c r="I3480" s="251">
        <v>42212</v>
      </c>
      <c r="J3480" s="251">
        <v>42237</v>
      </c>
      <c r="K3480" s="147">
        <v>0.01</v>
      </c>
      <c r="L3480" s="184">
        <f t="shared" si="279"/>
        <v>20</v>
      </c>
      <c r="M3480" s="251"/>
      <c r="N3480" s="251"/>
      <c r="O3480" s="147">
        <v>0.01</v>
      </c>
      <c r="P3480" s="146">
        <f t="shared" si="280"/>
        <v>0</v>
      </c>
      <c r="Q3480" s="145">
        <f t="shared" si="281"/>
        <v>0</v>
      </c>
      <c r="R3480" s="175">
        <f t="shared" ca="1" si="282"/>
        <v>0</v>
      </c>
      <c r="S3480" s="176">
        <v>0</v>
      </c>
    </row>
    <row r="3481" spans="2:19" x14ac:dyDescent="0.25">
      <c r="B3481" s="137">
        <v>3468</v>
      </c>
      <c r="C3481" s="86">
        <v>4</v>
      </c>
      <c r="D3481" s="143" t="s">
        <v>3625</v>
      </c>
      <c r="E3481" s="128" t="s">
        <v>2365</v>
      </c>
      <c r="F3481" s="86"/>
      <c r="G3481" s="86" t="s">
        <v>2346</v>
      </c>
      <c r="H3481" s="140">
        <f t="shared" ca="1" si="278"/>
        <v>0</v>
      </c>
      <c r="I3481" s="251">
        <v>42212</v>
      </c>
      <c r="J3481" s="251">
        <v>42237</v>
      </c>
      <c r="K3481" s="147">
        <v>0.01</v>
      </c>
      <c r="L3481" s="184">
        <f t="shared" si="279"/>
        <v>20</v>
      </c>
      <c r="M3481" s="251"/>
      <c r="N3481" s="251"/>
      <c r="O3481" s="147">
        <v>0.01</v>
      </c>
      <c r="P3481" s="146">
        <f t="shared" si="280"/>
        <v>0</v>
      </c>
      <c r="Q3481" s="145">
        <f t="shared" si="281"/>
        <v>0</v>
      </c>
      <c r="R3481" s="175">
        <f t="shared" ca="1" si="282"/>
        <v>0</v>
      </c>
      <c r="S3481" s="176">
        <v>0</v>
      </c>
    </row>
    <row r="3482" spans="2:19" x14ac:dyDescent="0.25">
      <c r="B3482" s="137">
        <v>3469</v>
      </c>
      <c r="C3482" s="86">
        <v>4</v>
      </c>
      <c r="D3482" s="143" t="s">
        <v>3626</v>
      </c>
      <c r="E3482" s="128" t="s">
        <v>2366</v>
      </c>
      <c r="F3482" s="86"/>
      <c r="G3482" s="86" t="s">
        <v>2346</v>
      </c>
      <c r="H3482" s="140">
        <f t="shared" ca="1" si="278"/>
        <v>0</v>
      </c>
      <c r="I3482" s="251">
        <v>42240</v>
      </c>
      <c r="J3482" s="251">
        <v>42251</v>
      </c>
      <c r="K3482" s="147">
        <v>2.5000000000000001E-2</v>
      </c>
      <c r="L3482" s="184">
        <f t="shared" si="279"/>
        <v>10</v>
      </c>
      <c r="M3482" s="251"/>
      <c r="N3482" s="251"/>
      <c r="O3482" s="147">
        <v>2.5000000000000001E-2</v>
      </c>
      <c r="P3482" s="146">
        <f t="shared" si="280"/>
        <v>0</v>
      </c>
      <c r="Q3482" s="145">
        <f t="shared" si="281"/>
        <v>0</v>
      </c>
      <c r="R3482" s="175">
        <f t="shared" ca="1" si="282"/>
        <v>0</v>
      </c>
      <c r="S3482" s="176">
        <v>0</v>
      </c>
    </row>
    <row r="3483" spans="2:19" x14ac:dyDescent="0.25">
      <c r="B3483" s="137">
        <v>3470</v>
      </c>
      <c r="C3483" s="86">
        <v>4</v>
      </c>
      <c r="D3483" s="143" t="s">
        <v>3627</v>
      </c>
      <c r="E3483" s="128" t="s">
        <v>2367</v>
      </c>
      <c r="F3483" s="86"/>
      <c r="G3483" s="86" t="s">
        <v>2346</v>
      </c>
      <c r="H3483" s="140">
        <f t="shared" ca="1" si="278"/>
        <v>0</v>
      </c>
      <c r="I3483" s="251">
        <v>42254</v>
      </c>
      <c r="J3483" s="251">
        <v>42258</v>
      </c>
      <c r="K3483" s="147">
        <v>2.5000000000000001E-2</v>
      </c>
      <c r="L3483" s="184">
        <f t="shared" si="279"/>
        <v>5</v>
      </c>
      <c r="M3483" s="251"/>
      <c r="N3483" s="251"/>
      <c r="O3483" s="147">
        <v>2.5000000000000001E-2</v>
      </c>
      <c r="P3483" s="146">
        <f t="shared" si="280"/>
        <v>0</v>
      </c>
      <c r="Q3483" s="145">
        <f t="shared" si="281"/>
        <v>0</v>
      </c>
      <c r="R3483" s="175">
        <f t="shared" ca="1" si="282"/>
        <v>0</v>
      </c>
      <c r="S3483" s="176">
        <v>0</v>
      </c>
    </row>
    <row r="3484" spans="2:19" x14ac:dyDescent="0.25">
      <c r="B3484" s="137">
        <v>3471</v>
      </c>
      <c r="C3484" s="86">
        <v>4</v>
      </c>
      <c r="D3484" s="143" t="s">
        <v>3628</v>
      </c>
      <c r="E3484" s="128" t="s">
        <v>2368</v>
      </c>
      <c r="F3484" s="86"/>
      <c r="G3484" s="86" t="s">
        <v>2346</v>
      </c>
      <c r="H3484" s="140">
        <f t="shared" ca="1" si="278"/>
        <v>0</v>
      </c>
      <c r="I3484" s="251">
        <v>42261</v>
      </c>
      <c r="J3484" s="251">
        <v>42265</v>
      </c>
      <c r="K3484" s="147">
        <v>2.5000000000000001E-2</v>
      </c>
      <c r="L3484" s="184">
        <f t="shared" si="279"/>
        <v>5</v>
      </c>
      <c r="M3484" s="251"/>
      <c r="N3484" s="251"/>
      <c r="O3484" s="147">
        <v>2.5000000000000001E-2</v>
      </c>
      <c r="P3484" s="146">
        <f t="shared" si="280"/>
        <v>0</v>
      </c>
      <c r="Q3484" s="145">
        <f t="shared" si="281"/>
        <v>0</v>
      </c>
      <c r="R3484" s="175">
        <f t="shared" ca="1" si="282"/>
        <v>0</v>
      </c>
      <c r="S3484" s="176">
        <v>0</v>
      </c>
    </row>
    <row r="3485" spans="2:19" x14ac:dyDescent="0.25">
      <c r="B3485" s="137">
        <v>3472</v>
      </c>
      <c r="C3485" s="86">
        <v>4</v>
      </c>
      <c r="D3485" s="143" t="s">
        <v>3629</v>
      </c>
      <c r="E3485" s="128" t="s">
        <v>2369</v>
      </c>
      <c r="F3485" s="86"/>
      <c r="G3485" s="86" t="s">
        <v>2346</v>
      </c>
      <c r="H3485" s="140">
        <f t="shared" ca="1" si="278"/>
        <v>0</v>
      </c>
      <c r="I3485" s="251">
        <v>42265</v>
      </c>
      <c r="J3485" s="251">
        <v>42270</v>
      </c>
      <c r="K3485" s="147">
        <v>2.5000000000000001E-2</v>
      </c>
      <c r="L3485" s="184">
        <f t="shared" si="279"/>
        <v>4</v>
      </c>
      <c r="M3485" s="251"/>
      <c r="N3485" s="251"/>
      <c r="O3485" s="147">
        <v>2.5000000000000001E-2</v>
      </c>
      <c r="P3485" s="146">
        <f t="shared" si="280"/>
        <v>0</v>
      </c>
      <c r="Q3485" s="145">
        <f t="shared" si="281"/>
        <v>0</v>
      </c>
      <c r="R3485" s="175">
        <f t="shared" ca="1" si="282"/>
        <v>0</v>
      </c>
      <c r="S3485" s="176">
        <v>0</v>
      </c>
    </row>
    <row r="3486" spans="2:19" x14ac:dyDescent="0.25">
      <c r="B3486" s="137">
        <v>3473</v>
      </c>
      <c r="C3486" s="86">
        <v>3</v>
      </c>
      <c r="D3486" s="143" t="s">
        <v>3630</v>
      </c>
      <c r="E3486" s="128" t="s">
        <v>2370</v>
      </c>
      <c r="F3486" s="86" t="s">
        <v>2371</v>
      </c>
      <c r="G3486" s="86" t="s">
        <v>2346</v>
      </c>
      <c r="H3486" s="140">
        <f t="shared" ca="1" si="278"/>
        <v>0</v>
      </c>
      <c r="I3486" s="251">
        <v>42271</v>
      </c>
      <c r="J3486" s="251">
        <v>42277</v>
      </c>
      <c r="K3486" s="147">
        <v>0.05</v>
      </c>
      <c r="L3486" s="184">
        <f t="shared" si="279"/>
        <v>5</v>
      </c>
      <c r="M3486" s="251"/>
      <c r="N3486" s="251"/>
      <c r="O3486" s="147">
        <v>0.05</v>
      </c>
      <c r="P3486" s="146">
        <f t="shared" si="280"/>
        <v>0</v>
      </c>
      <c r="Q3486" s="145">
        <f t="shared" si="281"/>
        <v>0</v>
      </c>
      <c r="R3486" s="175">
        <f t="shared" ca="1" si="282"/>
        <v>0</v>
      </c>
      <c r="S3486" s="176">
        <v>0</v>
      </c>
    </row>
  </sheetData>
  <autoFilter ref="A13:VMO3486"/>
  <mergeCells count="33">
    <mergeCell ref="B2:S2"/>
    <mergeCell ref="I10:L11"/>
    <mergeCell ref="E12:E13"/>
    <mergeCell ref="B10:H10"/>
    <mergeCell ref="B4:C4"/>
    <mergeCell ref="B6:C6"/>
    <mergeCell ref="B8:C8"/>
    <mergeCell ref="M10:P11"/>
    <mergeCell ref="K12:K13"/>
    <mergeCell ref="B11:B13"/>
    <mergeCell ref="Q10:S11"/>
    <mergeCell ref="C12:C13"/>
    <mergeCell ref="D12:D13"/>
    <mergeCell ref="I12:I13"/>
    <mergeCell ref="S12:S13"/>
    <mergeCell ref="R12:R13"/>
    <mergeCell ref="Q12:Q13"/>
    <mergeCell ref="F12:F13"/>
    <mergeCell ref="G12:G13"/>
    <mergeCell ref="O12:O13"/>
    <mergeCell ref="M12:M13"/>
    <mergeCell ref="H11:H13"/>
    <mergeCell ref="C11:G11"/>
    <mergeCell ref="F2464:F2465"/>
    <mergeCell ref="G2464:G2465"/>
    <mergeCell ref="F2972:F2973"/>
    <mergeCell ref="G2972:G2973"/>
    <mergeCell ref="F716:F717"/>
    <mergeCell ref="G716:G717"/>
    <mergeCell ref="F1434:F1447"/>
    <mergeCell ref="G1434:G1447"/>
    <mergeCell ref="F1788:F1789"/>
    <mergeCell ref="G1788:G1789"/>
  </mergeCells>
  <phoneticPr fontId="5" type="noConversion"/>
  <conditionalFormatting sqref="R3376:R3486 R2388:R3005 R14:S135 R590:R826">
    <cfRule type="dataBar" priority="69962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{323BF11F-C534-4F8D-AFAA-7C0F07EFFEE4}</x14:id>
        </ext>
      </extLst>
    </cfRule>
  </conditionalFormatting>
  <conditionalFormatting sqref="C14:E14 G47:G64 F47:F49 C134:G135 C15:G24 C45:G46 H29:H30 H32:H33 H38:H39 C50:C72 D49:E70 D25:G39 C31:C39 H31:J31 H34:J37 G14:L14 H15:K25 H26:J28 K28:K40 H40:K135 L15:L135 C76:C80 D77:D114 F51:G116 O28:O135 E71:E115 K3005:L3005 P3005:Q3005 C3005:H3005 S3005 R3376:R3486 R2388:R3005 P15:P135 Q14:S135 R590:R826 M1934:N3486">
    <cfRule type="expression" dxfId="14832" priority="69794">
      <formula>(IF($C14=0,1,0)=1)</formula>
    </cfRule>
  </conditionalFormatting>
  <conditionalFormatting sqref="F14">
    <cfRule type="expression" dxfId="14831" priority="63646">
      <formula>(IF($C14=0,1,0)=1)</formula>
    </cfRule>
  </conditionalFormatting>
  <conditionalFormatting sqref="C132:C133 C73:D74 D41:G44 C40:G40 E117:E131 E132:G133">
    <cfRule type="expression" dxfId="14830" priority="61403">
      <formula>(IF($C40=0,1,0)=1)</formula>
    </cfRule>
  </conditionalFormatting>
  <conditionalFormatting sqref="C25:C27">
    <cfRule type="expression" dxfId="14829" priority="61402">
      <formula>(IF($C25=0,1,0)=1)</formula>
    </cfRule>
  </conditionalFormatting>
  <conditionalFormatting sqref="C28:C30">
    <cfRule type="expression" dxfId="14828" priority="61401">
      <formula>(IF($C28=0,1,0)=1)</formula>
    </cfRule>
  </conditionalFormatting>
  <conditionalFormatting sqref="C41:C42">
    <cfRule type="expression" dxfId="14827" priority="61399">
      <formula>(IF($C41=0,1,0)=1)</formula>
    </cfRule>
  </conditionalFormatting>
  <conditionalFormatting sqref="C43:C44">
    <cfRule type="expression" dxfId="14826" priority="61398">
      <formula>(IF($C43=0,1,0)=1)</formula>
    </cfRule>
  </conditionalFormatting>
  <conditionalFormatting sqref="C49">
    <cfRule type="expression" dxfId="14825" priority="61395">
      <formula>(IF($C49=0,1,0)=1)</formula>
    </cfRule>
  </conditionalFormatting>
  <conditionalFormatting sqref="D47:E48">
    <cfRule type="expression" dxfId="14824" priority="61397">
      <formula>(IF($C47=0,1,0)=1)</formula>
    </cfRule>
  </conditionalFormatting>
  <conditionalFormatting sqref="C47:C48">
    <cfRule type="expression" dxfId="14823" priority="61396">
      <formula>(IF($C47=0,1,0)=1)</formula>
    </cfRule>
  </conditionalFormatting>
  <conditionalFormatting sqref="F50:G50">
    <cfRule type="expression" dxfId="14822" priority="61394">
      <formula>(IF($C50=0,1,0)=1)</formula>
    </cfRule>
  </conditionalFormatting>
  <conditionalFormatting sqref="C75 D116:E116 D117:D131 G117:G131">
    <cfRule type="expression" dxfId="14821" priority="61393">
      <formula>(IF($C75=0,1,0)=1)</formula>
    </cfRule>
  </conditionalFormatting>
  <conditionalFormatting sqref="C116:C131">
    <cfRule type="expression" dxfId="14820" priority="61389">
      <formula>(IF($C116=0,1,0)=1)</formula>
    </cfRule>
  </conditionalFormatting>
  <conditionalFormatting sqref="F117:G131">
    <cfRule type="expression" dxfId="14819" priority="61388">
      <formula>(IF($C117=0,1,0)=1)</formula>
    </cfRule>
  </conditionalFormatting>
  <conditionalFormatting sqref="C81:C115">
    <cfRule type="expression" dxfId="14818" priority="61387">
      <formula>(IF($C81=0,1,0)=1)</formula>
    </cfRule>
  </conditionalFormatting>
  <conditionalFormatting sqref="D76">
    <cfRule type="expression" dxfId="14817" priority="61386">
      <formula>(IF($C76=0,1,0)=1)</formula>
    </cfRule>
  </conditionalFormatting>
  <conditionalFormatting sqref="D115">
    <cfRule type="expression" dxfId="14816" priority="61385">
      <formula>(IF($C115=0,1,0)=1)</formula>
    </cfRule>
  </conditionalFormatting>
  <conditionalFormatting sqref="D71:D72">
    <cfRule type="expression" dxfId="14815" priority="61383">
      <formula>(IF($C71=0,1,0)=1)</formula>
    </cfRule>
  </conditionalFormatting>
  <conditionalFormatting sqref="D75">
    <cfRule type="expression" dxfId="14814" priority="61382">
      <formula>(IF($C75=0,1,0)=1)</formula>
    </cfRule>
  </conditionalFormatting>
  <conditionalFormatting sqref="D132:D133">
    <cfRule type="expression" dxfId="14813" priority="61381">
      <formula>(IF($C132=0,1,0)=1)</formula>
    </cfRule>
  </conditionalFormatting>
  <conditionalFormatting sqref="G90:G110">
    <cfRule type="expression" dxfId="14812" priority="61377">
      <formula>(IF($C90=0,1,0)=1)</formula>
    </cfRule>
  </conditionalFormatting>
  <conditionalFormatting sqref="G111:G114">
    <cfRule type="expression" dxfId="14811" priority="61376">
      <formula>(IF($C111=0,1,0)=1)</formula>
    </cfRule>
  </conditionalFormatting>
  <conditionalFormatting sqref="G116:G131">
    <cfRule type="expression" dxfId="14810" priority="61375">
      <formula>(IF($C116=0,1,0)=1)</formula>
    </cfRule>
  </conditionalFormatting>
  <conditionalFormatting sqref="G134">
    <cfRule type="expression" dxfId="14809" priority="61374">
      <formula>(IF($C134=0,1,0)=1)</formula>
    </cfRule>
  </conditionalFormatting>
  <conditionalFormatting sqref="G134">
    <cfRule type="expression" dxfId="14808" priority="61373">
      <formula>(IF($C134=0,1,0)=1)</formula>
    </cfRule>
  </conditionalFormatting>
  <conditionalFormatting sqref="G134">
    <cfRule type="expression" dxfId="14807" priority="61372">
      <formula>(IF($C134=0,1,0)=1)</formula>
    </cfRule>
  </conditionalFormatting>
  <conditionalFormatting sqref="G76">
    <cfRule type="expression" dxfId="14806" priority="61368">
      <formula>(IF($C76=0,1,0)=1)</formula>
    </cfRule>
  </conditionalFormatting>
  <conditionalFormatting sqref="G75">
    <cfRule type="expression" dxfId="14805" priority="61367">
      <formula>(IF($C75=0,1,0)=1)</formula>
    </cfRule>
  </conditionalFormatting>
  <conditionalFormatting sqref="D115">
    <cfRule type="expression" dxfId="14804" priority="61349">
      <formula>(IF($C115=0,1,0)=1)</formula>
    </cfRule>
  </conditionalFormatting>
  <conditionalFormatting sqref="I29:J30">
    <cfRule type="expression" dxfId="14803" priority="24694">
      <formula>(IF($C29=0,1,0)=1)</formula>
    </cfRule>
  </conditionalFormatting>
  <conditionalFormatting sqref="I32:J33">
    <cfRule type="expression" dxfId="14802" priority="24693">
      <formula>(IF($C32=0,1,0)=1)</formula>
    </cfRule>
  </conditionalFormatting>
  <conditionalFormatting sqref="I38:J39">
    <cfRule type="expression" dxfId="14801" priority="24691">
      <formula>(IF($C38=0,1,0)=1)</formula>
    </cfRule>
  </conditionalFormatting>
  <conditionalFormatting sqref="G125">
    <cfRule type="expression" dxfId="14800" priority="24690">
      <formula>(IF($C125=0,1,0)=1)</formula>
    </cfRule>
  </conditionalFormatting>
  <conditionalFormatting sqref="G126">
    <cfRule type="expression" dxfId="14799" priority="24689">
      <formula>(IF($C126=0,1,0)=1)</formula>
    </cfRule>
  </conditionalFormatting>
  <conditionalFormatting sqref="E49:E74 C48:C72 D49:D72 C73:D74 D48:E48 C14:E47 F14:G135 C75:E135 C3005:G3005">
    <cfRule type="expression" dxfId="14798" priority="70902">
      <formula>$H14&lt;0</formula>
    </cfRule>
    <cfRule type="expression" dxfId="14797" priority="70903">
      <formula>(IF($C14=1,1,0)=1)</formula>
    </cfRule>
    <cfRule type="expression" dxfId="14796" priority="70904">
      <formula>(IF($C14=2,1,0)=1)</formula>
    </cfRule>
    <cfRule type="expression" dxfId="14795" priority="70905">
      <formula>(IF($C14=3,1,0)=1)</formula>
    </cfRule>
    <cfRule type="expression" dxfId="14794" priority="70906">
      <formula>(IF($C14=4,1,0)=1)</formula>
    </cfRule>
    <cfRule type="expression" dxfId="14793" priority="70907">
      <formula>(IF($C14=5,1,0)=1)</formula>
    </cfRule>
    <cfRule type="expression" dxfId="14792" priority="70908">
      <formula>(IF($C14=6,1,0)=1)</formula>
    </cfRule>
    <cfRule type="expression" dxfId="14791" priority="70909">
      <formula>(IF($C14=7,1,0)=1)</formula>
    </cfRule>
    <cfRule type="expression" dxfId="14790" priority="70910">
      <formula>(IF($C14=8,1,0)=1)</formula>
    </cfRule>
    <cfRule type="expression" dxfId="14789" priority="70911">
      <formula>(IF($C14=9,1,0)=1)</formula>
    </cfRule>
    <cfRule type="expression" dxfId="14788" priority="70912">
      <formula>$H14=1</formula>
    </cfRule>
  </conditionalFormatting>
  <conditionalFormatting sqref="K26:K27">
    <cfRule type="expression" dxfId="14787" priority="24671">
      <formula>(IF($C26=0,1,0)=1)</formula>
    </cfRule>
  </conditionalFormatting>
  <conditionalFormatting sqref="M14:P14 O15:O25 M15:N826">
    <cfRule type="expression" dxfId="14786" priority="24665">
      <formula>(IF($C14=0,1,0)=1)</formula>
    </cfRule>
  </conditionalFormatting>
  <conditionalFormatting sqref="O26:O27">
    <cfRule type="expression" dxfId="14785" priority="24661">
      <formula>(IF($C26=0,1,0)=1)</formula>
    </cfRule>
  </conditionalFormatting>
  <conditionalFormatting sqref="S679:S826">
    <cfRule type="dataBar" priority="22191">
      <dataBar>
        <cfvo type="num" val="0"/>
        <cfvo type="num" val="1"/>
        <color theme="6" tint="0.39997558519241921"/>
      </dataBar>
    </cfRule>
  </conditionalFormatting>
  <conditionalFormatting sqref="H679">
    <cfRule type="iconSet" priority="22192">
      <iconSet iconSet="3Symbols" showValue="0">
        <cfvo type="percent" val="0"/>
        <cfvo type="num" val="0"/>
        <cfvo type="num" val="1"/>
      </iconSet>
    </cfRule>
  </conditionalFormatting>
  <conditionalFormatting sqref="C717:E717 H706:K706 C692:G692 C718:J772 H688:K692 C694:K697 C680:K687 C699:K700 C714:K714 H715:K717 C702:K705 C708:K712 H773:K774 K727:K731 K733:K740 K746:K752 K754:K755 K758:K761 K763:K764 K721:K725 K766:K772 K742:K744 C774:G774 C775:K826">
    <cfRule type="expression" dxfId="14784" priority="22185">
      <formula>(IF($C680=0,1,0)=1)</formula>
    </cfRule>
  </conditionalFormatting>
  <conditionalFormatting sqref="C688:G691">
    <cfRule type="expression" dxfId="14783" priority="22184">
      <formula>(IF($C688=0,1,0)=1)</formula>
    </cfRule>
  </conditionalFormatting>
  <conditionalFormatting sqref="C706:G706 C710:G710">
    <cfRule type="expression" dxfId="14782" priority="22178">
      <formula>(IF($C706=0,1,0)=1)</formula>
    </cfRule>
  </conditionalFormatting>
  <conditionalFormatting sqref="C773:G826">
    <cfRule type="expression" dxfId="14781" priority="22175">
      <formula>(IF($C773=0,1,0)=1)</formula>
    </cfRule>
  </conditionalFormatting>
  <conditionalFormatting sqref="K718:K772">
    <cfRule type="expression" dxfId="14780" priority="22174">
      <formula>(IF($C718=0,1,0)=1)</formula>
    </cfRule>
  </conditionalFormatting>
  <conditionalFormatting sqref="J720:J725">
    <cfRule type="expression" dxfId="14779" priority="22172">
      <formula>(IF($C720=0,1,0)=1)</formula>
    </cfRule>
  </conditionalFormatting>
  <conditionalFormatting sqref="J753:J755">
    <cfRule type="expression" dxfId="14778" priority="22171">
      <formula>(IF($C753=0,1,0)=1)</formula>
    </cfRule>
  </conditionalFormatting>
  <conditionalFormatting sqref="J757:J761">
    <cfRule type="expression" dxfId="14777" priority="22170">
      <formula>(IF($C757=0,1,0)=1)</formula>
    </cfRule>
  </conditionalFormatting>
  <conditionalFormatting sqref="C715:E715 G715">
    <cfRule type="expression" dxfId="14776" priority="22168">
      <formula>(IF($C715=0,1,0)=1)</formula>
    </cfRule>
  </conditionalFormatting>
  <conditionalFormatting sqref="H717 H712 H714:H715">
    <cfRule type="iconSet" priority="22169">
      <iconSet iconSet="3Symbols" showValue="0">
        <cfvo type="percent" val="0"/>
        <cfvo type="num" val="0"/>
        <cfvo type="num" val="1"/>
      </iconSet>
    </cfRule>
  </conditionalFormatting>
  <conditionalFormatting sqref="C716:E716 D717">
    <cfRule type="expression" dxfId="14775" priority="22165">
      <formula>(IF($C716=0,1,0)=1)</formula>
    </cfRule>
  </conditionalFormatting>
  <conditionalFormatting sqref="H716">
    <cfRule type="iconSet" priority="22166">
      <iconSet iconSet="3Symbols" showValue="0">
        <cfvo type="percent" val="0"/>
        <cfvo type="num" val="0"/>
        <cfvo type="num" val="1"/>
      </iconSet>
    </cfRule>
  </conditionalFormatting>
  <conditionalFormatting sqref="F715">
    <cfRule type="expression" dxfId="14774" priority="22163">
      <formula>(IF($C715=0,1,0)=1)</formula>
    </cfRule>
  </conditionalFormatting>
  <conditionalFormatting sqref="G716">
    <cfRule type="expression" dxfId="14773" priority="22162">
      <formula>(IF($C716=0,1,0)=1)</formula>
    </cfRule>
  </conditionalFormatting>
  <conditionalFormatting sqref="H680:H692 H694:H695">
    <cfRule type="iconSet" priority="22186">
      <iconSet iconSet="3Symbols" showValue="0">
        <cfvo type="percent" val="0"/>
        <cfvo type="num" val="0"/>
        <cfvo type="num" val="1"/>
      </iconSet>
    </cfRule>
  </conditionalFormatting>
  <conditionalFormatting sqref="K704">
    <cfRule type="expression" dxfId="14772" priority="22160">
      <formula>(IF($C704=0,1,0)=1)</formula>
    </cfRule>
  </conditionalFormatting>
  <conditionalFormatting sqref="H704">
    <cfRule type="iconSet" priority="22159">
      <iconSet iconSet="3Symbols" showValue="0">
        <cfvo type="percent" val="0"/>
        <cfvo type="num" val="0"/>
        <cfvo type="num" val="1"/>
      </iconSet>
    </cfRule>
  </conditionalFormatting>
  <conditionalFormatting sqref="D704">
    <cfRule type="expression" dxfId="14771" priority="22158">
      <formula>(IF($C704=0,1,0)=1)</formula>
    </cfRule>
  </conditionalFormatting>
  <conditionalFormatting sqref="I704">
    <cfRule type="expression" dxfId="14770" priority="22157">
      <formula>(IF($C704=0,1,0)=1)</formula>
    </cfRule>
  </conditionalFormatting>
  <conditionalFormatting sqref="F699">
    <cfRule type="expression" dxfId="14769" priority="22154">
      <formula>(IF($C699=0,1,0)=1)</formula>
    </cfRule>
  </conditionalFormatting>
  <conditionalFormatting sqref="F699">
    <cfRule type="expression" dxfId="14768" priority="22153">
      <formula>(IF($C699=0,1,0)=1)</formula>
    </cfRule>
  </conditionalFormatting>
  <conditionalFormatting sqref="F700">
    <cfRule type="expression" dxfId="14767" priority="22152">
      <formula>(IF($C700=0,1,0)=1)</formula>
    </cfRule>
  </conditionalFormatting>
  <conditionalFormatting sqref="H699">
    <cfRule type="iconSet" priority="22187">
      <iconSet iconSet="3Symbols" showValue="0">
        <cfvo type="percent" val="0"/>
        <cfvo type="num" val="0"/>
        <cfvo type="num" val="1"/>
      </iconSet>
    </cfRule>
  </conditionalFormatting>
  <conditionalFormatting sqref="H700 H704">
    <cfRule type="iconSet" priority="22188">
      <iconSet iconSet="3Symbols" showValue="0">
        <cfvo type="percent" val="0"/>
        <cfvo type="num" val="0"/>
        <cfvo type="num" val="1"/>
      </iconSet>
    </cfRule>
  </conditionalFormatting>
  <conditionalFormatting sqref="H705">
    <cfRule type="iconSet" priority="22189">
      <iconSet iconSet="3Symbols" showValue="0">
        <cfvo type="percent" val="0"/>
        <cfvo type="num" val="0"/>
        <cfvo type="num" val="1"/>
      </iconSet>
    </cfRule>
  </conditionalFormatting>
  <conditionalFormatting sqref="H696:H697 H699:H700 H704:H706 H710:H711">
    <cfRule type="iconSet" priority="22190">
      <iconSet iconSet="3Symbols" showValue="0">
        <cfvo type="percent" val="0"/>
        <cfvo type="num" val="0"/>
        <cfvo type="num" val="1"/>
      </iconSet>
    </cfRule>
  </conditionalFormatting>
  <conditionalFormatting sqref="F704">
    <cfRule type="expression" dxfId="14766" priority="22151">
      <formula>(IF($C704=0,1,0)=1)</formula>
    </cfRule>
  </conditionalFormatting>
  <conditionalFormatting sqref="F704">
    <cfRule type="expression" dxfId="14765" priority="22150">
      <formula>(IF($C704=0,1,0)=1)</formula>
    </cfRule>
  </conditionalFormatting>
  <conditionalFormatting sqref="F705">
    <cfRule type="expression" dxfId="14764" priority="22149">
      <formula>(IF($C705=0,1,0)=1)</formula>
    </cfRule>
  </conditionalFormatting>
  <conditionalFormatting sqref="F714">
    <cfRule type="expression" dxfId="14763" priority="22148">
      <formula>(IF($C714=0,1,0)=1)</formula>
    </cfRule>
  </conditionalFormatting>
  <conditionalFormatting sqref="E757:E761">
    <cfRule type="expression" dxfId="14762" priority="22147">
      <formula>(IF($C757=0,1,0)=1)</formula>
    </cfRule>
  </conditionalFormatting>
  <conditionalFormatting sqref="E757:E761">
    <cfRule type="expression" dxfId="14761" priority="22146">
      <formula>(IF($C757=0,1,0)=1)</formula>
    </cfRule>
  </conditionalFormatting>
  <conditionalFormatting sqref="I773:I826">
    <cfRule type="expression" dxfId="14760" priority="22145">
      <formula>(IF($C773=0,1,0)=1)</formula>
    </cfRule>
  </conditionalFormatting>
  <conditionalFormatting sqref="J697">
    <cfRule type="expression" dxfId="14759" priority="22144">
      <formula>(IF($C697=0,1,0)=1)</formula>
    </cfRule>
  </conditionalFormatting>
  <conditionalFormatting sqref="I706">
    <cfRule type="expression" dxfId="14758" priority="22143">
      <formula>(IF($C706=0,1,0)=1)</formula>
    </cfRule>
  </conditionalFormatting>
  <conditionalFormatting sqref="J706">
    <cfRule type="expression" dxfId="14757" priority="22142">
      <formula>(IF($C706=0,1,0)=1)</formula>
    </cfRule>
  </conditionalFormatting>
  <conditionalFormatting sqref="J710:J711">
    <cfRule type="expression" dxfId="14756" priority="22141">
      <formula>(IF($C710=0,1,0)=1)</formula>
    </cfRule>
  </conditionalFormatting>
  <conditionalFormatting sqref="I710:I711">
    <cfRule type="expression" dxfId="14755" priority="22140">
      <formula>(IF($C710=0,1,0)=1)</formula>
    </cfRule>
  </conditionalFormatting>
  <conditionalFormatting sqref="I712:J712">
    <cfRule type="expression" dxfId="14754" priority="22139">
      <formula>(IF($C712=0,1,0)=1)</formula>
    </cfRule>
  </conditionalFormatting>
  <conditionalFormatting sqref="J712">
    <cfRule type="expression" dxfId="14753" priority="22138">
      <formula>(IF($C712=0,1,0)=1)</formula>
    </cfRule>
  </conditionalFormatting>
  <conditionalFormatting sqref="I712">
    <cfRule type="expression" dxfId="14752" priority="22137">
      <formula>(IF($C712=0,1,0)=1)</formula>
    </cfRule>
  </conditionalFormatting>
  <conditionalFormatting sqref="I715:J717">
    <cfRule type="expression" dxfId="14751" priority="22136">
      <formula>(IF($C715=0,1,0)=1)</formula>
    </cfRule>
  </conditionalFormatting>
  <conditionalFormatting sqref="J715:J717">
    <cfRule type="expression" dxfId="14750" priority="22135">
      <formula>(IF($C715=0,1,0)=1)</formula>
    </cfRule>
  </conditionalFormatting>
  <conditionalFormatting sqref="I715:I717">
    <cfRule type="expression" dxfId="14749" priority="22134">
      <formula>(IF($C715=0,1,0)=1)</formula>
    </cfRule>
  </conditionalFormatting>
  <conditionalFormatting sqref="G715:G716 C679:G692 C694:G697 C699:G700 C704:G706 C710:G712 C715:E717 F715 C714:G714 C718:G826">
    <cfRule type="expression" dxfId="14748" priority="22193">
      <formula>$H679&lt;0</formula>
    </cfRule>
    <cfRule type="expression" dxfId="14747" priority="22194">
      <formula>(IF($C679=1,1,0)=1)</formula>
    </cfRule>
    <cfRule type="expression" dxfId="14746" priority="22195">
      <formula>(IF($C679=2,1,0)=1)</formula>
    </cfRule>
    <cfRule type="expression" dxfId="14745" priority="22196">
      <formula>(IF($C679=3,1,0)=1)</formula>
    </cfRule>
    <cfRule type="expression" dxfId="14744" priority="22197">
      <formula>(IF($C679=4,1,0)=1)</formula>
    </cfRule>
    <cfRule type="expression" dxfId="14743" priority="22198">
      <formula>(IF($C679=5,1,0)=1)</formula>
    </cfRule>
    <cfRule type="expression" dxfId="14742" priority="22199">
      <formula>(IF($C679=6,1,0)=1)</formula>
    </cfRule>
    <cfRule type="expression" dxfId="14741" priority="22200">
      <formula>(IF($C679=7,1,0)=1)</formula>
    </cfRule>
    <cfRule type="expression" dxfId="14740" priority="22201">
      <formula>(IF($C679=8,1,0)=1)</formula>
    </cfRule>
    <cfRule type="expression" dxfId="14739" priority="22202">
      <formula>(IF($C679=9,1,0)=1)</formula>
    </cfRule>
    <cfRule type="expression" dxfId="14738" priority="22203">
      <formula>$H679=1</formula>
    </cfRule>
  </conditionalFormatting>
  <conditionalFormatting sqref="C693:K693">
    <cfRule type="expression" dxfId="14737" priority="22121">
      <formula>(IF($C693=0,1,0)=1)</formula>
    </cfRule>
  </conditionalFormatting>
  <conditionalFormatting sqref="H693">
    <cfRule type="iconSet" priority="22122">
      <iconSet iconSet="3Symbols" showValue="0">
        <cfvo type="percent" val="0"/>
        <cfvo type="num" val="0"/>
        <cfvo type="num" val="1"/>
      </iconSet>
    </cfRule>
  </conditionalFormatting>
  <conditionalFormatting sqref="C693:G693">
    <cfRule type="expression" dxfId="14736" priority="22123">
      <formula>$H693&lt;0</formula>
    </cfRule>
    <cfRule type="expression" dxfId="14735" priority="22124">
      <formula>(IF($C693=1,1,0)=1)</formula>
    </cfRule>
    <cfRule type="expression" dxfId="14734" priority="22125">
      <formula>(IF($C693=2,1,0)=1)</formula>
    </cfRule>
    <cfRule type="expression" dxfId="14733" priority="22126">
      <formula>(IF($C693=3,1,0)=1)</formula>
    </cfRule>
    <cfRule type="expression" dxfId="14732" priority="22127">
      <formula>(IF($C693=4,1,0)=1)</formula>
    </cfRule>
    <cfRule type="expression" dxfId="14731" priority="22128">
      <formula>(IF($C693=5,1,0)=1)</formula>
    </cfRule>
    <cfRule type="expression" dxfId="14730" priority="22129">
      <formula>(IF($C693=6,1,0)=1)</formula>
    </cfRule>
    <cfRule type="expression" dxfId="14729" priority="22130">
      <formula>(IF($C693=7,1,0)=1)</formula>
    </cfRule>
    <cfRule type="expression" dxfId="14728" priority="22131">
      <formula>(IF($C693=8,1,0)=1)</formula>
    </cfRule>
    <cfRule type="expression" dxfId="14727" priority="22132">
      <formula>(IF($C693=9,1,0)=1)</formula>
    </cfRule>
    <cfRule type="expression" dxfId="14726" priority="22133">
      <formula>$H693=1</formula>
    </cfRule>
  </conditionalFormatting>
  <conditionalFormatting sqref="C698:K698">
    <cfRule type="expression" dxfId="14725" priority="22106">
      <formula>(IF($C698=0,1,0)=1)</formula>
    </cfRule>
  </conditionalFormatting>
  <conditionalFormatting sqref="F698">
    <cfRule type="expression" dxfId="14724" priority="22105">
      <formula>(IF($C698=0,1,0)=1)</formula>
    </cfRule>
  </conditionalFormatting>
  <conditionalFormatting sqref="F698">
    <cfRule type="expression" dxfId="14723" priority="22104">
      <formula>(IF($C698=0,1,0)=1)</formula>
    </cfRule>
  </conditionalFormatting>
  <conditionalFormatting sqref="H698">
    <cfRule type="iconSet" priority="22107">
      <iconSet iconSet="3Symbols" showValue="0">
        <cfvo type="percent" val="0"/>
        <cfvo type="num" val="0"/>
        <cfvo type="num" val="1"/>
      </iconSet>
    </cfRule>
  </conditionalFormatting>
  <conditionalFormatting sqref="C698:G698">
    <cfRule type="expression" dxfId="14722" priority="22108">
      <formula>$H698&lt;0</formula>
    </cfRule>
    <cfRule type="expression" dxfId="14721" priority="22109">
      <formula>(IF($C698=1,1,0)=1)</formula>
    </cfRule>
    <cfRule type="expression" dxfId="14720" priority="22110">
      <formula>(IF($C698=2,1,0)=1)</formula>
    </cfRule>
    <cfRule type="expression" dxfId="14719" priority="22111">
      <formula>(IF($C698=3,1,0)=1)</formula>
    </cfRule>
    <cfRule type="expression" dxfId="14718" priority="22112">
      <formula>(IF($C698=4,1,0)=1)</formula>
    </cfRule>
    <cfRule type="expression" dxfId="14717" priority="22113">
      <formula>(IF($C698=5,1,0)=1)</formula>
    </cfRule>
    <cfRule type="expression" dxfId="14716" priority="22114">
      <formula>(IF($C698=6,1,0)=1)</formula>
    </cfRule>
    <cfRule type="expression" dxfId="14715" priority="22115">
      <formula>(IF($C698=7,1,0)=1)</formula>
    </cfRule>
    <cfRule type="expression" dxfId="14714" priority="22116">
      <formula>(IF($C698=8,1,0)=1)</formula>
    </cfRule>
    <cfRule type="expression" dxfId="14713" priority="22117">
      <formula>(IF($C698=9,1,0)=1)</formula>
    </cfRule>
    <cfRule type="expression" dxfId="14712" priority="22118">
      <formula>$H698=1</formula>
    </cfRule>
  </conditionalFormatting>
  <conditionalFormatting sqref="C701:K703 K704:K705">
    <cfRule type="expression" dxfId="14711" priority="22092">
      <formula>(IF($C701=0,1,0)=1)</formula>
    </cfRule>
  </conditionalFormatting>
  <conditionalFormatting sqref="K701:K705">
    <cfRule type="expression" dxfId="14710" priority="22091">
      <formula>(IF($C701=0,1,0)=1)</formula>
    </cfRule>
  </conditionalFormatting>
  <conditionalFormatting sqref="H701:H703">
    <cfRule type="iconSet" priority="22090">
      <iconSet iconSet="3Symbols" showValue="0">
        <cfvo type="percent" val="0"/>
        <cfvo type="num" val="0"/>
        <cfvo type="num" val="1"/>
      </iconSet>
    </cfRule>
  </conditionalFormatting>
  <conditionalFormatting sqref="D701:D703">
    <cfRule type="expression" dxfId="14709" priority="22089">
      <formula>(IF($C701=0,1,0)=1)</formula>
    </cfRule>
  </conditionalFormatting>
  <conditionalFormatting sqref="I701:I703">
    <cfRule type="expression" dxfId="14708" priority="22088">
      <formula>(IF($C701=0,1,0)=1)</formula>
    </cfRule>
  </conditionalFormatting>
  <conditionalFormatting sqref="F701:F703">
    <cfRule type="expression" dxfId="14707" priority="22087">
      <formula>(IF($C701=0,1,0)=1)</formula>
    </cfRule>
  </conditionalFormatting>
  <conditionalFormatting sqref="F701:F703">
    <cfRule type="expression" dxfId="14706" priority="22086">
      <formula>(IF($C701=0,1,0)=1)</formula>
    </cfRule>
  </conditionalFormatting>
  <conditionalFormatting sqref="C701:G703">
    <cfRule type="expression" dxfId="14705" priority="22093">
      <formula>$H701&lt;0</formula>
    </cfRule>
    <cfRule type="expression" dxfId="14704" priority="22094">
      <formula>(IF($C701=1,1,0)=1)</formula>
    </cfRule>
    <cfRule type="expression" dxfId="14703" priority="22095">
      <formula>(IF($C701=2,1,0)=1)</formula>
    </cfRule>
    <cfRule type="expression" dxfId="14702" priority="22096">
      <formula>(IF($C701=3,1,0)=1)</formula>
    </cfRule>
    <cfRule type="expression" dxfId="14701" priority="22097">
      <formula>(IF($C701=4,1,0)=1)</formula>
    </cfRule>
    <cfRule type="expression" dxfId="14700" priority="22098">
      <formula>(IF($C701=5,1,0)=1)</formula>
    </cfRule>
    <cfRule type="expression" dxfId="14699" priority="22099">
      <formula>(IF($C701=6,1,0)=1)</formula>
    </cfRule>
    <cfRule type="expression" dxfId="14698" priority="22100">
      <formula>(IF($C701=7,1,0)=1)</formula>
    </cfRule>
    <cfRule type="expression" dxfId="14697" priority="22101">
      <formula>(IF($C701=8,1,0)=1)</formula>
    </cfRule>
    <cfRule type="expression" dxfId="14696" priority="22102">
      <formula>(IF($C701=9,1,0)=1)</formula>
    </cfRule>
    <cfRule type="expression" dxfId="14695" priority="22103">
      <formula>$H701=1</formula>
    </cfRule>
  </conditionalFormatting>
  <conditionalFormatting sqref="C707:K709">
    <cfRule type="expression" dxfId="14694" priority="22073">
      <formula>(IF($C707=0,1,0)=1)</formula>
    </cfRule>
  </conditionalFormatting>
  <conditionalFormatting sqref="C707:G709">
    <cfRule type="expression" dxfId="14693" priority="22072">
      <formula>(IF($C707=0,1,0)=1)</formula>
    </cfRule>
  </conditionalFormatting>
  <conditionalFormatting sqref="H707:H709">
    <cfRule type="iconSet" priority="22074">
      <iconSet iconSet="3Symbols" showValue="0">
        <cfvo type="percent" val="0"/>
        <cfvo type="num" val="0"/>
        <cfvo type="num" val="1"/>
      </iconSet>
    </cfRule>
  </conditionalFormatting>
  <conditionalFormatting sqref="J707:J709">
    <cfRule type="expression" dxfId="14692" priority="22069">
      <formula>(IF($C707=0,1,0)=1)</formula>
    </cfRule>
  </conditionalFormatting>
  <conditionalFormatting sqref="I707:I709">
    <cfRule type="expression" dxfId="14691" priority="22068">
      <formula>(IF($C707=0,1,0)=1)</formula>
    </cfRule>
  </conditionalFormatting>
  <conditionalFormatting sqref="C707:G709">
    <cfRule type="expression" dxfId="14690" priority="22075">
      <formula>$H707&lt;0</formula>
    </cfRule>
    <cfRule type="expression" dxfId="14689" priority="22076">
      <formula>(IF($C707=1,1,0)=1)</formula>
    </cfRule>
    <cfRule type="expression" dxfId="14688" priority="22077">
      <formula>(IF($C707=2,1,0)=1)</formula>
    </cfRule>
    <cfRule type="expression" dxfId="14687" priority="22078">
      <formula>(IF($C707=3,1,0)=1)</formula>
    </cfRule>
    <cfRule type="expression" dxfId="14686" priority="22079">
      <formula>(IF($C707=4,1,0)=1)</formula>
    </cfRule>
    <cfRule type="expression" dxfId="14685" priority="22080">
      <formula>(IF($C707=5,1,0)=1)</formula>
    </cfRule>
    <cfRule type="expression" dxfId="14684" priority="22081">
      <formula>(IF($C707=6,1,0)=1)</formula>
    </cfRule>
    <cfRule type="expression" dxfId="14683" priority="22082">
      <formula>(IF($C707=7,1,0)=1)</formula>
    </cfRule>
    <cfRule type="expression" dxfId="14682" priority="22083">
      <formula>(IF($C707=8,1,0)=1)</formula>
    </cfRule>
    <cfRule type="expression" dxfId="14681" priority="22084">
      <formula>(IF($C707=9,1,0)=1)</formula>
    </cfRule>
    <cfRule type="expression" dxfId="14680" priority="22085">
      <formula>$H707=1</formula>
    </cfRule>
  </conditionalFormatting>
  <conditionalFormatting sqref="C713:K713">
    <cfRule type="expression" dxfId="14679" priority="22056">
      <formula>(IF($C713=0,1,0)=1)</formula>
    </cfRule>
  </conditionalFormatting>
  <conditionalFormatting sqref="H713">
    <cfRule type="iconSet" priority="22055">
      <iconSet iconSet="3Symbols" showValue="0">
        <cfvo type="percent" val="0"/>
        <cfvo type="num" val="0"/>
        <cfvo type="num" val="1"/>
      </iconSet>
    </cfRule>
  </conditionalFormatting>
  <conditionalFormatting sqref="F713">
    <cfRule type="expression" dxfId="14678" priority="22054">
      <formula>(IF($C713=0,1,0)=1)</formula>
    </cfRule>
  </conditionalFormatting>
  <conditionalFormatting sqref="F713">
    <cfRule type="expression" dxfId="14677" priority="22053">
      <formula>(IF($C713=0,1,0)=1)</formula>
    </cfRule>
  </conditionalFormatting>
  <conditionalFormatting sqref="I713:J713">
    <cfRule type="expression" dxfId="14676" priority="22052">
      <formula>(IF($C713=0,1,0)=1)</formula>
    </cfRule>
  </conditionalFormatting>
  <conditionalFormatting sqref="J713">
    <cfRule type="expression" dxfId="14675" priority="22051">
      <formula>(IF($C713=0,1,0)=1)</formula>
    </cfRule>
  </conditionalFormatting>
  <conditionalFormatting sqref="I713">
    <cfRule type="expression" dxfId="14674" priority="22050">
      <formula>(IF($C713=0,1,0)=1)</formula>
    </cfRule>
  </conditionalFormatting>
  <conditionalFormatting sqref="C713:G713">
    <cfRule type="expression" dxfId="14673" priority="22057">
      <formula>$H713&lt;0</formula>
    </cfRule>
    <cfRule type="expression" dxfId="14672" priority="22058">
      <formula>(IF($C713=1,1,0)=1)</formula>
    </cfRule>
    <cfRule type="expression" dxfId="14671" priority="22059">
      <formula>(IF($C713=2,1,0)=1)</formula>
    </cfRule>
    <cfRule type="expression" dxfId="14670" priority="22060">
      <formula>(IF($C713=3,1,0)=1)</formula>
    </cfRule>
    <cfRule type="expression" dxfId="14669" priority="22061">
      <formula>(IF($C713=4,1,0)=1)</formula>
    </cfRule>
    <cfRule type="expression" dxfId="14668" priority="22062">
      <formula>(IF($C713=5,1,0)=1)</formula>
    </cfRule>
    <cfRule type="expression" dxfId="14667" priority="22063">
      <formula>(IF($C713=6,1,0)=1)</formula>
    </cfRule>
    <cfRule type="expression" dxfId="14666" priority="22064">
      <formula>(IF($C713=7,1,0)=1)</formula>
    </cfRule>
    <cfRule type="expression" dxfId="14665" priority="22065">
      <formula>(IF($C713=8,1,0)=1)</formula>
    </cfRule>
    <cfRule type="expression" dxfId="14664" priority="22066">
      <formula>(IF($C713=9,1,0)=1)</formula>
    </cfRule>
    <cfRule type="expression" dxfId="14663" priority="22067">
      <formula>$H713=1</formula>
    </cfRule>
  </conditionalFormatting>
  <conditionalFormatting sqref="F716">
    <cfRule type="expression" dxfId="14662" priority="22038">
      <formula>(IF($C716=0,1,0)=1)</formula>
    </cfRule>
  </conditionalFormatting>
  <conditionalFormatting sqref="F716">
    <cfRule type="expression" dxfId="14661" priority="22039">
      <formula>$H716&lt;0</formula>
    </cfRule>
    <cfRule type="expression" dxfId="14660" priority="22040">
      <formula>(IF($C716=1,1,0)=1)</formula>
    </cfRule>
    <cfRule type="expression" dxfId="14659" priority="22041">
      <formula>(IF($C716=2,1,0)=1)</formula>
    </cfRule>
    <cfRule type="expression" dxfId="14658" priority="22042">
      <formula>(IF($C716=3,1,0)=1)</formula>
    </cfRule>
    <cfRule type="expression" dxfId="14657" priority="22043">
      <formula>(IF($C716=4,1,0)=1)</formula>
    </cfRule>
    <cfRule type="expression" dxfId="14656" priority="22044">
      <formula>(IF($C716=5,1,0)=1)</formula>
    </cfRule>
    <cfRule type="expression" dxfId="14655" priority="22045">
      <formula>(IF($C716=6,1,0)=1)</formula>
    </cfRule>
    <cfRule type="expression" dxfId="14654" priority="22046">
      <formula>(IF($C716=7,1,0)=1)</formula>
    </cfRule>
    <cfRule type="expression" dxfId="14653" priority="22047">
      <formula>(IF($C716=8,1,0)=1)</formula>
    </cfRule>
    <cfRule type="expression" dxfId="14652" priority="22048">
      <formula>(IF($C716=9,1,0)=1)</formula>
    </cfRule>
    <cfRule type="expression" dxfId="14651" priority="22049">
      <formula>$H716=1</formula>
    </cfRule>
  </conditionalFormatting>
  <conditionalFormatting sqref="I705">
    <cfRule type="expression" dxfId="14650" priority="22037">
      <formula>(IF($C705=0,1,0)=1)</formula>
    </cfRule>
  </conditionalFormatting>
  <conditionalFormatting sqref="I704">
    <cfRule type="expression" dxfId="14649" priority="22036">
      <formula>(IF($C704=0,1,0)=1)</formula>
    </cfRule>
  </conditionalFormatting>
  <conditionalFormatting sqref="I704">
    <cfRule type="expression" dxfId="14648" priority="22035">
      <formula>(IF($C704=0,1,0)=1)</formula>
    </cfRule>
  </conditionalFormatting>
  <conditionalFormatting sqref="I705">
    <cfRule type="expression" dxfId="14647" priority="22034">
      <formula>(IF($C705=0,1,0)=1)</formula>
    </cfRule>
  </conditionalFormatting>
  <conditionalFormatting sqref="I705">
    <cfRule type="expression" dxfId="14646" priority="22033">
      <formula>(IF($C705=0,1,0)=1)</formula>
    </cfRule>
  </conditionalFormatting>
  <conditionalFormatting sqref="J701:J703">
    <cfRule type="expression" dxfId="14645" priority="22032">
      <formula>(IF($C701=0,1,0)=1)</formula>
    </cfRule>
  </conditionalFormatting>
  <conditionalFormatting sqref="J704:J705">
    <cfRule type="expression" dxfId="14644" priority="22031">
      <formula>(IF($C704=0,1,0)=1)</formula>
    </cfRule>
  </conditionalFormatting>
  <conditionalFormatting sqref="J704:J705">
    <cfRule type="expression" dxfId="14643" priority="22030">
      <formula>(IF($C704=0,1,0)=1)</formula>
    </cfRule>
  </conditionalFormatting>
  <conditionalFormatting sqref="I704:I705">
    <cfRule type="expression" dxfId="14642" priority="22029">
      <formula>(IF($C704=0,1,0)=1)</formula>
    </cfRule>
  </conditionalFormatting>
  <conditionalFormatting sqref="I704:I705">
    <cfRule type="expression" dxfId="14641" priority="22028">
      <formula>(IF($C704=0,1,0)=1)</formula>
    </cfRule>
  </conditionalFormatting>
  <conditionalFormatting sqref="I706:J706">
    <cfRule type="expression" dxfId="14640" priority="22027">
      <formula>(IF($C706=0,1,0)=1)</formula>
    </cfRule>
  </conditionalFormatting>
  <conditionalFormatting sqref="I706">
    <cfRule type="expression" dxfId="14639" priority="22026">
      <formula>(IF($C706=0,1,0)=1)</formula>
    </cfRule>
  </conditionalFormatting>
  <conditionalFormatting sqref="J706">
    <cfRule type="expression" dxfId="14638" priority="22025">
      <formula>(IF($C706=0,1,0)=1)</formula>
    </cfRule>
  </conditionalFormatting>
  <conditionalFormatting sqref="I707:J709">
    <cfRule type="expression" dxfId="14637" priority="22024">
      <formula>(IF($C707=0,1,0)=1)</formula>
    </cfRule>
  </conditionalFormatting>
  <conditionalFormatting sqref="I707:I709">
    <cfRule type="expression" dxfId="14636" priority="22023">
      <formula>(IF($C707=0,1,0)=1)</formula>
    </cfRule>
  </conditionalFormatting>
  <conditionalFormatting sqref="J707:J709">
    <cfRule type="expression" dxfId="14635" priority="22022">
      <formula>(IF($C707=0,1,0)=1)</formula>
    </cfRule>
  </conditionalFormatting>
  <conditionalFormatting sqref="I710:J710">
    <cfRule type="expression" dxfId="14634" priority="22021">
      <formula>(IF($C710=0,1,0)=1)</formula>
    </cfRule>
  </conditionalFormatting>
  <conditionalFormatting sqref="I710">
    <cfRule type="expression" dxfId="14633" priority="22020">
      <formula>(IF($C710=0,1,0)=1)</formula>
    </cfRule>
  </conditionalFormatting>
  <conditionalFormatting sqref="J710">
    <cfRule type="expression" dxfId="14632" priority="22019">
      <formula>(IF($C710=0,1,0)=1)</formula>
    </cfRule>
  </conditionalFormatting>
  <conditionalFormatting sqref="I711:J711">
    <cfRule type="expression" dxfId="14631" priority="22018">
      <formula>(IF($C711=0,1,0)=1)</formula>
    </cfRule>
  </conditionalFormatting>
  <conditionalFormatting sqref="I711">
    <cfRule type="expression" dxfId="14630" priority="22017">
      <formula>(IF($C711=0,1,0)=1)</formula>
    </cfRule>
  </conditionalFormatting>
  <conditionalFormatting sqref="J711">
    <cfRule type="expression" dxfId="14629" priority="22016">
      <formula>(IF($C711=0,1,0)=1)</formula>
    </cfRule>
  </conditionalFormatting>
  <conditionalFormatting sqref="I714:J714">
    <cfRule type="expression" dxfId="14628" priority="22015">
      <formula>(IF($C714=0,1,0)=1)</formula>
    </cfRule>
  </conditionalFormatting>
  <conditionalFormatting sqref="I714:J714">
    <cfRule type="expression" dxfId="14627" priority="22014">
      <formula>(IF($C714=0,1,0)=1)</formula>
    </cfRule>
  </conditionalFormatting>
  <conditionalFormatting sqref="J714">
    <cfRule type="expression" dxfId="14626" priority="22013">
      <formula>(IF($C714=0,1,0)=1)</formula>
    </cfRule>
  </conditionalFormatting>
  <conditionalFormatting sqref="I714">
    <cfRule type="expression" dxfId="14625" priority="22012">
      <formula>(IF($C714=0,1,0)=1)</formula>
    </cfRule>
  </conditionalFormatting>
  <conditionalFormatting sqref="C721:G721 D723 D725">
    <cfRule type="expression" dxfId="14624" priority="22011">
      <formula>(IF($C721=0,1,0)=1)</formula>
    </cfRule>
  </conditionalFormatting>
  <conditionalFormatting sqref="H721">
    <cfRule type="iconSet" priority="22008">
      <iconSet iconSet="3Symbols" showValue="0">
        <cfvo type="percent" val="0"/>
        <cfvo type="num" val="0"/>
        <cfvo type="num" val="1"/>
      </iconSet>
    </cfRule>
  </conditionalFormatting>
  <conditionalFormatting sqref="J721">
    <cfRule type="expression" dxfId="14623" priority="22007">
      <formula>(IF($C721=0,1,0)=1)</formula>
    </cfRule>
  </conditionalFormatting>
  <conditionalFormatting sqref="I721">
    <cfRule type="expression" dxfId="14622" priority="22006">
      <formula>(IF($C721=0,1,0)=1)</formula>
    </cfRule>
  </conditionalFormatting>
  <conditionalFormatting sqref="I721:J721">
    <cfRule type="expression" dxfId="14621" priority="22005">
      <formula>(IF($C721=0,1,0)=1)</formula>
    </cfRule>
  </conditionalFormatting>
  <conditionalFormatting sqref="I721">
    <cfRule type="expression" dxfId="14620" priority="22004">
      <formula>(IF($C721=0,1,0)=1)</formula>
    </cfRule>
  </conditionalFormatting>
  <conditionalFormatting sqref="J721">
    <cfRule type="expression" dxfId="14619" priority="22003">
      <formula>(IF($C721=0,1,0)=1)</formula>
    </cfRule>
  </conditionalFormatting>
  <conditionalFormatting sqref="C722:G725">
    <cfRule type="expression" dxfId="14618" priority="22002">
      <formula>(IF($C722=0,1,0)=1)</formula>
    </cfRule>
  </conditionalFormatting>
  <conditionalFormatting sqref="H722:H725">
    <cfRule type="iconSet" priority="21999">
      <iconSet iconSet="3Symbols" showValue="0">
        <cfvo type="percent" val="0"/>
        <cfvo type="num" val="0"/>
        <cfvo type="num" val="1"/>
      </iconSet>
    </cfRule>
  </conditionalFormatting>
  <conditionalFormatting sqref="J722:J725">
    <cfRule type="expression" dxfId="14617" priority="21998">
      <formula>(IF($C722=0,1,0)=1)</formula>
    </cfRule>
  </conditionalFormatting>
  <conditionalFormatting sqref="I722:I725">
    <cfRule type="expression" dxfId="14616" priority="21997">
      <formula>(IF($C722=0,1,0)=1)</formula>
    </cfRule>
  </conditionalFormatting>
  <conditionalFormatting sqref="I722:J725">
    <cfRule type="expression" dxfId="14615" priority="21996">
      <formula>(IF($C722=0,1,0)=1)</formula>
    </cfRule>
  </conditionalFormatting>
  <conditionalFormatting sqref="I722:I725">
    <cfRule type="expression" dxfId="14614" priority="21995">
      <formula>(IF($C722=0,1,0)=1)</formula>
    </cfRule>
  </conditionalFormatting>
  <conditionalFormatting sqref="J722:J725">
    <cfRule type="expression" dxfId="14613" priority="21994">
      <formula>(IF($C722=0,1,0)=1)</formula>
    </cfRule>
  </conditionalFormatting>
  <conditionalFormatting sqref="J727:J731">
    <cfRule type="expression" dxfId="14612" priority="21993">
      <formula>(IF($C727=0,1,0)=1)</formula>
    </cfRule>
  </conditionalFormatting>
  <conditionalFormatting sqref="C727:G727 D728:D731">
    <cfRule type="expression" dxfId="14611" priority="21992">
      <formula>(IF($C727=0,1,0)=1)</formula>
    </cfRule>
  </conditionalFormatting>
  <conditionalFormatting sqref="H727">
    <cfRule type="iconSet" priority="21989">
      <iconSet iconSet="3Symbols" showValue="0">
        <cfvo type="percent" val="0"/>
        <cfvo type="num" val="0"/>
        <cfvo type="num" val="1"/>
      </iconSet>
    </cfRule>
  </conditionalFormatting>
  <conditionalFormatting sqref="J727">
    <cfRule type="expression" dxfId="14610" priority="21988">
      <formula>(IF($C727=0,1,0)=1)</formula>
    </cfRule>
  </conditionalFormatting>
  <conditionalFormatting sqref="I727">
    <cfRule type="expression" dxfId="14609" priority="21987">
      <formula>(IF($C727=0,1,0)=1)</formula>
    </cfRule>
  </conditionalFormatting>
  <conditionalFormatting sqref="I727:J727">
    <cfRule type="expression" dxfId="14608" priority="21986">
      <formula>(IF($C727=0,1,0)=1)</formula>
    </cfRule>
  </conditionalFormatting>
  <conditionalFormatting sqref="I727">
    <cfRule type="expression" dxfId="14607" priority="21985">
      <formula>(IF($C727=0,1,0)=1)</formula>
    </cfRule>
  </conditionalFormatting>
  <conditionalFormatting sqref="J727">
    <cfRule type="expression" dxfId="14606" priority="21984">
      <formula>(IF($C727=0,1,0)=1)</formula>
    </cfRule>
  </conditionalFormatting>
  <conditionalFormatting sqref="C728:G731">
    <cfRule type="expression" dxfId="14605" priority="21983">
      <formula>(IF($C728=0,1,0)=1)</formula>
    </cfRule>
  </conditionalFormatting>
  <conditionalFormatting sqref="H728:H731">
    <cfRule type="iconSet" priority="21980">
      <iconSet iconSet="3Symbols" showValue="0">
        <cfvo type="percent" val="0"/>
        <cfvo type="num" val="0"/>
        <cfvo type="num" val="1"/>
      </iconSet>
    </cfRule>
  </conditionalFormatting>
  <conditionalFormatting sqref="J728:J731">
    <cfRule type="expression" dxfId="14604" priority="21979">
      <formula>(IF($C728=0,1,0)=1)</formula>
    </cfRule>
  </conditionalFormatting>
  <conditionalFormatting sqref="I728:I731">
    <cfRule type="expression" dxfId="14603" priority="21978">
      <formula>(IF($C728=0,1,0)=1)</formula>
    </cfRule>
  </conditionalFormatting>
  <conditionalFormatting sqref="I728:J731">
    <cfRule type="expression" dxfId="14602" priority="21977">
      <formula>(IF($C728=0,1,0)=1)</formula>
    </cfRule>
  </conditionalFormatting>
  <conditionalFormatting sqref="I728:I731">
    <cfRule type="expression" dxfId="14601" priority="21976">
      <formula>(IF($C728=0,1,0)=1)</formula>
    </cfRule>
  </conditionalFormatting>
  <conditionalFormatting sqref="J728:J731">
    <cfRule type="expression" dxfId="14600" priority="21975">
      <formula>(IF($C728=0,1,0)=1)</formula>
    </cfRule>
  </conditionalFormatting>
  <conditionalFormatting sqref="G728:G731">
    <cfRule type="expression" dxfId="14599" priority="21974">
      <formula>(IF($C728=0,1,0)=1)</formula>
    </cfRule>
  </conditionalFormatting>
  <conditionalFormatting sqref="J733:J740">
    <cfRule type="expression" dxfId="14598" priority="21973">
      <formula>(IF($C733=0,1,0)=1)</formula>
    </cfRule>
  </conditionalFormatting>
  <conditionalFormatting sqref="C733:G733 D734:D740">
    <cfRule type="expression" dxfId="14597" priority="21972">
      <formula>(IF($C733=0,1,0)=1)</formula>
    </cfRule>
  </conditionalFormatting>
  <conditionalFormatting sqref="H733">
    <cfRule type="iconSet" priority="21969">
      <iconSet iconSet="3Symbols" showValue="0">
        <cfvo type="percent" val="0"/>
        <cfvo type="num" val="0"/>
        <cfvo type="num" val="1"/>
      </iconSet>
    </cfRule>
  </conditionalFormatting>
  <conditionalFormatting sqref="J733">
    <cfRule type="expression" dxfId="14596" priority="21968">
      <formula>(IF($C733=0,1,0)=1)</formula>
    </cfRule>
  </conditionalFormatting>
  <conditionalFormatting sqref="I733">
    <cfRule type="expression" dxfId="14595" priority="21967">
      <formula>(IF($C733=0,1,0)=1)</formula>
    </cfRule>
  </conditionalFormatting>
  <conditionalFormatting sqref="I733:J733">
    <cfRule type="expression" dxfId="14594" priority="21966">
      <formula>(IF($C733=0,1,0)=1)</formula>
    </cfRule>
  </conditionalFormatting>
  <conditionalFormatting sqref="I733">
    <cfRule type="expression" dxfId="14593" priority="21965">
      <formula>(IF($C733=0,1,0)=1)</formula>
    </cfRule>
  </conditionalFormatting>
  <conditionalFormatting sqref="J733">
    <cfRule type="expression" dxfId="14592" priority="21964">
      <formula>(IF($C733=0,1,0)=1)</formula>
    </cfRule>
  </conditionalFormatting>
  <conditionalFormatting sqref="C734:G740">
    <cfRule type="expression" dxfId="14591" priority="21963">
      <formula>(IF($C734=0,1,0)=1)</formula>
    </cfRule>
  </conditionalFormatting>
  <conditionalFormatting sqref="H734:H740">
    <cfRule type="iconSet" priority="21960">
      <iconSet iconSet="3Symbols" showValue="0">
        <cfvo type="percent" val="0"/>
        <cfvo type="num" val="0"/>
        <cfvo type="num" val="1"/>
      </iconSet>
    </cfRule>
  </conditionalFormatting>
  <conditionalFormatting sqref="J734:J740">
    <cfRule type="expression" dxfId="14590" priority="21959">
      <formula>(IF($C734=0,1,0)=1)</formula>
    </cfRule>
  </conditionalFormatting>
  <conditionalFormatting sqref="I734:I740">
    <cfRule type="expression" dxfId="14589" priority="21958">
      <formula>(IF($C734=0,1,0)=1)</formula>
    </cfRule>
  </conditionalFormatting>
  <conditionalFormatting sqref="I734:J740">
    <cfRule type="expression" dxfId="14588" priority="21957">
      <formula>(IF($C734=0,1,0)=1)</formula>
    </cfRule>
  </conditionalFormatting>
  <conditionalFormatting sqref="I734:I740">
    <cfRule type="expression" dxfId="14587" priority="21956">
      <formula>(IF($C734=0,1,0)=1)</formula>
    </cfRule>
  </conditionalFormatting>
  <conditionalFormatting sqref="J734:J740">
    <cfRule type="expression" dxfId="14586" priority="21955">
      <formula>(IF($C734=0,1,0)=1)</formula>
    </cfRule>
  </conditionalFormatting>
  <conditionalFormatting sqref="G734:G740">
    <cfRule type="expression" dxfId="14585" priority="21954">
      <formula>(IF($C734=0,1,0)=1)</formula>
    </cfRule>
  </conditionalFormatting>
  <conditionalFormatting sqref="J742:J744">
    <cfRule type="expression" dxfId="14584" priority="21953">
      <formula>(IF($C742=0,1,0)=1)</formula>
    </cfRule>
  </conditionalFormatting>
  <conditionalFormatting sqref="C742:G742 D743:D744">
    <cfRule type="expression" dxfId="14583" priority="21952">
      <formula>(IF($C742=0,1,0)=1)</formula>
    </cfRule>
  </conditionalFormatting>
  <conditionalFormatting sqref="H742">
    <cfRule type="iconSet" priority="21949">
      <iconSet iconSet="3Symbols" showValue="0">
        <cfvo type="percent" val="0"/>
        <cfvo type="num" val="0"/>
        <cfvo type="num" val="1"/>
      </iconSet>
    </cfRule>
  </conditionalFormatting>
  <conditionalFormatting sqref="J742">
    <cfRule type="expression" dxfId="14582" priority="21948">
      <formula>(IF($C742=0,1,0)=1)</formula>
    </cfRule>
  </conditionalFormatting>
  <conditionalFormatting sqref="I742">
    <cfRule type="expression" dxfId="14581" priority="21947">
      <formula>(IF($C742=0,1,0)=1)</formula>
    </cfRule>
  </conditionalFormatting>
  <conditionalFormatting sqref="I742:J742">
    <cfRule type="expression" dxfId="14580" priority="21946">
      <formula>(IF($C742=0,1,0)=1)</formula>
    </cfRule>
  </conditionalFormatting>
  <conditionalFormatting sqref="I742">
    <cfRule type="expression" dxfId="14579" priority="21945">
      <formula>(IF($C742=0,1,0)=1)</formula>
    </cfRule>
  </conditionalFormatting>
  <conditionalFormatting sqref="J742">
    <cfRule type="expression" dxfId="14578" priority="21944">
      <formula>(IF($C742=0,1,0)=1)</formula>
    </cfRule>
  </conditionalFormatting>
  <conditionalFormatting sqref="C743:G744">
    <cfRule type="expression" dxfId="14577" priority="21943">
      <formula>(IF($C743=0,1,0)=1)</formula>
    </cfRule>
  </conditionalFormatting>
  <conditionalFormatting sqref="H743:H744">
    <cfRule type="iconSet" priority="21940">
      <iconSet iconSet="3Symbols" showValue="0">
        <cfvo type="percent" val="0"/>
        <cfvo type="num" val="0"/>
        <cfvo type="num" val="1"/>
      </iconSet>
    </cfRule>
  </conditionalFormatting>
  <conditionalFormatting sqref="J743:J744">
    <cfRule type="expression" dxfId="14576" priority="21939">
      <formula>(IF($C743=0,1,0)=1)</formula>
    </cfRule>
  </conditionalFormatting>
  <conditionalFormatting sqref="I743:I744">
    <cfRule type="expression" dxfId="14575" priority="21938">
      <formula>(IF($C743=0,1,0)=1)</formula>
    </cfRule>
  </conditionalFormatting>
  <conditionalFormatting sqref="I743:J744">
    <cfRule type="expression" dxfId="14574" priority="21937">
      <formula>(IF($C743=0,1,0)=1)</formula>
    </cfRule>
  </conditionalFormatting>
  <conditionalFormatting sqref="I743:I744">
    <cfRule type="expression" dxfId="14573" priority="21936">
      <formula>(IF($C743=0,1,0)=1)</formula>
    </cfRule>
  </conditionalFormatting>
  <conditionalFormatting sqref="J743:J744">
    <cfRule type="expression" dxfId="14572" priority="21935">
      <formula>(IF($C743=0,1,0)=1)</formula>
    </cfRule>
  </conditionalFormatting>
  <conditionalFormatting sqref="G743:G744">
    <cfRule type="expression" dxfId="14571" priority="21934">
      <formula>(IF($C743=0,1,0)=1)</formula>
    </cfRule>
  </conditionalFormatting>
  <conditionalFormatting sqref="J746">
    <cfRule type="expression" dxfId="14570" priority="21933">
      <formula>(IF($C746=0,1,0)=1)</formula>
    </cfRule>
  </conditionalFormatting>
  <conditionalFormatting sqref="C746:G746 D747:D752">
    <cfRule type="expression" dxfId="14569" priority="21932">
      <formula>(IF($C746=0,1,0)=1)</formula>
    </cfRule>
  </conditionalFormatting>
  <conditionalFormatting sqref="H746">
    <cfRule type="iconSet" priority="21929">
      <iconSet iconSet="3Symbols" showValue="0">
        <cfvo type="percent" val="0"/>
        <cfvo type="num" val="0"/>
        <cfvo type="num" val="1"/>
      </iconSet>
    </cfRule>
  </conditionalFormatting>
  <conditionalFormatting sqref="J746">
    <cfRule type="expression" dxfId="14568" priority="21928">
      <formula>(IF($C746=0,1,0)=1)</formula>
    </cfRule>
  </conditionalFormatting>
  <conditionalFormatting sqref="I746">
    <cfRule type="expression" dxfId="14567" priority="21927">
      <formula>(IF($C746=0,1,0)=1)</formula>
    </cfRule>
  </conditionalFormatting>
  <conditionalFormatting sqref="I746:J746">
    <cfRule type="expression" dxfId="14566" priority="21926">
      <formula>(IF($C746=0,1,0)=1)</formula>
    </cfRule>
  </conditionalFormatting>
  <conditionalFormatting sqref="I746">
    <cfRule type="expression" dxfId="14565" priority="21925">
      <formula>(IF($C746=0,1,0)=1)</formula>
    </cfRule>
  </conditionalFormatting>
  <conditionalFormatting sqref="J746">
    <cfRule type="expression" dxfId="14564" priority="21924">
      <formula>(IF($C746=0,1,0)=1)</formula>
    </cfRule>
  </conditionalFormatting>
  <conditionalFormatting sqref="J747:J752">
    <cfRule type="expression" dxfId="14563" priority="21923">
      <formula>(IF($C747=0,1,0)=1)</formula>
    </cfRule>
  </conditionalFormatting>
  <conditionalFormatting sqref="C747:G752">
    <cfRule type="expression" dxfId="14562" priority="21922">
      <formula>(IF($C747=0,1,0)=1)</formula>
    </cfRule>
  </conditionalFormatting>
  <conditionalFormatting sqref="H747:H752">
    <cfRule type="iconSet" priority="21919">
      <iconSet iconSet="3Symbols" showValue="0">
        <cfvo type="percent" val="0"/>
        <cfvo type="num" val="0"/>
        <cfvo type="num" val="1"/>
      </iconSet>
    </cfRule>
  </conditionalFormatting>
  <conditionalFormatting sqref="J747:J752">
    <cfRule type="expression" dxfId="14561" priority="21918">
      <formula>(IF($C747=0,1,0)=1)</formula>
    </cfRule>
  </conditionalFormatting>
  <conditionalFormatting sqref="I747:I752">
    <cfRule type="expression" dxfId="14560" priority="21917">
      <formula>(IF($C747=0,1,0)=1)</formula>
    </cfRule>
  </conditionalFormatting>
  <conditionalFormatting sqref="I747:J752">
    <cfRule type="expression" dxfId="14559" priority="21916">
      <formula>(IF($C747=0,1,0)=1)</formula>
    </cfRule>
  </conditionalFormatting>
  <conditionalFormatting sqref="I747:I752">
    <cfRule type="expression" dxfId="14558" priority="21915">
      <formula>(IF($C747=0,1,0)=1)</formula>
    </cfRule>
  </conditionalFormatting>
  <conditionalFormatting sqref="J747:J752">
    <cfRule type="expression" dxfId="14557" priority="21914">
      <formula>(IF($C747=0,1,0)=1)</formula>
    </cfRule>
  </conditionalFormatting>
  <conditionalFormatting sqref="J754">
    <cfRule type="expression" dxfId="14556" priority="21913">
      <formula>(IF($C754=0,1,0)=1)</formula>
    </cfRule>
  </conditionalFormatting>
  <conditionalFormatting sqref="C754:G754 D755">
    <cfRule type="expression" dxfId="14555" priority="21912">
      <formula>(IF($C754=0,1,0)=1)</formula>
    </cfRule>
  </conditionalFormatting>
  <conditionalFormatting sqref="H754">
    <cfRule type="iconSet" priority="21909">
      <iconSet iconSet="3Symbols" showValue="0">
        <cfvo type="percent" val="0"/>
        <cfvo type="num" val="0"/>
        <cfvo type="num" val="1"/>
      </iconSet>
    </cfRule>
  </conditionalFormatting>
  <conditionalFormatting sqref="J754">
    <cfRule type="expression" dxfId="14554" priority="21908">
      <formula>(IF($C754=0,1,0)=1)</formula>
    </cfRule>
  </conditionalFormatting>
  <conditionalFormatting sqref="I754">
    <cfRule type="expression" dxfId="14553" priority="21907">
      <formula>(IF($C754=0,1,0)=1)</formula>
    </cfRule>
  </conditionalFormatting>
  <conditionalFormatting sqref="I754:J754">
    <cfRule type="expression" dxfId="14552" priority="21906">
      <formula>(IF($C754=0,1,0)=1)</formula>
    </cfRule>
  </conditionalFormatting>
  <conditionalFormatting sqref="I754">
    <cfRule type="expression" dxfId="14551" priority="21905">
      <formula>(IF($C754=0,1,0)=1)</formula>
    </cfRule>
  </conditionalFormatting>
  <conditionalFormatting sqref="J754">
    <cfRule type="expression" dxfId="14550" priority="21904">
      <formula>(IF($C754=0,1,0)=1)</formula>
    </cfRule>
  </conditionalFormatting>
  <conditionalFormatting sqref="J755">
    <cfRule type="expression" dxfId="14549" priority="21903">
      <formula>(IF($C755=0,1,0)=1)</formula>
    </cfRule>
  </conditionalFormatting>
  <conditionalFormatting sqref="C755:G755">
    <cfRule type="expression" dxfId="14548" priority="21902">
      <formula>(IF($C755=0,1,0)=1)</formula>
    </cfRule>
  </conditionalFormatting>
  <conditionalFormatting sqref="H755">
    <cfRule type="iconSet" priority="21899">
      <iconSet iconSet="3Symbols" showValue="0">
        <cfvo type="percent" val="0"/>
        <cfvo type="num" val="0"/>
        <cfvo type="num" val="1"/>
      </iconSet>
    </cfRule>
  </conditionalFormatting>
  <conditionalFormatting sqref="J755">
    <cfRule type="expression" dxfId="14547" priority="21898">
      <formula>(IF($C755=0,1,0)=1)</formula>
    </cfRule>
  </conditionalFormatting>
  <conditionalFormatting sqref="I755">
    <cfRule type="expression" dxfId="14546" priority="21897">
      <formula>(IF($C755=0,1,0)=1)</formula>
    </cfRule>
  </conditionalFormatting>
  <conditionalFormatting sqref="I755:J755">
    <cfRule type="expression" dxfId="14545" priority="21896">
      <formula>(IF($C755=0,1,0)=1)</formula>
    </cfRule>
  </conditionalFormatting>
  <conditionalFormatting sqref="I755">
    <cfRule type="expression" dxfId="14544" priority="21895">
      <formula>(IF($C755=0,1,0)=1)</formula>
    </cfRule>
  </conditionalFormatting>
  <conditionalFormatting sqref="J755">
    <cfRule type="expression" dxfId="14543" priority="21894">
      <formula>(IF($C755=0,1,0)=1)</formula>
    </cfRule>
  </conditionalFormatting>
  <conditionalFormatting sqref="J758">
    <cfRule type="expression" dxfId="14542" priority="21893">
      <formula>(IF($C758=0,1,0)=1)</formula>
    </cfRule>
  </conditionalFormatting>
  <conditionalFormatting sqref="J758">
    <cfRule type="expression" dxfId="14541" priority="21892">
      <formula>(IF($C758=0,1,0)=1)</formula>
    </cfRule>
  </conditionalFormatting>
  <conditionalFormatting sqref="C758:G758 D759:D761">
    <cfRule type="expression" dxfId="14540" priority="21891">
      <formula>(IF($C758=0,1,0)=1)</formula>
    </cfRule>
  </conditionalFormatting>
  <conditionalFormatting sqref="H758">
    <cfRule type="iconSet" priority="21888">
      <iconSet iconSet="3Symbols" showValue="0">
        <cfvo type="percent" val="0"/>
        <cfvo type="num" val="0"/>
        <cfvo type="num" val="1"/>
      </iconSet>
    </cfRule>
  </conditionalFormatting>
  <conditionalFormatting sqref="J758">
    <cfRule type="expression" dxfId="14539" priority="21887">
      <formula>(IF($C758=0,1,0)=1)</formula>
    </cfRule>
  </conditionalFormatting>
  <conditionalFormatting sqref="I758">
    <cfRule type="expression" dxfId="14538" priority="21886">
      <formula>(IF($C758=0,1,0)=1)</formula>
    </cfRule>
  </conditionalFormatting>
  <conditionalFormatting sqref="I758:J758">
    <cfRule type="expression" dxfId="14537" priority="21885">
      <formula>(IF($C758=0,1,0)=1)</formula>
    </cfRule>
  </conditionalFormatting>
  <conditionalFormatting sqref="I758">
    <cfRule type="expression" dxfId="14536" priority="21884">
      <formula>(IF($C758=0,1,0)=1)</formula>
    </cfRule>
  </conditionalFormatting>
  <conditionalFormatting sqref="J758">
    <cfRule type="expression" dxfId="14535" priority="21883">
      <formula>(IF($C758=0,1,0)=1)</formula>
    </cfRule>
  </conditionalFormatting>
  <conditionalFormatting sqref="J759:J761">
    <cfRule type="expression" dxfId="14534" priority="21882">
      <formula>(IF($C759=0,1,0)=1)</formula>
    </cfRule>
  </conditionalFormatting>
  <conditionalFormatting sqref="J759:J761">
    <cfRule type="expression" dxfId="14533" priority="21881">
      <formula>(IF($C759=0,1,0)=1)</formula>
    </cfRule>
  </conditionalFormatting>
  <conditionalFormatting sqref="C759:G761">
    <cfRule type="expression" dxfId="14532" priority="21880">
      <formula>(IF($C759=0,1,0)=1)</formula>
    </cfRule>
  </conditionalFormatting>
  <conditionalFormatting sqref="H759:H761">
    <cfRule type="iconSet" priority="21877">
      <iconSet iconSet="3Symbols" showValue="0">
        <cfvo type="percent" val="0"/>
        <cfvo type="num" val="0"/>
        <cfvo type="num" val="1"/>
      </iconSet>
    </cfRule>
  </conditionalFormatting>
  <conditionalFormatting sqref="J759:J761">
    <cfRule type="expression" dxfId="14531" priority="21876">
      <formula>(IF($C759=0,1,0)=1)</formula>
    </cfRule>
  </conditionalFormatting>
  <conditionalFormatting sqref="I759:I761">
    <cfRule type="expression" dxfId="14530" priority="21875">
      <formula>(IF($C759=0,1,0)=1)</formula>
    </cfRule>
  </conditionalFormatting>
  <conditionalFormatting sqref="I759:J761">
    <cfRule type="expression" dxfId="14529" priority="21874">
      <formula>(IF($C759=0,1,0)=1)</formula>
    </cfRule>
  </conditionalFormatting>
  <conditionalFormatting sqref="I759:I761">
    <cfRule type="expression" dxfId="14528" priority="21873">
      <formula>(IF($C759=0,1,0)=1)</formula>
    </cfRule>
  </conditionalFormatting>
  <conditionalFormatting sqref="J759:J761">
    <cfRule type="expression" dxfId="14527" priority="21872">
      <formula>(IF($C759=0,1,0)=1)</formula>
    </cfRule>
  </conditionalFormatting>
  <conditionalFormatting sqref="J766:J772">
    <cfRule type="expression" dxfId="14526" priority="21871">
      <formula>(IF($C766=0,1,0)=1)</formula>
    </cfRule>
  </conditionalFormatting>
  <conditionalFormatting sqref="E766:E772">
    <cfRule type="expression" dxfId="14525" priority="21870">
      <formula>(IF($C766=0,1,0)=1)</formula>
    </cfRule>
  </conditionalFormatting>
  <conditionalFormatting sqref="E766:E772">
    <cfRule type="expression" dxfId="14524" priority="21869">
      <formula>(IF($C766=0,1,0)=1)</formula>
    </cfRule>
  </conditionalFormatting>
  <conditionalFormatting sqref="J766">
    <cfRule type="expression" dxfId="14523" priority="21868">
      <formula>(IF($C766=0,1,0)=1)</formula>
    </cfRule>
  </conditionalFormatting>
  <conditionalFormatting sqref="J766">
    <cfRule type="expression" dxfId="14522" priority="21867">
      <formula>(IF($C766=0,1,0)=1)</formula>
    </cfRule>
  </conditionalFormatting>
  <conditionalFormatting sqref="C766:G766 D767:D772">
    <cfRule type="expression" dxfId="14521" priority="21866">
      <formula>(IF($C766=0,1,0)=1)</formula>
    </cfRule>
  </conditionalFormatting>
  <conditionalFormatting sqref="H766">
    <cfRule type="iconSet" priority="21863">
      <iconSet iconSet="3Symbols" showValue="0">
        <cfvo type="percent" val="0"/>
        <cfvo type="num" val="0"/>
        <cfvo type="num" val="1"/>
      </iconSet>
    </cfRule>
  </conditionalFormatting>
  <conditionalFormatting sqref="J766">
    <cfRule type="expression" dxfId="14520" priority="21862">
      <formula>(IF($C766=0,1,0)=1)</formula>
    </cfRule>
  </conditionalFormatting>
  <conditionalFormatting sqref="I766">
    <cfRule type="expression" dxfId="14519" priority="21861">
      <formula>(IF($C766=0,1,0)=1)</formula>
    </cfRule>
  </conditionalFormatting>
  <conditionalFormatting sqref="I766:J766">
    <cfRule type="expression" dxfId="14518" priority="21860">
      <formula>(IF($C766=0,1,0)=1)</formula>
    </cfRule>
  </conditionalFormatting>
  <conditionalFormatting sqref="I766">
    <cfRule type="expression" dxfId="14517" priority="21859">
      <formula>(IF($C766=0,1,0)=1)</formula>
    </cfRule>
  </conditionalFormatting>
  <conditionalFormatting sqref="J766">
    <cfRule type="expression" dxfId="14516" priority="21858">
      <formula>(IF($C766=0,1,0)=1)</formula>
    </cfRule>
  </conditionalFormatting>
  <conditionalFormatting sqref="J767:J772">
    <cfRule type="expression" dxfId="14515" priority="21857">
      <formula>(IF($C767=0,1,0)=1)</formula>
    </cfRule>
  </conditionalFormatting>
  <conditionalFormatting sqref="J767:J772">
    <cfRule type="expression" dxfId="14514" priority="21856">
      <formula>(IF($C767=0,1,0)=1)</formula>
    </cfRule>
  </conditionalFormatting>
  <conditionalFormatting sqref="C767:G772">
    <cfRule type="expression" dxfId="14513" priority="21855">
      <formula>(IF($C767=0,1,0)=1)</formula>
    </cfRule>
  </conditionalFormatting>
  <conditionalFormatting sqref="H767:H772">
    <cfRule type="iconSet" priority="21852">
      <iconSet iconSet="3Symbols" showValue="0">
        <cfvo type="percent" val="0"/>
        <cfvo type="num" val="0"/>
        <cfvo type="num" val="1"/>
      </iconSet>
    </cfRule>
  </conditionalFormatting>
  <conditionalFormatting sqref="J767:J772">
    <cfRule type="expression" dxfId="14512" priority="21851">
      <formula>(IF($C767=0,1,0)=1)</formula>
    </cfRule>
  </conditionalFormatting>
  <conditionalFormatting sqref="I767:I772">
    <cfRule type="expression" dxfId="14511" priority="21850">
      <formula>(IF($C767=0,1,0)=1)</formula>
    </cfRule>
  </conditionalFormatting>
  <conditionalFormatting sqref="I767:J772">
    <cfRule type="expression" dxfId="14510" priority="21849">
      <formula>(IF($C767=0,1,0)=1)</formula>
    </cfRule>
  </conditionalFormatting>
  <conditionalFormatting sqref="I767:I772">
    <cfRule type="expression" dxfId="14509" priority="21848">
      <formula>(IF($C767=0,1,0)=1)</formula>
    </cfRule>
  </conditionalFormatting>
  <conditionalFormatting sqref="J767:J772">
    <cfRule type="expression" dxfId="14508" priority="21847">
      <formula>(IF($C767=0,1,0)=1)</formula>
    </cfRule>
  </conditionalFormatting>
  <conditionalFormatting sqref="J763:J764">
    <cfRule type="expression" dxfId="14507" priority="21846">
      <formula>(IF($C763=0,1,0)=1)</formula>
    </cfRule>
  </conditionalFormatting>
  <conditionalFormatting sqref="E763:E764">
    <cfRule type="expression" dxfId="14506" priority="21845">
      <formula>(IF($C763=0,1,0)=1)</formula>
    </cfRule>
  </conditionalFormatting>
  <conditionalFormatting sqref="E763:E764">
    <cfRule type="expression" dxfId="14505" priority="21844">
      <formula>(IF($C763=0,1,0)=1)</formula>
    </cfRule>
  </conditionalFormatting>
  <conditionalFormatting sqref="J763">
    <cfRule type="expression" dxfId="14504" priority="21843">
      <formula>(IF($C763=0,1,0)=1)</formula>
    </cfRule>
  </conditionalFormatting>
  <conditionalFormatting sqref="J763">
    <cfRule type="expression" dxfId="14503" priority="21842">
      <formula>(IF($C763=0,1,0)=1)</formula>
    </cfRule>
  </conditionalFormatting>
  <conditionalFormatting sqref="C763:G763 D764">
    <cfRule type="expression" dxfId="14502" priority="21841">
      <formula>(IF($C763=0,1,0)=1)</formula>
    </cfRule>
  </conditionalFormatting>
  <conditionalFormatting sqref="H763">
    <cfRule type="iconSet" priority="21838">
      <iconSet iconSet="3Symbols" showValue="0">
        <cfvo type="percent" val="0"/>
        <cfvo type="num" val="0"/>
        <cfvo type="num" val="1"/>
      </iconSet>
    </cfRule>
  </conditionalFormatting>
  <conditionalFormatting sqref="J763">
    <cfRule type="expression" dxfId="14501" priority="21837">
      <formula>(IF($C763=0,1,0)=1)</formula>
    </cfRule>
  </conditionalFormatting>
  <conditionalFormatting sqref="I763">
    <cfRule type="expression" dxfId="14500" priority="21836">
      <formula>(IF($C763=0,1,0)=1)</formula>
    </cfRule>
  </conditionalFormatting>
  <conditionalFormatting sqref="I763:J763">
    <cfRule type="expression" dxfId="14499" priority="21835">
      <formula>(IF($C763=0,1,0)=1)</formula>
    </cfRule>
  </conditionalFormatting>
  <conditionalFormatting sqref="I763">
    <cfRule type="expression" dxfId="14498" priority="21834">
      <formula>(IF($C763=0,1,0)=1)</formula>
    </cfRule>
  </conditionalFormatting>
  <conditionalFormatting sqref="J763">
    <cfRule type="expression" dxfId="14497" priority="21833">
      <formula>(IF($C763=0,1,0)=1)</formula>
    </cfRule>
  </conditionalFormatting>
  <conditionalFormatting sqref="J764">
    <cfRule type="expression" dxfId="14496" priority="21832">
      <formula>(IF($C764=0,1,0)=1)</formula>
    </cfRule>
  </conditionalFormatting>
  <conditionalFormatting sqref="J764">
    <cfRule type="expression" dxfId="14495" priority="21831">
      <formula>(IF($C764=0,1,0)=1)</formula>
    </cfRule>
  </conditionalFormatting>
  <conditionalFormatting sqref="C764:G764">
    <cfRule type="expression" dxfId="14494" priority="21830">
      <formula>(IF($C764=0,1,0)=1)</formula>
    </cfRule>
  </conditionalFormatting>
  <conditionalFormatting sqref="H764">
    <cfRule type="iconSet" priority="21827">
      <iconSet iconSet="3Symbols" showValue="0">
        <cfvo type="percent" val="0"/>
        <cfvo type="num" val="0"/>
        <cfvo type="num" val="1"/>
      </iconSet>
    </cfRule>
  </conditionalFormatting>
  <conditionalFormatting sqref="J764">
    <cfRule type="expression" dxfId="14493" priority="21826">
      <formula>(IF($C764=0,1,0)=1)</formula>
    </cfRule>
  </conditionalFormatting>
  <conditionalFormatting sqref="I764">
    <cfRule type="expression" dxfId="14492" priority="21825">
      <formula>(IF($C764=0,1,0)=1)</formula>
    </cfRule>
  </conditionalFormatting>
  <conditionalFormatting sqref="I764:J764">
    <cfRule type="expression" dxfId="14491" priority="21824">
      <formula>(IF($C764=0,1,0)=1)</formula>
    </cfRule>
  </conditionalFormatting>
  <conditionalFormatting sqref="I764">
    <cfRule type="expression" dxfId="14490" priority="21823">
      <formula>(IF($C764=0,1,0)=1)</formula>
    </cfRule>
  </conditionalFormatting>
  <conditionalFormatting sqref="J764">
    <cfRule type="expression" dxfId="14489" priority="21822">
      <formula>(IF($C764=0,1,0)=1)</formula>
    </cfRule>
  </conditionalFormatting>
  <conditionalFormatting sqref="G767:G772">
    <cfRule type="expression" dxfId="14488" priority="21821">
      <formula>(IF($C767=0,1,0)=1)</formula>
    </cfRule>
  </conditionalFormatting>
  <conditionalFormatting sqref="K774:K826">
    <cfRule type="expression" dxfId="14487" priority="21820">
      <formula>(IF($C774=0,1,0)=1)</formula>
    </cfRule>
  </conditionalFormatting>
  <conditionalFormatting sqref="J774:J779">
    <cfRule type="expression" dxfId="14486" priority="21819">
      <formula>(IF($C774=0,1,0)=1)</formula>
    </cfRule>
  </conditionalFormatting>
  <conditionalFormatting sqref="J807:J809">
    <cfRule type="expression" dxfId="14485" priority="21818">
      <formula>(IF($C807=0,1,0)=1)</formula>
    </cfRule>
  </conditionalFormatting>
  <conditionalFormatting sqref="J811:J815">
    <cfRule type="expression" dxfId="14484" priority="21817">
      <formula>(IF($C811=0,1,0)=1)</formula>
    </cfRule>
  </conditionalFormatting>
  <conditionalFormatting sqref="E811:E815">
    <cfRule type="expression" dxfId="14483" priority="21816">
      <formula>(IF($C811=0,1,0)=1)</formula>
    </cfRule>
  </conditionalFormatting>
  <conditionalFormatting sqref="E811:E815">
    <cfRule type="expression" dxfId="14482" priority="21815">
      <formula>(IF($C811=0,1,0)=1)</formula>
    </cfRule>
  </conditionalFormatting>
  <conditionalFormatting sqref="C775:G775 D777 D779">
    <cfRule type="expression" dxfId="14481" priority="21814">
      <formula>(IF($C775=0,1,0)=1)</formula>
    </cfRule>
  </conditionalFormatting>
  <conditionalFormatting sqref="H775">
    <cfRule type="iconSet" priority="21811">
      <iconSet iconSet="3Symbols" showValue="0">
        <cfvo type="percent" val="0"/>
        <cfvo type="num" val="0"/>
        <cfvo type="num" val="1"/>
      </iconSet>
    </cfRule>
  </conditionalFormatting>
  <conditionalFormatting sqref="J775">
    <cfRule type="expression" dxfId="14480" priority="21810">
      <formula>(IF($C775=0,1,0)=1)</formula>
    </cfRule>
  </conditionalFormatting>
  <conditionalFormatting sqref="I775">
    <cfRule type="expression" dxfId="14479" priority="21809">
      <formula>(IF($C775=0,1,0)=1)</formula>
    </cfRule>
  </conditionalFormatting>
  <conditionalFormatting sqref="I775:J775">
    <cfRule type="expression" dxfId="14478" priority="21808">
      <formula>(IF($C775=0,1,0)=1)</formula>
    </cfRule>
  </conditionalFormatting>
  <conditionalFormatting sqref="I775">
    <cfRule type="expression" dxfId="14477" priority="21807">
      <formula>(IF($C775=0,1,0)=1)</formula>
    </cfRule>
  </conditionalFormatting>
  <conditionalFormatting sqref="J775">
    <cfRule type="expression" dxfId="14476" priority="21806">
      <formula>(IF($C775=0,1,0)=1)</formula>
    </cfRule>
  </conditionalFormatting>
  <conditionalFormatting sqref="C776:G779">
    <cfRule type="expression" dxfId="14475" priority="21805">
      <formula>(IF($C776=0,1,0)=1)</formula>
    </cfRule>
  </conditionalFormatting>
  <conditionalFormatting sqref="H776:H779">
    <cfRule type="iconSet" priority="21802">
      <iconSet iconSet="3Symbols" showValue="0">
        <cfvo type="percent" val="0"/>
        <cfvo type="num" val="0"/>
        <cfvo type="num" val="1"/>
      </iconSet>
    </cfRule>
  </conditionalFormatting>
  <conditionalFormatting sqref="J776:J779">
    <cfRule type="expression" dxfId="14474" priority="21801">
      <formula>(IF($C776=0,1,0)=1)</formula>
    </cfRule>
  </conditionalFormatting>
  <conditionalFormatting sqref="I776:I779">
    <cfRule type="expression" dxfId="14473" priority="21800">
      <formula>(IF($C776=0,1,0)=1)</formula>
    </cfRule>
  </conditionalFormatting>
  <conditionalFormatting sqref="I776:J779">
    <cfRule type="expression" dxfId="14472" priority="21799">
      <formula>(IF($C776=0,1,0)=1)</formula>
    </cfRule>
  </conditionalFormatting>
  <conditionalFormatting sqref="I776:I779">
    <cfRule type="expression" dxfId="14471" priority="21798">
      <formula>(IF($C776=0,1,0)=1)</formula>
    </cfRule>
  </conditionalFormatting>
  <conditionalFormatting sqref="J776:J779">
    <cfRule type="expression" dxfId="14470" priority="21797">
      <formula>(IF($C776=0,1,0)=1)</formula>
    </cfRule>
  </conditionalFormatting>
  <conditionalFormatting sqref="J781:J785">
    <cfRule type="expression" dxfId="14469" priority="21796">
      <formula>(IF($C781=0,1,0)=1)</formula>
    </cfRule>
  </conditionalFormatting>
  <conditionalFormatting sqref="C781:G781 D782:D785">
    <cfRule type="expression" dxfId="14468" priority="21795">
      <formula>(IF($C781=0,1,0)=1)</formula>
    </cfRule>
  </conditionalFormatting>
  <conditionalFormatting sqref="H781">
    <cfRule type="iconSet" priority="21792">
      <iconSet iconSet="3Symbols" showValue="0">
        <cfvo type="percent" val="0"/>
        <cfvo type="num" val="0"/>
        <cfvo type="num" val="1"/>
      </iconSet>
    </cfRule>
  </conditionalFormatting>
  <conditionalFormatting sqref="J781">
    <cfRule type="expression" dxfId="14467" priority="21791">
      <formula>(IF($C781=0,1,0)=1)</formula>
    </cfRule>
  </conditionalFormatting>
  <conditionalFormatting sqref="I781">
    <cfRule type="expression" dxfId="14466" priority="21790">
      <formula>(IF($C781=0,1,0)=1)</formula>
    </cfRule>
  </conditionalFormatting>
  <conditionalFormatting sqref="I781:J781">
    <cfRule type="expression" dxfId="14465" priority="21789">
      <formula>(IF($C781=0,1,0)=1)</formula>
    </cfRule>
  </conditionalFormatting>
  <conditionalFormatting sqref="I781">
    <cfRule type="expression" dxfId="14464" priority="21788">
      <formula>(IF($C781=0,1,0)=1)</formula>
    </cfRule>
  </conditionalFormatting>
  <conditionalFormatting sqref="J781">
    <cfRule type="expression" dxfId="14463" priority="21787">
      <formula>(IF($C781=0,1,0)=1)</formula>
    </cfRule>
  </conditionalFormatting>
  <conditionalFormatting sqref="C782:G785">
    <cfRule type="expression" dxfId="14462" priority="21786">
      <formula>(IF($C782=0,1,0)=1)</formula>
    </cfRule>
  </conditionalFormatting>
  <conditionalFormatting sqref="H782:H785">
    <cfRule type="iconSet" priority="21783">
      <iconSet iconSet="3Symbols" showValue="0">
        <cfvo type="percent" val="0"/>
        <cfvo type="num" val="0"/>
        <cfvo type="num" val="1"/>
      </iconSet>
    </cfRule>
  </conditionalFormatting>
  <conditionalFormatting sqref="J782:J785">
    <cfRule type="expression" dxfId="14461" priority="21782">
      <formula>(IF($C782=0,1,0)=1)</formula>
    </cfRule>
  </conditionalFormatting>
  <conditionalFormatting sqref="I782:I785">
    <cfRule type="expression" dxfId="14460" priority="21781">
      <formula>(IF($C782=0,1,0)=1)</formula>
    </cfRule>
  </conditionalFormatting>
  <conditionalFormatting sqref="I782:J785">
    <cfRule type="expression" dxfId="14459" priority="21780">
      <formula>(IF($C782=0,1,0)=1)</formula>
    </cfRule>
  </conditionalFormatting>
  <conditionalFormatting sqref="I782:I785">
    <cfRule type="expression" dxfId="14458" priority="21779">
      <formula>(IF($C782=0,1,0)=1)</formula>
    </cfRule>
  </conditionalFormatting>
  <conditionalFormatting sqref="J782:J785">
    <cfRule type="expression" dxfId="14457" priority="21778">
      <formula>(IF($C782=0,1,0)=1)</formula>
    </cfRule>
  </conditionalFormatting>
  <conditionalFormatting sqref="G782:G785">
    <cfRule type="expression" dxfId="14456" priority="21777">
      <formula>(IF($C782=0,1,0)=1)</formula>
    </cfRule>
  </conditionalFormatting>
  <conditionalFormatting sqref="J787:J794">
    <cfRule type="expression" dxfId="14455" priority="21776">
      <formula>(IF($C787=0,1,0)=1)</formula>
    </cfRule>
  </conditionalFormatting>
  <conditionalFormatting sqref="C787:G787 D788:D794">
    <cfRule type="expression" dxfId="14454" priority="21775">
      <formula>(IF($C787=0,1,0)=1)</formula>
    </cfRule>
  </conditionalFormatting>
  <conditionalFormatting sqref="H787">
    <cfRule type="iconSet" priority="21772">
      <iconSet iconSet="3Symbols" showValue="0">
        <cfvo type="percent" val="0"/>
        <cfvo type="num" val="0"/>
        <cfvo type="num" val="1"/>
      </iconSet>
    </cfRule>
  </conditionalFormatting>
  <conditionalFormatting sqref="J787">
    <cfRule type="expression" dxfId="14453" priority="21771">
      <formula>(IF($C787=0,1,0)=1)</formula>
    </cfRule>
  </conditionalFormatting>
  <conditionalFormatting sqref="I787">
    <cfRule type="expression" dxfId="14452" priority="21770">
      <formula>(IF($C787=0,1,0)=1)</formula>
    </cfRule>
  </conditionalFormatting>
  <conditionalFormatting sqref="I787:J787">
    <cfRule type="expression" dxfId="14451" priority="21769">
      <formula>(IF($C787=0,1,0)=1)</formula>
    </cfRule>
  </conditionalFormatting>
  <conditionalFormatting sqref="I787">
    <cfRule type="expression" dxfId="14450" priority="21768">
      <formula>(IF($C787=0,1,0)=1)</formula>
    </cfRule>
  </conditionalFormatting>
  <conditionalFormatting sqref="J787">
    <cfRule type="expression" dxfId="14449" priority="21767">
      <formula>(IF($C787=0,1,0)=1)</formula>
    </cfRule>
  </conditionalFormatting>
  <conditionalFormatting sqref="C788:G794">
    <cfRule type="expression" dxfId="14448" priority="21766">
      <formula>(IF($C788=0,1,0)=1)</formula>
    </cfRule>
  </conditionalFormatting>
  <conditionalFormatting sqref="H788:H794">
    <cfRule type="iconSet" priority="21763">
      <iconSet iconSet="3Symbols" showValue="0">
        <cfvo type="percent" val="0"/>
        <cfvo type="num" val="0"/>
        <cfvo type="num" val="1"/>
      </iconSet>
    </cfRule>
  </conditionalFormatting>
  <conditionalFormatting sqref="J788:J794">
    <cfRule type="expression" dxfId="14447" priority="21762">
      <formula>(IF($C788=0,1,0)=1)</formula>
    </cfRule>
  </conditionalFormatting>
  <conditionalFormatting sqref="I788:I794">
    <cfRule type="expression" dxfId="14446" priority="21761">
      <formula>(IF($C788=0,1,0)=1)</formula>
    </cfRule>
  </conditionalFormatting>
  <conditionalFormatting sqref="I788:J794">
    <cfRule type="expression" dxfId="14445" priority="21760">
      <formula>(IF($C788=0,1,0)=1)</formula>
    </cfRule>
  </conditionalFormatting>
  <conditionalFormatting sqref="I788:I794">
    <cfRule type="expression" dxfId="14444" priority="21759">
      <formula>(IF($C788=0,1,0)=1)</formula>
    </cfRule>
  </conditionalFormatting>
  <conditionalFormatting sqref="J788:J794">
    <cfRule type="expression" dxfId="14443" priority="21758">
      <formula>(IF($C788=0,1,0)=1)</formula>
    </cfRule>
  </conditionalFormatting>
  <conditionalFormatting sqref="G788:G794">
    <cfRule type="expression" dxfId="14442" priority="21757">
      <formula>(IF($C788=0,1,0)=1)</formula>
    </cfRule>
  </conditionalFormatting>
  <conditionalFormatting sqref="J796:J798">
    <cfRule type="expression" dxfId="14441" priority="21756">
      <formula>(IF($C796=0,1,0)=1)</formula>
    </cfRule>
  </conditionalFormatting>
  <conditionalFormatting sqref="C796:G796 D797:D798">
    <cfRule type="expression" dxfId="14440" priority="21755">
      <formula>(IF($C796=0,1,0)=1)</formula>
    </cfRule>
  </conditionalFormatting>
  <conditionalFormatting sqref="H796">
    <cfRule type="iconSet" priority="21752">
      <iconSet iconSet="3Symbols" showValue="0">
        <cfvo type="percent" val="0"/>
        <cfvo type="num" val="0"/>
        <cfvo type="num" val="1"/>
      </iconSet>
    </cfRule>
  </conditionalFormatting>
  <conditionalFormatting sqref="J796">
    <cfRule type="expression" dxfId="14439" priority="21751">
      <formula>(IF($C796=0,1,0)=1)</formula>
    </cfRule>
  </conditionalFormatting>
  <conditionalFormatting sqref="I796">
    <cfRule type="expression" dxfId="14438" priority="21750">
      <formula>(IF($C796=0,1,0)=1)</formula>
    </cfRule>
  </conditionalFormatting>
  <conditionalFormatting sqref="I796:J796">
    <cfRule type="expression" dxfId="14437" priority="21749">
      <formula>(IF($C796=0,1,0)=1)</formula>
    </cfRule>
  </conditionalFormatting>
  <conditionalFormatting sqref="I796">
    <cfRule type="expression" dxfId="14436" priority="21748">
      <formula>(IF($C796=0,1,0)=1)</formula>
    </cfRule>
  </conditionalFormatting>
  <conditionalFormatting sqref="J796">
    <cfRule type="expression" dxfId="14435" priority="21747">
      <formula>(IF($C796=0,1,0)=1)</formula>
    </cfRule>
  </conditionalFormatting>
  <conditionalFormatting sqref="C797:G798">
    <cfRule type="expression" dxfId="14434" priority="21746">
      <formula>(IF($C797=0,1,0)=1)</formula>
    </cfRule>
  </conditionalFormatting>
  <conditionalFormatting sqref="H797:H798">
    <cfRule type="iconSet" priority="21743">
      <iconSet iconSet="3Symbols" showValue="0">
        <cfvo type="percent" val="0"/>
        <cfvo type="num" val="0"/>
        <cfvo type="num" val="1"/>
      </iconSet>
    </cfRule>
  </conditionalFormatting>
  <conditionalFormatting sqref="J797:J798">
    <cfRule type="expression" dxfId="14433" priority="21742">
      <formula>(IF($C797=0,1,0)=1)</formula>
    </cfRule>
  </conditionalFormatting>
  <conditionalFormatting sqref="I797:I798">
    <cfRule type="expression" dxfId="14432" priority="21741">
      <formula>(IF($C797=0,1,0)=1)</formula>
    </cfRule>
  </conditionalFormatting>
  <conditionalFormatting sqref="I797:J798">
    <cfRule type="expression" dxfId="14431" priority="21740">
      <formula>(IF($C797=0,1,0)=1)</formula>
    </cfRule>
  </conditionalFormatting>
  <conditionalFormatting sqref="I797:I798">
    <cfRule type="expression" dxfId="14430" priority="21739">
      <formula>(IF($C797=0,1,0)=1)</formula>
    </cfRule>
  </conditionalFormatting>
  <conditionalFormatting sqref="J797:J798">
    <cfRule type="expression" dxfId="14429" priority="21738">
      <formula>(IF($C797=0,1,0)=1)</formula>
    </cfRule>
  </conditionalFormatting>
  <conditionalFormatting sqref="G797:G798">
    <cfRule type="expression" dxfId="14428" priority="21737">
      <formula>(IF($C797=0,1,0)=1)</formula>
    </cfRule>
  </conditionalFormatting>
  <conditionalFormatting sqref="J800">
    <cfRule type="expression" dxfId="14427" priority="21736">
      <formula>(IF($C800=0,1,0)=1)</formula>
    </cfRule>
  </conditionalFormatting>
  <conditionalFormatting sqref="C800:G800 D801:D806">
    <cfRule type="expression" dxfId="14426" priority="21735">
      <formula>(IF($C800=0,1,0)=1)</formula>
    </cfRule>
  </conditionalFormatting>
  <conditionalFormatting sqref="H800">
    <cfRule type="iconSet" priority="21732">
      <iconSet iconSet="3Symbols" showValue="0">
        <cfvo type="percent" val="0"/>
        <cfvo type="num" val="0"/>
        <cfvo type="num" val="1"/>
      </iconSet>
    </cfRule>
  </conditionalFormatting>
  <conditionalFormatting sqref="J800">
    <cfRule type="expression" dxfId="14425" priority="21731">
      <formula>(IF($C800=0,1,0)=1)</formula>
    </cfRule>
  </conditionalFormatting>
  <conditionalFormatting sqref="I800">
    <cfRule type="expression" dxfId="14424" priority="21730">
      <formula>(IF($C800=0,1,0)=1)</formula>
    </cfRule>
  </conditionalFormatting>
  <conditionalFormatting sqref="I800:J800">
    <cfRule type="expression" dxfId="14423" priority="21729">
      <formula>(IF($C800=0,1,0)=1)</formula>
    </cfRule>
  </conditionalFormatting>
  <conditionalFormatting sqref="I800">
    <cfRule type="expression" dxfId="14422" priority="21728">
      <formula>(IF($C800=0,1,0)=1)</formula>
    </cfRule>
  </conditionalFormatting>
  <conditionalFormatting sqref="J800">
    <cfRule type="expression" dxfId="14421" priority="21727">
      <formula>(IF($C800=0,1,0)=1)</formula>
    </cfRule>
  </conditionalFormatting>
  <conditionalFormatting sqref="J801:J806">
    <cfRule type="expression" dxfId="14420" priority="21726">
      <formula>(IF($C801=0,1,0)=1)</formula>
    </cfRule>
  </conditionalFormatting>
  <conditionalFormatting sqref="C801:G806">
    <cfRule type="expression" dxfId="14419" priority="21725">
      <formula>(IF($C801=0,1,0)=1)</formula>
    </cfRule>
  </conditionalFormatting>
  <conditionalFormatting sqref="H801:H806">
    <cfRule type="iconSet" priority="21722">
      <iconSet iconSet="3Symbols" showValue="0">
        <cfvo type="percent" val="0"/>
        <cfvo type="num" val="0"/>
        <cfvo type="num" val="1"/>
      </iconSet>
    </cfRule>
  </conditionalFormatting>
  <conditionalFormatting sqref="J801:J806">
    <cfRule type="expression" dxfId="14418" priority="21721">
      <formula>(IF($C801=0,1,0)=1)</formula>
    </cfRule>
  </conditionalFormatting>
  <conditionalFormatting sqref="I801:I806">
    <cfRule type="expression" dxfId="14417" priority="21720">
      <formula>(IF($C801=0,1,0)=1)</formula>
    </cfRule>
  </conditionalFormatting>
  <conditionalFormatting sqref="I801:J806">
    <cfRule type="expression" dxfId="14416" priority="21719">
      <formula>(IF($C801=0,1,0)=1)</formula>
    </cfRule>
  </conditionalFormatting>
  <conditionalFormatting sqref="I801:I806">
    <cfRule type="expression" dxfId="14415" priority="21718">
      <formula>(IF($C801=0,1,0)=1)</formula>
    </cfRule>
  </conditionalFormatting>
  <conditionalFormatting sqref="J801:J806">
    <cfRule type="expression" dxfId="14414" priority="21717">
      <formula>(IF($C801=0,1,0)=1)</formula>
    </cfRule>
  </conditionalFormatting>
  <conditionalFormatting sqref="J808">
    <cfRule type="expression" dxfId="14413" priority="21716">
      <formula>(IF($C808=0,1,0)=1)</formula>
    </cfRule>
  </conditionalFormatting>
  <conditionalFormatting sqref="C808:G808 D809">
    <cfRule type="expression" dxfId="14412" priority="21715">
      <formula>(IF($C808=0,1,0)=1)</formula>
    </cfRule>
  </conditionalFormatting>
  <conditionalFormatting sqref="H808">
    <cfRule type="iconSet" priority="21712">
      <iconSet iconSet="3Symbols" showValue="0">
        <cfvo type="percent" val="0"/>
        <cfvo type="num" val="0"/>
        <cfvo type="num" val="1"/>
      </iconSet>
    </cfRule>
  </conditionalFormatting>
  <conditionalFormatting sqref="J808">
    <cfRule type="expression" dxfId="14411" priority="21711">
      <formula>(IF($C808=0,1,0)=1)</formula>
    </cfRule>
  </conditionalFormatting>
  <conditionalFormatting sqref="I808">
    <cfRule type="expression" dxfId="14410" priority="21710">
      <formula>(IF($C808=0,1,0)=1)</formula>
    </cfRule>
  </conditionalFormatting>
  <conditionalFormatting sqref="I808:J808">
    <cfRule type="expression" dxfId="14409" priority="21709">
      <formula>(IF($C808=0,1,0)=1)</formula>
    </cfRule>
  </conditionalFormatting>
  <conditionalFormatting sqref="I808">
    <cfRule type="expression" dxfId="14408" priority="21708">
      <formula>(IF($C808=0,1,0)=1)</formula>
    </cfRule>
  </conditionalFormatting>
  <conditionalFormatting sqref="J808">
    <cfRule type="expression" dxfId="14407" priority="21707">
      <formula>(IF($C808=0,1,0)=1)</formula>
    </cfRule>
  </conditionalFormatting>
  <conditionalFormatting sqref="J809">
    <cfRule type="expression" dxfId="14406" priority="21706">
      <formula>(IF($C809=0,1,0)=1)</formula>
    </cfRule>
  </conditionalFormatting>
  <conditionalFormatting sqref="C809:G809">
    <cfRule type="expression" dxfId="14405" priority="21705">
      <formula>(IF($C809=0,1,0)=1)</formula>
    </cfRule>
  </conditionalFormatting>
  <conditionalFormatting sqref="H809">
    <cfRule type="iconSet" priority="21702">
      <iconSet iconSet="3Symbols" showValue="0">
        <cfvo type="percent" val="0"/>
        <cfvo type="num" val="0"/>
        <cfvo type="num" val="1"/>
      </iconSet>
    </cfRule>
  </conditionalFormatting>
  <conditionalFormatting sqref="J809">
    <cfRule type="expression" dxfId="14404" priority="21701">
      <formula>(IF($C809=0,1,0)=1)</formula>
    </cfRule>
  </conditionalFormatting>
  <conditionalFormatting sqref="I809">
    <cfRule type="expression" dxfId="14403" priority="21700">
      <formula>(IF($C809=0,1,0)=1)</formula>
    </cfRule>
  </conditionalFormatting>
  <conditionalFormatting sqref="I809:J809">
    <cfRule type="expression" dxfId="14402" priority="21699">
      <formula>(IF($C809=0,1,0)=1)</formula>
    </cfRule>
  </conditionalFormatting>
  <conditionalFormatting sqref="I809">
    <cfRule type="expression" dxfId="14401" priority="21698">
      <formula>(IF($C809=0,1,0)=1)</formula>
    </cfRule>
  </conditionalFormatting>
  <conditionalFormatting sqref="J809">
    <cfRule type="expression" dxfId="14400" priority="21697">
      <formula>(IF($C809=0,1,0)=1)</formula>
    </cfRule>
  </conditionalFormatting>
  <conditionalFormatting sqref="J812">
    <cfRule type="expression" dxfId="14399" priority="21696">
      <formula>(IF($C812=0,1,0)=1)</formula>
    </cfRule>
  </conditionalFormatting>
  <conditionalFormatting sqref="J812">
    <cfRule type="expression" dxfId="14398" priority="21695">
      <formula>(IF($C812=0,1,0)=1)</formula>
    </cfRule>
  </conditionalFormatting>
  <conditionalFormatting sqref="C812:G812 D813:D815">
    <cfRule type="expression" dxfId="14397" priority="21694">
      <formula>(IF($C812=0,1,0)=1)</formula>
    </cfRule>
  </conditionalFormatting>
  <conditionalFormatting sqref="H812">
    <cfRule type="iconSet" priority="21691">
      <iconSet iconSet="3Symbols" showValue="0">
        <cfvo type="percent" val="0"/>
        <cfvo type="num" val="0"/>
        <cfvo type="num" val="1"/>
      </iconSet>
    </cfRule>
  </conditionalFormatting>
  <conditionalFormatting sqref="J812">
    <cfRule type="expression" dxfId="14396" priority="21690">
      <formula>(IF($C812=0,1,0)=1)</formula>
    </cfRule>
  </conditionalFormatting>
  <conditionalFormatting sqref="I812">
    <cfRule type="expression" dxfId="14395" priority="21689">
      <formula>(IF($C812=0,1,0)=1)</formula>
    </cfRule>
  </conditionalFormatting>
  <conditionalFormatting sqref="I812:J812">
    <cfRule type="expression" dxfId="14394" priority="21688">
      <formula>(IF($C812=0,1,0)=1)</formula>
    </cfRule>
  </conditionalFormatting>
  <conditionalFormatting sqref="I812">
    <cfRule type="expression" dxfId="14393" priority="21687">
      <formula>(IF($C812=0,1,0)=1)</formula>
    </cfRule>
  </conditionalFormatting>
  <conditionalFormatting sqref="J812">
    <cfRule type="expression" dxfId="14392" priority="21686">
      <formula>(IF($C812=0,1,0)=1)</formula>
    </cfRule>
  </conditionalFormatting>
  <conditionalFormatting sqref="J813:J815">
    <cfRule type="expression" dxfId="14391" priority="21685">
      <formula>(IF($C813=0,1,0)=1)</formula>
    </cfRule>
  </conditionalFormatting>
  <conditionalFormatting sqref="J813:J815">
    <cfRule type="expression" dxfId="14390" priority="21684">
      <formula>(IF($C813=0,1,0)=1)</formula>
    </cfRule>
  </conditionalFormatting>
  <conditionalFormatting sqref="C813:G815">
    <cfRule type="expression" dxfId="14389" priority="21683">
      <formula>(IF($C813=0,1,0)=1)</formula>
    </cfRule>
  </conditionalFormatting>
  <conditionalFormatting sqref="H813:H815">
    <cfRule type="iconSet" priority="21680">
      <iconSet iconSet="3Symbols" showValue="0">
        <cfvo type="percent" val="0"/>
        <cfvo type="num" val="0"/>
        <cfvo type="num" val="1"/>
      </iconSet>
    </cfRule>
  </conditionalFormatting>
  <conditionalFormatting sqref="J813:J815">
    <cfRule type="expression" dxfId="14388" priority="21679">
      <formula>(IF($C813=0,1,0)=1)</formula>
    </cfRule>
  </conditionalFormatting>
  <conditionalFormatting sqref="I813:I815">
    <cfRule type="expression" dxfId="14387" priority="21678">
      <formula>(IF($C813=0,1,0)=1)</formula>
    </cfRule>
  </conditionalFormatting>
  <conditionalFormatting sqref="I813:J815">
    <cfRule type="expression" dxfId="14386" priority="21677">
      <formula>(IF($C813=0,1,0)=1)</formula>
    </cfRule>
  </conditionalFormatting>
  <conditionalFormatting sqref="I813:I815">
    <cfRule type="expression" dxfId="14385" priority="21676">
      <formula>(IF($C813=0,1,0)=1)</formula>
    </cfRule>
  </conditionalFormatting>
  <conditionalFormatting sqref="J813:J815">
    <cfRule type="expression" dxfId="14384" priority="21675">
      <formula>(IF($C813=0,1,0)=1)</formula>
    </cfRule>
  </conditionalFormatting>
  <conditionalFormatting sqref="J820:J826">
    <cfRule type="expression" dxfId="14383" priority="21674">
      <formula>(IF($C820=0,1,0)=1)</formula>
    </cfRule>
  </conditionalFormatting>
  <conditionalFormatting sqref="E820:E826">
    <cfRule type="expression" dxfId="14382" priority="21673">
      <formula>(IF($C820=0,1,0)=1)</formula>
    </cfRule>
  </conditionalFormatting>
  <conditionalFormatting sqref="E820:E826">
    <cfRule type="expression" dxfId="14381" priority="21672">
      <formula>(IF($C820=0,1,0)=1)</formula>
    </cfRule>
  </conditionalFormatting>
  <conditionalFormatting sqref="J820">
    <cfRule type="expression" dxfId="14380" priority="21671">
      <formula>(IF($C820=0,1,0)=1)</formula>
    </cfRule>
  </conditionalFormatting>
  <conditionalFormatting sqref="J820">
    <cfRule type="expression" dxfId="14379" priority="21670">
      <formula>(IF($C820=0,1,0)=1)</formula>
    </cfRule>
  </conditionalFormatting>
  <conditionalFormatting sqref="C820:G820 D821:D826">
    <cfRule type="expression" dxfId="14378" priority="21669">
      <formula>(IF($C820=0,1,0)=1)</formula>
    </cfRule>
  </conditionalFormatting>
  <conditionalFormatting sqref="H820">
    <cfRule type="iconSet" priority="21666">
      <iconSet iconSet="3Symbols" showValue="0">
        <cfvo type="percent" val="0"/>
        <cfvo type="num" val="0"/>
        <cfvo type="num" val="1"/>
      </iconSet>
    </cfRule>
  </conditionalFormatting>
  <conditionalFormatting sqref="J820">
    <cfRule type="expression" dxfId="14377" priority="21665">
      <formula>(IF($C820=0,1,0)=1)</formula>
    </cfRule>
  </conditionalFormatting>
  <conditionalFormatting sqref="I820">
    <cfRule type="expression" dxfId="14376" priority="21664">
      <formula>(IF($C820=0,1,0)=1)</formula>
    </cfRule>
  </conditionalFormatting>
  <conditionalFormatting sqref="I820:J820">
    <cfRule type="expression" dxfId="14375" priority="21663">
      <formula>(IF($C820=0,1,0)=1)</formula>
    </cfRule>
  </conditionalFormatting>
  <conditionalFormatting sqref="I820">
    <cfRule type="expression" dxfId="14374" priority="21662">
      <formula>(IF($C820=0,1,0)=1)</formula>
    </cfRule>
  </conditionalFormatting>
  <conditionalFormatting sqref="J820">
    <cfRule type="expression" dxfId="14373" priority="21661">
      <formula>(IF($C820=0,1,0)=1)</formula>
    </cfRule>
  </conditionalFormatting>
  <conditionalFormatting sqref="J821:J826">
    <cfRule type="expression" dxfId="14372" priority="21660">
      <formula>(IF($C821=0,1,0)=1)</formula>
    </cfRule>
  </conditionalFormatting>
  <conditionalFormatting sqref="J821:J826">
    <cfRule type="expression" dxfId="14371" priority="21659">
      <formula>(IF($C821=0,1,0)=1)</formula>
    </cfRule>
  </conditionalFormatting>
  <conditionalFormatting sqref="C821:G826">
    <cfRule type="expression" dxfId="14370" priority="21658">
      <formula>(IF($C821=0,1,0)=1)</formula>
    </cfRule>
  </conditionalFormatting>
  <conditionalFormatting sqref="H821:H826">
    <cfRule type="iconSet" priority="21655">
      <iconSet iconSet="3Symbols" showValue="0">
        <cfvo type="percent" val="0"/>
        <cfvo type="num" val="0"/>
        <cfvo type="num" val="1"/>
      </iconSet>
    </cfRule>
  </conditionalFormatting>
  <conditionalFormatting sqref="J821:J826">
    <cfRule type="expression" dxfId="14369" priority="21654">
      <formula>(IF($C821=0,1,0)=1)</formula>
    </cfRule>
  </conditionalFormatting>
  <conditionalFormatting sqref="I821:I826">
    <cfRule type="expression" dxfId="14368" priority="21653">
      <formula>(IF($C821=0,1,0)=1)</formula>
    </cfRule>
  </conditionalFormatting>
  <conditionalFormatting sqref="I821:J826">
    <cfRule type="expression" dxfId="14367" priority="21652">
      <formula>(IF($C821=0,1,0)=1)</formula>
    </cfRule>
  </conditionalFormatting>
  <conditionalFormatting sqref="I821:I826">
    <cfRule type="expression" dxfId="14366" priority="21651">
      <formula>(IF($C821=0,1,0)=1)</formula>
    </cfRule>
  </conditionalFormatting>
  <conditionalFormatting sqref="J821:J826">
    <cfRule type="expression" dxfId="14365" priority="21650">
      <formula>(IF($C821=0,1,0)=1)</formula>
    </cfRule>
  </conditionalFormatting>
  <conditionalFormatting sqref="J817:J818">
    <cfRule type="expression" dxfId="14364" priority="21649">
      <formula>(IF($C817=0,1,0)=1)</formula>
    </cfRule>
  </conditionalFormatting>
  <conditionalFormatting sqref="E817:E818">
    <cfRule type="expression" dxfId="14363" priority="21648">
      <formula>(IF($C817=0,1,0)=1)</formula>
    </cfRule>
  </conditionalFormatting>
  <conditionalFormatting sqref="E817:E818">
    <cfRule type="expression" dxfId="14362" priority="21647">
      <formula>(IF($C817=0,1,0)=1)</formula>
    </cfRule>
  </conditionalFormatting>
  <conditionalFormatting sqref="J817">
    <cfRule type="expression" dxfId="14361" priority="21646">
      <formula>(IF($C817=0,1,0)=1)</formula>
    </cfRule>
  </conditionalFormatting>
  <conditionalFormatting sqref="J817">
    <cfRule type="expression" dxfId="14360" priority="21645">
      <formula>(IF($C817=0,1,0)=1)</formula>
    </cfRule>
  </conditionalFormatting>
  <conditionalFormatting sqref="C817:G817 D818">
    <cfRule type="expression" dxfId="14359" priority="21644">
      <formula>(IF($C817=0,1,0)=1)</formula>
    </cfRule>
  </conditionalFormatting>
  <conditionalFormatting sqref="H817">
    <cfRule type="iconSet" priority="21641">
      <iconSet iconSet="3Symbols" showValue="0">
        <cfvo type="percent" val="0"/>
        <cfvo type="num" val="0"/>
        <cfvo type="num" val="1"/>
      </iconSet>
    </cfRule>
  </conditionalFormatting>
  <conditionalFormatting sqref="J817">
    <cfRule type="expression" dxfId="14358" priority="21640">
      <formula>(IF($C817=0,1,0)=1)</formula>
    </cfRule>
  </conditionalFormatting>
  <conditionalFormatting sqref="I817">
    <cfRule type="expression" dxfId="14357" priority="21639">
      <formula>(IF($C817=0,1,0)=1)</formula>
    </cfRule>
  </conditionalFormatting>
  <conditionalFormatting sqref="I817:J817">
    <cfRule type="expression" dxfId="14356" priority="21638">
      <formula>(IF($C817=0,1,0)=1)</formula>
    </cfRule>
  </conditionalFormatting>
  <conditionalFormatting sqref="I817">
    <cfRule type="expression" dxfId="14355" priority="21637">
      <formula>(IF($C817=0,1,0)=1)</formula>
    </cfRule>
  </conditionalFormatting>
  <conditionalFormatting sqref="J817">
    <cfRule type="expression" dxfId="14354" priority="21636">
      <formula>(IF($C817=0,1,0)=1)</formula>
    </cfRule>
  </conditionalFormatting>
  <conditionalFormatting sqref="J818">
    <cfRule type="expression" dxfId="14353" priority="21635">
      <formula>(IF($C818=0,1,0)=1)</formula>
    </cfRule>
  </conditionalFormatting>
  <conditionalFormatting sqref="J818">
    <cfRule type="expression" dxfId="14352" priority="21634">
      <formula>(IF($C818=0,1,0)=1)</formula>
    </cfRule>
  </conditionalFormatting>
  <conditionalFormatting sqref="C818:G818">
    <cfRule type="expression" dxfId="14351" priority="21633">
      <formula>(IF($C818=0,1,0)=1)</formula>
    </cfRule>
  </conditionalFormatting>
  <conditionalFormatting sqref="H818">
    <cfRule type="iconSet" priority="21630">
      <iconSet iconSet="3Symbols" showValue="0">
        <cfvo type="percent" val="0"/>
        <cfvo type="num" val="0"/>
        <cfvo type="num" val="1"/>
      </iconSet>
    </cfRule>
  </conditionalFormatting>
  <conditionalFormatting sqref="J818">
    <cfRule type="expression" dxfId="14350" priority="21629">
      <formula>(IF($C818=0,1,0)=1)</formula>
    </cfRule>
  </conditionalFormatting>
  <conditionalFormatting sqref="I818">
    <cfRule type="expression" dxfId="14349" priority="21628">
      <formula>(IF($C818=0,1,0)=1)</formula>
    </cfRule>
  </conditionalFormatting>
  <conditionalFormatting sqref="I818:J818">
    <cfRule type="expression" dxfId="14348" priority="21627">
      <formula>(IF($C818=0,1,0)=1)</formula>
    </cfRule>
  </conditionalFormatting>
  <conditionalFormatting sqref="I818">
    <cfRule type="expression" dxfId="14347" priority="21626">
      <formula>(IF($C818=0,1,0)=1)</formula>
    </cfRule>
  </conditionalFormatting>
  <conditionalFormatting sqref="J818">
    <cfRule type="expression" dxfId="14346" priority="21625">
      <formula>(IF($C818=0,1,0)=1)</formula>
    </cfRule>
  </conditionalFormatting>
  <conditionalFormatting sqref="G821:G826">
    <cfRule type="expression" dxfId="14345" priority="21624">
      <formula>(IF($C821=0,1,0)=1)</formula>
    </cfRule>
  </conditionalFormatting>
  <conditionalFormatting sqref="H718:H826">
    <cfRule type="iconSet" priority="22204">
      <iconSet iconSet="3Symbols" showValue="0">
        <cfvo type="percent" val="0"/>
        <cfvo type="num" val="0"/>
        <cfvo type="num" val="1"/>
      </iconSet>
    </cfRule>
  </conditionalFormatting>
  <conditionalFormatting sqref="K826">
    <cfRule type="expression" dxfId="14344" priority="21623">
      <formula>(IF($C826=0,1,0)=1)</formula>
    </cfRule>
  </conditionalFormatting>
  <conditionalFormatting sqref="J826">
    <cfRule type="expression" dxfId="14343" priority="21622">
      <formula>(IF($C826=0,1,0)=1)</formula>
    </cfRule>
  </conditionalFormatting>
  <conditionalFormatting sqref="E826">
    <cfRule type="expression" dxfId="14342" priority="21621">
      <formula>(IF($C826=0,1,0)=1)</formula>
    </cfRule>
  </conditionalFormatting>
  <conditionalFormatting sqref="E826">
    <cfRule type="expression" dxfId="14341" priority="21620">
      <formula>(IF($C826=0,1,0)=1)</formula>
    </cfRule>
  </conditionalFormatting>
  <conditionalFormatting sqref="D826">
    <cfRule type="expression" dxfId="14340" priority="21619">
      <formula>(IF($C826=0,1,0)=1)</formula>
    </cfRule>
  </conditionalFormatting>
  <conditionalFormatting sqref="J826">
    <cfRule type="expression" dxfId="14339" priority="21618">
      <formula>(IF($C826=0,1,0)=1)</formula>
    </cfRule>
  </conditionalFormatting>
  <conditionalFormatting sqref="J826">
    <cfRule type="expression" dxfId="14338" priority="21617">
      <formula>(IF($C826=0,1,0)=1)</formula>
    </cfRule>
  </conditionalFormatting>
  <conditionalFormatting sqref="C826:G826">
    <cfRule type="expression" dxfId="14337" priority="21616">
      <formula>(IF($C826=0,1,0)=1)</formula>
    </cfRule>
  </conditionalFormatting>
  <conditionalFormatting sqref="H826">
    <cfRule type="iconSet" priority="21613">
      <iconSet iconSet="3Symbols" showValue="0">
        <cfvo type="percent" val="0"/>
        <cfvo type="num" val="0"/>
        <cfvo type="num" val="1"/>
      </iconSet>
    </cfRule>
  </conditionalFormatting>
  <conditionalFormatting sqref="J826">
    <cfRule type="expression" dxfId="14336" priority="21612">
      <formula>(IF($C826=0,1,0)=1)</formula>
    </cfRule>
  </conditionalFormatting>
  <conditionalFormatting sqref="I826">
    <cfRule type="expression" dxfId="14335" priority="21611">
      <formula>(IF($C826=0,1,0)=1)</formula>
    </cfRule>
  </conditionalFormatting>
  <conditionalFormatting sqref="I826:J826">
    <cfRule type="expression" dxfId="14334" priority="21610">
      <formula>(IF($C826=0,1,0)=1)</formula>
    </cfRule>
  </conditionalFormatting>
  <conditionalFormatting sqref="I826">
    <cfRule type="expression" dxfId="14333" priority="21609">
      <formula>(IF($C826=0,1,0)=1)</formula>
    </cfRule>
  </conditionalFormatting>
  <conditionalFormatting sqref="J826">
    <cfRule type="expression" dxfId="14332" priority="21608">
      <formula>(IF($C826=0,1,0)=1)</formula>
    </cfRule>
  </conditionalFormatting>
  <conditionalFormatting sqref="G826">
    <cfRule type="expression" dxfId="14331" priority="21607">
      <formula>(IF($C826=0,1,0)=1)</formula>
    </cfRule>
  </conditionalFormatting>
  <conditionalFormatting sqref="F817:F818">
    <cfRule type="expression" dxfId="14330" priority="21606">
      <formula>(IF($C817=0,1,0)=1)</formula>
    </cfRule>
  </conditionalFormatting>
  <conditionalFormatting sqref="I736">
    <cfRule type="expression" dxfId="14329" priority="21605">
      <formula>(IF($C736=0,1,0)=1)</formula>
    </cfRule>
  </conditionalFormatting>
  <conditionalFormatting sqref="I736">
    <cfRule type="expression" dxfId="14328" priority="21604">
      <formula>(IF($C736=0,1,0)=1)</formula>
    </cfRule>
  </conditionalFormatting>
  <conditionalFormatting sqref="I736">
    <cfRule type="expression" dxfId="14327" priority="21603">
      <formula>(IF($C736=0,1,0)=1)</formula>
    </cfRule>
  </conditionalFormatting>
  <conditionalFormatting sqref="J736">
    <cfRule type="expression" dxfId="14326" priority="21602">
      <formula>(IF($C736=0,1,0)=1)</formula>
    </cfRule>
  </conditionalFormatting>
  <conditionalFormatting sqref="J736">
    <cfRule type="expression" dxfId="14325" priority="21601">
      <formula>(IF($C736=0,1,0)=1)</formula>
    </cfRule>
  </conditionalFormatting>
  <conditionalFormatting sqref="J736">
    <cfRule type="expression" dxfId="14324" priority="21600">
      <formula>(IF($C736=0,1,0)=1)</formula>
    </cfRule>
  </conditionalFormatting>
  <conditionalFormatting sqref="J736">
    <cfRule type="expression" dxfId="14323" priority="21599">
      <formula>(IF($C736=0,1,0)=1)</formula>
    </cfRule>
  </conditionalFormatting>
  <conditionalFormatting sqref="J736">
    <cfRule type="expression" dxfId="14322" priority="21598">
      <formula>(IF($C736=0,1,0)=1)</formula>
    </cfRule>
  </conditionalFormatting>
  <conditionalFormatting sqref="E825">
    <cfRule type="expression" dxfId="14321" priority="21597">
      <formula>(IF($C825=0,1,0)=1)</formula>
    </cfRule>
  </conditionalFormatting>
  <conditionalFormatting sqref="E825">
    <cfRule type="expression" dxfId="14320" priority="21596">
      <formula>(IF($C825=0,1,0)=1)</formula>
    </cfRule>
  </conditionalFormatting>
  <conditionalFormatting sqref="E825">
    <cfRule type="expression" dxfId="14319" priority="21595">
      <formula>(IF($C825=0,1,0)=1)</formula>
    </cfRule>
  </conditionalFormatting>
  <conditionalFormatting sqref="I722">
    <cfRule type="expression" dxfId="14318" priority="21594">
      <formula>(IF($C722=0,1,0)=1)</formula>
    </cfRule>
  </conditionalFormatting>
  <conditionalFormatting sqref="I722">
    <cfRule type="expression" dxfId="14317" priority="21593">
      <formula>(IF($C722=0,1,0)=1)</formula>
    </cfRule>
  </conditionalFormatting>
  <conditionalFormatting sqref="I722">
    <cfRule type="expression" dxfId="14316" priority="21592">
      <formula>(IF($C722=0,1,0)=1)</formula>
    </cfRule>
  </conditionalFormatting>
  <conditionalFormatting sqref="J722">
    <cfRule type="expression" dxfId="14315" priority="21591">
      <formula>(IF($C722=0,1,0)=1)</formula>
    </cfRule>
  </conditionalFormatting>
  <conditionalFormatting sqref="J722">
    <cfRule type="expression" dxfId="14314" priority="21590">
      <formula>(IF($C722=0,1,0)=1)</formula>
    </cfRule>
  </conditionalFormatting>
  <conditionalFormatting sqref="J722">
    <cfRule type="expression" dxfId="14313" priority="21589">
      <formula>(IF($C722=0,1,0)=1)</formula>
    </cfRule>
  </conditionalFormatting>
  <conditionalFormatting sqref="I722">
    <cfRule type="expression" dxfId="14312" priority="21588">
      <formula>(IF($C722=0,1,0)=1)</formula>
    </cfRule>
  </conditionalFormatting>
  <conditionalFormatting sqref="I722">
    <cfRule type="expression" dxfId="14311" priority="21587">
      <formula>(IF($C722=0,1,0)=1)</formula>
    </cfRule>
  </conditionalFormatting>
  <conditionalFormatting sqref="I722">
    <cfRule type="expression" dxfId="14310" priority="21586">
      <formula>(IF($C722=0,1,0)=1)</formula>
    </cfRule>
  </conditionalFormatting>
  <conditionalFormatting sqref="J774:J779">
    <cfRule type="expression" dxfId="14309" priority="21585">
      <formula>(IF($C774=0,1,0)=1)</formula>
    </cfRule>
  </conditionalFormatting>
  <conditionalFormatting sqref="J807:J809">
    <cfRule type="expression" dxfId="14308" priority="21584">
      <formula>(IF($C807=0,1,0)=1)</formula>
    </cfRule>
  </conditionalFormatting>
  <conditionalFormatting sqref="J811:J815">
    <cfRule type="expression" dxfId="14307" priority="21583">
      <formula>(IF($C811=0,1,0)=1)</formula>
    </cfRule>
  </conditionalFormatting>
  <conditionalFormatting sqref="J775">
    <cfRule type="expression" dxfId="14306" priority="21582">
      <formula>(IF($C775=0,1,0)=1)</formula>
    </cfRule>
  </conditionalFormatting>
  <conditionalFormatting sqref="I775">
    <cfRule type="expression" dxfId="14305" priority="21581">
      <formula>(IF($C775=0,1,0)=1)</formula>
    </cfRule>
  </conditionalFormatting>
  <conditionalFormatting sqref="I775:J775">
    <cfRule type="expression" dxfId="14304" priority="21580">
      <formula>(IF($C775=0,1,0)=1)</formula>
    </cfRule>
  </conditionalFormatting>
  <conditionalFormatting sqref="I775">
    <cfRule type="expression" dxfId="14303" priority="21579">
      <formula>(IF($C775=0,1,0)=1)</formula>
    </cfRule>
  </conditionalFormatting>
  <conditionalFormatting sqref="J775">
    <cfRule type="expression" dxfId="14302" priority="21578">
      <formula>(IF($C775=0,1,0)=1)</formula>
    </cfRule>
  </conditionalFormatting>
  <conditionalFormatting sqref="J776:J779">
    <cfRule type="expression" dxfId="14301" priority="21577">
      <formula>(IF($C776=0,1,0)=1)</formula>
    </cfRule>
  </conditionalFormatting>
  <conditionalFormatting sqref="I776:I779">
    <cfRule type="expression" dxfId="14300" priority="21576">
      <formula>(IF($C776=0,1,0)=1)</formula>
    </cfRule>
  </conditionalFormatting>
  <conditionalFormatting sqref="I776:J779">
    <cfRule type="expression" dxfId="14299" priority="21575">
      <formula>(IF($C776=0,1,0)=1)</formula>
    </cfRule>
  </conditionalFormatting>
  <conditionalFormatting sqref="I776:I779">
    <cfRule type="expression" dxfId="14298" priority="21574">
      <formula>(IF($C776=0,1,0)=1)</formula>
    </cfRule>
  </conditionalFormatting>
  <conditionalFormatting sqref="J776:J779">
    <cfRule type="expression" dxfId="14297" priority="21573">
      <formula>(IF($C776=0,1,0)=1)</formula>
    </cfRule>
  </conditionalFormatting>
  <conditionalFormatting sqref="J781:J785">
    <cfRule type="expression" dxfId="14296" priority="21572">
      <formula>(IF($C781=0,1,0)=1)</formula>
    </cfRule>
  </conditionalFormatting>
  <conditionalFormatting sqref="J781">
    <cfRule type="expression" dxfId="14295" priority="21571">
      <formula>(IF($C781=0,1,0)=1)</formula>
    </cfRule>
  </conditionalFormatting>
  <conditionalFormatting sqref="I781">
    <cfRule type="expression" dxfId="14294" priority="21570">
      <formula>(IF($C781=0,1,0)=1)</formula>
    </cfRule>
  </conditionalFormatting>
  <conditionalFormatting sqref="I781:J781">
    <cfRule type="expression" dxfId="14293" priority="21569">
      <formula>(IF($C781=0,1,0)=1)</formula>
    </cfRule>
  </conditionalFormatting>
  <conditionalFormatting sqref="I781">
    <cfRule type="expression" dxfId="14292" priority="21568">
      <formula>(IF($C781=0,1,0)=1)</formula>
    </cfRule>
  </conditionalFormatting>
  <conditionalFormatting sqref="J781">
    <cfRule type="expression" dxfId="14291" priority="21567">
      <formula>(IF($C781=0,1,0)=1)</formula>
    </cfRule>
  </conditionalFormatting>
  <conditionalFormatting sqref="J782:J785">
    <cfRule type="expression" dxfId="14290" priority="21566">
      <formula>(IF($C782=0,1,0)=1)</formula>
    </cfRule>
  </conditionalFormatting>
  <conditionalFormatting sqref="I782:I785">
    <cfRule type="expression" dxfId="14289" priority="21565">
      <formula>(IF($C782=0,1,0)=1)</formula>
    </cfRule>
  </conditionalFormatting>
  <conditionalFormatting sqref="I782:J785">
    <cfRule type="expression" dxfId="14288" priority="21564">
      <formula>(IF($C782=0,1,0)=1)</formula>
    </cfRule>
  </conditionalFormatting>
  <conditionalFormatting sqref="I782:I785">
    <cfRule type="expression" dxfId="14287" priority="21563">
      <formula>(IF($C782=0,1,0)=1)</formula>
    </cfRule>
  </conditionalFormatting>
  <conditionalFormatting sqref="J782:J785">
    <cfRule type="expression" dxfId="14286" priority="21562">
      <formula>(IF($C782=0,1,0)=1)</formula>
    </cfRule>
  </conditionalFormatting>
  <conditionalFormatting sqref="J787:J794">
    <cfRule type="expression" dxfId="14285" priority="21561">
      <formula>(IF($C787=0,1,0)=1)</formula>
    </cfRule>
  </conditionalFormatting>
  <conditionalFormatting sqref="J787">
    <cfRule type="expression" dxfId="14284" priority="21560">
      <formula>(IF($C787=0,1,0)=1)</formula>
    </cfRule>
  </conditionalFormatting>
  <conditionalFormatting sqref="I787">
    <cfRule type="expression" dxfId="14283" priority="21559">
      <formula>(IF($C787=0,1,0)=1)</formula>
    </cfRule>
  </conditionalFormatting>
  <conditionalFormatting sqref="I787:J787">
    <cfRule type="expression" dxfId="14282" priority="21558">
      <formula>(IF($C787=0,1,0)=1)</formula>
    </cfRule>
  </conditionalFormatting>
  <conditionalFormatting sqref="I787">
    <cfRule type="expression" dxfId="14281" priority="21557">
      <formula>(IF($C787=0,1,0)=1)</formula>
    </cfRule>
  </conditionalFormatting>
  <conditionalFormatting sqref="J787">
    <cfRule type="expression" dxfId="14280" priority="21556">
      <formula>(IF($C787=0,1,0)=1)</formula>
    </cfRule>
  </conditionalFormatting>
  <conditionalFormatting sqref="J788:J794">
    <cfRule type="expression" dxfId="14279" priority="21555">
      <formula>(IF($C788=0,1,0)=1)</formula>
    </cfRule>
  </conditionalFormatting>
  <conditionalFormatting sqref="I788:I794">
    <cfRule type="expression" dxfId="14278" priority="21554">
      <formula>(IF($C788=0,1,0)=1)</formula>
    </cfRule>
  </conditionalFormatting>
  <conditionalFormatting sqref="I788:J794">
    <cfRule type="expression" dxfId="14277" priority="21553">
      <formula>(IF($C788=0,1,0)=1)</formula>
    </cfRule>
  </conditionalFormatting>
  <conditionalFormatting sqref="I788:I794">
    <cfRule type="expression" dxfId="14276" priority="21552">
      <formula>(IF($C788=0,1,0)=1)</formula>
    </cfRule>
  </conditionalFormatting>
  <conditionalFormatting sqref="J788:J794">
    <cfRule type="expression" dxfId="14275" priority="21551">
      <formula>(IF($C788=0,1,0)=1)</formula>
    </cfRule>
  </conditionalFormatting>
  <conditionalFormatting sqref="J796:J798">
    <cfRule type="expression" dxfId="14274" priority="21550">
      <formula>(IF($C796=0,1,0)=1)</formula>
    </cfRule>
  </conditionalFormatting>
  <conditionalFormatting sqref="J796">
    <cfRule type="expression" dxfId="14273" priority="21549">
      <formula>(IF($C796=0,1,0)=1)</formula>
    </cfRule>
  </conditionalFormatting>
  <conditionalFormatting sqref="I796">
    <cfRule type="expression" dxfId="14272" priority="21548">
      <formula>(IF($C796=0,1,0)=1)</formula>
    </cfRule>
  </conditionalFormatting>
  <conditionalFormatting sqref="I796:J796">
    <cfRule type="expression" dxfId="14271" priority="21547">
      <formula>(IF($C796=0,1,0)=1)</formula>
    </cfRule>
  </conditionalFormatting>
  <conditionalFormatting sqref="I796">
    <cfRule type="expression" dxfId="14270" priority="21546">
      <formula>(IF($C796=0,1,0)=1)</formula>
    </cfRule>
  </conditionalFormatting>
  <conditionalFormatting sqref="J796">
    <cfRule type="expression" dxfId="14269" priority="21545">
      <formula>(IF($C796=0,1,0)=1)</formula>
    </cfRule>
  </conditionalFormatting>
  <conditionalFormatting sqref="J797:J798">
    <cfRule type="expression" dxfId="14268" priority="21544">
      <formula>(IF($C797=0,1,0)=1)</formula>
    </cfRule>
  </conditionalFormatting>
  <conditionalFormatting sqref="I797:I798">
    <cfRule type="expression" dxfId="14267" priority="21543">
      <formula>(IF($C797=0,1,0)=1)</formula>
    </cfRule>
  </conditionalFormatting>
  <conditionalFormatting sqref="I797:J798">
    <cfRule type="expression" dxfId="14266" priority="21542">
      <formula>(IF($C797=0,1,0)=1)</formula>
    </cfRule>
  </conditionalFormatting>
  <conditionalFormatting sqref="I797:I798">
    <cfRule type="expression" dxfId="14265" priority="21541">
      <formula>(IF($C797=0,1,0)=1)</formula>
    </cfRule>
  </conditionalFormatting>
  <conditionalFormatting sqref="J797:J798">
    <cfRule type="expression" dxfId="14264" priority="21540">
      <formula>(IF($C797=0,1,0)=1)</formula>
    </cfRule>
  </conditionalFormatting>
  <conditionalFormatting sqref="J800">
    <cfRule type="expression" dxfId="14263" priority="21539">
      <formula>(IF($C800=0,1,0)=1)</formula>
    </cfRule>
  </conditionalFormatting>
  <conditionalFormatting sqref="J800">
    <cfRule type="expression" dxfId="14262" priority="21538">
      <formula>(IF($C800=0,1,0)=1)</formula>
    </cfRule>
  </conditionalFormatting>
  <conditionalFormatting sqref="I800">
    <cfRule type="expression" dxfId="14261" priority="21537">
      <formula>(IF($C800=0,1,0)=1)</formula>
    </cfRule>
  </conditionalFormatting>
  <conditionalFormatting sqref="I800:J800">
    <cfRule type="expression" dxfId="14260" priority="21536">
      <formula>(IF($C800=0,1,0)=1)</formula>
    </cfRule>
  </conditionalFormatting>
  <conditionalFormatting sqref="I800">
    <cfRule type="expression" dxfId="14259" priority="21535">
      <formula>(IF($C800=0,1,0)=1)</formula>
    </cfRule>
  </conditionalFormatting>
  <conditionalFormatting sqref="J800">
    <cfRule type="expression" dxfId="14258" priority="21534">
      <formula>(IF($C800=0,1,0)=1)</formula>
    </cfRule>
  </conditionalFormatting>
  <conditionalFormatting sqref="J801:J806">
    <cfRule type="expression" dxfId="14257" priority="21533">
      <formula>(IF($C801=0,1,0)=1)</formula>
    </cfRule>
  </conditionalFormatting>
  <conditionalFormatting sqref="J801:J806">
    <cfRule type="expression" dxfId="14256" priority="21532">
      <formula>(IF($C801=0,1,0)=1)</formula>
    </cfRule>
  </conditionalFormatting>
  <conditionalFormatting sqref="I801:I806">
    <cfRule type="expression" dxfId="14255" priority="21531">
      <formula>(IF($C801=0,1,0)=1)</formula>
    </cfRule>
  </conditionalFormatting>
  <conditionalFormatting sqref="I801:J806">
    <cfRule type="expression" dxfId="14254" priority="21530">
      <formula>(IF($C801=0,1,0)=1)</formula>
    </cfRule>
  </conditionalFormatting>
  <conditionalFormatting sqref="I801:I806">
    <cfRule type="expression" dxfId="14253" priority="21529">
      <formula>(IF($C801=0,1,0)=1)</formula>
    </cfRule>
  </conditionalFormatting>
  <conditionalFormatting sqref="J801:J806">
    <cfRule type="expression" dxfId="14252" priority="21528">
      <formula>(IF($C801=0,1,0)=1)</formula>
    </cfRule>
  </conditionalFormatting>
  <conditionalFormatting sqref="J808">
    <cfRule type="expression" dxfId="14251" priority="21527">
      <formula>(IF($C808=0,1,0)=1)</formula>
    </cfRule>
  </conditionalFormatting>
  <conditionalFormatting sqref="J808">
    <cfRule type="expression" dxfId="14250" priority="21526">
      <formula>(IF($C808=0,1,0)=1)</formula>
    </cfRule>
  </conditionalFormatting>
  <conditionalFormatting sqref="I808">
    <cfRule type="expression" dxfId="14249" priority="21525">
      <formula>(IF($C808=0,1,0)=1)</formula>
    </cfRule>
  </conditionalFormatting>
  <conditionalFormatting sqref="I808:J808">
    <cfRule type="expression" dxfId="14248" priority="21524">
      <formula>(IF($C808=0,1,0)=1)</formula>
    </cfRule>
  </conditionalFormatting>
  <conditionalFormatting sqref="I808">
    <cfRule type="expression" dxfId="14247" priority="21523">
      <formula>(IF($C808=0,1,0)=1)</formula>
    </cfRule>
  </conditionalFormatting>
  <conditionalFormatting sqref="J808">
    <cfRule type="expression" dxfId="14246" priority="21522">
      <formula>(IF($C808=0,1,0)=1)</formula>
    </cfRule>
  </conditionalFormatting>
  <conditionalFormatting sqref="J809">
    <cfRule type="expression" dxfId="14245" priority="21521">
      <formula>(IF($C809=0,1,0)=1)</formula>
    </cfRule>
  </conditionalFormatting>
  <conditionalFormatting sqref="J809">
    <cfRule type="expression" dxfId="14244" priority="21520">
      <formula>(IF($C809=0,1,0)=1)</formula>
    </cfRule>
  </conditionalFormatting>
  <conditionalFormatting sqref="I809">
    <cfRule type="expression" dxfId="14243" priority="21519">
      <formula>(IF($C809=0,1,0)=1)</formula>
    </cfRule>
  </conditionalFormatting>
  <conditionalFormatting sqref="I809:J809">
    <cfRule type="expression" dxfId="14242" priority="21518">
      <formula>(IF($C809=0,1,0)=1)</formula>
    </cfRule>
  </conditionalFormatting>
  <conditionalFormatting sqref="I809">
    <cfRule type="expression" dxfId="14241" priority="21517">
      <formula>(IF($C809=0,1,0)=1)</formula>
    </cfRule>
  </conditionalFormatting>
  <conditionalFormatting sqref="J809">
    <cfRule type="expression" dxfId="14240" priority="21516">
      <formula>(IF($C809=0,1,0)=1)</formula>
    </cfRule>
  </conditionalFormatting>
  <conditionalFormatting sqref="J812">
    <cfRule type="expression" dxfId="14239" priority="21515">
      <formula>(IF($C812=0,1,0)=1)</formula>
    </cfRule>
  </conditionalFormatting>
  <conditionalFormatting sqref="J812">
    <cfRule type="expression" dxfId="14238" priority="21514">
      <formula>(IF($C812=0,1,0)=1)</formula>
    </cfRule>
  </conditionalFormatting>
  <conditionalFormatting sqref="J812">
    <cfRule type="expression" dxfId="14237" priority="21513">
      <formula>(IF($C812=0,1,0)=1)</formula>
    </cfRule>
  </conditionalFormatting>
  <conditionalFormatting sqref="I812">
    <cfRule type="expression" dxfId="14236" priority="21512">
      <formula>(IF($C812=0,1,0)=1)</formula>
    </cfRule>
  </conditionalFormatting>
  <conditionalFormatting sqref="I812:J812">
    <cfRule type="expression" dxfId="14235" priority="21511">
      <formula>(IF($C812=0,1,0)=1)</formula>
    </cfRule>
  </conditionalFormatting>
  <conditionalFormatting sqref="I812">
    <cfRule type="expression" dxfId="14234" priority="21510">
      <formula>(IF($C812=0,1,0)=1)</formula>
    </cfRule>
  </conditionalFormatting>
  <conditionalFormatting sqref="J812">
    <cfRule type="expression" dxfId="14233" priority="21509">
      <formula>(IF($C812=0,1,0)=1)</formula>
    </cfRule>
  </conditionalFormatting>
  <conditionalFormatting sqref="J813:J815">
    <cfRule type="expression" dxfId="14232" priority="21508">
      <formula>(IF($C813=0,1,0)=1)</formula>
    </cfRule>
  </conditionalFormatting>
  <conditionalFormatting sqref="J813:J815">
    <cfRule type="expression" dxfId="14231" priority="21507">
      <formula>(IF($C813=0,1,0)=1)</formula>
    </cfRule>
  </conditionalFormatting>
  <conditionalFormatting sqref="J813:J815">
    <cfRule type="expression" dxfId="14230" priority="21506">
      <formula>(IF($C813=0,1,0)=1)</formula>
    </cfRule>
  </conditionalFormatting>
  <conditionalFormatting sqref="I813:I815">
    <cfRule type="expression" dxfId="14229" priority="21505">
      <formula>(IF($C813=0,1,0)=1)</formula>
    </cfRule>
  </conditionalFormatting>
  <conditionalFormatting sqref="I813:J815">
    <cfRule type="expression" dxfId="14228" priority="21504">
      <formula>(IF($C813=0,1,0)=1)</formula>
    </cfRule>
  </conditionalFormatting>
  <conditionalFormatting sqref="I813:I815">
    <cfRule type="expression" dxfId="14227" priority="21503">
      <formula>(IF($C813=0,1,0)=1)</formula>
    </cfRule>
  </conditionalFormatting>
  <conditionalFormatting sqref="J813:J815">
    <cfRule type="expression" dxfId="14226" priority="21502">
      <formula>(IF($C813=0,1,0)=1)</formula>
    </cfRule>
  </conditionalFormatting>
  <conditionalFormatting sqref="J820:J826">
    <cfRule type="expression" dxfId="14225" priority="21501">
      <formula>(IF($C820=0,1,0)=1)</formula>
    </cfRule>
  </conditionalFormatting>
  <conditionalFormatting sqref="J820">
    <cfRule type="expression" dxfId="14224" priority="21500">
      <formula>(IF($C820=0,1,0)=1)</formula>
    </cfRule>
  </conditionalFormatting>
  <conditionalFormatting sqref="J820">
    <cfRule type="expression" dxfId="14223" priority="21499">
      <formula>(IF($C820=0,1,0)=1)</formula>
    </cfRule>
  </conditionalFormatting>
  <conditionalFormatting sqref="J820">
    <cfRule type="expression" dxfId="14222" priority="21498">
      <formula>(IF($C820=0,1,0)=1)</formula>
    </cfRule>
  </conditionalFormatting>
  <conditionalFormatting sqref="I820">
    <cfRule type="expression" dxfId="14221" priority="21497">
      <formula>(IF($C820=0,1,0)=1)</formula>
    </cfRule>
  </conditionalFormatting>
  <conditionalFormatting sqref="I820:J820">
    <cfRule type="expression" dxfId="14220" priority="21496">
      <formula>(IF($C820=0,1,0)=1)</formula>
    </cfRule>
  </conditionalFormatting>
  <conditionalFormatting sqref="I820">
    <cfRule type="expression" dxfId="14219" priority="21495">
      <formula>(IF($C820=0,1,0)=1)</formula>
    </cfRule>
  </conditionalFormatting>
  <conditionalFormatting sqref="J820">
    <cfRule type="expression" dxfId="14218" priority="21494">
      <formula>(IF($C820=0,1,0)=1)</formula>
    </cfRule>
  </conditionalFormatting>
  <conditionalFormatting sqref="J821:J826">
    <cfRule type="expression" dxfId="14217" priority="21493">
      <formula>(IF($C821=0,1,0)=1)</formula>
    </cfRule>
  </conditionalFormatting>
  <conditionalFormatting sqref="J821:J826">
    <cfRule type="expression" dxfId="14216" priority="21492">
      <formula>(IF($C821=0,1,0)=1)</formula>
    </cfRule>
  </conditionalFormatting>
  <conditionalFormatting sqref="J821:J826">
    <cfRule type="expression" dxfId="14215" priority="21491">
      <formula>(IF($C821=0,1,0)=1)</formula>
    </cfRule>
  </conditionalFormatting>
  <conditionalFormatting sqref="I821:I826">
    <cfRule type="expression" dxfId="14214" priority="21490">
      <formula>(IF($C821=0,1,0)=1)</formula>
    </cfRule>
  </conditionalFormatting>
  <conditionalFormatting sqref="I821:J826">
    <cfRule type="expression" dxfId="14213" priority="21489">
      <formula>(IF($C821=0,1,0)=1)</formula>
    </cfRule>
  </conditionalFormatting>
  <conditionalFormatting sqref="I821:I826">
    <cfRule type="expression" dxfId="14212" priority="21488">
      <formula>(IF($C821=0,1,0)=1)</formula>
    </cfRule>
  </conditionalFormatting>
  <conditionalFormatting sqref="J821:J826">
    <cfRule type="expression" dxfId="14211" priority="21487">
      <formula>(IF($C821=0,1,0)=1)</formula>
    </cfRule>
  </conditionalFormatting>
  <conditionalFormatting sqref="J817:J818">
    <cfRule type="expression" dxfId="14210" priority="21486">
      <formula>(IF($C817=0,1,0)=1)</formula>
    </cfRule>
  </conditionalFormatting>
  <conditionalFormatting sqref="J817">
    <cfRule type="expression" dxfId="14209" priority="21485">
      <formula>(IF($C817=0,1,0)=1)</formula>
    </cfRule>
  </conditionalFormatting>
  <conditionalFormatting sqref="J817">
    <cfRule type="expression" dxfId="14208" priority="21484">
      <formula>(IF($C817=0,1,0)=1)</formula>
    </cfRule>
  </conditionalFormatting>
  <conditionalFormatting sqref="J817">
    <cfRule type="expression" dxfId="14207" priority="21483">
      <formula>(IF($C817=0,1,0)=1)</formula>
    </cfRule>
  </conditionalFormatting>
  <conditionalFormatting sqref="I817">
    <cfRule type="expression" dxfId="14206" priority="21482">
      <formula>(IF($C817=0,1,0)=1)</formula>
    </cfRule>
  </conditionalFormatting>
  <conditionalFormatting sqref="I817:J817">
    <cfRule type="expression" dxfId="14205" priority="21481">
      <formula>(IF($C817=0,1,0)=1)</formula>
    </cfRule>
  </conditionalFormatting>
  <conditionalFormatting sqref="I817">
    <cfRule type="expression" dxfId="14204" priority="21480">
      <formula>(IF($C817=0,1,0)=1)</formula>
    </cfRule>
  </conditionalFormatting>
  <conditionalFormatting sqref="J817">
    <cfRule type="expression" dxfId="14203" priority="21479">
      <formula>(IF($C817=0,1,0)=1)</formula>
    </cfRule>
  </conditionalFormatting>
  <conditionalFormatting sqref="J818">
    <cfRule type="expression" dxfId="14202" priority="21478">
      <formula>(IF($C818=0,1,0)=1)</formula>
    </cfRule>
  </conditionalFormatting>
  <conditionalFormatting sqref="J818">
    <cfRule type="expression" dxfId="14201" priority="21477">
      <formula>(IF($C818=0,1,0)=1)</formula>
    </cfRule>
  </conditionalFormatting>
  <conditionalFormatting sqref="J818">
    <cfRule type="expression" dxfId="14200" priority="21476">
      <formula>(IF($C818=0,1,0)=1)</formula>
    </cfRule>
  </conditionalFormatting>
  <conditionalFormatting sqref="I818">
    <cfRule type="expression" dxfId="14199" priority="21475">
      <formula>(IF($C818=0,1,0)=1)</formula>
    </cfRule>
  </conditionalFormatting>
  <conditionalFormatting sqref="I818:J818">
    <cfRule type="expression" dxfId="14198" priority="21474">
      <formula>(IF($C818=0,1,0)=1)</formula>
    </cfRule>
  </conditionalFormatting>
  <conditionalFormatting sqref="I818">
    <cfRule type="expression" dxfId="14197" priority="21473">
      <formula>(IF($C818=0,1,0)=1)</formula>
    </cfRule>
  </conditionalFormatting>
  <conditionalFormatting sqref="J818">
    <cfRule type="expression" dxfId="14196" priority="21472">
      <formula>(IF($C818=0,1,0)=1)</formula>
    </cfRule>
  </conditionalFormatting>
  <conditionalFormatting sqref="I790">
    <cfRule type="expression" dxfId="14195" priority="21471">
      <formula>(IF($C790=0,1,0)=1)</formula>
    </cfRule>
  </conditionalFormatting>
  <conditionalFormatting sqref="I790">
    <cfRule type="expression" dxfId="14194" priority="21470">
      <formula>(IF($C790=0,1,0)=1)</formula>
    </cfRule>
  </conditionalFormatting>
  <conditionalFormatting sqref="I790">
    <cfRule type="expression" dxfId="14193" priority="21469">
      <formula>(IF($C790=0,1,0)=1)</formula>
    </cfRule>
  </conditionalFormatting>
  <conditionalFormatting sqref="J790">
    <cfRule type="expression" dxfId="14192" priority="21468">
      <formula>(IF($C790=0,1,0)=1)</formula>
    </cfRule>
  </conditionalFormatting>
  <conditionalFormatting sqref="J790">
    <cfRule type="expression" dxfId="14191" priority="21467">
      <formula>(IF($C790=0,1,0)=1)</formula>
    </cfRule>
  </conditionalFormatting>
  <conditionalFormatting sqref="J790">
    <cfRule type="expression" dxfId="14190" priority="21466">
      <formula>(IF($C790=0,1,0)=1)</formula>
    </cfRule>
  </conditionalFormatting>
  <conditionalFormatting sqref="J790">
    <cfRule type="expression" dxfId="14189" priority="21465">
      <formula>(IF($C790=0,1,0)=1)</formula>
    </cfRule>
  </conditionalFormatting>
  <conditionalFormatting sqref="J790">
    <cfRule type="expression" dxfId="14188" priority="21464">
      <formula>(IF($C790=0,1,0)=1)</formula>
    </cfRule>
  </conditionalFormatting>
  <conditionalFormatting sqref="I776">
    <cfRule type="expression" dxfId="14187" priority="21463">
      <formula>(IF($C776=0,1,0)=1)</formula>
    </cfRule>
  </conditionalFormatting>
  <conditionalFormatting sqref="I776">
    <cfRule type="expression" dxfId="14186" priority="21462">
      <formula>(IF($C776=0,1,0)=1)</formula>
    </cfRule>
  </conditionalFormatting>
  <conditionalFormatting sqref="I776">
    <cfRule type="expression" dxfId="14185" priority="21461">
      <formula>(IF($C776=0,1,0)=1)</formula>
    </cfRule>
  </conditionalFormatting>
  <conditionalFormatting sqref="J776">
    <cfRule type="expression" dxfId="14184" priority="21460">
      <formula>(IF($C776=0,1,0)=1)</formula>
    </cfRule>
  </conditionalFormatting>
  <conditionalFormatting sqref="J776">
    <cfRule type="expression" dxfId="14183" priority="21459">
      <formula>(IF($C776=0,1,0)=1)</formula>
    </cfRule>
  </conditionalFormatting>
  <conditionalFormatting sqref="J776">
    <cfRule type="expression" dxfId="14182" priority="21458">
      <formula>(IF($C776=0,1,0)=1)</formula>
    </cfRule>
  </conditionalFormatting>
  <conditionalFormatting sqref="I776">
    <cfRule type="expression" dxfId="14181" priority="21457">
      <formula>(IF($C776=0,1,0)=1)</formula>
    </cfRule>
  </conditionalFormatting>
  <conditionalFormatting sqref="I776">
    <cfRule type="expression" dxfId="14180" priority="21456">
      <formula>(IF($C776=0,1,0)=1)</formula>
    </cfRule>
  </conditionalFormatting>
  <conditionalFormatting sqref="I776">
    <cfRule type="expression" dxfId="14179" priority="21455">
      <formula>(IF($C776=0,1,0)=1)</formula>
    </cfRule>
  </conditionalFormatting>
  <conditionalFormatting sqref="G775">
    <cfRule type="expression" dxfId="14178" priority="21454">
      <formula>(IF($C775=0,1,0)=1)</formula>
    </cfRule>
  </conditionalFormatting>
  <conditionalFormatting sqref="G776:G779">
    <cfRule type="expression" dxfId="14177" priority="21453">
      <formula>(IF($C776=0,1,0)=1)</formula>
    </cfRule>
  </conditionalFormatting>
  <conditionalFormatting sqref="G781">
    <cfRule type="expression" dxfId="14176" priority="21452">
      <formula>(IF($C781=0,1,0)=1)</formula>
    </cfRule>
  </conditionalFormatting>
  <conditionalFormatting sqref="G782:G785">
    <cfRule type="expression" dxfId="14175" priority="21451">
      <formula>(IF($C782=0,1,0)=1)</formula>
    </cfRule>
  </conditionalFormatting>
  <conditionalFormatting sqref="G782:G785">
    <cfRule type="expression" dxfId="14174" priority="21450">
      <formula>(IF($C782=0,1,0)=1)</formula>
    </cfRule>
  </conditionalFormatting>
  <conditionalFormatting sqref="G787">
    <cfRule type="expression" dxfId="14173" priority="21449">
      <formula>(IF($C787=0,1,0)=1)</formula>
    </cfRule>
  </conditionalFormatting>
  <conditionalFormatting sqref="G788:G794">
    <cfRule type="expression" dxfId="14172" priority="21448">
      <formula>(IF($C788=0,1,0)=1)</formula>
    </cfRule>
  </conditionalFormatting>
  <conditionalFormatting sqref="G788:G794">
    <cfRule type="expression" dxfId="14171" priority="21447">
      <formula>(IF($C788=0,1,0)=1)</formula>
    </cfRule>
  </conditionalFormatting>
  <conditionalFormatting sqref="G796">
    <cfRule type="expression" dxfId="14170" priority="21446">
      <formula>(IF($C796=0,1,0)=1)</formula>
    </cfRule>
  </conditionalFormatting>
  <conditionalFormatting sqref="G797:G798">
    <cfRule type="expression" dxfId="14169" priority="21445">
      <formula>(IF($C797=0,1,0)=1)</formula>
    </cfRule>
  </conditionalFormatting>
  <conditionalFormatting sqref="G797:G798">
    <cfRule type="expression" dxfId="14168" priority="21444">
      <formula>(IF($C797=0,1,0)=1)</formula>
    </cfRule>
  </conditionalFormatting>
  <conditionalFormatting sqref="G800">
    <cfRule type="expression" dxfId="14167" priority="21443">
      <formula>(IF($C800=0,1,0)=1)</formula>
    </cfRule>
  </conditionalFormatting>
  <conditionalFormatting sqref="G801:G806">
    <cfRule type="expression" dxfId="14166" priority="21442">
      <formula>(IF($C801=0,1,0)=1)</formula>
    </cfRule>
  </conditionalFormatting>
  <conditionalFormatting sqref="G808">
    <cfRule type="expression" dxfId="14165" priority="21441">
      <formula>(IF($C808=0,1,0)=1)</formula>
    </cfRule>
  </conditionalFormatting>
  <conditionalFormatting sqref="G809">
    <cfRule type="expression" dxfId="14164" priority="21440">
      <formula>(IF($C809=0,1,0)=1)</formula>
    </cfRule>
  </conditionalFormatting>
  <conditionalFormatting sqref="G812">
    <cfRule type="expression" dxfId="14163" priority="21439">
      <formula>(IF($C812=0,1,0)=1)</formula>
    </cfRule>
  </conditionalFormatting>
  <conditionalFormatting sqref="G813:G815">
    <cfRule type="expression" dxfId="14162" priority="21438">
      <formula>(IF($C813=0,1,0)=1)</formula>
    </cfRule>
  </conditionalFormatting>
  <conditionalFormatting sqref="G820">
    <cfRule type="expression" dxfId="14161" priority="21437">
      <formula>(IF($C820=0,1,0)=1)</formula>
    </cfRule>
  </conditionalFormatting>
  <conditionalFormatting sqref="G821:G826">
    <cfRule type="expression" dxfId="14160" priority="21436">
      <formula>(IF($C821=0,1,0)=1)</formula>
    </cfRule>
  </conditionalFormatting>
  <conditionalFormatting sqref="G817">
    <cfRule type="expression" dxfId="14159" priority="21435">
      <formula>(IF($C817=0,1,0)=1)</formula>
    </cfRule>
  </conditionalFormatting>
  <conditionalFormatting sqref="G818">
    <cfRule type="expression" dxfId="14158" priority="21434">
      <formula>(IF($C818=0,1,0)=1)</formula>
    </cfRule>
  </conditionalFormatting>
  <conditionalFormatting sqref="G821:G826">
    <cfRule type="expression" dxfId="14157" priority="21433">
      <formula>(IF($C821=0,1,0)=1)</formula>
    </cfRule>
  </conditionalFormatting>
  <conditionalFormatting sqref="I740">
    <cfRule type="expression" dxfId="14156" priority="21432">
      <formula>(IF($C740=0,1,0)=1)</formula>
    </cfRule>
  </conditionalFormatting>
  <conditionalFormatting sqref="J740">
    <cfRule type="expression" dxfId="14155" priority="21431">
      <formula>(IF($C740=0,1,0)=1)</formula>
    </cfRule>
  </conditionalFormatting>
  <conditionalFormatting sqref="J740">
    <cfRule type="expression" dxfId="14154" priority="21430">
      <formula>(IF($C740=0,1,0)=1)</formula>
    </cfRule>
  </conditionalFormatting>
  <conditionalFormatting sqref="I740">
    <cfRule type="expression" dxfId="14153" priority="21429">
      <formula>(IF($C740=0,1,0)=1)</formula>
    </cfRule>
  </conditionalFormatting>
  <conditionalFormatting sqref="I740:J740">
    <cfRule type="expression" dxfId="14152" priority="21428">
      <formula>(IF($C740=0,1,0)=1)</formula>
    </cfRule>
  </conditionalFormatting>
  <conditionalFormatting sqref="I740">
    <cfRule type="expression" dxfId="14151" priority="21427">
      <formula>(IF($C740=0,1,0)=1)</formula>
    </cfRule>
  </conditionalFormatting>
  <conditionalFormatting sqref="J740">
    <cfRule type="expression" dxfId="14150" priority="21426">
      <formula>(IF($C740=0,1,0)=1)</formula>
    </cfRule>
  </conditionalFormatting>
  <conditionalFormatting sqref="J740">
    <cfRule type="expression" dxfId="14149" priority="21425">
      <formula>(IF($C740=0,1,0)=1)</formula>
    </cfRule>
  </conditionalFormatting>
  <conditionalFormatting sqref="J740">
    <cfRule type="expression" dxfId="14148" priority="21424">
      <formula>(IF($C740=0,1,0)=1)</formula>
    </cfRule>
  </conditionalFormatting>
  <conditionalFormatting sqref="I740">
    <cfRule type="expression" dxfId="14147" priority="21423">
      <formula>(IF($C740=0,1,0)=1)</formula>
    </cfRule>
  </conditionalFormatting>
  <conditionalFormatting sqref="I740:J740">
    <cfRule type="expression" dxfId="14146" priority="21422">
      <formula>(IF($C740=0,1,0)=1)</formula>
    </cfRule>
  </conditionalFormatting>
  <conditionalFormatting sqref="I740">
    <cfRule type="expression" dxfId="14145" priority="21421">
      <formula>(IF($C740=0,1,0)=1)</formula>
    </cfRule>
  </conditionalFormatting>
  <conditionalFormatting sqref="J740">
    <cfRule type="expression" dxfId="14144" priority="21420">
      <formula>(IF($C740=0,1,0)=1)</formula>
    </cfRule>
  </conditionalFormatting>
  <conditionalFormatting sqref="G763">
    <cfRule type="expression" dxfId="14143" priority="21419">
      <formula>(IF($C763=0,1,0)=1)</formula>
    </cfRule>
  </conditionalFormatting>
  <conditionalFormatting sqref="G817">
    <cfRule type="expression" dxfId="14142" priority="21418">
      <formula>(IF($C817=0,1,0)=1)</formula>
    </cfRule>
  </conditionalFormatting>
  <conditionalFormatting sqref="G817">
    <cfRule type="expression" dxfId="14141" priority="21417">
      <formula>(IF($C817=0,1,0)=1)</formula>
    </cfRule>
  </conditionalFormatting>
  <conditionalFormatting sqref="I726:I731">
    <cfRule type="expression" dxfId="14140" priority="21416">
      <formula>(IF($C726=0,1,0)=1)</formula>
    </cfRule>
  </conditionalFormatting>
  <conditionalFormatting sqref="J727:J731">
    <cfRule type="expression" dxfId="14139" priority="21415">
      <formula>(IF($C727=0,1,0)=1)</formula>
    </cfRule>
  </conditionalFormatting>
  <conditionalFormatting sqref="J727">
    <cfRule type="expression" dxfId="14138" priority="21414">
      <formula>(IF($C727=0,1,0)=1)</formula>
    </cfRule>
  </conditionalFormatting>
  <conditionalFormatting sqref="I727">
    <cfRule type="expression" dxfId="14137" priority="21413">
      <formula>(IF($C727=0,1,0)=1)</formula>
    </cfRule>
  </conditionalFormatting>
  <conditionalFormatting sqref="I727:J727">
    <cfRule type="expression" dxfId="14136" priority="21412">
      <formula>(IF($C727=0,1,0)=1)</formula>
    </cfRule>
  </conditionalFormatting>
  <conditionalFormatting sqref="I727">
    <cfRule type="expression" dxfId="14135" priority="21411">
      <formula>(IF($C727=0,1,0)=1)</formula>
    </cfRule>
  </conditionalFormatting>
  <conditionalFormatting sqref="J727">
    <cfRule type="expression" dxfId="14134" priority="21410">
      <formula>(IF($C727=0,1,0)=1)</formula>
    </cfRule>
  </conditionalFormatting>
  <conditionalFormatting sqref="J728:J731">
    <cfRule type="expression" dxfId="14133" priority="21409">
      <formula>(IF($C728=0,1,0)=1)</formula>
    </cfRule>
  </conditionalFormatting>
  <conditionalFormatting sqref="I728:I731">
    <cfRule type="expression" dxfId="14132" priority="21408">
      <formula>(IF($C728=0,1,0)=1)</formula>
    </cfRule>
  </conditionalFormatting>
  <conditionalFormatting sqref="I728:J731">
    <cfRule type="expression" dxfId="14131" priority="21407">
      <formula>(IF($C728=0,1,0)=1)</formula>
    </cfRule>
  </conditionalFormatting>
  <conditionalFormatting sqref="I728:I731">
    <cfRule type="expression" dxfId="14130" priority="21406">
      <formula>(IF($C728=0,1,0)=1)</formula>
    </cfRule>
  </conditionalFormatting>
  <conditionalFormatting sqref="J728:J731">
    <cfRule type="expression" dxfId="14129" priority="21405">
      <formula>(IF($C728=0,1,0)=1)</formula>
    </cfRule>
  </conditionalFormatting>
  <conditionalFormatting sqref="J727:J731">
    <cfRule type="expression" dxfId="14128" priority="21404">
      <formula>(IF($C727=0,1,0)=1)</formula>
    </cfRule>
  </conditionalFormatting>
  <conditionalFormatting sqref="J727">
    <cfRule type="expression" dxfId="14127" priority="21403">
      <formula>(IF($C727=0,1,0)=1)</formula>
    </cfRule>
  </conditionalFormatting>
  <conditionalFormatting sqref="I727">
    <cfRule type="expression" dxfId="14126" priority="21402">
      <formula>(IF($C727=0,1,0)=1)</formula>
    </cfRule>
  </conditionalFormatting>
  <conditionalFormatting sqref="I727:J727">
    <cfRule type="expression" dxfId="14125" priority="21401">
      <formula>(IF($C727=0,1,0)=1)</formula>
    </cfRule>
  </conditionalFormatting>
  <conditionalFormatting sqref="I727">
    <cfRule type="expression" dxfId="14124" priority="21400">
      <formula>(IF($C727=0,1,0)=1)</formula>
    </cfRule>
  </conditionalFormatting>
  <conditionalFormatting sqref="J727">
    <cfRule type="expression" dxfId="14123" priority="21399">
      <formula>(IF($C727=0,1,0)=1)</formula>
    </cfRule>
  </conditionalFormatting>
  <conditionalFormatting sqref="J728:J731">
    <cfRule type="expression" dxfId="14122" priority="21398">
      <formula>(IF($C728=0,1,0)=1)</formula>
    </cfRule>
  </conditionalFormatting>
  <conditionalFormatting sqref="I728:I731">
    <cfRule type="expression" dxfId="14121" priority="21397">
      <formula>(IF($C728=0,1,0)=1)</formula>
    </cfRule>
  </conditionalFormatting>
  <conditionalFormatting sqref="I728:J731">
    <cfRule type="expression" dxfId="14120" priority="21396">
      <formula>(IF($C728=0,1,0)=1)</formula>
    </cfRule>
  </conditionalFormatting>
  <conditionalFormatting sqref="I728:I731">
    <cfRule type="expression" dxfId="14119" priority="21395">
      <formula>(IF($C728=0,1,0)=1)</formula>
    </cfRule>
  </conditionalFormatting>
  <conditionalFormatting sqref="J728:J731">
    <cfRule type="expression" dxfId="14118" priority="21394">
      <formula>(IF($C728=0,1,0)=1)</formula>
    </cfRule>
  </conditionalFormatting>
  <conditionalFormatting sqref="I757">
    <cfRule type="expression" dxfId="14117" priority="21393">
      <formula>(IF($C757=0,1,0)=1)</formula>
    </cfRule>
  </conditionalFormatting>
  <conditionalFormatting sqref="J757">
    <cfRule type="expression" dxfId="14116" priority="21392">
      <formula>(IF($C757=0,1,0)=1)</formula>
    </cfRule>
  </conditionalFormatting>
  <conditionalFormatting sqref="J757">
    <cfRule type="expression" dxfId="14115" priority="21391">
      <formula>(IF($C757=0,1,0)=1)</formula>
    </cfRule>
  </conditionalFormatting>
  <conditionalFormatting sqref="J787:J794">
    <cfRule type="expression" dxfId="14114" priority="21390">
      <formula>(IF($C787=0,1,0)=1)</formula>
    </cfRule>
  </conditionalFormatting>
  <conditionalFormatting sqref="J787">
    <cfRule type="expression" dxfId="14113" priority="21389">
      <formula>(IF($C787=0,1,0)=1)</formula>
    </cfRule>
  </conditionalFormatting>
  <conditionalFormatting sqref="I787">
    <cfRule type="expression" dxfId="14112" priority="21388">
      <formula>(IF($C787=0,1,0)=1)</formula>
    </cfRule>
  </conditionalFormatting>
  <conditionalFormatting sqref="I787:J787">
    <cfRule type="expression" dxfId="14111" priority="21387">
      <formula>(IF($C787=0,1,0)=1)</formula>
    </cfRule>
  </conditionalFormatting>
  <conditionalFormatting sqref="I787">
    <cfRule type="expression" dxfId="14110" priority="21386">
      <formula>(IF($C787=0,1,0)=1)</formula>
    </cfRule>
  </conditionalFormatting>
  <conditionalFormatting sqref="J787">
    <cfRule type="expression" dxfId="14109" priority="21385">
      <formula>(IF($C787=0,1,0)=1)</formula>
    </cfRule>
  </conditionalFormatting>
  <conditionalFormatting sqref="J788:J794">
    <cfRule type="expression" dxfId="14108" priority="21384">
      <formula>(IF($C788=0,1,0)=1)</formula>
    </cfRule>
  </conditionalFormatting>
  <conditionalFormatting sqref="I788:I794">
    <cfRule type="expression" dxfId="14107" priority="21383">
      <formula>(IF($C788=0,1,0)=1)</formula>
    </cfRule>
  </conditionalFormatting>
  <conditionalFormatting sqref="I788:J794">
    <cfRule type="expression" dxfId="14106" priority="21382">
      <formula>(IF($C788=0,1,0)=1)</formula>
    </cfRule>
  </conditionalFormatting>
  <conditionalFormatting sqref="I788:I794">
    <cfRule type="expression" dxfId="14105" priority="21381">
      <formula>(IF($C788=0,1,0)=1)</formula>
    </cfRule>
  </conditionalFormatting>
  <conditionalFormatting sqref="J788:J794">
    <cfRule type="expression" dxfId="14104" priority="21380">
      <formula>(IF($C788=0,1,0)=1)</formula>
    </cfRule>
  </conditionalFormatting>
  <conditionalFormatting sqref="I790">
    <cfRule type="expression" dxfId="14103" priority="21379">
      <formula>(IF($C790=0,1,0)=1)</formula>
    </cfRule>
  </conditionalFormatting>
  <conditionalFormatting sqref="I790">
    <cfRule type="expression" dxfId="14102" priority="21378">
      <formula>(IF($C790=0,1,0)=1)</formula>
    </cfRule>
  </conditionalFormatting>
  <conditionalFormatting sqref="I790">
    <cfRule type="expression" dxfId="14101" priority="21377">
      <formula>(IF($C790=0,1,0)=1)</formula>
    </cfRule>
  </conditionalFormatting>
  <conditionalFormatting sqref="J790">
    <cfRule type="expression" dxfId="14100" priority="21376">
      <formula>(IF($C790=0,1,0)=1)</formula>
    </cfRule>
  </conditionalFormatting>
  <conditionalFormatting sqref="J790">
    <cfRule type="expression" dxfId="14099" priority="21375">
      <formula>(IF($C790=0,1,0)=1)</formula>
    </cfRule>
  </conditionalFormatting>
  <conditionalFormatting sqref="J790">
    <cfRule type="expression" dxfId="14098" priority="21374">
      <formula>(IF($C790=0,1,0)=1)</formula>
    </cfRule>
  </conditionalFormatting>
  <conditionalFormatting sqref="J790">
    <cfRule type="expression" dxfId="14097" priority="21373">
      <formula>(IF($C790=0,1,0)=1)</formula>
    </cfRule>
  </conditionalFormatting>
  <conditionalFormatting sqref="J790">
    <cfRule type="expression" dxfId="14096" priority="21372">
      <formula>(IF($C790=0,1,0)=1)</formula>
    </cfRule>
  </conditionalFormatting>
  <conditionalFormatting sqref="I794">
    <cfRule type="expression" dxfId="14095" priority="21371">
      <formula>(IF($C794=0,1,0)=1)</formula>
    </cfRule>
  </conditionalFormatting>
  <conditionalFormatting sqref="J794">
    <cfRule type="expression" dxfId="14094" priority="21370">
      <formula>(IF($C794=0,1,0)=1)</formula>
    </cfRule>
  </conditionalFormatting>
  <conditionalFormatting sqref="J794">
    <cfRule type="expression" dxfId="14093" priority="21369">
      <formula>(IF($C794=0,1,0)=1)</formula>
    </cfRule>
  </conditionalFormatting>
  <conditionalFormatting sqref="I794">
    <cfRule type="expression" dxfId="14092" priority="21368">
      <formula>(IF($C794=0,1,0)=1)</formula>
    </cfRule>
  </conditionalFormatting>
  <conditionalFormatting sqref="I794:J794">
    <cfRule type="expression" dxfId="14091" priority="21367">
      <formula>(IF($C794=0,1,0)=1)</formula>
    </cfRule>
  </conditionalFormatting>
  <conditionalFormatting sqref="I794">
    <cfRule type="expression" dxfId="14090" priority="21366">
      <formula>(IF($C794=0,1,0)=1)</formula>
    </cfRule>
  </conditionalFormatting>
  <conditionalFormatting sqref="J794">
    <cfRule type="expression" dxfId="14089" priority="21365">
      <formula>(IF($C794=0,1,0)=1)</formula>
    </cfRule>
  </conditionalFormatting>
  <conditionalFormatting sqref="J794">
    <cfRule type="expression" dxfId="14088" priority="21364">
      <formula>(IF($C794=0,1,0)=1)</formula>
    </cfRule>
  </conditionalFormatting>
  <conditionalFormatting sqref="J794">
    <cfRule type="expression" dxfId="14087" priority="21363">
      <formula>(IF($C794=0,1,0)=1)</formula>
    </cfRule>
  </conditionalFormatting>
  <conditionalFormatting sqref="I794">
    <cfRule type="expression" dxfId="14086" priority="21362">
      <formula>(IF($C794=0,1,0)=1)</formula>
    </cfRule>
  </conditionalFormatting>
  <conditionalFormatting sqref="I794:J794">
    <cfRule type="expression" dxfId="14085" priority="21361">
      <formula>(IF($C794=0,1,0)=1)</formula>
    </cfRule>
  </conditionalFormatting>
  <conditionalFormatting sqref="I794">
    <cfRule type="expression" dxfId="14084" priority="21360">
      <formula>(IF($C794=0,1,0)=1)</formula>
    </cfRule>
  </conditionalFormatting>
  <conditionalFormatting sqref="J794">
    <cfRule type="expression" dxfId="14083" priority="21359">
      <formula>(IF($C794=0,1,0)=1)</formula>
    </cfRule>
  </conditionalFormatting>
  <conditionalFormatting sqref="K702">
    <cfRule type="expression" dxfId="14082" priority="21358">
      <formula>(IF($C702=0,1,0)=1)</formula>
    </cfRule>
  </conditionalFormatting>
  <conditionalFormatting sqref="H702">
    <cfRule type="iconSet" priority="21357">
      <iconSet iconSet="3Symbols" showValue="0">
        <cfvo type="percent" val="0"/>
        <cfvo type="num" val="0"/>
        <cfvo type="num" val="1"/>
      </iconSet>
    </cfRule>
  </conditionalFormatting>
  <conditionalFormatting sqref="D702">
    <cfRule type="expression" dxfId="14081" priority="21356">
      <formula>(IF($C702=0,1,0)=1)</formula>
    </cfRule>
  </conditionalFormatting>
  <conditionalFormatting sqref="I702">
    <cfRule type="expression" dxfId="14080" priority="21355">
      <formula>(IF($C702=0,1,0)=1)</formula>
    </cfRule>
  </conditionalFormatting>
  <conditionalFormatting sqref="H703">
    <cfRule type="iconSet" priority="21354">
      <iconSet iconSet="3Symbols" showValue="0">
        <cfvo type="percent" val="0"/>
        <cfvo type="num" val="0"/>
        <cfvo type="num" val="1"/>
      </iconSet>
    </cfRule>
  </conditionalFormatting>
  <conditionalFormatting sqref="H702:H703">
    <cfRule type="iconSet" priority="21353">
      <iconSet iconSet="3Symbols" showValue="0">
        <cfvo type="percent" val="0"/>
        <cfvo type="num" val="0"/>
        <cfvo type="num" val="1"/>
      </iconSet>
    </cfRule>
  </conditionalFormatting>
  <conditionalFormatting sqref="F702">
    <cfRule type="expression" dxfId="14079" priority="21352">
      <formula>(IF($C702=0,1,0)=1)</formula>
    </cfRule>
  </conditionalFormatting>
  <conditionalFormatting sqref="F702">
    <cfRule type="expression" dxfId="14078" priority="21351">
      <formula>(IF($C702=0,1,0)=1)</formula>
    </cfRule>
  </conditionalFormatting>
  <conditionalFormatting sqref="F703">
    <cfRule type="expression" dxfId="14077" priority="21350">
      <formula>(IF($C703=0,1,0)=1)</formula>
    </cfRule>
  </conditionalFormatting>
  <conditionalFormatting sqref="C702:G703">
    <cfRule type="expression" dxfId="14076" priority="21339">
      <formula>$H702&lt;0</formula>
    </cfRule>
    <cfRule type="expression" dxfId="14075" priority="21340">
      <formula>(IF($C702=1,1,0)=1)</formula>
    </cfRule>
    <cfRule type="expression" dxfId="14074" priority="21341">
      <formula>(IF($C702=2,1,0)=1)</formula>
    </cfRule>
    <cfRule type="expression" dxfId="14073" priority="21342">
      <formula>(IF($C702=3,1,0)=1)</formula>
    </cfRule>
    <cfRule type="expression" dxfId="14072" priority="21343">
      <formula>(IF($C702=4,1,0)=1)</formula>
    </cfRule>
    <cfRule type="expression" dxfId="14071" priority="21344">
      <formula>(IF($C702=5,1,0)=1)</formula>
    </cfRule>
    <cfRule type="expression" dxfId="14070" priority="21345">
      <formula>(IF($C702=6,1,0)=1)</formula>
    </cfRule>
    <cfRule type="expression" dxfId="14069" priority="21346">
      <formula>(IF($C702=7,1,0)=1)</formula>
    </cfRule>
    <cfRule type="expression" dxfId="14068" priority="21347">
      <formula>(IF($C702=8,1,0)=1)</formula>
    </cfRule>
    <cfRule type="expression" dxfId="14067" priority="21348">
      <formula>(IF($C702=9,1,0)=1)</formula>
    </cfRule>
    <cfRule type="expression" dxfId="14066" priority="21349">
      <formula>$H702=1</formula>
    </cfRule>
  </conditionalFormatting>
  <conditionalFormatting sqref="I703">
    <cfRule type="expression" dxfId="14065" priority="21338">
      <formula>(IF($C703=0,1,0)=1)</formula>
    </cfRule>
  </conditionalFormatting>
  <conditionalFormatting sqref="I702">
    <cfRule type="expression" dxfId="14064" priority="21337">
      <formula>(IF($C702=0,1,0)=1)</formula>
    </cfRule>
  </conditionalFormatting>
  <conditionalFormatting sqref="I702">
    <cfRule type="expression" dxfId="14063" priority="21336">
      <formula>(IF($C702=0,1,0)=1)</formula>
    </cfRule>
  </conditionalFormatting>
  <conditionalFormatting sqref="I703">
    <cfRule type="expression" dxfId="14062" priority="21335">
      <formula>(IF($C703=0,1,0)=1)</formula>
    </cfRule>
  </conditionalFormatting>
  <conditionalFormatting sqref="I703">
    <cfRule type="expression" dxfId="14061" priority="21334">
      <formula>(IF($C703=0,1,0)=1)</formula>
    </cfRule>
  </conditionalFormatting>
  <conditionalFormatting sqref="J702:J703">
    <cfRule type="expression" dxfId="14060" priority="21333">
      <formula>(IF($C702=0,1,0)=1)</formula>
    </cfRule>
  </conditionalFormatting>
  <conditionalFormatting sqref="J702:J703">
    <cfRule type="expression" dxfId="14059" priority="21332">
      <formula>(IF($C702=0,1,0)=1)</formula>
    </cfRule>
  </conditionalFormatting>
  <conditionalFormatting sqref="I702:I703">
    <cfRule type="expression" dxfId="14058" priority="21331">
      <formula>(IF($C702=0,1,0)=1)</formula>
    </cfRule>
  </conditionalFormatting>
  <conditionalFormatting sqref="I702:I703">
    <cfRule type="expression" dxfId="14057" priority="21330">
      <formula>(IF($C702=0,1,0)=1)</formula>
    </cfRule>
  </conditionalFormatting>
  <conditionalFormatting sqref="C708:G708">
    <cfRule type="expression" dxfId="14056" priority="21329">
      <formula>(IF($C708=0,1,0)=1)</formula>
    </cfRule>
  </conditionalFormatting>
  <conditionalFormatting sqref="H708:H709">
    <cfRule type="iconSet" priority="21325">
      <iconSet iconSet="3Symbols" showValue="0">
        <cfvo type="percent" val="0"/>
        <cfvo type="num" val="0"/>
        <cfvo type="num" val="1"/>
      </iconSet>
    </cfRule>
  </conditionalFormatting>
  <conditionalFormatting sqref="J708:J709">
    <cfRule type="expression" dxfId="14055" priority="21324">
      <formula>(IF($C708=0,1,0)=1)</formula>
    </cfRule>
  </conditionalFormatting>
  <conditionalFormatting sqref="I708:I709">
    <cfRule type="expression" dxfId="14054" priority="21323">
      <formula>(IF($C708=0,1,0)=1)</formula>
    </cfRule>
  </conditionalFormatting>
  <conditionalFormatting sqref="C708:G709">
    <cfRule type="expression" dxfId="14053" priority="21312">
      <formula>$H708&lt;0</formula>
    </cfRule>
    <cfRule type="expression" dxfId="14052" priority="21313">
      <formula>(IF($C708=1,1,0)=1)</formula>
    </cfRule>
    <cfRule type="expression" dxfId="14051" priority="21314">
      <formula>(IF($C708=2,1,0)=1)</formula>
    </cfRule>
    <cfRule type="expression" dxfId="14050" priority="21315">
      <formula>(IF($C708=3,1,0)=1)</formula>
    </cfRule>
    <cfRule type="expression" dxfId="14049" priority="21316">
      <formula>(IF($C708=4,1,0)=1)</formula>
    </cfRule>
    <cfRule type="expression" dxfId="14048" priority="21317">
      <formula>(IF($C708=5,1,0)=1)</formula>
    </cfRule>
    <cfRule type="expression" dxfId="14047" priority="21318">
      <formula>(IF($C708=6,1,0)=1)</formula>
    </cfRule>
    <cfRule type="expression" dxfId="14046" priority="21319">
      <formula>(IF($C708=7,1,0)=1)</formula>
    </cfRule>
    <cfRule type="expression" dxfId="14045" priority="21320">
      <formula>(IF($C708=8,1,0)=1)</formula>
    </cfRule>
    <cfRule type="expression" dxfId="14044" priority="21321">
      <formula>(IF($C708=9,1,0)=1)</formula>
    </cfRule>
    <cfRule type="expression" dxfId="14043" priority="21322">
      <formula>$H708=1</formula>
    </cfRule>
  </conditionalFormatting>
  <conditionalFormatting sqref="I708:J708">
    <cfRule type="expression" dxfId="14042" priority="21311">
      <formula>(IF($C708=0,1,0)=1)</formula>
    </cfRule>
  </conditionalFormatting>
  <conditionalFormatting sqref="I708">
    <cfRule type="expression" dxfId="14041" priority="21310">
      <formula>(IF($C708=0,1,0)=1)</formula>
    </cfRule>
  </conditionalFormatting>
  <conditionalFormatting sqref="J708">
    <cfRule type="expression" dxfId="14040" priority="21309">
      <formula>(IF($C708=0,1,0)=1)</formula>
    </cfRule>
  </conditionalFormatting>
  <conditionalFormatting sqref="I709:J709">
    <cfRule type="expression" dxfId="14039" priority="21308">
      <formula>(IF($C709=0,1,0)=1)</formula>
    </cfRule>
  </conditionalFormatting>
  <conditionalFormatting sqref="I709">
    <cfRule type="expression" dxfId="14038" priority="21307">
      <formula>(IF($C709=0,1,0)=1)</formula>
    </cfRule>
  </conditionalFormatting>
  <conditionalFormatting sqref="J709">
    <cfRule type="expression" dxfId="14037" priority="21306">
      <formula>(IF($C709=0,1,0)=1)</formula>
    </cfRule>
  </conditionalFormatting>
  <conditionalFormatting sqref="H712 H714">
    <cfRule type="iconSet" priority="22205">
      <iconSet iconSet="3Symbols" showValue="0">
        <cfvo type="percent" val="0"/>
        <cfvo type="num" val="0"/>
        <cfvo type="num" val="1"/>
      </iconSet>
    </cfRule>
  </conditionalFormatting>
  <conditionalFormatting sqref="L679:L826">
    <cfRule type="expression" dxfId="14036" priority="21305">
      <formula>(IF($C679=0,1,0)=1)</formula>
    </cfRule>
  </conditionalFormatting>
  <conditionalFormatting sqref="P679:P826">
    <cfRule type="expression" dxfId="14035" priority="21035">
      <formula>(IF($C679=0,1,0)=1)</formula>
    </cfRule>
  </conditionalFormatting>
  <conditionalFormatting sqref="K756">
    <cfRule type="expression" dxfId="14034" priority="21034">
      <formula>(IF($C756=0,1,0)=1)</formula>
    </cfRule>
  </conditionalFormatting>
  <conditionalFormatting sqref="K703:K705">
    <cfRule type="expression" dxfId="14033" priority="21033">
      <formula>(IF($C703=0,1,0)=1)</formula>
    </cfRule>
  </conditionalFormatting>
  <conditionalFormatting sqref="K708:K711">
    <cfRule type="expression" dxfId="14032" priority="21032">
      <formula>(IF($C708=0,1,0)=1)</formula>
    </cfRule>
  </conditionalFormatting>
  <conditionalFormatting sqref="K708:K711">
    <cfRule type="expression" dxfId="14031" priority="21031">
      <formula>(IF($C708=0,1,0)=1)</formula>
    </cfRule>
  </conditionalFormatting>
  <conditionalFormatting sqref="K708:K711">
    <cfRule type="expression" dxfId="14030" priority="21030">
      <formula>(IF($C708=0,1,0)=1)</formula>
    </cfRule>
  </conditionalFormatting>
  <conditionalFormatting sqref="K756">
    <cfRule type="expression" dxfId="14029" priority="21029">
      <formula>(IF($C756=0,1,0)=1)</formula>
    </cfRule>
  </conditionalFormatting>
  <conditionalFormatting sqref="K775:K779">
    <cfRule type="expression" dxfId="14028" priority="21028">
      <formula>(IF($C775=0,1,0)=1)</formula>
    </cfRule>
  </conditionalFormatting>
  <conditionalFormatting sqref="K781:K785">
    <cfRule type="expression" dxfId="14027" priority="21027">
      <formula>(IF($C781=0,1,0)=1)</formula>
    </cfRule>
  </conditionalFormatting>
  <conditionalFormatting sqref="K787:K794">
    <cfRule type="expression" dxfId="14026" priority="21026">
      <formula>(IF($C787=0,1,0)=1)</formula>
    </cfRule>
  </conditionalFormatting>
  <conditionalFormatting sqref="K796:K798">
    <cfRule type="expression" dxfId="14025" priority="21025">
      <formula>(IF($C796=0,1,0)=1)</formula>
    </cfRule>
  </conditionalFormatting>
  <conditionalFormatting sqref="K800:K806">
    <cfRule type="expression" dxfId="14024" priority="21024">
      <formula>(IF($C800=0,1,0)=1)</formula>
    </cfRule>
  </conditionalFormatting>
  <conditionalFormatting sqref="K808:K809">
    <cfRule type="expression" dxfId="14023" priority="21023">
      <formula>(IF($C808=0,1,0)=1)</formula>
    </cfRule>
  </conditionalFormatting>
  <conditionalFormatting sqref="K810">
    <cfRule type="expression" dxfId="14022" priority="21022">
      <formula>(IF($C810=0,1,0)=1)</formula>
    </cfRule>
  </conditionalFormatting>
  <conditionalFormatting sqref="K812:K815">
    <cfRule type="expression" dxfId="14021" priority="21021">
      <formula>(IF($C812=0,1,0)=1)</formula>
    </cfRule>
  </conditionalFormatting>
  <conditionalFormatting sqref="K817:K818">
    <cfRule type="expression" dxfId="14020" priority="21020">
      <formula>(IF($C817=0,1,0)=1)</formula>
    </cfRule>
  </conditionalFormatting>
  <conditionalFormatting sqref="K820:K826">
    <cfRule type="expression" dxfId="14019" priority="21019">
      <formula>(IF($C820=0,1,0)=1)</formula>
    </cfRule>
  </conditionalFormatting>
  <conditionalFormatting sqref="K756">
    <cfRule type="expression" dxfId="14018" priority="21018">
      <formula>(IF($C756=0,1,0)=1)</formula>
    </cfRule>
  </conditionalFormatting>
  <conditionalFormatting sqref="G722:G725">
    <cfRule type="expression" dxfId="14017" priority="21017">
      <formula>(IF($C722=0,1,0)=1)</formula>
    </cfRule>
  </conditionalFormatting>
  <conditionalFormatting sqref="G766:G771">
    <cfRule type="expression" dxfId="14016" priority="21016">
      <formula>(IF($C766=0,1,0)=1)</formula>
    </cfRule>
  </conditionalFormatting>
  <conditionalFormatting sqref="G766:G771">
    <cfRule type="expression" dxfId="14015" priority="21015">
      <formula>(IF($C766=0,1,0)=1)</formula>
    </cfRule>
  </conditionalFormatting>
  <conditionalFormatting sqref="G775:G779">
    <cfRule type="expression" dxfId="14014" priority="21014">
      <formula>(IF($C775=0,1,0)=1)</formula>
    </cfRule>
  </conditionalFormatting>
  <conditionalFormatting sqref="G775:G779">
    <cfRule type="expression" dxfId="14013" priority="21013">
      <formula>(IF($C775=0,1,0)=1)</formula>
    </cfRule>
  </conditionalFormatting>
  <conditionalFormatting sqref="G775:G779">
    <cfRule type="expression" dxfId="14012" priority="21012">
      <formula>(IF($C775=0,1,0)=1)</formula>
    </cfRule>
  </conditionalFormatting>
  <conditionalFormatting sqref="G775:G779">
    <cfRule type="expression" dxfId="14011" priority="21011">
      <formula>(IF($C775=0,1,0)=1)</formula>
    </cfRule>
  </conditionalFormatting>
  <conditionalFormatting sqref="G820:G825">
    <cfRule type="expression" dxfId="14010" priority="21010">
      <formula>(IF($C820=0,1,0)=1)</formula>
    </cfRule>
  </conditionalFormatting>
  <conditionalFormatting sqref="G820:G825">
    <cfRule type="expression" dxfId="14009" priority="21009">
      <formula>(IF($C820=0,1,0)=1)</formula>
    </cfRule>
  </conditionalFormatting>
  <conditionalFormatting sqref="G820:G825">
    <cfRule type="expression" dxfId="14008" priority="21008">
      <formula>(IF($C820=0,1,0)=1)</formula>
    </cfRule>
  </conditionalFormatting>
  <conditionalFormatting sqref="G820:G825">
    <cfRule type="expression" dxfId="14007" priority="21007">
      <formula>(IF($C820=0,1,0)=1)</formula>
    </cfRule>
  </conditionalFormatting>
  <conditionalFormatting sqref="G743:G744">
    <cfRule type="expression" dxfId="14006" priority="21006">
      <formula>(IF($C743=0,1,0)=1)</formula>
    </cfRule>
  </conditionalFormatting>
  <conditionalFormatting sqref="G796:G798">
    <cfRule type="expression" dxfId="14005" priority="21005">
      <formula>(IF($C796=0,1,0)=1)</formula>
    </cfRule>
  </conditionalFormatting>
  <conditionalFormatting sqref="S590">
    <cfRule type="dataBar" priority="20992">
      <dataBar>
        <cfvo type="num" val="0"/>
        <cfvo type="num" val="1"/>
        <color theme="6" tint="0.39997558519241921"/>
      </dataBar>
    </cfRule>
  </conditionalFormatting>
  <conditionalFormatting sqref="H590">
    <cfRule type="iconSet" priority="20993">
      <iconSet iconSet="3Symbols" showValue="0">
        <cfvo type="percent" val="0"/>
        <cfvo type="num" val="0"/>
        <cfvo type="num" val="1"/>
      </iconSet>
    </cfRule>
  </conditionalFormatting>
  <conditionalFormatting sqref="H608 G594 C592:E594 C591:J591 G592:J593 G607:H607 H673:I673 H674:H678 C665:K665 H664:K664 H612:K612 J613:K613 H614:K614 J608:K611 C598:G601 C609:H611 F593:F594 F604:F607 C615:J617 G604:J606 F666:F678 H660:H662 C663:J663 H666:H672 H594:J603">
    <cfRule type="expression" dxfId="14004" priority="20988">
      <formula>(IF($C591=0,1,0)=1)</formula>
    </cfRule>
  </conditionalFormatting>
  <conditionalFormatting sqref="C595:E596 K591:K603 D597">
    <cfRule type="expression" dxfId="14003" priority="20987">
      <formula>(IF($C591=0,1,0)=1)</formula>
    </cfRule>
  </conditionalFormatting>
  <conditionalFormatting sqref="C597:E597">
    <cfRule type="expression" dxfId="14002" priority="20979">
      <formula>(IF($C597=0,1,0)=1)</formula>
    </cfRule>
  </conditionalFormatting>
  <conditionalFormatting sqref="C602:E603 G602:G603">
    <cfRule type="expression" dxfId="14001" priority="20977">
      <formula>(IF($C602=0,1,0)=1)</formula>
    </cfRule>
  </conditionalFormatting>
  <conditionalFormatting sqref="G595:G597">
    <cfRule type="expression" dxfId="14000" priority="20974">
      <formula>(IF($C595=0,1,0)=1)</formula>
    </cfRule>
  </conditionalFormatting>
  <conditionalFormatting sqref="C608:E608 C604:E606 G608 D607">
    <cfRule type="expression" dxfId="13999" priority="20973">
      <formula>(IF($C604=0,1,0)=1)</formula>
    </cfRule>
  </conditionalFormatting>
  <conditionalFormatting sqref="K604:K606">
    <cfRule type="expression" dxfId="13998" priority="20972">
      <formula>(IF($C604=0,1,0)=1)</formula>
    </cfRule>
  </conditionalFormatting>
  <conditionalFormatting sqref="C607:E607 J607">
    <cfRule type="expression" dxfId="13997" priority="20969">
      <formula>(IF($C607=0,1,0)=1)</formula>
    </cfRule>
  </conditionalFormatting>
  <conditionalFormatting sqref="K607">
    <cfRule type="expression" dxfId="13996" priority="20967">
      <formula>(IF($C607=0,1,0)=1)</formula>
    </cfRule>
  </conditionalFormatting>
  <conditionalFormatting sqref="H607">
    <cfRule type="iconSet" priority="20968">
      <iconSet iconSet="3Symbols" showValue="0">
        <cfvo type="percent" val="0"/>
        <cfvo type="num" val="0"/>
        <cfvo type="num" val="1"/>
      </iconSet>
    </cfRule>
  </conditionalFormatting>
  <conditionalFormatting sqref="J666:J678">
    <cfRule type="expression" dxfId="13995" priority="20966">
      <formula>(IF($C666=0,1,0)=1)</formula>
    </cfRule>
  </conditionalFormatting>
  <conditionalFormatting sqref="C664:G664">
    <cfRule type="expression" dxfId="13994" priority="20965">
      <formula>(IF($C664=0,1,0)=1)</formula>
    </cfRule>
  </conditionalFormatting>
  <conditionalFormatting sqref="K615:K617">
    <cfRule type="expression" dxfId="13993" priority="20964">
      <formula>(IF($C615=0,1,0)=1)</formula>
    </cfRule>
  </conditionalFormatting>
  <conditionalFormatting sqref="K663">
    <cfRule type="expression" dxfId="13992" priority="20960">
      <formula>(IF($C663=0,1,0)=1)</formula>
    </cfRule>
  </conditionalFormatting>
  <conditionalFormatting sqref="H663">
    <cfRule type="iconSet" priority="20961">
      <iconSet iconSet="3Symbols" showValue="0">
        <cfvo type="percent" val="0"/>
        <cfvo type="num" val="0"/>
        <cfvo type="num" val="1"/>
      </iconSet>
    </cfRule>
  </conditionalFormatting>
  <conditionalFormatting sqref="H664:H665 H615:H617">
    <cfRule type="iconSet" priority="20989">
      <iconSet iconSet="3Symbols" showValue="0">
        <cfvo type="percent" val="0"/>
        <cfvo type="num" val="0"/>
        <cfvo type="num" val="1"/>
      </iconSet>
    </cfRule>
  </conditionalFormatting>
  <conditionalFormatting sqref="H591:H603">
    <cfRule type="iconSet" priority="20990">
      <iconSet iconSet="3Symbols" showValue="0">
        <cfvo type="percent" val="0"/>
        <cfvo type="num" val="0"/>
        <cfvo type="num" val="1"/>
      </iconSet>
    </cfRule>
  </conditionalFormatting>
  <conditionalFormatting sqref="C612:E612 G612">
    <cfRule type="expression" dxfId="13991" priority="20958">
      <formula>(IF($C612=0,1,0)=1)</formula>
    </cfRule>
  </conditionalFormatting>
  <conditionalFormatting sqref="H612">
    <cfRule type="iconSet" priority="20959">
      <iconSet iconSet="3Symbols" showValue="0">
        <cfvo type="percent" val="0"/>
        <cfvo type="num" val="0"/>
        <cfvo type="num" val="1"/>
      </iconSet>
    </cfRule>
  </conditionalFormatting>
  <conditionalFormatting sqref="H613">
    <cfRule type="expression" dxfId="13990" priority="20955">
      <formula>(IF($C613=0,1,0)=1)</formula>
    </cfRule>
  </conditionalFormatting>
  <conditionalFormatting sqref="C613:E613 G613">
    <cfRule type="expression" dxfId="13989" priority="20954">
      <formula>(IF($C613=0,1,0)=1)</formula>
    </cfRule>
  </conditionalFormatting>
  <conditionalFormatting sqref="H613">
    <cfRule type="iconSet" priority="20956">
      <iconSet iconSet="3Symbols" showValue="0">
        <cfvo type="percent" val="0"/>
        <cfvo type="num" val="0"/>
        <cfvo type="num" val="1"/>
      </iconSet>
    </cfRule>
  </conditionalFormatting>
  <conditionalFormatting sqref="C614:E614 G614">
    <cfRule type="expression" dxfId="13988" priority="20951">
      <formula>(IF($C614=0,1,0)=1)</formula>
    </cfRule>
  </conditionalFormatting>
  <conditionalFormatting sqref="H614">
    <cfRule type="iconSet" priority="20952">
      <iconSet iconSet="3Symbols" showValue="0">
        <cfvo type="percent" val="0"/>
        <cfvo type="num" val="0"/>
        <cfvo type="num" val="1"/>
      </iconSet>
    </cfRule>
  </conditionalFormatting>
  <conditionalFormatting sqref="H660">
    <cfRule type="iconSet" priority="20949">
      <iconSet iconSet="3Symbols" showValue="0">
        <cfvo type="percent" val="0"/>
        <cfvo type="num" val="0"/>
        <cfvo type="num" val="1"/>
      </iconSet>
    </cfRule>
  </conditionalFormatting>
  <conditionalFormatting sqref="D666:D678">
    <cfRule type="expression" dxfId="13987" priority="20947">
      <formula>(IF($C666=0,1,0)=1)</formula>
    </cfRule>
  </conditionalFormatting>
  <conditionalFormatting sqref="H661">
    <cfRule type="iconSet" priority="20946">
      <iconSet iconSet="3Symbols" showValue="0">
        <cfvo type="percent" val="0"/>
        <cfvo type="num" val="0"/>
        <cfvo type="num" val="1"/>
      </iconSet>
    </cfRule>
  </conditionalFormatting>
  <conditionalFormatting sqref="H662">
    <cfRule type="iconSet" priority="20944">
      <iconSet iconSet="3Symbols" showValue="0">
        <cfvo type="percent" val="0"/>
        <cfvo type="num" val="0"/>
        <cfvo type="num" val="1"/>
      </iconSet>
    </cfRule>
  </conditionalFormatting>
  <conditionalFormatting sqref="D667 D669 D671 D673 D675 D677">
    <cfRule type="expression" dxfId="13986" priority="20942">
      <formula>(IF($C667=0,1,0)=1)</formula>
    </cfRule>
  </conditionalFormatting>
  <conditionalFormatting sqref="C666">
    <cfRule type="expression" dxfId="13985" priority="20940">
      <formula>(IF($C666=0,1,0)=1)</formula>
    </cfRule>
  </conditionalFormatting>
  <conditionalFormatting sqref="H666">
    <cfRule type="iconSet" priority="20941">
      <iconSet iconSet="3Symbols" showValue="0">
        <cfvo type="percent" val="0"/>
        <cfvo type="num" val="0"/>
        <cfvo type="num" val="1"/>
      </iconSet>
    </cfRule>
  </conditionalFormatting>
  <conditionalFormatting sqref="C667">
    <cfRule type="expression" dxfId="13984" priority="20937">
      <formula>(IF($C667=0,1,0)=1)</formula>
    </cfRule>
  </conditionalFormatting>
  <conditionalFormatting sqref="H667">
    <cfRule type="iconSet" priority="20938">
      <iconSet iconSet="3Symbols" showValue="0">
        <cfvo type="percent" val="0"/>
        <cfvo type="num" val="0"/>
        <cfvo type="num" val="1"/>
      </iconSet>
    </cfRule>
  </conditionalFormatting>
  <conditionalFormatting sqref="C668">
    <cfRule type="expression" dxfId="13983" priority="20934">
      <formula>(IF($C668=0,1,0)=1)</formula>
    </cfRule>
  </conditionalFormatting>
  <conditionalFormatting sqref="H668">
    <cfRule type="iconSet" priority="20935">
      <iconSet iconSet="3Symbols" showValue="0">
        <cfvo type="percent" val="0"/>
        <cfvo type="num" val="0"/>
        <cfvo type="num" val="1"/>
      </iconSet>
    </cfRule>
  </conditionalFormatting>
  <conditionalFormatting sqref="C669">
    <cfRule type="expression" dxfId="13982" priority="20931">
      <formula>(IF($C669=0,1,0)=1)</formula>
    </cfRule>
  </conditionalFormatting>
  <conditionalFormatting sqref="H669">
    <cfRule type="iconSet" priority="20932">
      <iconSet iconSet="3Symbols" showValue="0">
        <cfvo type="percent" val="0"/>
        <cfvo type="num" val="0"/>
        <cfvo type="num" val="1"/>
      </iconSet>
    </cfRule>
  </conditionalFormatting>
  <conditionalFormatting sqref="C670">
    <cfRule type="expression" dxfId="13981" priority="20928">
      <formula>(IF($C670=0,1,0)=1)</formula>
    </cfRule>
  </conditionalFormatting>
  <conditionalFormatting sqref="H670">
    <cfRule type="iconSet" priority="20929">
      <iconSet iconSet="3Symbols" showValue="0">
        <cfvo type="percent" val="0"/>
        <cfvo type="num" val="0"/>
        <cfvo type="num" val="1"/>
      </iconSet>
    </cfRule>
  </conditionalFormatting>
  <conditionalFormatting sqref="C671">
    <cfRule type="expression" dxfId="13980" priority="20925">
      <formula>(IF($C671=0,1,0)=1)</formula>
    </cfRule>
  </conditionalFormatting>
  <conditionalFormatting sqref="H671">
    <cfRule type="iconSet" priority="20926">
      <iconSet iconSet="3Symbols" showValue="0">
        <cfvo type="percent" val="0"/>
        <cfvo type="num" val="0"/>
        <cfvo type="num" val="1"/>
      </iconSet>
    </cfRule>
  </conditionalFormatting>
  <conditionalFormatting sqref="C672">
    <cfRule type="expression" dxfId="13979" priority="20922">
      <formula>(IF($C672=0,1,0)=1)</formula>
    </cfRule>
  </conditionalFormatting>
  <conditionalFormatting sqref="H672">
    <cfRule type="iconSet" priority="20923">
      <iconSet iconSet="3Symbols" showValue="0">
        <cfvo type="percent" val="0"/>
        <cfvo type="num" val="0"/>
        <cfvo type="num" val="1"/>
      </iconSet>
    </cfRule>
  </conditionalFormatting>
  <conditionalFormatting sqref="C673 I674:I678">
    <cfRule type="expression" dxfId="13978" priority="20919">
      <formula>(IF($C673=0,1,0)=1)</formula>
    </cfRule>
  </conditionalFormatting>
  <conditionalFormatting sqref="H673">
    <cfRule type="iconSet" priority="20920">
      <iconSet iconSet="3Symbols" showValue="0">
        <cfvo type="percent" val="0"/>
        <cfvo type="num" val="0"/>
        <cfvo type="num" val="1"/>
      </iconSet>
    </cfRule>
  </conditionalFormatting>
  <conditionalFormatting sqref="C674">
    <cfRule type="expression" dxfId="13977" priority="20916">
      <formula>(IF($C674=0,1,0)=1)</formula>
    </cfRule>
  </conditionalFormatting>
  <conditionalFormatting sqref="H674">
    <cfRule type="iconSet" priority="20917">
      <iconSet iconSet="3Symbols" showValue="0">
        <cfvo type="percent" val="0"/>
        <cfvo type="num" val="0"/>
        <cfvo type="num" val="1"/>
      </iconSet>
    </cfRule>
  </conditionalFormatting>
  <conditionalFormatting sqref="C675">
    <cfRule type="expression" dxfId="13976" priority="20913">
      <formula>(IF($C675=0,1,0)=1)</formula>
    </cfRule>
  </conditionalFormatting>
  <conditionalFormatting sqref="H675">
    <cfRule type="iconSet" priority="20914">
      <iconSet iconSet="3Symbols" showValue="0">
        <cfvo type="percent" val="0"/>
        <cfvo type="num" val="0"/>
        <cfvo type="num" val="1"/>
      </iconSet>
    </cfRule>
  </conditionalFormatting>
  <conditionalFormatting sqref="C677">
    <cfRule type="expression" dxfId="13975" priority="20910">
      <formula>(IF($C677=0,1,0)=1)</formula>
    </cfRule>
  </conditionalFormatting>
  <conditionalFormatting sqref="H677">
    <cfRule type="iconSet" priority="20911">
      <iconSet iconSet="3Symbols" showValue="0">
        <cfvo type="percent" val="0"/>
        <cfvo type="num" val="0"/>
        <cfvo type="num" val="1"/>
      </iconSet>
    </cfRule>
  </conditionalFormatting>
  <conditionalFormatting sqref="C678">
    <cfRule type="expression" dxfId="13974" priority="20907">
      <formula>(IF($C678=0,1,0)=1)</formula>
    </cfRule>
  </conditionalFormatting>
  <conditionalFormatting sqref="H678">
    <cfRule type="iconSet" priority="20908">
      <iconSet iconSet="3Symbols" showValue="0">
        <cfvo type="percent" val="0"/>
        <cfvo type="num" val="0"/>
        <cfvo type="num" val="1"/>
      </iconSet>
    </cfRule>
  </conditionalFormatting>
  <conditionalFormatting sqref="C676">
    <cfRule type="expression" dxfId="13973" priority="20904">
      <formula>(IF($C676=0,1,0)=1)</formula>
    </cfRule>
  </conditionalFormatting>
  <conditionalFormatting sqref="H676">
    <cfRule type="iconSet" priority="20905">
      <iconSet iconSet="3Symbols" showValue="0">
        <cfvo type="percent" val="0"/>
        <cfvo type="num" val="0"/>
        <cfvo type="num" val="1"/>
      </iconSet>
    </cfRule>
  </conditionalFormatting>
  <conditionalFormatting sqref="H604:H606 H608:H611">
    <cfRule type="iconSet" priority="20991">
      <iconSet iconSet="3Symbols" showValue="0">
        <cfvo type="percent" val="0"/>
        <cfvo type="num" val="0"/>
        <cfvo type="num" val="1"/>
      </iconSet>
    </cfRule>
  </conditionalFormatting>
  <conditionalFormatting sqref="I607">
    <cfRule type="expression" dxfId="13972" priority="20902">
      <formula>(IF($C607=0,1,0)=1)</formula>
    </cfRule>
  </conditionalFormatting>
  <conditionalFormatting sqref="I608">
    <cfRule type="expression" dxfId="13971" priority="20901">
      <formula>(IF($C608=0,1,0)=1)</formula>
    </cfRule>
  </conditionalFormatting>
  <conditionalFormatting sqref="I609">
    <cfRule type="expression" dxfId="13970" priority="20900">
      <formula>(IF($C609=0,1,0)=1)</formula>
    </cfRule>
  </conditionalFormatting>
  <conditionalFormatting sqref="I610">
    <cfRule type="expression" dxfId="13969" priority="20899">
      <formula>(IF($C610=0,1,0)=1)</formula>
    </cfRule>
  </conditionalFormatting>
  <conditionalFormatting sqref="I611">
    <cfRule type="expression" dxfId="13968" priority="20898">
      <formula>(IF($C611=0,1,0)=1)</formula>
    </cfRule>
  </conditionalFormatting>
  <conditionalFormatting sqref="I613">
    <cfRule type="expression" dxfId="13967" priority="20897">
      <formula>(IF($C613=0,1,0)=1)</formula>
    </cfRule>
  </conditionalFormatting>
  <conditionalFormatting sqref="F592:F614">
    <cfRule type="expression" dxfId="13966" priority="20896">
      <formula>(IF($C592=0,1,0)=1)</formula>
    </cfRule>
  </conditionalFormatting>
  <conditionalFormatting sqref="F666">
    <cfRule type="expression" dxfId="13965" priority="20895">
      <formula>(IF($C666=0,1,0)=1)</formula>
    </cfRule>
  </conditionalFormatting>
  <conditionalFormatting sqref="F667">
    <cfRule type="expression" dxfId="13964" priority="20894">
      <formula>(IF($C667=0,1,0)=1)</formula>
    </cfRule>
  </conditionalFormatting>
  <conditionalFormatting sqref="F668">
    <cfRule type="expression" dxfId="13963" priority="20893">
      <formula>(IF($C668=0,1,0)=1)</formula>
    </cfRule>
  </conditionalFormatting>
  <conditionalFormatting sqref="F669">
    <cfRule type="expression" dxfId="13962" priority="20892">
      <formula>(IF($C669=0,1,0)=1)</formula>
    </cfRule>
  </conditionalFormatting>
  <conditionalFormatting sqref="F670">
    <cfRule type="expression" dxfId="13961" priority="20891">
      <formula>(IF($C670=0,1,0)=1)</formula>
    </cfRule>
  </conditionalFormatting>
  <conditionalFormatting sqref="F671">
    <cfRule type="expression" dxfId="13960" priority="20890">
      <formula>(IF($C671=0,1,0)=1)</formula>
    </cfRule>
  </conditionalFormatting>
  <conditionalFormatting sqref="F672">
    <cfRule type="expression" dxfId="13959" priority="20889">
      <formula>(IF($C672=0,1,0)=1)</formula>
    </cfRule>
  </conditionalFormatting>
  <conditionalFormatting sqref="F673">
    <cfRule type="expression" dxfId="13958" priority="20888">
      <formula>(IF($C673=0,1,0)=1)</formula>
    </cfRule>
  </conditionalFormatting>
  <conditionalFormatting sqref="F674">
    <cfRule type="expression" dxfId="13957" priority="20887">
      <formula>(IF($C674=0,1,0)=1)</formula>
    </cfRule>
  </conditionalFormatting>
  <conditionalFormatting sqref="F675">
    <cfRule type="expression" dxfId="13956" priority="20886">
      <formula>(IF($C675=0,1,0)=1)</formula>
    </cfRule>
  </conditionalFormatting>
  <conditionalFormatting sqref="F677">
    <cfRule type="expression" dxfId="13955" priority="20885">
      <formula>(IF($C677=0,1,0)=1)</formula>
    </cfRule>
  </conditionalFormatting>
  <conditionalFormatting sqref="F678">
    <cfRule type="expression" dxfId="13954" priority="20884">
      <formula>(IF($C678=0,1,0)=1)</formula>
    </cfRule>
  </conditionalFormatting>
  <conditionalFormatting sqref="F676">
    <cfRule type="expression" dxfId="13953" priority="20883">
      <formula>(IF($C676=0,1,0)=1)</formula>
    </cfRule>
  </conditionalFormatting>
  <conditionalFormatting sqref="C663:G665 C590:G617 C666:D678 F666:F678">
    <cfRule type="expression" dxfId="13952" priority="20994">
      <formula>$H590&lt;0</formula>
    </cfRule>
    <cfRule type="expression" dxfId="13951" priority="20995">
      <formula>(IF($C590=1,1,0)=1)</formula>
    </cfRule>
    <cfRule type="expression" dxfId="13950" priority="20996">
      <formula>(IF($C590=2,1,0)=1)</formula>
    </cfRule>
    <cfRule type="expression" dxfId="13949" priority="20997">
      <formula>(IF($C590=3,1,0)=1)</formula>
    </cfRule>
    <cfRule type="expression" dxfId="13948" priority="20998">
      <formula>(IF($C590=4,1,0)=1)</formula>
    </cfRule>
    <cfRule type="expression" dxfId="13947" priority="20999">
      <formula>(IF($C590=5,1,0)=1)</formula>
    </cfRule>
    <cfRule type="expression" dxfId="13946" priority="21000">
      <formula>(IF($C590=6,1,0)=1)</formula>
    </cfRule>
    <cfRule type="expression" dxfId="13945" priority="21001">
      <formula>(IF($C590=7,1,0)=1)</formula>
    </cfRule>
    <cfRule type="expression" dxfId="13944" priority="21002">
      <formula>(IF($C590=8,1,0)=1)</formula>
    </cfRule>
    <cfRule type="expression" dxfId="13943" priority="21003">
      <formula>(IF($C590=9,1,0)=1)</formula>
    </cfRule>
    <cfRule type="expression" dxfId="13942" priority="21004">
      <formula>$H590=1</formula>
    </cfRule>
  </conditionalFormatting>
  <conditionalFormatting sqref="F602:F603">
    <cfRule type="expression" dxfId="13941" priority="20882">
      <formula>(IF($C602=0,1,0)=1)</formula>
    </cfRule>
  </conditionalFormatting>
  <conditionalFormatting sqref="F595:F597">
    <cfRule type="expression" dxfId="13940" priority="20881">
      <formula>(IF($C595=0,1,0)=1)</formula>
    </cfRule>
  </conditionalFormatting>
  <conditionalFormatting sqref="F608">
    <cfRule type="expression" dxfId="13939" priority="20880">
      <formula>(IF($C608=0,1,0)=1)</formula>
    </cfRule>
  </conditionalFormatting>
  <conditionalFormatting sqref="F612">
    <cfRule type="expression" dxfId="13938" priority="20879">
      <formula>(IF($C612=0,1,0)=1)</formula>
    </cfRule>
  </conditionalFormatting>
  <conditionalFormatting sqref="F613">
    <cfRule type="expression" dxfId="13937" priority="20878">
      <formula>(IF($C613=0,1,0)=1)</formula>
    </cfRule>
  </conditionalFormatting>
  <conditionalFormatting sqref="F614">
    <cfRule type="expression" dxfId="13936" priority="20877">
      <formula>(IF($C614=0,1,0)=1)</formula>
    </cfRule>
  </conditionalFormatting>
  <conditionalFormatting sqref="G595:G597">
    <cfRule type="expression" dxfId="13935" priority="20876">
      <formula>(IF($C595=0,1,0)=1)</formula>
    </cfRule>
  </conditionalFormatting>
  <conditionalFormatting sqref="F667:F678">
    <cfRule type="expression" dxfId="13934" priority="20875">
      <formula>(IF($C667=0,1,0)=1)</formula>
    </cfRule>
  </conditionalFormatting>
  <conditionalFormatting sqref="H646:H659">
    <cfRule type="expression" dxfId="13933" priority="20874">
      <formula>(IF($C646=0,1,0)=1)</formula>
    </cfRule>
  </conditionalFormatting>
  <conditionalFormatting sqref="H646">
    <cfRule type="iconSet" priority="20873">
      <iconSet iconSet="3Symbols" showValue="0">
        <cfvo type="percent" val="0"/>
        <cfvo type="num" val="0"/>
        <cfvo type="num" val="1"/>
      </iconSet>
    </cfRule>
  </conditionalFormatting>
  <conditionalFormatting sqref="K647">
    <cfRule type="expression" dxfId="13932" priority="20870">
      <formula>(IF($C647=0,1,0)=1)</formula>
    </cfRule>
  </conditionalFormatting>
  <conditionalFormatting sqref="H647">
    <cfRule type="iconSet" priority="20871">
      <iconSet iconSet="3Symbols" showValue="0">
        <cfvo type="percent" val="0"/>
        <cfvo type="num" val="0"/>
        <cfvo type="num" val="1"/>
      </iconSet>
    </cfRule>
  </conditionalFormatting>
  <conditionalFormatting sqref="H648">
    <cfRule type="iconSet" priority="20869">
      <iconSet iconSet="3Symbols" showValue="0">
        <cfvo type="percent" val="0"/>
        <cfvo type="num" val="0"/>
        <cfvo type="num" val="1"/>
      </iconSet>
    </cfRule>
  </conditionalFormatting>
  <conditionalFormatting sqref="H649">
    <cfRule type="iconSet" priority="20867">
      <iconSet iconSet="3Symbols" showValue="0">
        <cfvo type="percent" val="0"/>
        <cfvo type="num" val="0"/>
        <cfvo type="num" val="1"/>
      </iconSet>
    </cfRule>
  </conditionalFormatting>
  <conditionalFormatting sqref="H650">
    <cfRule type="iconSet" priority="20865">
      <iconSet iconSet="3Symbols" showValue="0">
        <cfvo type="percent" val="0"/>
        <cfvo type="num" val="0"/>
        <cfvo type="num" val="1"/>
      </iconSet>
    </cfRule>
  </conditionalFormatting>
  <conditionalFormatting sqref="H651">
    <cfRule type="iconSet" priority="20863">
      <iconSet iconSet="3Symbols" showValue="0">
        <cfvo type="percent" val="0"/>
        <cfvo type="num" val="0"/>
        <cfvo type="num" val="1"/>
      </iconSet>
    </cfRule>
  </conditionalFormatting>
  <conditionalFormatting sqref="H652">
    <cfRule type="iconSet" priority="20861">
      <iconSet iconSet="3Symbols" showValue="0">
        <cfvo type="percent" val="0"/>
        <cfvo type="num" val="0"/>
        <cfvo type="num" val="1"/>
      </iconSet>
    </cfRule>
  </conditionalFormatting>
  <conditionalFormatting sqref="H654">
    <cfRule type="iconSet" priority="20859">
      <iconSet iconSet="3Symbols" showValue="0">
        <cfvo type="percent" val="0"/>
        <cfvo type="num" val="0"/>
        <cfvo type="num" val="1"/>
      </iconSet>
    </cfRule>
  </conditionalFormatting>
  <conditionalFormatting sqref="H655">
    <cfRule type="iconSet" priority="20857">
      <iconSet iconSet="3Symbols" showValue="0">
        <cfvo type="percent" val="0"/>
        <cfvo type="num" val="0"/>
        <cfvo type="num" val="1"/>
      </iconSet>
    </cfRule>
  </conditionalFormatting>
  <conditionalFormatting sqref="K656">
    <cfRule type="expression" dxfId="13931" priority="20854">
      <formula>(IF($C656=0,1,0)=1)</formula>
    </cfRule>
  </conditionalFormatting>
  <conditionalFormatting sqref="H656">
    <cfRule type="iconSet" priority="20855">
      <iconSet iconSet="3Symbols" showValue="0">
        <cfvo type="percent" val="0"/>
        <cfvo type="num" val="0"/>
        <cfvo type="num" val="1"/>
      </iconSet>
    </cfRule>
  </conditionalFormatting>
  <conditionalFormatting sqref="H658">
    <cfRule type="iconSet" priority="20853">
      <iconSet iconSet="3Symbols" showValue="0">
        <cfvo type="percent" val="0"/>
        <cfvo type="num" val="0"/>
        <cfvo type="num" val="1"/>
      </iconSet>
    </cfRule>
  </conditionalFormatting>
  <conditionalFormatting sqref="H659">
    <cfRule type="iconSet" priority="20851">
      <iconSet iconSet="3Symbols" showValue="0">
        <cfvo type="percent" val="0"/>
        <cfvo type="num" val="0"/>
        <cfvo type="num" val="1"/>
      </iconSet>
    </cfRule>
  </conditionalFormatting>
  <conditionalFormatting sqref="H657">
    <cfRule type="iconSet" priority="20849">
      <iconSet iconSet="3Symbols" showValue="0">
        <cfvo type="percent" val="0"/>
        <cfvo type="num" val="0"/>
        <cfvo type="num" val="1"/>
      </iconSet>
    </cfRule>
  </conditionalFormatting>
  <conditionalFormatting sqref="E645">
    <cfRule type="expression" dxfId="13930" priority="20224">
      <formula>(IF($C645=0,1,0)=1)</formula>
    </cfRule>
  </conditionalFormatting>
  <conditionalFormatting sqref="H653">
    <cfRule type="iconSet" priority="20847">
      <iconSet iconSet="3Symbols" showValue="0">
        <cfvo type="percent" val="0"/>
        <cfvo type="num" val="0"/>
        <cfvo type="num" val="1"/>
      </iconSet>
    </cfRule>
  </conditionalFormatting>
  <conditionalFormatting sqref="H632:H645">
    <cfRule type="expression" dxfId="13929" priority="20845">
      <formula>(IF($C632=0,1,0)=1)</formula>
    </cfRule>
  </conditionalFormatting>
  <conditionalFormatting sqref="H632">
    <cfRule type="iconSet" priority="20844">
      <iconSet iconSet="3Symbols" showValue="0">
        <cfvo type="percent" val="0"/>
        <cfvo type="num" val="0"/>
        <cfvo type="num" val="1"/>
      </iconSet>
    </cfRule>
  </conditionalFormatting>
  <conditionalFormatting sqref="D648:D652">
    <cfRule type="expression" dxfId="13928" priority="20200">
      <formula>(IF($C648=0,1,0)=1)</formula>
    </cfRule>
  </conditionalFormatting>
  <conditionalFormatting sqref="H633">
    <cfRule type="iconSet" priority="20842">
      <iconSet iconSet="3Symbols" showValue="0">
        <cfvo type="percent" val="0"/>
        <cfvo type="num" val="0"/>
        <cfvo type="num" val="1"/>
      </iconSet>
    </cfRule>
  </conditionalFormatting>
  <conditionalFormatting sqref="H634">
    <cfRule type="iconSet" priority="20840">
      <iconSet iconSet="3Symbols" showValue="0">
        <cfvo type="percent" val="0"/>
        <cfvo type="num" val="0"/>
        <cfvo type="num" val="1"/>
      </iconSet>
    </cfRule>
  </conditionalFormatting>
  <conditionalFormatting sqref="K635">
    <cfRule type="expression" dxfId="13927" priority="20837">
      <formula>(IF($C635=0,1,0)=1)</formula>
    </cfRule>
  </conditionalFormatting>
  <conditionalFormatting sqref="H635">
    <cfRule type="iconSet" priority="20838">
      <iconSet iconSet="3Symbols" showValue="0">
        <cfvo type="percent" val="0"/>
        <cfvo type="num" val="0"/>
        <cfvo type="num" val="1"/>
      </iconSet>
    </cfRule>
  </conditionalFormatting>
  <conditionalFormatting sqref="H636">
    <cfRule type="iconSet" priority="20836">
      <iconSet iconSet="3Symbols" showValue="0">
        <cfvo type="percent" val="0"/>
        <cfvo type="num" val="0"/>
        <cfvo type="num" val="1"/>
      </iconSet>
    </cfRule>
  </conditionalFormatting>
  <conditionalFormatting sqref="H637">
    <cfRule type="iconSet" priority="20834">
      <iconSet iconSet="3Symbols" showValue="0">
        <cfvo type="percent" val="0"/>
        <cfvo type="num" val="0"/>
        <cfvo type="num" val="1"/>
      </iconSet>
    </cfRule>
  </conditionalFormatting>
  <conditionalFormatting sqref="H638">
    <cfRule type="iconSet" priority="20832">
      <iconSet iconSet="3Symbols" showValue="0">
        <cfvo type="percent" val="0"/>
        <cfvo type="num" val="0"/>
        <cfvo type="num" val="1"/>
      </iconSet>
    </cfRule>
  </conditionalFormatting>
  <conditionalFormatting sqref="H640">
    <cfRule type="iconSet" priority="20830">
      <iconSet iconSet="3Symbols" showValue="0">
        <cfvo type="percent" val="0"/>
        <cfvo type="num" val="0"/>
        <cfvo type="num" val="1"/>
      </iconSet>
    </cfRule>
  </conditionalFormatting>
  <conditionalFormatting sqref="K641">
    <cfRule type="expression" dxfId="13926" priority="20827">
      <formula>(IF($C641=0,1,0)=1)</formula>
    </cfRule>
  </conditionalFormatting>
  <conditionalFormatting sqref="H641">
    <cfRule type="iconSet" priority="20828">
      <iconSet iconSet="3Symbols" showValue="0">
        <cfvo type="percent" val="0"/>
        <cfvo type="num" val="0"/>
        <cfvo type="num" val="1"/>
      </iconSet>
    </cfRule>
  </conditionalFormatting>
  <conditionalFormatting sqref="H642">
    <cfRule type="iconSet" priority="20826">
      <iconSet iconSet="3Symbols" showValue="0">
        <cfvo type="percent" val="0"/>
        <cfvo type="num" val="0"/>
        <cfvo type="num" val="1"/>
      </iconSet>
    </cfRule>
  </conditionalFormatting>
  <conditionalFormatting sqref="H644">
    <cfRule type="iconSet" priority="20824">
      <iconSet iconSet="3Symbols" showValue="0">
        <cfvo type="percent" val="0"/>
        <cfvo type="num" val="0"/>
        <cfvo type="num" val="1"/>
      </iconSet>
    </cfRule>
  </conditionalFormatting>
  <conditionalFormatting sqref="H645">
    <cfRule type="iconSet" priority="20822">
      <iconSet iconSet="3Symbols" showValue="0">
        <cfvo type="percent" val="0"/>
        <cfvo type="num" val="0"/>
        <cfvo type="num" val="1"/>
      </iconSet>
    </cfRule>
  </conditionalFormatting>
  <conditionalFormatting sqref="C651">
    <cfRule type="expression" dxfId="13925" priority="20152">
      <formula>(IF($C651=0,1,0)=1)</formula>
    </cfRule>
  </conditionalFormatting>
  <conditionalFormatting sqref="H643">
    <cfRule type="iconSet" priority="20820">
      <iconSet iconSet="3Symbols" showValue="0">
        <cfvo type="percent" val="0"/>
        <cfvo type="num" val="0"/>
        <cfvo type="num" val="1"/>
      </iconSet>
    </cfRule>
  </conditionalFormatting>
  <conditionalFormatting sqref="H639">
    <cfRule type="iconSet" priority="20818">
      <iconSet iconSet="3Symbols" showValue="0">
        <cfvo type="percent" val="0"/>
        <cfvo type="num" val="0"/>
        <cfvo type="num" val="1"/>
      </iconSet>
    </cfRule>
  </conditionalFormatting>
  <conditionalFormatting sqref="H618:H631">
    <cfRule type="expression" dxfId="13924" priority="20816">
      <formula>(IF($C618=0,1,0)=1)</formula>
    </cfRule>
  </conditionalFormatting>
  <conditionalFormatting sqref="H618">
    <cfRule type="iconSet" priority="20815">
      <iconSet iconSet="3Symbols" showValue="0">
        <cfvo type="percent" val="0"/>
        <cfvo type="num" val="0"/>
        <cfvo type="num" val="1"/>
      </iconSet>
    </cfRule>
  </conditionalFormatting>
  <conditionalFormatting sqref="K619">
    <cfRule type="expression" dxfId="13923" priority="20812">
      <formula>(IF($C619=0,1,0)=1)</formula>
    </cfRule>
  </conditionalFormatting>
  <conditionalFormatting sqref="H619">
    <cfRule type="iconSet" priority="20813">
      <iconSet iconSet="3Symbols" showValue="0">
        <cfvo type="percent" val="0"/>
        <cfvo type="num" val="0"/>
        <cfvo type="num" val="1"/>
      </iconSet>
    </cfRule>
  </conditionalFormatting>
  <conditionalFormatting sqref="K620">
    <cfRule type="expression" dxfId="13922" priority="20810">
      <formula>(IF($C620=0,1,0)=1)</formula>
    </cfRule>
  </conditionalFormatting>
  <conditionalFormatting sqref="H620">
    <cfRule type="iconSet" priority="20811">
      <iconSet iconSet="3Symbols" showValue="0">
        <cfvo type="percent" val="0"/>
        <cfvo type="num" val="0"/>
        <cfvo type="num" val="1"/>
      </iconSet>
    </cfRule>
  </conditionalFormatting>
  <conditionalFormatting sqref="H621">
    <cfRule type="iconSet" priority="20809">
      <iconSet iconSet="3Symbols" showValue="0">
        <cfvo type="percent" val="0"/>
        <cfvo type="num" val="0"/>
        <cfvo type="num" val="1"/>
      </iconSet>
    </cfRule>
  </conditionalFormatting>
  <conditionalFormatting sqref="H622">
    <cfRule type="iconSet" priority="20807">
      <iconSet iconSet="3Symbols" showValue="0">
        <cfvo type="percent" val="0"/>
        <cfvo type="num" val="0"/>
        <cfvo type="num" val="1"/>
      </iconSet>
    </cfRule>
  </conditionalFormatting>
  <conditionalFormatting sqref="H623">
    <cfRule type="iconSet" priority="20805">
      <iconSet iconSet="3Symbols" showValue="0">
        <cfvo type="percent" val="0"/>
        <cfvo type="num" val="0"/>
        <cfvo type="num" val="1"/>
      </iconSet>
    </cfRule>
  </conditionalFormatting>
  <conditionalFormatting sqref="D657:D659">
    <cfRule type="expression" dxfId="13921" priority="20104">
      <formula>(IF($C657=0,1,0)=1)</formula>
    </cfRule>
  </conditionalFormatting>
  <conditionalFormatting sqref="K624">
    <cfRule type="expression" dxfId="13920" priority="20802">
      <formula>(IF($C624=0,1,0)=1)</formula>
    </cfRule>
  </conditionalFormatting>
  <conditionalFormatting sqref="H624">
    <cfRule type="iconSet" priority="20803">
      <iconSet iconSet="3Symbols" showValue="0">
        <cfvo type="percent" val="0"/>
        <cfvo type="num" val="0"/>
        <cfvo type="num" val="1"/>
      </iconSet>
    </cfRule>
  </conditionalFormatting>
  <conditionalFormatting sqref="H626">
    <cfRule type="iconSet" priority="20801">
      <iconSet iconSet="3Symbols" showValue="0">
        <cfvo type="percent" val="0"/>
        <cfvo type="num" val="0"/>
        <cfvo type="num" val="1"/>
      </iconSet>
    </cfRule>
  </conditionalFormatting>
  <conditionalFormatting sqref="H627">
    <cfRule type="iconSet" priority="20799">
      <iconSet iconSet="3Symbols" showValue="0">
        <cfvo type="percent" val="0"/>
        <cfvo type="num" val="0"/>
        <cfvo type="num" val="1"/>
      </iconSet>
    </cfRule>
  </conditionalFormatting>
  <conditionalFormatting sqref="H628">
    <cfRule type="iconSet" priority="20797">
      <iconSet iconSet="3Symbols" showValue="0">
        <cfvo type="percent" val="0"/>
        <cfvo type="num" val="0"/>
        <cfvo type="num" val="1"/>
      </iconSet>
    </cfRule>
  </conditionalFormatting>
  <conditionalFormatting sqref="K630">
    <cfRule type="expression" dxfId="13919" priority="20794">
      <formula>(IF($C630=0,1,0)=1)</formula>
    </cfRule>
  </conditionalFormatting>
  <conditionalFormatting sqref="H630">
    <cfRule type="iconSet" priority="20795">
      <iconSet iconSet="3Symbols" showValue="0">
        <cfvo type="percent" val="0"/>
        <cfvo type="num" val="0"/>
        <cfvo type="num" val="1"/>
      </iconSet>
    </cfRule>
  </conditionalFormatting>
  <conditionalFormatting sqref="H631">
    <cfRule type="iconSet" priority="20793">
      <iconSet iconSet="3Symbols" showValue="0">
        <cfvo type="percent" val="0"/>
        <cfvo type="num" val="0"/>
        <cfvo type="num" val="1"/>
      </iconSet>
    </cfRule>
  </conditionalFormatting>
  <conditionalFormatting sqref="H629">
    <cfRule type="iconSet" priority="20791">
      <iconSet iconSet="3Symbols" showValue="0">
        <cfvo type="percent" val="0"/>
        <cfvo type="num" val="0"/>
        <cfvo type="num" val="1"/>
      </iconSet>
    </cfRule>
  </conditionalFormatting>
  <conditionalFormatting sqref="H625">
    <cfRule type="iconSet" priority="20789">
      <iconSet iconSet="3Symbols" showValue="0">
        <cfvo type="percent" val="0"/>
        <cfvo type="num" val="0"/>
        <cfvo type="num" val="1"/>
      </iconSet>
    </cfRule>
  </conditionalFormatting>
  <conditionalFormatting sqref="C654:E654">
    <cfRule type="expression" dxfId="13918" priority="20776">
      <formula>(IF($C654=0,1,0)=1)</formula>
    </cfRule>
  </conditionalFormatting>
  <conditionalFormatting sqref="C654:E654">
    <cfRule type="expression" dxfId="13917" priority="20777">
      <formula>$J654&lt;0</formula>
    </cfRule>
    <cfRule type="expression" dxfId="13916" priority="20778">
      <formula>(IF($C654=1,1,0)=1)</formula>
    </cfRule>
    <cfRule type="expression" dxfId="13915" priority="20779">
      <formula>(IF($C654=2,1,0)=1)</formula>
    </cfRule>
    <cfRule type="expression" dxfId="13914" priority="20780">
      <formula>(IF($C654=3,1,0)=1)</formula>
    </cfRule>
    <cfRule type="expression" dxfId="13913" priority="20781">
      <formula>(IF($C654=4,1,0)=1)</formula>
    </cfRule>
    <cfRule type="expression" dxfId="13912" priority="20782">
      <formula>(IF($C654=5,1,0)=1)</formula>
    </cfRule>
    <cfRule type="expression" dxfId="13911" priority="20783">
      <formula>(IF($C654=6,1,0)=1)</formula>
    </cfRule>
    <cfRule type="expression" dxfId="13910" priority="20784">
      <formula>(IF($C654=7,1,0)=1)</formula>
    </cfRule>
    <cfRule type="expression" dxfId="13909" priority="20785">
      <formula>(IF($C654=8,1,0)=1)</formula>
    </cfRule>
    <cfRule type="expression" dxfId="13908" priority="20786">
      <formula>(IF($C654=9,1,0)=1)</formula>
    </cfRule>
    <cfRule type="expression" dxfId="13907" priority="20787">
      <formula>$J654=1</formula>
    </cfRule>
  </conditionalFormatting>
  <conditionalFormatting sqref="C618:E618 D624 D635 D647 D655 D660 D662">
    <cfRule type="expression" dxfId="13906" priority="20764">
      <formula>(IF($C618=0,1,0)=1)</formula>
    </cfRule>
  </conditionalFormatting>
  <conditionalFormatting sqref="C618:E618 D624 D635 D647 D655 D660 D662">
    <cfRule type="expression" dxfId="13905" priority="20765">
      <formula>$J618&lt;0</formula>
    </cfRule>
    <cfRule type="expression" dxfId="13904" priority="20766">
      <formula>(IF($C618=1,1,0)=1)</formula>
    </cfRule>
    <cfRule type="expression" dxfId="13903" priority="20767">
      <formula>(IF($C618=2,1,0)=1)</formula>
    </cfRule>
    <cfRule type="expression" dxfId="13902" priority="20768">
      <formula>(IF($C618=3,1,0)=1)</formula>
    </cfRule>
    <cfRule type="expression" dxfId="13901" priority="20769">
      <formula>(IF($C618=4,1,0)=1)</formula>
    </cfRule>
    <cfRule type="expression" dxfId="13900" priority="20770">
      <formula>(IF($C618=5,1,0)=1)</formula>
    </cfRule>
    <cfRule type="expression" dxfId="13899" priority="20771">
      <formula>(IF($C618=6,1,0)=1)</formula>
    </cfRule>
    <cfRule type="expression" dxfId="13898" priority="20772">
      <formula>(IF($C618=7,1,0)=1)</formula>
    </cfRule>
    <cfRule type="expression" dxfId="13897" priority="20773">
      <formula>(IF($C618=8,1,0)=1)</formula>
    </cfRule>
    <cfRule type="expression" dxfId="13896" priority="20774">
      <formula>(IF($C618=9,1,0)=1)</formula>
    </cfRule>
    <cfRule type="expression" dxfId="13895" priority="20775">
      <formula>$J618=1</formula>
    </cfRule>
  </conditionalFormatting>
  <conditionalFormatting sqref="C619:E619 D630 D641 D656 D661">
    <cfRule type="expression" dxfId="13894" priority="20752">
      <formula>(IF($C619=0,1,0)=1)</formula>
    </cfRule>
  </conditionalFormatting>
  <conditionalFormatting sqref="C619:E619 D630 D641 D656 D661">
    <cfRule type="expression" dxfId="13893" priority="20753">
      <formula>$J619&lt;0</formula>
    </cfRule>
    <cfRule type="expression" dxfId="13892" priority="20754">
      <formula>(IF($C619=1,1,0)=1)</formula>
    </cfRule>
    <cfRule type="expression" dxfId="13891" priority="20755">
      <formula>(IF($C619=2,1,0)=1)</formula>
    </cfRule>
    <cfRule type="expression" dxfId="13890" priority="20756">
      <formula>(IF($C619=3,1,0)=1)</formula>
    </cfRule>
    <cfRule type="expression" dxfId="13889" priority="20757">
      <formula>(IF($C619=4,1,0)=1)</formula>
    </cfRule>
    <cfRule type="expression" dxfId="13888" priority="20758">
      <formula>(IF($C619=5,1,0)=1)</formula>
    </cfRule>
    <cfRule type="expression" dxfId="13887" priority="20759">
      <formula>(IF($C619=6,1,0)=1)</formula>
    </cfRule>
    <cfRule type="expression" dxfId="13886" priority="20760">
      <formula>(IF($C619=7,1,0)=1)</formula>
    </cfRule>
    <cfRule type="expression" dxfId="13885" priority="20761">
      <formula>(IF($C619=8,1,0)=1)</formula>
    </cfRule>
    <cfRule type="expression" dxfId="13884" priority="20762">
      <formula>(IF($C619=9,1,0)=1)</formula>
    </cfRule>
    <cfRule type="expression" dxfId="13883" priority="20763">
      <formula>$J619=1</formula>
    </cfRule>
  </conditionalFormatting>
  <conditionalFormatting sqref="C624 E624">
    <cfRule type="expression" dxfId="13882" priority="20740">
      <formula>(IF($C624=0,1,0)=1)</formula>
    </cfRule>
  </conditionalFormatting>
  <conditionalFormatting sqref="C624 E624">
    <cfRule type="expression" dxfId="13881" priority="20741">
      <formula>$J624&lt;0</formula>
    </cfRule>
    <cfRule type="expression" dxfId="13880" priority="20742">
      <formula>(IF($C624=1,1,0)=1)</formula>
    </cfRule>
    <cfRule type="expression" dxfId="13879" priority="20743">
      <formula>(IF($C624=2,1,0)=1)</formula>
    </cfRule>
    <cfRule type="expression" dxfId="13878" priority="20744">
      <formula>(IF($C624=3,1,0)=1)</formula>
    </cfRule>
    <cfRule type="expression" dxfId="13877" priority="20745">
      <formula>(IF($C624=4,1,0)=1)</formula>
    </cfRule>
    <cfRule type="expression" dxfId="13876" priority="20746">
      <formula>(IF($C624=5,1,0)=1)</formula>
    </cfRule>
    <cfRule type="expression" dxfId="13875" priority="20747">
      <formula>(IF($C624=6,1,0)=1)</formula>
    </cfRule>
    <cfRule type="expression" dxfId="13874" priority="20748">
      <formula>(IF($C624=7,1,0)=1)</formula>
    </cfRule>
    <cfRule type="expression" dxfId="13873" priority="20749">
      <formula>(IF($C624=8,1,0)=1)</formula>
    </cfRule>
    <cfRule type="expression" dxfId="13872" priority="20750">
      <formula>(IF($C624=9,1,0)=1)</formula>
    </cfRule>
    <cfRule type="expression" dxfId="13871" priority="20751">
      <formula>$J624=1</formula>
    </cfRule>
  </conditionalFormatting>
  <conditionalFormatting sqref="C630 E630">
    <cfRule type="expression" dxfId="13870" priority="20728">
      <formula>(IF($C630=0,1,0)=1)</formula>
    </cfRule>
  </conditionalFormatting>
  <conditionalFormatting sqref="C630 E630">
    <cfRule type="expression" dxfId="13869" priority="20729">
      <formula>$J630&lt;0</formula>
    </cfRule>
    <cfRule type="expression" dxfId="13868" priority="20730">
      <formula>(IF($C630=1,1,0)=1)</formula>
    </cfRule>
    <cfRule type="expression" dxfId="13867" priority="20731">
      <formula>(IF($C630=2,1,0)=1)</formula>
    </cfRule>
    <cfRule type="expression" dxfId="13866" priority="20732">
      <formula>(IF($C630=3,1,0)=1)</formula>
    </cfRule>
    <cfRule type="expression" dxfId="13865" priority="20733">
      <formula>(IF($C630=4,1,0)=1)</formula>
    </cfRule>
    <cfRule type="expression" dxfId="13864" priority="20734">
      <formula>(IF($C630=5,1,0)=1)</formula>
    </cfRule>
    <cfRule type="expression" dxfId="13863" priority="20735">
      <formula>(IF($C630=6,1,0)=1)</formula>
    </cfRule>
    <cfRule type="expression" dxfId="13862" priority="20736">
      <formula>(IF($C630=7,1,0)=1)</formula>
    </cfRule>
    <cfRule type="expression" dxfId="13861" priority="20737">
      <formula>(IF($C630=8,1,0)=1)</formula>
    </cfRule>
    <cfRule type="expression" dxfId="13860" priority="20738">
      <formula>(IF($C630=9,1,0)=1)</formula>
    </cfRule>
    <cfRule type="expression" dxfId="13859" priority="20739">
      <formula>$J630=1</formula>
    </cfRule>
  </conditionalFormatting>
  <conditionalFormatting sqref="C635">
    <cfRule type="expression" dxfId="13858" priority="20716">
      <formula>(IF($C635=0,1,0)=1)</formula>
    </cfRule>
  </conditionalFormatting>
  <conditionalFormatting sqref="C635">
    <cfRule type="expression" dxfId="13857" priority="20717">
      <formula>$J635&lt;0</formula>
    </cfRule>
    <cfRule type="expression" dxfId="13856" priority="20718">
      <formula>(IF($C635=1,1,0)=1)</formula>
    </cfRule>
    <cfRule type="expression" dxfId="13855" priority="20719">
      <formula>(IF($C635=2,1,0)=1)</formula>
    </cfRule>
    <cfRule type="expression" dxfId="13854" priority="20720">
      <formula>(IF($C635=3,1,0)=1)</formula>
    </cfRule>
    <cfRule type="expression" dxfId="13853" priority="20721">
      <formula>(IF($C635=4,1,0)=1)</formula>
    </cfRule>
    <cfRule type="expression" dxfId="13852" priority="20722">
      <formula>(IF($C635=5,1,0)=1)</formula>
    </cfRule>
    <cfRule type="expression" dxfId="13851" priority="20723">
      <formula>(IF($C635=6,1,0)=1)</formula>
    </cfRule>
    <cfRule type="expression" dxfId="13850" priority="20724">
      <formula>(IF($C635=7,1,0)=1)</formula>
    </cfRule>
    <cfRule type="expression" dxfId="13849" priority="20725">
      <formula>(IF($C635=8,1,0)=1)</formula>
    </cfRule>
    <cfRule type="expression" dxfId="13848" priority="20726">
      <formula>(IF($C635=9,1,0)=1)</formula>
    </cfRule>
    <cfRule type="expression" dxfId="13847" priority="20727">
      <formula>$J635=1</formula>
    </cfRule>
  </conditionalFormatting>
  <conditionalFormatting sqref="C641">
    <cfRule type="expression" dxfId="13846" priority="20704">
      <formula>(IF($C641=0,1,0)=1)</formula>
    </cfRule>
  </conditionalFormatting>
  <conditionalFormatting sqref="C641">
    <cfRule type="expression" dxfId="13845" priority="20705">
      <formula>$J641&lt;0</formula>
    </cfRule>
    <cfRule type="expression" dxfId="13844" priority="20706">
      <formula>(IF($C641=1,1,0)=1)</formula>
    </cfRule>
    <cfRule type="expression" dxfId="13843" priority="20707">
      <formula>(IF($C641=2,1,0)=1)</formula>
    </cfRule>
    <cfRule type="expression" dxfId="13842" priority="20708">
      <formula>(IF($C641=3,1,0)=1)</formula>
    </cfRule>
    <cfRule type="expression" dxfId="13841" priority="20709">
      <formula>(IF($C641=4,1,0)=1)</formula>
    </cfRule>
    <cfRule type="expression" dxfId="13840" priority="20710">
      <formula>(IF($C641=5,1,0)=1)</formula>
    </cfRule>
    <cfRule type="expression" dxfId="13839" priority="20711">
      <formula>(IF($C641=6,1,0)=1)</formula>
    </cfRule>
    <cfRule type="expression" dxfId="13838" priority="20712">
      <formula>(IF($C641=7,1,0)=1)</formula>
    </cfRule>
    <cfRule type="expression" dxfId="13837" priority="20713">
      <formula>(IF($C641=8,1,0)=1)</formula>
    </cfRule>
    <cfRule type="expression" dxfId="13836" priority="20714">
      <formula>(IF($C641=9,1,0)=1)</formula>
    </cfRule>
    <cfRule type="expression" dxfId="13835" priority="20715">
      <formula>$J641=1</formula>
    </cfRule>
  </conditionalFormatting>
  <conditionalFormatting sqref="C647 E647">
    <cfRule type="expression" dxfId="13834" priority="20692">
      <formula>(IF($C647=0,1,0)=1)</formula>
    </cfRule>
  </conditionalFormatting>
  <conditionalFormatting sqref="C647 E647">
    <cfRule type="expression" dxfId="13833" priority="20693">
      <formula>$J647&lt;0</formula>
    </cfRule>
    <cfRule type="expression" dxfId="13832" priority="20694">
      <formula>(IF($C647=1,1,0)=1)</formula>
    </cfRule>
    <cfRule type="expression" dxfId="13831" priority="20695">
      <formula>(IF($C647=2,1,0)=1)</formula>
    </cfRule>
    <cfRule type="expression" dxfId="13830" priority="20696">
      <formula>(IF($C647=3,1,0)=1)</formula>
    </cfRule>
    <cfRule type="expression" dxfId="13829" priority="20697">
      <formula>(IF($C647=4,1,0)=1)</formula>
    </cfRule>
    <cfRule type="expression" dxfId="13828" priority="20698">
      <formula>(IF($C647=5,1,0)=1)</formula>
    </cfRule>
    <cfRule type="expression" dxfId="13827" priority="20699">
      <formula>(IF($C647=6,1,0)=1)</formula>
    </cfRule>
    <cfRule type="expression" dxfId="13826" priority="20700">
      <formula>(IF($C647=7,1,0)=1)</formula>
    </cfRule>
    <cfRule type="expression" dxfId="13825" priority="20701">
      <formula>(IF($C647=8,1,0)=1)</formula>
    </cfRule>
    <cfRule type="expression" dxfId="13824" priority="20702">
      <formula>(IF($C647=9,1,0)=1)</formula>
    </cfRule>
    <cfRule type="expression" dxfId="13823" priority="20703">
      <formula>$J647=1</formula>
    </cfRule>
  </conditionalFormatting>
  <conditionalFormatting sqref="C655 E655">
    <cfRule type="expression" dxfId="13822" priority="20680">
      <formula>(IF($C655=0,1,0)=1)</formula>
    </cfRule>
  </conditionalFormatting>
  <conditionalFormatting sqref="C655 E655">
    <cfRule type="expression" dxfId="13821" priority="20681">
      <formula>$J655&lt;0</formula>
    </cfRule>
    <cfRule type="expression" dxfId="13820" priority="20682">
      <formula>(IF($C655=1,1,0)=1)</formula>
    </cfRule>
    <cfRule type="expression" dxfId="13819" priority="20683">
      <formula>(IF($C655=2,1,0)=1)</formula>
    </cfRule>
    <cfRule type="expression" dxfId="13818" priority="20684">
      <formula>(IF($C655=3,1,0)=1)</formula>
    </cfRule>
    <cfRule type="expression" dxfId="13817" priority="20685">
      <formula>(IF($C655=4,1,0)=1)</formula>
    </cfRule>
    <cfRule type="expression" dxfId="13816" priority="20686">
      <formula>(IF($C655=5,1,0)=1)</formula>
    </cfRule>
    <cfRule type="expression" dxfId="13815" priority="20687">
      <formula>(IF($C655=6,1,0)=1)</formula>
    </cfRule>
    <cfRule type="expression" dxfId="13814" priority="20688">
      <formula>(IF($C655=7,1,0)=1)</formula>
    </cfRule>
    <cfRule type="expression" dxfId="13813" priority="20689">
      <formula>(IF($C655=8,1,0)=1)</formula>
    </cfRule>
    <cfRule type="expression" dxfId="13812" priority="20690">
      <formula>(IF($C655=9,1,0)=1)</formula>
    </cfRule>
    <cfRule type="expression" dxfId="13811" priority="20691">
      <formula>$J655=1</formula>
    </cfRule>
  </conditionalFormatting>
  <conditionalFormatting sqref="C656 E656">
    <cfRule type="expression" dxfId="13810" priority="20668">
      <formula>(IF($C656=0,1,0)=1)</formula>
    </cfRule>
  </conditionalFormatting>
  <conditionalFormatting sqref="C656 E656">
    <cfRule type="expression" dxfId="13809" priority="20669">
      <formula>$J656&lt;0</formula>
    </cfRule>
    <cfRule type="expression" dxfId="13808" priority="20670">
      <formula>(IF($C656=1,1,0)=1)</formula>
    </cfRule>
    <cfRule type="expression" dxfId="13807" priority="20671">
      <formula>(IF($C656=2,1,0)=1)</formula>
    </cfRule>
    <cfRule type="expression" dxfId="13806" priority="20672">
      <formula>(IF($C656=3,1,0)=1)</formula>
    </cfRule>
    <cfRule type="expression" dxfId="13805" priority="20673">
      <formula>(IF($C656=4,1,0)=1)</formula>
    </cfRule>
    <cfRule type="expression" dxfId="13804" priority="20674">
      <formula>(IF($C656=5,1,0)=1)</formula>
    </cfRule>
    <cfRule type="expression" dxfId="13803" priority="20675">
      <formula>(IF($C656=6,1,0)=1)</formula>
    </cfRule>
    <cfRule type="expression" dxfId="13802" priority="20676">
      <formula>(IF($C656=7,1,0)=1)</formula>
    </cfRule>
    <cfRule type="expression" dxfId="13801" priority="20677">
      <formula>(IF($C656=8,1,0)=1)</formula>
    </cfRule>
    <cfRule type="expression" dxfId="13800" priority="20678">
      <formula>(IF($C656=9,1,0)=1)</formula>
    </cfRule>
    <cfRule type="expression" dxfId="13799" priority="20679">
      <formula>$J656=1</formula>
    </cfRule>
  </conditionalFormatting>
  <conditionalFormatting sqref="E635">
    <cfRule type="expression" dxfId="13798" priority="20656">
      <formula>(IF($C635=0,1,0)=1)</formula>
    </cfRule>
  </conditionalFormatting>
  <conditionalFormatting sqref="E635">
    <cfRule type="expression" dxfId="13797" priority="20657">
      <formula>$J635&lt;0</formula>
    </cfRule>
    <cfRule type="expression" dxfId="13796" priority="20658">
      <formula>(IF($C635=1,1,0)=1)</formula>
    </cfRule>
    <cfRule type="expression" dxfId="13795" priority="20659">
      <formula>(IF($C635=2,1,0)=1)</formula>
    </cfRule>
    <cfRule type="expression" dxfId="13794" priority="20660">
      <formula>(IF($C635=3,1,0)=1)</formula>
    </cfRule>
    <cfRule type="expression" dxfId="13793" priority="20661">
      <formula>(IF($C635=4,1,0)=1)</formula>
    </cfRule>
    <cfRule type="expression" dxfId="13792" priority="20662">
      <formula>(IF($C635=5,1,0)=1)</formula>
    </cfRule>
    <cfRule type="expression" dxfId="13791" priority="20663">
      <formula>(IF($C635=6,1,0)=1)</formula>
    </cfRule>
    <cfRule type="expression" dxfId="13790" priority="20664">
      <formula>(IF($C635=7,1,0)=1)</formula>
    </cfRule>
    <cfRule type="expression" dxfId="13789" priority="20665">
      <formula>(IF($C635=8,1,0)=1)</formula>
    </cfRule>
    <cfRule type="expression" dxfId="13788" priority="20666">
      <formula>(IF($C635=9,1,0)=1)</formula>
    </cfRule>
    <cfRule type="expression" dxfId="13787" priority="20667">
      <formula>$J635=1</formula>
    </cfRule>
  </conditionalFormatting>
  <conditionalFormatting sqref="E641">
    <cfRule type="expression" dxfId="13786" priority="20644">
      <formula>(IF($C641=0,1,0)=1)</formula>
    </cfRule>
  </conditionalFormatting>
  <conditionalFormatting sqref="E641">
    <cfRule type="expression" dxfId="13785" priority="20645">
      <formula>$J641&lt;0</formula>
    </cfRule>
    <cfRule type="expression" dxfId="13784" priority="20646">
      <formula>(IF($C641=1,1,0)=1)</formula>
    </cfRule>
    <cfRule type="expression" dxfId="13783" priority="20647">
      <formula>(IF($C641=2,1,0)=1)</formula>
    </cfRule>
    <cfRule type="expression" dxfId="13782" priority="20648">
      <formula>(IF($C641=3,1,0)=1)</formula>
    </cfRule>
    <cfRule type="expression" dxfId="13781" priority="20649">
      <formula>(IF($C641=4,1,0)=1)</formula>
    </cfRule>
    <cfRule type="expression" dxfId="13780" priority="20650">
      <formula>(IF($C641=5,1,0)=1)</formula>
    </cfRule>
    <cfRule type="expression" dxfId="13779" priority="20651">
      <formula>(IF($C641=6,1,0)=1)</formula>
    </cfRule>
    <cfRule type="expression" dxfId="13778" priority="20652">
      <formula>(IF($C641=7,1,0)=1)</formula>
    </cfRule>
    <cfRule type="expression" dxfId="13777" priority="20653">
      <formula>(IF($C641=8,1,0)=1)</formula>
    </cfRule>
    <cfRule type="expression" dxfId="13776" priority="20654">
      <formula>(IF($C641=9,1,0)=1)</formula>
    </cfRule>
    <cfRule type="expression" dxfId="13775" priority="20655">
      <formula>$J641=1</formula>
    </cfRule>
  </conditionalFormatting>
  <conditionalFormatting sqref="C661 E661">
    <cfRule type="expression" dxfId="13774" priority="20632">
      <formula>(IF($C661=0,1,0)=1)</formula>
    </cfRule>
  </conditionalFormatting>
  <conditionalFormatting sqref="C661 E661">
    <cfRule type="expression" dxfId="13773" priority="20633">
      <formula>$J661&lt;0</formula>
    </cfRule>
    <cfRule type="expression" dxfId="13772" priority="20634">
      <formula>(IF($C661=1,1,0)=1)</formula>
    </cfRule>
    <cfRule type="expression" dxfId="13771" priority="20635">
      <formula>(IF($C661=2,1,0)=1)</formula>
    </cfRule>
    <cfRule type="expression" dxfId="13770" priority="20636">
      <formula>(IF($C661=3,1,0)=1)</formula>
    </cfRule>
    <cfRule type="expression" dxfId="13769" priority="20637">
      <formula>(IF($C661=4,1,0)=1)</formula>
    </cfRule>
    <cfRule type="expression" dxfId="13768" priority="20638">
      <formula>(IF($C661=5,1,0)=1)</formula>
    </cfRule>
    <cfRule type="expression" dxfId="13767" priority="20639">
      <formula>(IF($C661=6,1,0)=1)</formula>
    </cfRule>
    <cfRule type="expression" dxfId="13766" priority="20640">
      <formula>(IF($C661=7,1,0)=1)</formula>
    </cfRule>
    <cfRule type="expression" dxfId="13765" priority="20641">
      <formula>(IF($C661=8,1,0)=1)</formula>
    </cfRule>
    <cfRule type="expression" dxfId="13764" priority="20642">
      <formula>(IF($C661=9,1,0)=1)</formula>
    </cfRule>
    <cfRule type="expression" dxfId="13763" priority="20643">
      <formula>$J661=1</formula>
    </cfRule>
  </conditionalFormatting>
  <conditionalFormatting sqref="C662 E662">
    <cfRule type="expression" dxfId="13762" priority="20620">
      <formula>(IF($C662=0,1,0)=1)</formula>
    </cfRule>
  </conditionalFormatting>
  <conditionalFormatting sqref="C662 E662">
    <cfRule type="expression" dxfId="13761" priority="20621">
      <formula>$J662&lt;0</formula>
    </cfRule>
    <cfRule type="expression" dxfId="13760" priority="20622">
      <formula>(IF($C662=1,1,0)=1)</formula>
    </cfRule>
    <cfRule type="expression" dxfId="13759" priority="20623">
      <formula>(IF($C662=2,1,0)=1)</formula>
    </cfRule>
    <cfRule type="expression" dxfId="13758" priority="20624">
      <formula>(IF($C662=3,1,0)=1)</formula>
    </cfRule>
    <cfRule type="expression" dxfId="13757" priority="20625">
      <formula>(IF($C662=4,1,0)=1)</formula>
    </cfRule>
    <cfRule type="expression" dxfId="13756" priority="20626">
      <formula>(IF($C662=5,1,0)=1)</formula>
    </cfRule>
    <cfRule type="expression" dxfId="13755" priority="20627">
      <formula>(IF($C662=6,1,0)=1)</formula>
    </cfRule>
    <cfRule type="expression" dxfId="13754" priority="20628">
      <formula>(IF($C662=7,1,0)=1)</formula>
    </cfRule>
    <cfRule type="expression" dxfId="13753" priority="20629">
      <formula>(IF($C662=8,1,0)=1)</formula>
    </cfRule>
    <cfRule type="expression" dxfId="13752" priority="20630">
      <formula>(IF($C662=9,1,0)=1)</formula>
    </cfRule>
    <cfRule type="expression" dxfId="13751" priority="20631">
      <formula>$J662=1</formula>
    </cfRule>
  </conditionalFormatting>
  <conditionalFormatting sqref="C660">
    <cfRule type="expression" dxfId="13750" priority="20608">
      <formula>(IF($C660=0,1,0)=1)</formula>
    </cfRule>
  </conditionalFormatting>
  <conditionalFormatting sqref="C660">
    <cfRule type="expression" dxfId="13749" priority="20609">
      <formula>$J660&lt;0</formula>
    </cfRule>
    <cfRule type="expression" dxfId="13748" priority="20610">
      <formula>(IF($C660=1,1,0)=1)</formula>
    </cfRule>
    <cfRule type="expression" dxfId="13747" priority="20611">
      <formula>(IF($C660=2,1,0)=1)</formula>
    </cfRule>
    <cfRule type="expression" dxfId="13746" priority="20612">
      <formula>(IF($C660=3,1,0)=1)</formula>
    </cfRule>
    <cfRule type="expression" dxfId="13745" priority="20613">
      <formula>(IF($C660=4,1,0)=1)</formula>
    </cfRule>
    <cfRule type="expression" dxfId="13744" priority="20614">
      <formula>(IF($C660=5,1,0)=1)</formula>
    </cfRule>
    <cfRule type="expression" dxfId="13743" priority="20615">
      <formula>(IF($C660=6,1,0)=1)</formula>
    </cfRule>
    <cfRule type="expression" dxfId="13742" priority="20616">
      <formula>(IF($C660=7,1,0)=1)</formula>
    </cfRule>
    <cfRule type="expression" dxfId="13741" priority="20617">
      <formula>(IF($C660=8,1,0)=1)</formula>
    </cfRule>
    <cfRule type="expression" dxfId="13740" priority="20618">
      <formula>(IF($C660=9,1,0)=1)</formula>
    </cfRule>
    <cfRule type="expression" dxfId="13739" priority="20619">
      <formula>$J660=1</formula>
    </cfRule>
  </conditionalFormatting>
  <conditionalFormatting sqref="E660">
    <cfRule type="expression" dxfId="13738" priority="20596">
      <formula>(IF($C660=0,1,0)=1)</formula>
    </cfRule>
  </conditionalFormatting>
  <conditionalFormatting sqref="E660">
    <cfRule type="expression" dxfId="13737" priority="20597">
      <formula>$J660&lt;0</formula>
    </cfRule>
    <cfRule type="expression" dxfId="13736" priority="20598">
      <formula>(IF($C660=1,1,0)=1)</formula>
    </cfRule>
    <cfRule type="expression" dxfId="13735" priority="20599">
      <formula>(IF($C660=2,1,0)=1)</formula>
    </cfRule>
    <cfRule type="expression" dxfId="13734" priority="20600">
      <formula>(IF($C660=3,1,0)=1)</formula>
    </cfRule>
    <cfRule type="expression" dxfId="13733" priority="20601">
      <formula>(IF($C660=4,1,0)=1)</formula>
    </cfRule>
    <cfRule type="expression" dxfId="13732" priority="20602">
      <formula>(IF($C660=5,1,0)=1)</formula>
    </cfRule>
    <cfRule type="expression" dxfId="13731" priority="20603">
      <formula>(IF($C660=6,1,0)=1)</formula>
    </cfRule>
    <cfRule type="expression" dxfId="13730" priority="20604">
      <formula>(IF($C660=7,1,0)=1)</formula>
    </cfRule>
    <cfRule type="expression" dxfId="13729" priority="20605">
      <formula>(IF($C660=8,1,0)=1)</formula>
    </cfRule>
    <cfRule type="expression" dxfId="13728" priority="20606">
      <formula>(IF($C660=9,1,0)=1)</formula>
    </cfRule>
    <cfRule type="expression" dxfId="13727" priority="20607">
      <formula>$J660=1</formula>
    </cfRule>
  </conditionalFormatting>
  <conditionalFormatting sqref="D653">
    <cfRule type="expression" dxfId="13726" priority="20584">
      <formula>(IF($C653=0,1,0)=1)</formula>
    </cfRule>
  </conditionalFormatting>
  <conditionalFormatting sqref="D653">
    <cfRule type="expression" dxfId="13725" priority="20585">
      <formula>$J653&lt;0</formula>
    </cfRule>
    <cfRule type="expression" dxfId="13724" priority="20586">
      <formula>(IF($C653=1,1,0)=1)</formula>
    </cfRule>
    <cfRule type="expression" dxfId="13723" priority="20587">
      <formula>(IF($C653=2,1,0)=1)</formula>
    </cfRule>
    <cfRule type="expression" dxfId="13722" priority="20588">
      <formula>(IF($C653=3,1,0)=1)</formula>
    </cfRule>
    <cfRule type="expression" dxfId="13721" priority="20589">
      <formula>(IF($C653=4,1,0)=1)</formula>
    </cfRule>
    <cfRule type="expression" dxfId="13720" priority="20590">
      <formula>(IF($C653=5,1,0)=1)</formula>
    </cfRule>
    <cfRule type="expression" dxfId="13719" priority="20591">
      <formula>(IF($C653=6,1,0)=1)</formula>
    </cfRule>
    <cfRule type="expression" dxfId="13718" priority="20592">
      <formula>(IF($C653=7,1,0)=1)</formula>
    </cfRule>
    <cfRule type="expression" dxfId="13717" priority="20593">
      <formula>(IF($C653=8,1,0)=1)</formula>
    </cfRule>
    <cfRule type="expression" dxfId="13716" priority="20594">
      <formula>(IF($C653=9,1,0)=1)</formula>
    </cfRule>
    <cfRule type="expression" dxfId="13715" priority="20595">
      <formula>$J653=1</formula>
    </cfRule>
  </conditionalFormatting>
  <conditionalFormatting sqref="C653 E653">
    <cfRule type="expression" dxfId="13714" priority="20572">
      <formula>(IF($C653=0,1,0)=1)</formula>
    </cfRule>
  </conditionalFormatting>
  <conditionalFormatting sqref="C653 E653">
    <cfRule type="expression" dxfId="13713" priority="20573">
      <formula>$J653&lt;0</formula>
    </cfRule>
    <cfRule type="expression" dxfId="13712" priority="20574">
      <formula>(IF($C653=1,1,0)=1)</formula>
    </cfRule>
    <cfRule type="expression" dxfId="13711" priority="20575">
      <formula>(IF($C653=2,1,0)=1)</formula>
    </cfRule>
    <cfRule type="expression" dxfId="13710" priority="20576">
      <formula>(IF($C653=3,1,0)=1)</formula>
    </cfRule>
    <cfRule type="expression" dxfId="13709" priority="20577">
      <formula>(IF($C653=4,1,0)=1)</formula>
    </cfRule>
    <cfRule type="expression" dxfId="13708" priority="20578">
      <formula>(IF($C653=5,1,0)=1)</formula>
    </cfRule>
    <cfRule type="expression" dxfId="13707" priority="20579">
      <formula>(IF($C653=6,1,0)=1)</formula>
    </cfRule>
    <cfRule type="expression" dxfId="13706" priority="20580">
      <formula>(IF($C653=7,1,0)=1)</formula>
    </cfRule>
    <cfRule type="expression" dxfId="13705" priority="20581">
      <formula>(IF($C653=8,1,0)=1)</formula>
    </cfRule>
    <cfRule type="expression" dxfId="13704" priority="20582">
      <formula>(IF($C653=9,1,0)=1)</formula>
    </cfRule>
    <cfRule type="expression" dxfId="13703" priority="20583">
      <formula>$J653=1</formula>
    </cfRule>
  </conditionalFormatting>
  <conditionalFormatting sqref="C626 E626">
    <cfRule type="expression" dxfId="13702" priority="20536">
      <formula>(IF($C626=0,1,0)=1)</formula>
    </cfRule>
  </conditionalFormatting>
  <conditionalFormatting sqref="C626 E626">
    <cfRule type="expression" dxfId="13701" priority="20537">
      <formula>$J626&lt;0</formula>
    </cfRule>
    <cfRule type="expression" dxfId="13700" priority="20538">
      <formula>(IF($C626=1,1,0)=1)</formula>
    </cfRule>
    <cfRule type="expression" dxfId="13699" priority="20539">
      <formula>(IF($C626=2,1,0)=1)</formula>
    </cfRule>
    <cfRule type="expression" dxfId="13698" priority="20540">
      <formula>(IF($C626=3,1,0)=1)</formula>
    </cfRule>
    <cfRule type="expression" dxfId="13697" priority="20541">
      <formula>(IF($C626=4,1,0)=1)</formula>
    </cfRule>
    <cfRule type="expression" dxfId="13696" priority="20542">
      <formula>(IF($C626=5,1,0)=1)</formula>
    </cfRule>
    <cfRule type="expression" dxfId="13695" priority="20543">
      <formula>(IF($C626=6,1,0)=1)</formula>
    </cfRule>
    <cfRule type="expression" dxfId="13694" priority="20544">
      <formula>(IF($C626=7,1,0)=1)</formula>
    </cfRule>
    <cfRule type="expression" dxfId="13693" priority="20545">
      <formula>(IF($C626=8,1,0)=1)</formula>
    </cfRule>
    <cfRule type="expression" dxfId="13692" priority="20546">
      <formula>(IF($C626=9,1,0)=1)</formula>
    </cfRule>
    <cfRule type="expression" dxfId="13691" priority="20547">
      <formula>$J626=1</formula>
    </cfRule>
  </conditionalFormatting>
  <conditionalFormatting sqref="D625:D629">
    <cfRule type="expression" dxfId="13690" priority="20560">
      <formula>(IF($C625=0,1,0)=1)</formula>
    </cfRule>
  </conditionalFormatting>
  <conditionalFormatting sqref="D625:D629">
    <cfRule type="expression" dxfId="13689" priority="20561">
      <formula>$J625&lt;0</formula>
    </cfRule>
    <cfRule type="expression" dxfId="13688" priority="20562">
      <formula>(IF($C625=1,1,0)=1)</formula>
    </cfRule>
    <cfRule type="expression" dxfId="13687" priority="20563">
      <formula>(IF($C625=2,1,0)=1)</formula>
    </cfRule>
    <cfRule type="expression" dxfId="13686" priority="20564">
      <formula>(IF($C625=3,1,0)=1)</formula>
    </cfRule>
    <cfRule type="expression" dxfId="13685" priority="20565">
      <formula>(IF($C625=4,1,0)=1)</formula>
    </cfRule>
    <cfRule type="expression" dxfId="13684" priority="20566">
      <formula>(IF($C625=5,1,0)=1)</formula>
    </cfRule>
    <cfRule type="expression" dxfId="13683" priority="20567">
      <formula>(IF($C625=6,1,0)=1)</formula>
    </cfRule>
    <cfRule type="expression" dxfId="13682" priority="20568">
      <formula>(IF($C625=7,1,0)=1)</formula>
    </cfRule>
    <cfRule type="expression" dxfId="13681" priority="20569">
      <formula>(IF($C625=8,1,0)=1)</formula>
    </cfRule>
    <cfRule type="expression" dxfId="13680" priority="20570">
      <formula>(IF($C625=9,1,0)=1)</formula>
    </cfRule>
    <cfRule type="expression" dxfId="13679" priority="20571">
      <formula>$J625=1</formula>
    </cfRule>
  </conditionalFormatting>
  <conditionalFormatting sqref="C625 E625">
    <cfRule type="expression" dxfId="13678" priority="20548">
      <formula>(IF($C625=0,1,0)=1)</formula>
    </cfRule>
  </conditionalFormatting>
  <conditionalFormatting sqref="C625 E625">
    <cfRule type="expression" dxfId="13677" priority="20549">
      <formula>$J625&lt;0</formula>
    </cfRule>
    <cfRule type="expression" dxfId="13676" priority="20550">
      <formula>(IF($C625=1,1,0)=1)</formula>
    </cfRule>
    <cfRule type="expression" dxfId="13675" priority="20551">
      <formula>(IF($C625=2,1,0)=1)</formula>
    </cfRule>
    <cfRule type="expression" dxfId="13674" priority="20552">
      <formula>(IF($C625=3,1,0)=1)</formula>
    </cfRule>
    <cfRule type="expression" dxfId="13673" priority="20553">
      <formula>(IF($C625=4,1,0)=1)</formula>
    </cfRule>
    <cfRule type="expression" dxfId="13672" priority="20554">
      <formula>(IF($C625=5,1,0)=1)</formula>
    </cfRule>
    <cfRule type="expression" dxfId="13671" priority="20555">
      <formula>(IF($C625=6,1,0)=1)</formula>
    </cfRule>
    <cfRule type="expression" dxfId="13670" priority="20556">
      <formula>(IF($C625=7,1,0)=1)</formula>
    </cfRule>
    <cfRule type="expression" dxfId="13669" priority="20557">
      <formula>(IF($C625=8,1,0)=1)</formula>
    </cfRule>
    <cfRule type="expression" dxfId="13668" priority="20558">
      <formula>(IF($C625=9,1,0)=1)</formula>
    </cfRule>
    <cfRule type="expression" dxfId="13667" priority="20559">
      <formula>$J625=1</formula>
    </cfRule>
  </conditionalFormatting>
  <conditionalFormatting sqref="C627 E627">
    <cfRule type="expression" dxfId="13666" priority="20524">
      <formula>(IF($C627=0,1,0)=1)</formula>
    </cfRule>
  </conditionalFormatting>
  <conditionalFormatting sqref="C627 E627">
    <cfRule type="expression" dxfId="13665" priority="20525">
      <formula>$J627&lt;0</formula>
    </cfRule>
    <cfRule type="expression" dxfId="13664" priority="20526">
      <formula>(IF($C627=1,1,0)=1)</formula>
    </cfRule>
    <cfRule type="expression" dxfId="13663" priority="20527">
      <formula>(IF($C627=2,1,0)=1)</formula>
    </cfRule>
    <cfRule type="expression" dxfId="13662" priority="20528">
      <formula>(IF($C627=3,1,0)=1)</formula>
    </cfRule>
    <cfRule type="expression" dxfId="13661" priority="20529">
      <formula>(IF($C627=4,1,0)=1)</formula>
    </cfRule>
    <cfRule type="expression" dxfId="13660" priority="20530">
      <formula>(IF($C627=5,1,0)=1)</formula>
    </cfRule>
    <cfRule type="expression" dxfId="13659" priority="20531">
      <formula>(IF($C627=6,1,0)=1)</formula>
    </cfRule>
    <cfRule type="expression" dxfId="13658" priority="20532">
      <formula>(IF($C627=7,1,0)=1)</formula>
    </cfRule>
    <cfRule type="expression" dxfId="13657" priority="20533">
      <formula>(IF($C627=8,1,0)=1)</formula>
    </cfRule>
    <cfRule type="expression" dxfId="13656" priority="20534">
      <formula>(IF($C627=9,1,0)=1)</formula>
    </cfRule>
    <cfRule type="expression" dxfId="13655" priority="20535">
      <formula>$J627=1</formula>
    </cfRule>
  </conditionalFormatting>
  <conditionalFormatting sqref="C621 E621">
    <cfRule type="expression" dxfId="13654" priority="20488">
      <formula>(IF($C621=0,1,0)=1)</formula>
    </cfRule>
  </conditionalFormatting>
  <conditionalFormatting sqref="C621 E621">
    <cfRule type="expression" dxfId="13653" priority="20489">
      <formula>$J621&lt;0</formula>
    </cfRule>
    <cfRule type="expression" dxfId="13652" priority="20490">
      <formula>(IF($C621=1,1,0)=1)</formula>
    </cfRule>
    <cfRule type="expression" dxfId="13651" priority="20491">
      <formula>(IF($C621=2,1,0)=1)</formula>
    </cfRule>
    <cfRule type="expression" dxfId="13650" priority="20492">
      <formula>(IF($C621=3,1,0)=1)</formula>
    </cfRule>
    <cfRule type="expression" dxfId="13649" priority="20493">
      <formula>(IF($C621=4,1,0)=1)</formula>
    </cfRule>
    <cfRule type="expression" dxfId="13648" priority="20494">
      <formula>(IF($C621=5,1,0)=1)</formula>
    </cfRule>
    <cfRule type="expression" dxfId="13647" priority="20495">
      <formula>(IF($C621=6,1,0)=1)</formula>
    </cfRule>
    <cfRule type="expression" dxfId="13646" priority="20496">
      <formula>(IF($C621=7,1,0)=1)</formula>
    </cfRule>
    <cfRule type="expression" dxfId="13645" priority="20497">
      <formula>(IF($C621=8,1,0)=1)</formula>
    </cfRule>
    <cfRule type="expression" dxfId="13644" priority="20498">
      <formula>(IF($C621=9,1,0)=1)</formula>
    </cfRule>
    <cfRule type="expression" dxfId="13643" priority="20499">
      <formula>$J621=1</formula>
    </cfRule>
  </conditionalFormatting>
  <conditionalFormatting sqref="D620:D623">
    <cfRule type="expression" dxfId="13642" priority="20512">
      <formula>(IF($C620=0,1,0)=1)</formula>
    </cfRule>
  </conditionalFormatting>
  <conditionalFormatting sqref="D620:D623">
    <cfRule type="expression" dxfId="13641" priority="20513">
      <formula>$J620&lt;0</formula>
    </cfRule>
    <cfRule type="expression" dxfId="13640" priority="20514">
      <formula>(IF($C620=1,1,0)=1)</formula>
    </cfRule>
    <cfRule type="expression" dxfId="13639" priority="20515">
      <formula>(IF($C620=2,1,0)=1)</formula>
    </cfRule>
    <cfRule type="expression" dxfId="13638" priority="20516">
      <formula>(IF($C620=3,1,0)=1)</formula>
    </cfRule>
    <cfRule type="expression" dxfId="13637" priority="20517">
      <formula>(IF($C620=4,1,0)=1)</formula>
    </cfRule>
    <cfRule type="expression" dxfId="13636" priority="20518">
      <formula>(IF($C620=5,1,0)=1)</formula>
    </cfRule>
    <cfRule type="expression" dxfId="13635" priority="20519">
      <formula>(IF($C620=6,1,0)=1)</formula>
    </cfRule>
    <cfRule type="expression" dxfId="13634" priority="20520">
      <formula>(IF($C620=7,1,0)=1)</formula>
    </cfRule>
    <cfRule type="expression" dxfId="13633" priority="20521">
      <formula>(IF($C620=8,1,0)=1)</formula>
    </cfRule>
    <cfRule type="expression" dxfId="13632" priority="20522">
      <formula>(IF($C620=9,1,0)=1)</formula>
    </cfRule>
    <cfRule type="expression" dxfId="13631" priority="20523">
      <formula>$J620=1</formula>
    </cfRule>
  </conditionalFormatting>
  <conditionalFormatting sqref="C620 E620">
    <cfRule type="expression" dxfId="13630" priority="20500">
      <formula>(IF($C620=0,1,0)=1)</formula>
    </cfRule>
  </conditionalFormatting>
  <conditionalFormatting sqref="C620 E620">
    <cfRule type="expression" dxfId="13629" priority="20501">
      <formula>$J620&lt;0</formula>
    </cfRule>
    <cfRule type="expression" dxfId="13628" priority="20502">
      <formula>(IF($C620=1,1,0)=1)</formula>
    </cfRule>
    <cfRule type="expression" dxfId="13627" priority="20503">
      <formula>(IF($C620=2,1,0)=1)</formula>
    </cfRule>
    <cfRule type="expression" dxfId="13626" priority="20504">
      <formula>(IF($C620=3,1,0)=1)</formula>
    </cfRule>
    <cfRule type="expression" dxfId="13625" priority="20505">
      <formula>(IF($C620=4,1,0)=1)</formula>
    </cfRule>
    <cfRule type="expression" dxfId="13624" priority="20506">
      <formula>(IF($C620=5,1,0)=1)</formula>
    </cfRule>
    <cfRule type="expression" dxfId="13623" priority="20507">
      <formula>(IF($C620=6,1,0)=1)</formula>
    </cfRule>
    <cfRule type="expression" dxfId="13622" priority="20508">
      <formula>(IF($C620=7,1,0)=1)</formula>
    </cfRule>
    <cfRule type="expression" dxfId="13621" priority="20509">
      <formula>(IF($C620=8,1,0)=1)</formula>
    </cfRule>
    <cfRule type="expression" dxfId="13620" priority="20510">
      <formula>(IF($C620=9,1,0)=1)</formula>
    </cfRule>
    <cfRule type="expression" dxfId="13619" priority="20511">
      <formula>$J620=1</formula>
    </cfRule>
  </conditionalFormatting>
  <conditionalFormatting sqref="C622 E622">
    <cfRule type="expression" dxfId="13618" priority="20476">
      <formula>(IF($C622=0,1,0)=1)</formula>
    </cfRule>
  </conditionalFormatting>
  <conditionalFormatting sqref="C622 E622">
    <cfRule type="expression" dxfId="13617" priority="20477">
      <formula>$J622&lt;0</formula>
    </cfRule>
    <cfRule type="expression" dxfId="13616" priority="20478">
      <formula>(IF($C622=1,1,0)=1)</formula>
    </cfRule>
    <cfRule type="expression" dxfId="13615" priority="20479">
      <formula>(IF($C622=2,1,0)=1)</formula>
    </cfRule>
    <cfRule type="expression" dxfId="13614" priority="20480">
      <formula>(IF($C622=3,1,0)=1)</formula>
    </cfRule>
    <cfRule type="expression" dxfId="13613" priority="20481">
      <formula>(IF($C622=4,1,0)=1)</formula>
    </cfRule>
    <cfRule type="expression" dxfId="13612" priority="20482">
      <formula>(IF($C622=5,1,0)=1)</formula>
    </cfRule>
    <cfRule type="expression" dxfId="13611" priority="20483">
      <formula>(IF($C622=6,1,0)=1)</formula>
    </cfRule>
    <cfRule type="expression" dxfId="13610" priority="20484">
      <formula>(IF($C622=7,1,0)=1)</formula>
    </cfRule>
    <cfRule type="expression" dxfId="13609" priority="20485">
      <formula>(IF($C622=8,1,0)=1)</formula>
    </cfRule>
    <cfRule type="expression" dxfId="13608" priority="20486">
      <formula>(IF($C622=9,1,0)=1)</formula>
    </cfRule>
    <cfRule type="expression" dxfId="13607" priority="20487">
      <formula>$J622=1</formula>
    </cfRule>
  </conditionalFormatting>
  <conditionalFormatting sqref="C623 E623">
    <cfRule type="expression" dxfId="13606" priority="20464">
      <formula>(IF($C623=0,1,0)=1)</formula>
    </cfRule>
  </conditionalFormatting>
  <conditionalFormatting sqref="C623 E623">
    <cfRule type="expression" dxfId="13605" priority="20465">
      <formula>$J623&lt;0</formula>
    </cfRule>
    <cfRule type="expression" dxfId="13604" priority="20466">
      <formula>(IF($C623=1,1,0)=1)</formula>
    </cfRule>
    <cfRule type="expression" dxfId="13603" priority="20467">
      <formula>(IF($C623=2,1,0)=1)</formula>
    </cfRule>
    <cfRule type="expression" dxfId="13602" priority="20468">
      <formula>(IF($C623=3,1,0)=1)</formula>
    </cfRule>
    <cfRule type="expression" dxfId="13601" priority="20469">
      <formula>(IF($C623=4,1,0)=1)</formula>
    </cfRule>
    <cfRule type="expression" dxfId="13600" priority="20470">
      <formula>(IF($C623=5,1,0)=1)</formula>
    </cfRule>
    <cfRule type="expression" dxfId="13599" priority="20471">
      <formula>(IF($C623=6,1,0)=1)</formula>
    </cfRule>
    <cfRule type="expression" dxfId="13598" priority="20472">
      <formula>(IF($C623=7,1,0)=1)</formula>
    </cfRule>
    <cfRule type="expression" dxfId="13597" priority="20473">
      <formula>(IF($C623=8,1,0)=1)</formula>
    </cfRule>
    <cfRule type="expression" dxfId="13596" priority="20474">
      <formula>(IF($C623=9,1,0)=1)</formula>
    </cfRule>
    <cfRule type="expression" dxfId="13595" priority="20475">
      <formula>$J623=1</formula>
    </cfRule>
  </conditionalFormatting>
  <conditionalFormatting sqref="C628 E628">
    <cfRule type="expression" dxfId="13594" priority="20452">
      <formula>(IF($C628=0,1,0)=1)</formula>
    </cfRule>
  </conditionalFormatting>
  <conditionalFormatting sqref="C628 E628">
    <cfRule type="expression" dxfId="13593" priority="20453">
      <formula>$J628&lt;0</formula>
    </cfRule>
    <cfRule type="expression" dxfId="13592" priority="20454">
      <formula>(IF($C628=1,1,0)=1)</formula>
    </cfRule>
    <cfRule type="expression" dxfId="13591" priority="20455">
      <formula>(IF($C628=2,1,0)=1)</formula>
    </cfRule>
    <cfRule type="expression" dxfId="13590" priority="20456">
      <formula>(IF($C628=3,1,0)=1)</formula>
    </cfRule>
    <cfRule type="expression" dxfId="13589" priority="20457">
      <formula>(IF($C628=4,1,0)=1)</formula>
    </cfRule>
    <cfRule type="expression" dxfId="13588" priority="20458">
      <formula>(IF($C628=5,1,0)=1)</formula>
    </cfRule>
    <cfRule type="expression" dxfId="13587" priority="20459">
      <formula>(IF($C628=6,1,0)=1)</formula>
    </cfRule>
    <cfRule type="expression" dxfId="13586" priority="20460">
      <formula>(IF($C628=7,1,0)=1)</formula>
    </cfRule>
    <cfRule type="expression" dxfId="13585" priority="20461">
      <formula>(IF($C628=8,1,0)=1)</formula>
    </cfRule>
    <cfRule type="expression" dxfId="13584" priority="20462">
      <formula>(IF($C628=9,1,0)=1)</formula>
    </cfRule>
    <cfRule type="expression" dxfId="13583" priority="20463">
      <formula>$J628=1</formula>
    </cfRule>
  </conditionalFormatting>
  <conditionalFormatting sqref="C629 E629">
    <cfRule type="expression" dxfId="13582" priority="20440">
      <formula>(IF($C629=0,1,0)=1)</formula>
    </cfRule>
  </conditionalFormatting>
  <conditionalFormatting sqref="C629 E629">
    <cfRule type="expression" dxfId="13581" priority="20441">
      <formula>$J629&lt;0</formula>
    </cfRule>
    <cfRule type="expression" dxfId="13580" priority="20442">
      <formula>(IF($C629=1,1,0)=1)</formula>
    </cfRule>
    <cfRule type="expression" dxfId="13579" priority="20443">
      <formula>(IF($C629=2,1,0)=1)</formula>
    </cfRule>
    <cfRule type="expression" dxfId="13578" priority="20444">
      <formula>(IF($C629=3,1,0)=1)</formula>
    </cfRule>
    <cfRule type="expression" dxfId="13577" priority="20445">
      <formula>(IF($C629=4,1,0)=1)</formula>
    </cfRule>
    <cfRule type="expression" dxfId="13576" priority="20446">
      <formula>(IF($C629=5,1,0)=1)</formula>
    </cfRule>
    <cfRule type="expression" dxfId="13575" priority="20447">
      <formula>(IF($C629=6,1,0)=1)</formula>
    </cfRule>
    <cfRule type="expression" dxfId="13574" priority="20448">
      <formula>(IF($C629=7,1,0)=1)</formula>
    </cfRule>
    <cfRule type="expression" dxfId="13573" priority="20449">
      <formula>(IF($C629=8,1,0)=1)</formula>
    </cfRule>
    <cfRule type="expression" dxfId="13572" priority="20450">
      <formula>(IF($C629=9,1,0)=1)</formula>
    </cfRule>
    <cfRule type="expression" dxfId="13571" priority="20451">
      <formula>$J629=1</formula>
    </cfRule>
  </conditionalFormatting>
  <conditionalFormatting sqref="C632 E632">
    <cfRule type="expression" dxfId="13570" priority="20404">
      <formula>(IF($C632=0,1,0)=1)</formula>
    </cfRule>
  </conditionalFormatting>
  <conditionalFormatting sqref="C632 E632">
    <cfRule type="expression" dxfId="13569" priority="20405">
      <formula>$J632&lt;0</formula>
    </cfRule>
    <cfRule type="expression" dxfId="13568" priority="20406">
      <formula>(IF($C632=1,1,0)=1)</formula>
    </cfRule>
    <cfRule type="expression" dxfId="13567" priority="20407">
      <formula>(IF($C632=2,1,0)=1)</formula>
    </cfRule>
    <cfRule type="expression" dxfId="13566" priority="20408">
      <formula>(IF($C632=3,1,0)=1)</formula>
    </cfRule>
    <cfRule type="expression" dxfId="13565" priority="20409">
      <formula>(IF($C632=4,1,0)=1)</formula>
    </cfRule>
    <cfRule type="expression" dxfId="13564" priority="20410">
      <formula>(IF($C632=5,1,0)=1)</formula>
    </cfRule>
    <cfRule type="expression" dxfId="13563" priority="20411">
      <formula>(IF($C632=6,1,0)=1)</formula>
    </cfRule>
    <cfRule type="expression" dxfId="13562" priority="20412">
      <formula>(IF($C632=7,1,0)=1)</formula>
    </cfRule>
    <cfRule type="expression" dxfId="13561" priority="20413">
      <formula>(IF($C632=8,1,0)=1)</formula>
    </cfRule>
    <cfRule type="expression" dxfId="13560" priority="20414">
      <formula>(IF($C632=9,1,0)=1)</formula>
    </cfRule>
    <cfRule type="expression" dxfId="13559" priority="20415">
      <formula>$J632=1</formula>
    </cfRule>
  </conditionalFormatting>
  <conditionalFormatting sqref="D631:D634">
    <cfRule type="expression" dxfId="13558" priority="20428">
      <formula>(IF($C631=0,1,0)=1)</formula>
    </cfRule>
  </conditionalFormatting>
  <conditionalFormatting sqref="D631:D634">
    <cfRule type="expression" dxfId="13557" priority="20429">
      <formula>$J631&lt;0</formula>
    </cfRule>
    <cfRule type="expression" dxfId="13556" priority="20430">
      <formula>(IF($C631=1,1,0)=1)</formula>
    </cfRule>
    <cfRule type="expression" dxfId="13555" priority="20431">
      <formula>(IF($C631=2,1,0)=1)</formula>
    </cfRule>
    <cfRule type="expression" dxfId="13554" priority="20432">
      <formula>(IF($C631=3,1,0)=1)</formula>
    </cfRule>
    <cfRule type="expression" dxfId="13553" priority="20433">
      <formula>(IF($C631=4,1,0)=1)</formula>
    </cfRule>
    <cfRule type="expression" dxfId="13552" priority="20434">
      <formula>(IF($C631=5,1,0)=1)</formula>
    </cfRule>
    <cfRule type="expression" dxfId="13551" priority="20435">
      <formula>(IF($C631=6,1,0)=1)</formula>
    </cfRule>
    <cfRule type="expression" dxfId="13550" priority="20436">
      <formula>(IF($C631=7,1,0)=1)</formula>
    </cfRule>
    <cfRule type="expression" dxfId="13549" priority="20437">
      <formula>(IF($C631=8,1,0)=1)</formula>
    </cfRule>
    <cfRule type="expression" dxfId="13548" priority="20438">
      <formula>(IF($C631=9,1,0)=1)</formula>
    </cfRule>
    <cfRule type="expression" dxfId="13547" priority="20439">
      <formula>$J631=1</formula>
    </cfRule>
  </conditionalFormatting>
  <conditionalFormatting sqref="C631 E631">
    <cfRule type="expression" dxfId="13546" priority="20416">
      <formula>(IF($C631=0,1,0)=1)</formula>
    </cfRule>
  </conditionalFormatting>
  <conditionalFormatting sqref="C631 E631">
    <cfRule type="expression" dxfId="13545" priority="20417">
      <formula>$J631&lt;0</formula>
    </cfRule>
    <cfRule type="expression" dxfId="13544" priority="20418">
      <formula>(IF($C631=1,1,0)=1)</formula>
    </cfRule>
    <cfRule type="expression" dxfId="13543" priority="20419">
      <formula>(IF($C631=2,1,0)=1)</formula>
    </cfRule>
    <cfRule type="expression" dxfId="13542" priority="20420">
      <formula>(IF($C631=3,1,0)=1)</formula>
    </cfRule>
    <cfRule type="expression" dxfId="13541" priority="20421">
      <formula>(IF($C631=4,1,0)=1)</formula>
    </cfRule>
    <cfRule type="expression" dxfId="13540" priority="20422">
      <formula>(IF($C631=5,1,0)=1)</formula>
    </cfRule>
    <cfRule type="expression" dxfId="13539" priority="20423">
      <formula>(IF($C631=6,1,0)=1)</formula>
    </cfRule>
    <cfRule type="expression" dxfId="13538" priority="20424">
      <formula>(IF($C631=7,1,0)=1)</formula>
    </cfRule>
    <cfRule type="expression" dxfId="13537" priority="20425">
      <formula>(IF($C631=8,1,0)=1)</formula>
    </cfRule>
    <cfRule type="expression" dxfId="13536" priority="20426">
      <formula>(IF($C631=9,1,0)=1)</formula>
    </cfRule>
    <cfRule type="expression" dxfId="13535" priority="20427">
      <formula>$J631=1</formula>
    </cfRule>
  </conditionalFormatting>
  <conditionalFormatting sqref="C633 E633">
    <cfRule type="expression" dxfId="13534" priority="20392">
      <formula>(IF($C633=0,1,0)=1)</formula>
    </cfRule>
  </conditionalFormatting>
  <conditionalFormatting sqref="C633 E633">
    <cfRule type="expression" dxfId="13533" priority="20393">
      <formula>$J633&lt;0</formula>
    </cfRule>
    <cfRule type="expression" dxfId="13532" priority="20394">
      <formula>(IF($C633=1,1,0)=1)</formula>
    </cfRule>
    <cfRule type="expression" dxfId="13531" priority="20395">
      <formula>(IF($C633=2,1,0)=1)</formula>
    </cfRule>
    <cfRule type="expression" dxfId="13530" priority="20396">
      <formula>(IF($C633=3,1,0)=1)</formula>
    </cfRule>
    <cfRule type="expression" dxfId="13529" priority="20397">
      <formula>(IF($C633=4,1,0)=1)</formula>
    </cfRule>
    <cfRule type="expression" dxfId="13528" priority="20398">
      <formula>(IF($C633=5,1,0)=1)</formula>
    </cfRule>
    <cfRule type="expression" dxfId="13527" priority="20399">
      <formula>(IF($C633=6,1,0)=1)</formula>
    </cfRule>
    <cfRule type="expression" dxfId="13526" priority="20400">
      <formula>(IF($C633=7,1,0)=1)</formula>
    </cfRule>
    <cfRule type="expression" dxfId="13525" priority="20401">
      <formula>(IF($C633=8,1,0)=1)</formula>
    </cfRule>
    <cfRule type="expression" dxfId="13524" priority="20402">
      <formula>(IF($C633=9,1,0)=1)</formula>
    </cfRule>
    <cfRule type="expression" dxfId="13523" priority="20403">
      <formula>$J633=1</formula>
    </cfRule>
  </conditionalFormatting>
  <conditionalFormatting sqref="C634 E634">
    <cfRule type="expression" dxfId="13522" priority="20380">
      <formula>(IF($C634=0,1,0)=1)</formula>
    </cfRule>
  </conditionalFormatting>
  <conditionalFormatting sqref="C634 E634">
    <cfRule type="expression" dxfId="13521" priority="20381">
      <formula>$J634&lt;0</formula>
    </cfRule>
    <cfRule type="expression" dxfId="13520" priority="20382">
      <formula>(IF($C634=1,1,0)=1)</formula>
    </cfRule>
    <cfRule type="expression" dxfId="13519" priority="20383">
      <formula>(IF($C634=2,1,0)=1)</formula>
    </cfRule>
    <cfRule type="expression" dxfId="13518" priority="20384">
      <formula>(IF($C634=3,1,0)=1)</formula>
    </cfRule>
    <cfRule type="expression" dxfId="13517" priority="20385">
      <formula>(IF($C634=4,1,0)=1)</formula>
    </cfRule>
    <cfRule type="expression" dxfId="13516" priority="20386">
      <formula>(IF($C634=5,1,0)=1)</formula>
    </cfRule>
    <cfRule type="expression" dxfId="13515" priority="20387">
      <formula>(IF($C634=6,1,0)=1)</formula>
    </cfRule>
    <cfRule type="expression" dxfId="13514" priority="20388">
      <formula>(IF($C634=7,1,0)=1)</formula>
    </cfRule>
    <cfRule type="expression" dxfId="13513" priority="20389">
      <formula>(IF($C634=8,1,0)=1)</formula>
    </cfRule>
    <cfRule type="expression" dxfId="13512" priority="20390">
      <formula>(IF($C634=9,1,0)=1)</formula>
    </cfRule>
    <cfRule type="expression" dxfId="13511" priority="20391">
      <formula>$J634=1</formula>
    </cfRule>
  </conditionalFormatting>
  <conditionalFormatting sqref="C637 E637">
    <cfRule type="expression" dxfId="13510" priority="20344">
      <formula>(IF($C637=0,1,0)=1)</formula>
    </cfRule>
  </conditionalFormatting>
  <conditionalFormatting sqref="C637 E637">
    <cfRule type="expression" dxfId="13509" priority="20345">
      <formula>$J637&lt;0</formula>
    </cfRule>
    <cfRule type="expression" dxfId="13508" priority="20346">
      <formula>(IF($C637=1,1,0)=1)</formula>
    </cfRule>
    <cfRule type="expression" dxfId="13507" priority="20347">
      <formula>(IF($C637=2,1,0)=1)</formula>
    </cfRule>
    <cfRule type="expression" dxfId="13506" priority="20348">
      <formula>(IF($C637=3,1,0)=1)</formula>
    </cfRule>
    <cfRule type="expression" dxfId="13505" priority="20349">
      <formula>(IF($C637=4,1,0)=1)</formula>
    </cfRule>
    <cfRule type="expression" dxfId="13504" priority="20350">
      <formula>(IF($C637=5,1,0)=1)</formula>
    </cfRule>
    <cfRule type="expression" dxfId="13503" priority="20351">
      <formula>(IF($C637=6,1,0)=1)</formula>
    </cfRule>
    <cfRule type="expression" dxfId="13502" priority="20352">
      <formula>(IF($C637=7,1,0)=1)</formula>
    </cfRule>
    <cfRule type="expression" dxfId="13501" priority="20353">
      <formula>(IF($C637=8,1,0)=1)</formula>
    </cfRule>
    <cfRule type="expression" dxfId="13500" priority="20354">
      <formula>(IF($C637=9,1,0)=1)</formula>
    </cfRule>
    <cfRule type="expression" dxfId="13499" priority="20355">
      <formula>$J637=1</formula>
    </cfRule>
  </conditionalFormatting>
  <conditionalFormatting sqref="D636:D640">
    <cfRule type="expression" dxfId="13498" priority="20368">
      <formula>(IF($C636=0,1,0)=1)</formula>
    </cfRule>
  </conditionalFormatting>
  <conditionalFormatting sqref="D636:D640">
    <cfRule type="expression" dxfId="13497" priority="20369">
      <formula>$J636&lt;0</formula>
    </cfRule>
    <cfRule type="expression" dxfId="13496" priority="20370">
      <formula>(IF($C636=1,1,0)=1)</formula>
    </cfRule>
    <cfRule type="expression" dxfId="13495" priority="20371">
      <formula>(IF($C636=2,1,0)=1)</formula>
    </cfRule>
    <cfRule type="expression" dxfId="13494" priority="20372">
      <formula>(IF($C636=3,1,0)=1)</formula>
    </cfRule>
    <cfRule type="expression" dxfId="13493" priority="20373">
      <formula>(IF($C636=4,1,0)=1)</formula>
    </cfRule>
    <cfRule type="expression" dxfId="13492" priority="20374">
      <formula>(IF($C636=5,1,0)=1)</formula>
    </cfRule>
    <cfRule type="expression" dxfId="13491" priority="20375">
      <formula>(IF($C636=6,1,0)=1)</formula>
    </cfRule>
    <cfRule type="expression" dxfId="13490" priority="20376">
      <formula>(IF($C636=7,1,0)=1)</formula>
    </cfRule>
    <cfRule type="expression" dxfId="13489" priority="20377">
      <formula>(IF($C636=8,1,0)=1)</formula>
    </cfRule>
    <cfRule type="expression" dxfId="13488" priority="20378">
      <formula>(IF($C636=9,1,0)=1)</formula>
    </cfRule>
    <cfRule type="expression" dxfId="13487" priority="20379">
      <formula>$J636=1</formula>
    </cfRule>
  </conditionalFormatting>
  <conditionalFormatting sqref="C636 E636">
    <cfRule type="expression" dxfId="13486" priority="20356">
      <formula>(IF($C636=0,1,0)=1)</formula>
    </cfRule>
  </conditionalFormatting>
  <conditionalFormatting sqref="C636 E636">
    <cfRule type="expression" dxfId="13485" priority="20357">
      <formula>$J636&lt;0</formula>
    </cfRule>
    <cfRule type="expression" dxfId="13484" priority="20358">
      <formula>(IF($C636=1,1,0)=1)</formula>
    </cfRule>
    <cfRule type="expression" dxfId="13483" priority="20359">
      <formula>(IF($C636=2,1,0)=1)</formula>
    </cfRule>
    <cfRule type="expression" dxfId="13482" priority="20360">
      <formula>(IF($C636=3,1,0)=1)</formula>
    </cfRule>
    <cfRule type="expression" dxfId="13481" priority="20361">
      <formula>(IF($C636=4,1,0)=1)</formula>
    </cfRule>
    <cfRule type="expression" dxfId="13480" priority="20362">
      <formula>(IF($C636=5,1,0)=1)</formula>
    </cfRule>
    <cfRule type="expression" dxfId="13479" priority="20363">
      <formula>(IF($C636=6,1,0)=1)</formula>
    </cfRule>
    <cfRule type="expression" dxfId="13478" priority="20364">
      <formula>(IF($C636=7,1,0)=1)</formula>
    </cfRule>
    <cfRule type="expression" dxfId="13477" priority="20365">
      <formula>(IF($C636=8,1,0)=1)</formula>
    </cfRule>
    <cfRule type="expression" dxfId="13476" priority="20366">
      <formula>(IF($C636=9,1,0)=1)</formula>
    </cfRule>
    <cfRule type="expression" dxfId="13475" priority="20367">
      <formula>$J636=1</formula>
    </cfRule>
  </conditionalFormatting>
  <conditionalFormatting sqref="C638 E638">
    <cfRule type="expression" dxfId="13474" priority="20332">
      <formula>(IF($C638=0,1,0)=1)</formula>
    </cfRule>
  </conditionalFormatting>
  <conditionalFormatting sqref="C638 E638">
    <cfRule type="expression" dxfId="13473" priority="20333">
      <formula>$J638&lt;0</formula>
    </cfRule>
    <cfRule type="expression" dxfId="13472" priority="20334">
      <formula>(IF($C638=1,1,0)=1)</formula>
    </cfRule>
    <cfRule type="expression" dxfId="13471" priority="20335">
      <formula>(IF($C638=2,1,0)=1)</formula>
    </cfRule>
    <cfRule type="expression" dxfId="13470" priority="20336">
      <formula>(IF($C638=3,1,0)=1)</formula>
    </cfRule>
    <cfRule type="expression" dxfId="13469" priority="20337">
      <formula>(IF($C638=4,1,0)=1)</formula>
    </cfRule>
    <cfRule type="expression" dxfId="13468" priority="20338">
      <formula>(IF($C638=5,1,0)=1)</formula>
    </cfRule>
    <cfRule type="expression" dxfId="13467" priority="20339">
      <formula>(IF($C638=6,1,0)=1)</formula>
    </cfRule>
    <cfRule type="expression" dxfId="13466" priority="20340">
      <formula>(IF($C638=7,1,0)=1)</formula>
    </cfRule>
    <cfRule type="expression" dxfId="13465" priority="20341">
      <formula>(IF($C638=8,1,0)=1)</formula>
    </cfRule>
    <cfRule type="expression" dxfId="13464" priority="20342">
      <formula>(IF($C638=9,1,0)=1)</formula>
    </cfRule>
    <cfRule type="expression" dxfId="13463" priority="20343">
      <formula>$J638=1</formula>
    </cfRule>
  </conditionalFormatting>
  <conditionalFormatting sqref="C639 E639">
    <cfRule type="expression" dxfId="13462" priority="20320">
      <formula>(IF($C639=0,1,0)=1)</formula>
    </cfRule>
  </conditionalFormatting>
  <conditionalFormatting sqref="C639 E639">
    <cfRule type="expression" dxfId="13461" priority="20321">
      <formula>$J639&lt;0</formula>
    </cfRule>
    <cfRule type="expression" dxfId="13460" priority="20322">
      <formula>(IF($C639=1,1,0)=1)</formula>
    </cfRule>
    <cfRule type="expression" dxfId="13459" priority="20323">
      <formula>(IF($C639=2,1,0)=1)</formula>
    </cfRule>
    <cfRule type="expression" dxfId="13458" priority="20324">
      <formula>(IF($C639=3,1,0)=1)</formula>
    </cfRule>
    <cfRule type="expression" dxfId="13457" priority="20325">
      <formula>(IF($C639=4,1,0)=1)</formula>
    </cfRule>
    <cfRule type="expression" dxfId="13456" priority="20326">
      <formula>(IF($C639=5,1,0)=1)</formula>
    </cfRule>
    <cfRule type="expression" dxfId="13455" priority="20327">
      <formula>(IF($C639=6,1,0)=1)</formula>
    </cfRule>
    <cfRule type="expression" dxfId="13454" priority="20328">
      <formula>(IF($C639=7,1,0)=1)</formula>
    </cfRule>
    <cfRule type="expression" dxfId="13453" priority="20329">
      <formula>(IF($C639=8,1,0)=1)</formula>
    </cfRule>
    <cfRule type="expression" dxfId="13452" priority="20330">
      <formula>(IF($C639=9,1,0)=1)</formula>
    </cfRule>
    <cfRule type="expression" dxfId="13451" priority="20331">
      <formula>$J639=1</formula>
    </cfRule>
  </conditionalFormatting>
  <conditionalFormatting sqref="C640 E640">
    <cfRule type="expression" dxfId="13450" priority="20308">
      <formula>(IF($C640=0,1,0)=1)</formula>
    </cfRule>
  </conditionalFormatting>
  <conditionalFormatting sqref="C640 E640">
    <cfRule type="expression" dxfId="13449" priority="20309">
      <formula>$J640&lt;0</formula>
    </cfRule>
    <cfRule type="expression" dxfId="13448" priority="20310">
      <formula>(IF($C640=1,1,0)=1)</formula>
    </cfRule>
    <cfRule type="expression" dxfId="13447" priority="20311">
      <formula>(IF($C640=2,1,0)=1)</formula>
    </cfRule>
    <cfRule type="expression" dxfId="13446" priority="20312">
      <formula>(IF($C640=3,1,0)=1)</formula>
    </cfRule>
    <cfRule type="expression" dxfId="13445" priority="20313">
      <formula>(IF($C640=4,1,0)=1)</formula>
    </cfRule>
    <cfRule type="expression" dxfId="13444" priority="20314">
      <formula>(IF($C640=5,1,0)=1)</formula>
    </cfRule>
    <cfRule type="expression" dxfId="13443" priority="20315">
      <formula>(IF($C640=6,1,0)=1)</formula>
    </cfRule>
    <cfRule type="expression" dxfId="13442" priority="20316">
      <formula>(IF($C640=7,1,0)=1)</formula>
    </cfRule>
    <cfRule type="expression" dxfId="13441" priority="20317">
      <formula>(IF($C640=8,1,0)=1)</formula>
    </cfRule>
    <cfRule type="expression" dxfId="13440" priority="20318">
      <formula>(IF($C640=9,1,0)=1)</formula>
    </cfRule>
    <cfRule type="expression" dxfId="13439" priority="20319">
      <formula>$J640=1</formula>
    </cfRule>
  </conditionalFormatting>
  <conditionalFormatting sqref="C643 E643">
    <cfRule type="expression" dxfId="13438" priority="20272">
      <formula>(IF($C643=0,1,0)=1)</formula>
    </cfRule>
  </conditionalFormatting>
  <conditionalFormatting sqref="C643 E643">
    <cfRule type="expression" dxfId="13437" priority="20273">
      <formula>$J643&lt;0</formula>
    </cfRule>
    <cfRule type="expression" dxfId="13436" priority="20274">
      <formula>(IF($C643=1,1,0)=1)</formula>
    </cfRule>
    <cfRule type="expression" dxfId="13435" priority="20275">
      <formula>(IF($C643=2,1,0)=1)</formula>
    </cfRule>
    <cfRule type="expression" dxfId="13434" priority="20276">
      <formula>(IF($C643=3,1,0)=1)</formula>
    </cfRule>
    <cfRule type="expression" dxfId="13433" priority="20277">
      <formula>(IF($C643=4,1,0)=1)</formula>
    </cfRule>
    <cfRule type="expression" dxfId="13432" priority="20278">
      <formula>(IF($C643=5,1,0)=1)</formula>
    </cfRule>
    <cfRule type="expression" dxfId="13431" priority="20279">
      <formula>(IF($C643=6,1,0)=1)</formula>
    </cfRule>
    <cfRule type="expression" dxfId="13430" priority="20280">
      <formula>(IF($C643=7,1,0)=1)</formula>
    </cfRule>
    <cfRule type="expression" dxfId="13429" priority="20281">
      <formula>(IF($C643=8,1,0)=1)</formula>
    </cfRule>
    <cfRule type="expression" dxfId="13428" priority="20282">
      <formula>(IF($C643=9,1,0)=1)</formula>
    </cfRule>
    <cfRule type="expression" dxfId="13427" priority="20283">
      <formula>$J643=1</formula>
    </cfRule>
  </conditionalFormatting>
  <conditionalFormatting sqref="D642:D646">
    <cfRule type="expression" dxfId="13426" priority="20296">
      <formula>(IF($C642=0,1,0)=1)</formula>
    </cfRule>
  </conditionalFormatting>
  <conditionalFormatting sqref="D642:D646">
    <cfRule type="expression" dxfId="13425" priority="20297">
      <formula>$J642&lt;0</formula>
    </cfRule>
    <cfRule type="expression" dxfId="13424" priority="20298">
      <formula>(IF($C642=1,1,0)=1)</formula>
    </cfRule>
    <cfRule type="expression" dxfId="13423" priority="20299">
      <formula>(IF($C642=2,1,0)=1)</formula>
    </cfRule>
    <cfRule type="expression" dxfId="13422" priority="20300">
      <formula>(IF($C642=3,1,0)=1)</formula>
    </cfRule>
    <cfRule type="expression" dxfId="13421" priority="20301">
      <formula>(IF($C642=4,1,0)=1)</formula>
    </cfRule>
    <cfRule type="expression" dxfId="13420" priority="20302">
      <formula>(IF($C642=5,1,0)=1)</formula>
    </cfRule>
    <cfRule type="expression" dxfId="13419" priority="20303">
      <formula>(IF($C642=6,1,0)=1)</formula>
    </cfRule>
    <cfRule type="expression" dxfId="13418" priority="20304">
      <formula>(IF($C642=7,1,0)=1)</formula>
    </cfRule>
    <cfRule type="expression" dxfId="13417" priority="20305">
      <formula>(IF($C642=8,1,0)=1)</formula>
    </cfRule>
    <cfRule type="expression" dxfId="13416" priority="20306">
      <formula>(IF($C642=9,1,0)=1)</formula>
    </cfRule>
    <cfRule type="expression" dxfId="13415" priority="20307">
      <formula>$J642=1</formula>
    </cfRule>
  </conditionalFormatting>
  <conditionalFormatting sqref="C642 E642">
    <cfRule type="expression" dxfId="13414" priority="20284">
      <formula>(IF($C642=0,1,0)=1)</formula>
    </cfRule>
  </conditionalFormatting>
  <conditionalFormatting sqref="C642 E642">
    <cfRule type="expression" dxfId="13413" priority="20285">
      <formula>$J642&lt;0</formula>
    </cfRule>
    <cfRule type="expression" dxfId="13412" priority="20286">
      <formula>(IF($C642=1,1,0)=1)</formula>
    </cfRule>
    <cfRule type="expression" dxfId="13411" priority="20287">
      <formula>(IF($C642=2,1,0)=1)</formula>
    </cfRule>
    <cfRule type="expression" dxfId="13410" priority="20288">
      <formula>(IF($C642=3,1,0)=1)</formula>
    </cfRule>
    <cfRule type="expression" dxfId="13409" priority="20289">
      <formula>(IF($C642=4,1,0)=1)</formula>
    </cfRule>
    <cfRule type="expression" dxfId="13408" priority="20290">
      <formula>(IF($C642=5,1,0)=1)</formula>
    </cfRule>
    <cfRule type="expression" dxfId="13407" priority="20291">
      <formula>(IF($C642=6,1,0)=1)</formula>
    </cfRule>
    <cfRule type="expression" dxfId="13406" priority="20292">
      <formula>(IF($C642=7,1,0)=1)</formula>
    </cfRule>
    <cfRule type="expression" dxfId="13405" priority="20293">
      <formula>(IF($C642=8,1,0)=1)</formula>
    </cfRule>
    <cfRule type="expression" dxfId="13404" priority="20294">
      <formula>(IF($C642=9,1,0)=1)</formula>
    </cfRule>
    <cfRule type="expression" dxfId="13403" priority="20295">
      <formula>$J642=1</formula>
    </cfRule>
  </conditionalFormatting>
  <conditionalFormatting sqref="C644 E644">
    <cfRule type="expression" dxfId="13402" priority="20260">
      <formula>(IF($C644=0,1,0)=1)</formula>
    </cfRule>
  </conditionalFormatting>
  <conditionalFormatting sqref="C644 E644">
    <cfRule type="expression" dxfId="13401" priority="20261">
      <formula>$J644&lt;0</formula>
    </cfRule>
    <cfRule type="expression" dxfId="13400" priority="20262">
      <formula>(IF($C644=1,1,0)=1)</formula>
    </cfRule>
    <cfRule type="expression" dxfId="13399" priority="20263">
      <formula>(IF($C644=2,1,0)=1)</formula>
    </cfRule>
    <cfRule type="expression" dxfId="13398" priority="20264">
      <formula>(IF($C644=3,1,0)=1)</formula>
    </cfRule>
    <cfRule type="expression" dxfId="13397" priority="20265">
      <formula>(IF($C644=4,1,0)=1)</formula>
    </cfRule>
    <cfRule type="expression" dxfId="13396" priority="20266">
      <formula>(IF($C644=5,1,0)=1)</formula>
    </cfRule>
    <cfRule type="expression" dxfId="13395" priority="20267">
      <formula>(IF($C644=6,1,0)=1)</formula>
    </cfRule>
    <cfRule type="expression" dxfId="13394" priority="20268">
      <formula>(IF($C644=7,1,0)=1)</formula>
    </cfRule>
    <cfRule type="expression" dxfId="13393" priority="20269">
      <formula>(IF($C644=8,1,0)=1)</formula>
    </cfRule>
    <cfRule type="expression" dxfId="13392" priority="20270">
      <formula>(IF($C644=9,1,0)=1)</formula>
    </cfRule>
    <cfRule type="expression" dxfId="13391" priority="20271">
      <formula>$J644=1</formula>
    </cfRule>
  </conditionalFormatting>
  <conditionalFormatting sqref="C645">
    <cfRule type="expression" dxfId="13390" priority="20248">
      <formula>(IF($C645=0,1,0)=1)</formula>
    </cfRule>
  </conditionalFormatting>
  <conditionalFormatting sqref="C645">
    <cfRule type="expression" dxfId="13389" priority="20249">
      <formula>$J645&lt;0</formula>
    </cfRule>
    <cfRule type="expression" dxfId="13388" priority="20250">
      <formula>(IF($C645=1,1,0)=1)</formula>
    </cfRule>
    <cfRule type="expression" dxfId="13387" priority="20251">
      <formula>(IF($C645=2,1,0)=1)</formula>
    </cfRule>
    <cfRule type="expression" dxfId="13386" priority="20252">
      <formula>(IF($C645=3,1,0)=1)</formula>
    </cfRule>
    <cfRule type="expression" dxfId="13385" priority="20253">
      <formula>(IF($C645=4,1,0)=1)</formula>
    </cfRule>
    <cfRule type="expression" dxfId="13384" priority="20254">
      <formula>(IF($C645=5,1,0)=1)</formula>
    </cfRule>
    <cfRule type="expression" dxfId="13383" priority="20255">
      <formula>(IF($C645=6,1,0)=1)</formula>
    </cfRule>
    <cfRule type="expression" dxfId="13382" priority="20256">
      <formula>(IF($C645=7,1,0)=1)</formula>
    </cfRule>
    <cfRule type="expression" dxfId="13381" priority="20257">
      <formula>(IF($C645=8,1,0)=1)</formula>
    </cfRule>
    <cfRule type="expression" dxfId="13380" priority="20258">
      <formula>(IF($C645=9,1,0)=1)</formula>
    </cfRule>
    <cfRule type="expression" dxfId="13379" priority="20259">
      <formula>$J645=1</formula>
    </cfRule>
  </conditionalFormatting>
  <conditionalFormatting sqref="C646">
    <cfRule type="expression" dxfId="13378" priority="20236">
      <formula>(IF($C646=0,1,0)=1)</formula>
    </cfRule>
  </conditionalFormatting>
  <conditionalFormatting sqref="C646">
    <cfRule type="expression" dxfId="13377" priority="20237">
      <formula>$J646&lt;0</formula>
    </cfRule>
    <cfRule type="expression" dxfId="13376" priority="20238">
      <formula>(IF($C646=1,1,0)=1)</formula>
    </cfRule>
    <cfRule type="expression" dxfId="13375" priority="20239">
      <formula>(IF($C646=2,1,0)=1)</formula>
    </cfRule>
    <cfRule type="expression" dxfId="13374" priority="20240">
      <formula>(IF($C646=3,1,0)=1)</formula>
    </cfRule>
    <cfRule type="expression" dxfId="13373" priority="20241">
      <formula>(IF($C646=4,1,0)=1)</formula>
    </cfRule>
    <cfRule type="expression" dxfId="13372" priority="20242">
      <formula>(IF($C646=5,1,0)=1)</formula>
    </cfRule>
    <cfRule type="expression" dxfId="13371" priority="20243">
      <formula>(IF($C646=6,1,0)=1)</formula>
    </cfRule>
    <cfRule type="expression" dxfId="13370" priority="20244">
      <formula>(IF($C646=7,1,0)=1)</formula>
    </cfRule>
    <cfRule type="expression" dxfId="13369" priority="20245">
      <formula>(IF($C646=8,1,0)=1)</formula>
    </cfRule>
    <cfRule type="expression" dxfId="13368" priority="20246">
      <formula>(IF($C646=9,1,0)=1)</formula>
    </cfRule>
    <cfRule type="expression" dxfId="13367" priority="20247">
      <formula>$J646=1</formula>
    </cfRule>
  </conditionalFormatting>
  <conditionalFormatting sqref="E646">
    <cfRule type="expression" dxfId="13366" priority="20212">
      <formula>(IF($C646=0,1,0)=1)</formula>
    </cfRule>
  </conditionalFormatting>
  <conditionalFormatting sqref="E646">
    <cfRule type="expression" dxfId="13365" priority="20213">
      <formula>$J646&lt;0</formula>
    </cfRule>
    <cfRule type="expression" dxfId="13364" priority="20214">
      <formula>(IF($C646=1,1,0)=1)</formula>
    </cfRule>
    <cfRule type="expression" dxfId="13363" priority="20215">
      <formula>(IF($C646=2,1,0)=1)</formula>
    </cfRule>
    <cfRule type="expression" dxfId="13362" priority="20216">
      <formula>(IF($C646=3,1,0)=1)</formula>
    </cfRule>
    <cfRule type="expression" dxfId="13361" priority="20217">
      <formula>(IF($C646=4,1,0)=1)</formula>
    </cfRule>
    <cfRule type="expression" dxfId="13360" priority="20218">
      <formula>(IF($C646=5,1,0)=1)</formula>
    </cfRule>
    <cfRule type="expression" dxfId="13359" priority="20219">
      <formula>(IF($C646=6,1,0)=1)</formula>
    </cfRule>
    <cfRule type="expression" dxfId="13358" priority="20220">
      <formula>(IF($C646=7,1,0)=1)</formula>
    </cfRule>
    <cfRule type="expression" dxfId="13357" priority="20221">
      <formula>(IF($C646=8,1,0)=1)</formula>
    </cfRule>
    <cfRule type="expression" dxfId="13356" priority="20222">
      <formula>(IF($C646=9,1,0)=1)</formula>
    </cfRule>
    <cfRule type="expression" dxfId="13355" priority="20223">
      <formula>$J646=1</formula>
    </cfRule>
  </conditionalFormatting>
  <conditionalFormatting sqref="E645">
    <cfRule type="expression" dxfId="13354" priority="20225">
      <formula>$J645&lt;0</formula>
    </cfRule>
    <cfRule type="expression" dxfId="13353" priority="20226">
      <formula>(IF($C645=1,1,0)=1)</formula>
    </cfRule>
    <cfRule type="expression" dxfId="13352" priority="20227">
      <formula>(IF($C645=2,1,0)=1)</formula>
    </cfRule>
    <cfRule type="expression" dxfId="13351" priority="20228">
      <formula>(IF($C645=3,1,0)=1)</formula>
    </cfRule>
    <cfRule type="expression" dxfId="13350" priority="20229">
      <formula>(IF($C645=4,1,0)=1)</formula>
    </cfRule>
    <cfRule type="expression" dxfId="13349" priority="20230">
      <formula>(IF($C645=5,1,0)=1)</formula>
    </cfRule>
    <cfRule type="expression" dxfId="13348" priority="20231">
      <formula>(IF($C645=6,1,0)=1)</formula>
    </cfRule>
    <cfRule type="expression" dxfId="13347" priority="20232">
      <formula>(IF($C645=7,1,0)=1)</formula>
    </cfRule>
    <cfRule type="expression" dxfId="13346" priority="20233">
      <formula>(IF($C645=8,1,0)=1)</formula>
    </cfRule>
    <cfRule type="expression" dxfId="13345" priority="20234">
      <formula>(IF($C645=9,1,0)=1)</formula>
    </cfRule>
    <cfRule type="expression" dxfId="13344" priority="20235">
      <formula>$J645=1</formula>
    </cfRule>
  </conditionalFormatting>
  <conditionalFormatting sqref="C649 E649">
    <cfRule type="expression" dxfId="13343" priority="20176">
      <formula>(IF($C649=0,1,0)=1)</formula>
    </cfRule>
  </conditionalFormatting>
  <conditionalFormatting sqref="C649 E649">
    <cfRule type="expression" dxfId="13342" priority="20177">
      <formula>$J649&lt;0</formula>
    </cfRule>
    <cfRule type="expression" dxfId="13341" priority="20178">
      <formula>(IF($C649=1,1,0)=1)</formula>
    </cfRule>
    <cfRule type="expression" dxfId="13340" priority="20179">
      <formula>(IF($C649=2,1,0)=1)</formula>
    </cfRule>
    <cfRule type="expression" dxfId="13339" priority="20180">
      <formula>(IF($C649=3,1,0)=1)</formula>
    </cfRule>
    <cfRule type="expression" dxfId="13338" priority="20181">
      <formula>(IF($C649=4,1,0)=1)</formula>
    </cfRule>
    <cfRule type="expression" dxfId="13337" priority="20182">
      <formula>(IF($C649=5,1,0)=1)</formula>
    </cfRule>
    <cfRule type="expression" dxfId="13336" priority="20183">
      <formula>(IF($C649=6,1,0)=1)</formula>
    </cfRule>
    <cfRule type="expression" dxfId="13335" priority="20184">
      <formula>(IF($C649=7,1,0)=1)</formula>
    </cfRule>
    <cfRule type="expression" dxfId="13334" priority="20185">
      <formula>(IF($C649=8,1,0)=1)</formula>
    </cfRule>
    <cfRule type="expression" dxfId="13333" priority="20186">
      <formula>(IF($C649=9,1,0)=1)</formula>
    </cfRule>
    <cfRule type="expression" dxfId="13332" priority="20187">
      <formula>$J649=1</formula>
    </cfRule>
  </conditionalFormatting>
  <conditionalFormatting sqref="D648:D652">
    <cfRule type="expression" dxfId="13331" priority="20201">
      <formula>$J648&lt;0</formula>
    </cfRule>
    <cfRule type="expression" dxfId="13330" priority="20202">
      <formula>(IF($C648=1,1,0)=1)</formula>
    </cfRule>
    <cfRule type="expression" dxfId="13329" priority="20203">
      <formula>(IF($C648=2,1,0)=1)</formula>
    </cfRule>
    <cfRule type="expression" dxfId="13328" priority="20204">
      <formula>(IF($C648=3,1,0)=1)</formula>
    </cfRule>
    <cfRule type="expression" dxfId="13327" priority="20205">
      <formula>(IF($C648=4,1,0)=1)</formula>
    </cfRule>
    <cfRule type="expression" dxfId="13326" priority="20206">
      <formula>(IF($C648=5,1,0)=1)</formula>
    </cfRule>
    <cfRule type="expression" dxfId="13325" priority="20207">
      <formula>(IF($C648=6,1,0)=1)</formula>
    </cfRule>
    <cfRule type="expression" dxfId="13324" priority="20208">
      <formula>(IF($C648=7,1,0)=1)</formula>
    </cfRule>
    <cfRule type="expression" dxfId="13323" priority="20209">
      <formula>(IF($C648=8,1,0)=1)</formula>
    </cfRule>
    <cfRule type="expression" dxfId="13322" priority="20210">
      <formula>(IF($C648=9,1,0)=1)</formula>
    </cfRule>
    <cfRule type="expression" dxfId="13321" priority="20211">
      <formula>$J648=1</formula>
    </cfRule>
  </conditionalFormatting>
  <conditionalFormatting sqref="C648 E648">
    <cfRule type="expression" dxfId="13320" priority="20188">
      <formula>(IF($C648=0,1,0)=1)</formula>
    </cfRule>
  </conditionalFormatting>
  <conditionalFormatting sqref="C648 E648">
    <cfRule type="expression" dxfId="13319" priority="20189">
      <formula>$J648&lt;0</formula>
    </cfRule>
    <cfRule type="expression" dxfId="13318" priority="20190">
      <formula>(IF($C648=1,1,0)=1)</formula>
    </cfRule>
    <cfRule type="expression" dxfId="13317" priority="20191">
      <formula>(IF($C648=2,1,0)=1)</formula>
    </cfRule>
    <cfRule type="expression" dxfId="13316" priority="20192">
      <formula>(IF($C648=3,1,0)=1)</formula>
    </cfRule>
    <cfRule type="expression" dxfId="13315" priority="20193">
      <formula>(IF($C648=4,1,0)=1)</formula>
    </cfRule>
    <cfRule type="expression" dxfId="13314" priority="20194">
      <formula>(IF($C648=5,1,0)=1)</formula>
    </cfRule>
    <cfRule type="expression" dxfId="13313" priority="20195">
      <formula>(IF($C648=6,1,0)=1)</formula>
    </cfRule>
    <cfRule type="expression" dxfId="13312" priority="20196">
      <formula>(IF($C648=7,1,0)=1)</formula>
    </cfRule>
    <cfRule type="expression" dxfId="13311" priority="20197">
      <formula>(IF($C648=8,1,0)=1)</formula>
    </cfRule>
    <cfRule type="expression" dxfId="13310" priority="20198">
      <formula>(IF($C648=9,1,0)=1)</formula>
    </cfRule>
    <cfRule type="expression" dxfId="13309" priority="20199">
      <formula>$J648=1</formula>
    </cfRule>
  </conditionalFormatting>
  <conditionalFormatting sqref="C650 E650">
    <cfRule type="expression" dxfId="13308" priority="20164">
      <formula>(IF($C650=0,1,0)=1)</formula>
    </cfRule>
  </conditionalFormatting>
  <conditionalFormatting sqref="C650 E650">
    <cfRule type="expression" dxfId="13307" priority="20165">
      <formula>$J650&lt;0</formula>
    </cfRule>
    <cfRule type="expression" dxfId="13306" priority="20166">
      <formula>(IF($C650=1,1,0)=1)</formula>
    </cfRule>
    <cfRule type="expression" dxfId="13305" priority="20167">
      <formula>(IF($C650=2,1,0)=1)</formula>
    </cfRule>
    <cfRule type="expression" dxfId="13304" priority="20168">
      <formula>(IF($C650=3,1,0)=1)</formula>
    </cfRule>
    <cfRule type="expression" dxfId="13303" priority="20169">
      <formula>(IF($C650=4,1,0)=1)</formula>
    </cfRule>
    <cfRule type="expression" dxfId="13302" priority="20170">
      <formula>(IF($C650=5,1,0)=1)</formula>
    </cfRule>
    <cfRule type="expression" dxfId="13301" priority="20171">
      <formula>(IF($C650=6,1,0)=1)</formula>
    </cfRule>
    <cfRule type="expression" dxfId="13300" priority="20172">
      <formula>(IF($C650=7,1,0)=1)</formula>
    </cfRule>
    <cfRule type="expression" dxfId="13299" priority="20173">
      <formula>(IF($C650=8,1,0)=1)</formula>
    </cfRule>
    <cfRule type="expression" dxfId="13298" priority="20174">
      <formula>(IF($C650=9,1,0)=1)</formula>
    </cfRule>
    <cfRule type="expression" dxfId="13297" priority="20175">
      <formula>$J650=1</formula>
    </cfRule>
  </conditionalFormatting>
  <conditionalFormatting sqref="C651">
    <cfRule type="expression" dxfId="13296" priority="20153">
      <formula>$J651&lt;0</formula>
    </cfRule>
    <cfRule type="expression" dxfId="13295" priority="20154">
      <formula>(IF($C651=1,1,0)=1)</formula>
    </cfRule>
    <cfRule type="expression" dxfId="13294" priority="20155">
      <formula>(IF($C651=2,1,0)=1)</formula>
    </cfRule>
    <cfRule type="expression" dxfId="13293" priority="20156">
      <formula>(IF($C651=3,1,0)=1)</formula>
    </cfRule>
    <cfRule type="expression" dxfId="13292" priority="20157">
      <formula>(IF($C651=4,1,0)=1)</formula>
    </cfRule>
    <cfRule type="expression" dxfId="13291" priority="20158">
      <formula>(IF($C651=5,1,0)=1)</formula>
    </cfRule>
    <cfRule type="expression" dxfId="13290" priority="20159">
      <formula>(IF($C651=6,1,0)=1)</formula>
    </cfRule>
    <cfRule type="expression" dxfId="13289" priority="20160">
      <formula>(IF($C651=7,1,0)=1)</formula>
    </cfRule>
    <cfRule type="expression" dxfId="13288" priority="20161">
      <formula>(IF($C651=8,1,0)=1)</formula>
    </cfRule>
    <cfRule type="expression" dxfId="13287" priority="20162">
      <formula>(IF($C651=9,1,0)=1)</formula>
    </cfRule>
    <cfRule type="expression" dxfId="13286" priority="20163">
      <formula>$J651=1</formula>
    </cfRule>
  </conditionalFormatting>
  <conditionalFormatting sqref="C652">
    <cfRule type="expression" dxfId="13285" priority="20140">
      <formula>(IF($C652=0,1,0)=1)</formula>
    </cfRule>
  </conditionalFormatting>
  <conditionalFormatting sqref="C652">
    <cfRule type="expression" dxfId="13284" priority="20141">
      <formula>$J652&lt;0</formula>
    </cfRule>
    <cfRule type="expression" dxfId="13283" priority="20142">
      <formula>(IF($C652=1,1,0)=1)</formula>
    </cfRule>
    <cfRule type="expression" dxfId="13282" priority="20143">
      <formula>(IF($C652=2,1,0)=1)</formula>
    </cfRule>
    <cfRule type="expression" dxfId="13281" priority="20144">
      <formula>(IF($C652=3,1,0)=1)</formula>
    </cfRule>
    <cfRule type="expression" dxfId="13280" priority="20145">
      <formula>(IF($C652=4,1,0)=1)</formula>
    </cfRule>
    <cfRule type="expression" dxfId="13279" priority="20146">
      <formula>(IF($C652=5,1,0)=1)</formula>
    </cfRule>
    <cfRule type="expression" dxfId="13278" priority="20147">
      <formula>(IF($C652=6,1,0)=1)</formula>
    </cfRule>
    <cfRule type="expression" dxfId="13277" priority="20148">
      <formula>(IF($C652=7,1,0)=1)</formula>
    </cfRule>
    <cfRule type="expression" dxfId="13276" priority="20149">
      <formula>(IF($C652=8,1,0)=1)</formula>
    </cfRule>
    <cfRule type="expression" dxfId="13275" priority="20150">
      <formula>(IF($C652=9,1,0)=1)</formula>
    </cfRule>
    <cfRule type="expression" dxfId="13274" priority="20151">
      <formula>$J652=1</formula>
    </cfRule>
  </conditionalFormatting>
  <conditionalFormatting sqref="E652">
    <cfRule type="expression" dxfId="13273" priority="20116">
      <formula>(IF($C652=0,1,0)=1)</formula>
    </cfRule>
  </conditionalFormatting>
  <conditionalFormatting sqref="E652">
    <cfRule type="expression" dxfId="13272" priority="20117">
      <formula>$J652&lt;0</formula>
    </cfRule>
    <cfRule type="expression" dxfId="13271" priority="20118">
      <formula>(IF($C652=1,1,0)=1)</formula>
    </cfRule>
    <cfRule type="expression" dxfId="13270" priority="20119">
      <formula>(IF($C652=2,1,0)=1)</formula>
    </cfRule>
    <cfRule type="expression" dxfId="13269" priority="20120">
      <formula>(IF($C652=3,1,0)=1)</formula>
    </cfRule>
    <cfRule type="expression" dxfId="13268" priority="20121">
      <formula>(IF($C652=4,1,0)=1)</formula>
    </cfRule>
    <cfRule type="expression" dxfId="13267" priority="20122">
      <formula>(IF($C652=5,1,0)=1)</formula>
    </cfRule>
    <cfRule type="expression" dxfId="13266" priority="20123">
      <formula>(IF($C652=6,1,0)=1)</formula>
    </cfRule>
    <cfRule type="expression" dxfId="13265" priority="20124">
      <formula>(IF($C652=7,1,0)=1)</formula>
    </cfRule>
    <cfRule type="expression" dxfId="13264" priority="20125">
      <formula>(IF($C652=8,1,0)=1)</formula>
    </cfRule>
    <cfRule type="expression" dxfId="13263" priority="20126">
      <formula>(IF($C652=9,1,0)=1)</formula>
    </cfRule>
    <cfRule type="expression" dxfId="13262" priority="20127">
      <formula>$J652=1</formula>
    </cfRule>
  </conditionalFormatting>
  <conditionalFormatting sqref="E651">
    <cfRule type="expression" dxfId="13261" priority="20128">
      <formula>(IF($C651=0,1,0)=1)</formula>
    </cfRule>
  </conditionalFormatting>
  <conditionalFormatting sqref="E651">
    <cfRule type="expression" dxfId="13260" priority="20129">
      <formula>$J651&lt;0</formula>
    </cfRule>
    <cfRule type="expression" dxfId="13259" priority="20130">
      <formula>(IF($C651=1,1,0)=1)</formula>
    </cfRule>
    <cfRule type="expression" dxfId="13258" priority="20131">
      <formula>(IF($C651=2,1,0)=1)</formula>
    </cfRule>
    <cfRule type="expression" dxfId="13257" priority="20132">
      <formula>(IF($C651=3,1,0)=1)</formula>
    </cfRule>
    <cfRule type="expression" dxfId="13256" priority="20133">
      <formula>(IF($C651=4,1,0)=1)</formula>
    </cfRule>
    <cfRule type="expression" dxfId="13255" priority="20134">
      <formula>(IF($C651=5,1,0)=1)</formula>
    </cfRule>
    <cfRule type="expression" dxfId="13254" priority="20135">
      <formula>(IF($C651=6,1,0)=1)</formula>
    </cfRule>
    <cfRule type="expression" dxfId="13253" priority="20136">
      <formula>(IF($C651=7,1,0)=1)</formula>
    </cfRule>
    <cfRule type="expression" dxfId="13252" priority="20137">
      <formula>(IF($C651=8,1,0)=1)</formula>
    </cfRule>
    <cfRule type="expression" dxfId="13251" priority="20138">
      <formula>(IF($C651=9,1,0)=1)</formula>
    </cfRule>
    <cfRule type="expression" dxfId="13250" priority="20139">
      <formula>$J651=1</formula>
    </cfRule>
  </conditionalFormatting>
  <conditionalFormatting sqref="C658 E658">
    <cfRule type="expression" dxfId="13249" priority="20080">
      <formula>(IF($C658=0,1,0)=1)</formula>
    </cfRule>
  </conditionalFormatting>
  <conditionalFormatting sqref="C658 E658">
    <cfRule type="expression" dxfId="13248" priority="20081">
      <formula>$J658&lt;0</formula>
    </cfRule>
    <cfRule type="expression" dxfId="13247" priority="20082">
      <formula>(IF($C658=1,1,0)=1)</formula>
    </cfRule>
    <cfRule type="expression" dxfId="13246" priority="20083">
      <formula>(IF($C658=2,1,0)=1)</formula>
    </cfRule>
    <cfRule type="expression" dxfId="13245" priority="20084">
      <formula>(IF($C658=3,1,0)=1)</formula>
    </cfRule>
    <cfRule type="expression" dxfId="13244" priority="20085">
      <formula>(IF($C658=4,1,0)=1)</formula>
    </cfRule>
    <cfRule type="expression" dxfId="13243" priority="20086">
      <formula>(IF($C658=5,1,0)=1)</formula>
    </cfRule>
    <cfRule type="expression" dxfId="13242" priority="20087">
      <formula>(IF($C658=6,1,0)=1)</formula>
    </cfRule>
    <cfRule type="expression" dxfId="13241" priority="20088">
      <formula>(IF($C658=7,1,0)=1)</formula>
    </cfRule>
    <cfRule type="expression" dxfId="13240" priority="20089">
      <formula>(IF($C658=8,1,0)=1)</formula>
    </cfRule>
    <cfRule type="expression" dxfId="13239" priority="20090">
      <formula>(IF($C658=9,1,0)=1)</formula>
    </cfRule>
    <cfRule type="expression" dxfId="13238" priority="20091">
      <formula>$J658=1</formula>
    </cfRule>
  </conditionalFormatting>
  <conditionalFormatting sqref="D657:D659">
    <cfRule type="expression" dxfId="13237" priority="20105">
      <formula>$J657&lt;0</formula>
    </cfRule>
    <cfRule type="expression" dxfId="13236" priority="20106">
      <formula>(IF($C657=1,1,0)=1)</formula>
    </cfRule>
    <cfRule type="expression" dxfId="13235" priority="20107">
      <formula>(IF($C657=2,1,0)=1)</formula>
    </cfRule>
    <cfRule type="expression" dxfId="13234" priority="20108">
      <formula>(IF($C657=3,1,0)=1)</formula>
    </cfRule>
    <cfRule type="expression" dxfId="13233" priority="20109">
      <formula>(IF($C657=4,1,0)=1)</formula>
    </cfRule>
    <cfRule type="expression" dxfId="13232" priority="20110">
      <formula>(IF($C657=5,1,0)=1)</formula>
    </cfRule>
    <cfRule type="expression" dxfId="13231" priority="20111">
      <formula>(IF($C657=6,1,0)=1)</formula>
    </cfRule>
    <cfRule type="expression" dxfId="13230" priority="20112">
      <formula>(IF($C657=7,1,0)=1)</formula>
    </cfRule>
    <cfRule type="expression" dxfId="13229" priority="20113">
      <formula>(IF($C657=8,1,0)=1)</formula>
    </cfRule>
    <cfRule type="expression" dxfId="13228" priority="20114">
      <formula>(IF($C657=9,1,0)=1)</formula>
    </cfRule>
    <cfRule type="expression" dxfId="13227" priority="20115">
      <formula>$J657=1</formula>
    </cfRule>
  </conditionalFormatting>
  <conditionalFormatting sqref="C657 E657">
    <cfRule type="expression" dxfId="13226" priority="20092">
      <formula>(IF($C657=0,1,0)=1)</formula>
    </cfRule>
  </conditionalFormatting>
  <conditionalFormatting sqref="C657 E657">
    <cfRule type="expression" dxfId="13225" priority="20093">
      <formula>$J657&lt;0</formula>
    </cfRule>
    <cfRule type="expression" dxfId="13224" priority="20094">
      <formula>(IF($C657=1,1,0)=1)</formula>
    </cfRule>
    <cfRule type="expression" dxfId="13223" priority="20095">
      <formula>(IF($C657=2,1,0)=1)</formula>
    </cfRule>
    <cfRule type="expression" dxfId="13222" priority="20096">
      <formula>(IF($C657=3,1,0)=1)</formula>
    </cfRule>
    <cfRule type="expression" dxfId="13221" priority="20097">
      <formula>(IF($C657=4,1,0)=1)</formula>
    </cfRule>
    <cfRule type="expression" dxfId="13220" priority="20098">
      <formula>(IF($C657=5,1,0)=1)</formula>
    </cfRule>
    <cfRule type="expression" dxfId="13219" priority="20099">
      <formula>(IF($C657=6,1,0)=1)</formula>
    </cfRule>
    <cfRule type="expression" dxfId="13218" priority="20100">
      <formula>(IF($C657=7,1,0)=1)</formula>
    </cfRule>
    <cfRule type="expression" dxfId="13217" priority="20101">
      <formula>(IF($C657=8,1,0)=1)</formula>
    </cfRule>
    <cfRule type="expression" dxfId="13216" priority="20102">
      <formula>(IF($C657=9,1,0)=1)</formula>
    </cfRule>
    <cfRule type="expression" dxfId="13215" priority="20103">
      <formula>$J657=1</formula>
    </cfRule>
  </conditionalFormatting>
  <conditionalFormatting sqref="C659 E659">
    <cfRule type="expression" dxfId="13214" priority="20068">
      <formula>(IF($C659=0,1,0)=1)</formula>
    </cfRule>
  </conditionalFormatting>
  <conditionalFormatting sqref="C659 E659">
    <cfRule type="expression" dxfId="13213" priority="20069">
      <formula>$J659&lt;0</formula>
    </cfRule>
    <cfRule type="expression" dxfId="13212" priority="20070">
      <formula>(IF($C659=1,1,0)=1)</formula>
    </cfRule>
    <cfRule type="expression" dxfId="13211" priority="20071">
      <formula>(IF($C659=2,1,0)=1)</formula>
    </cfRule>
    <cfRule type="expression" dxfId="13210" priority="20072">
      <formula>(IF($C659=3,1,0)=1)</formula>
    </cfRule>
    <cfRule type="expression" dxfId="13209" priority="20073">
      <formula>(IF($C659=4,1,0)=1)</formula>
    </cfRule>
    <cfRule type="expression" dxfId="13208" priority="20074">
      <formula>(IF($C659=5,1,0)=1)</formula>
    </cfRule>
    <cfRule type="expression" dxfId="13207" priority="20075">
      <formula>(IF($C659=6,1,0)=1)</formula>
    </cfRule>
    <cfRule type="expression" dxfId="13206" priority="20076">
      <formula>(IF($C659=7,1,0)=1)</formula>
    </cfRule>
    <cfRule type="expression" dxfId="13205" priority="20077">
      <formula>(IF($C659=8,1,0)=1)</formula>
    </cfRule>
    <cfRule type="expression" dxfId="13204" priority="20078">
      <formula>(IF($C659=9,1,0)=1)</formula>
    </cfRule>
    <cfRule type="expression" dxfId="13203" priority="20079">
      <formula>$J659=1</formula>
    </cfRule>
  </conditionalFormatting>
  <conditionalFormatting sqref="F654">
    <cfRule type="expression" dxfId="13202" priority="20056">
      <formula>(IF($C654=0,1,0)=1)</formula>
    </cfRule>
  </conditionalFormatting>
  <conditionalFormatting sqref="F654">
    <cfRule type="expression" dxfId="13201" priority="20057">
      <formula>$J654&lt;0</formula>
    </cfRule>
    <cfRule type="expression" dxfId="13200" priority="20058">
      <formula>(IF($C654=1,1,0)=1)</formula>
    </cfRule>
    <cfRule type="expression" dxfId="13199" priority="20059">
      <formula>(IF($C654=2,1,0)=1)</formula>
    </cfRule>
    <cfRule type="expression" dxfId="13198" priority="20060">
      <formula>(IF($C654=3,1,0)=1)</formula>
    </cfRule>
    <cfRule type="expression" dxfId="13197" priority="20061">
      <formula>(IF($C654=4,1,0)=1)</formula>
    </cfRule>
    <cfRule type="expression" dxfId="13196" priority="20062">
      <formula>(IF($C654=5,1,0)=1)</formula>
    </cfRule>
    <cfRule type="expression" dxfId="13195" priority="20063">
      <formula>(IF($C654=6,1,0)=1)</formula>
    </cfRule>
    <cfRule type="expression" dxfId="13194" priority="20064">
      <formula>(IF($C654=7,1,0)=1)</formula>
    </cfRule>
    <cfRule type="expression" dxfId="13193" priority="20065">
      <formula>(IF($C654=8,1,0)=1)</formula>
    </cfRule>
    <cfRule type="expression" dxfId="13192" priority="20066">
      <formula>(IF($C654=9,1,0)=1)</formula>
    </cfRule>
    <cfRule type="expression" dxfId="13191" priority="20067">
      <formula>$J654=1</formula>
    </cfRule>
  </conditionalFormatting>
  <conditionalFormatting sqref="F618">
    <cfRule type="expression" dxfId="13190" priority="20044">
      <formula>(IF($C618=0,1,0)=1)</formula>
    </cfRule>
  </conditionalFormatting>
  <conditionalFormatting sqref="F618">
    <cfRule type="expression" dxfId="13189" priority="20045">
      <formula>$J618&lt;0</formula>
    </cfRule>
    <cfRule type="expression" dxfId="13188" priority="20046">
      <formula>(IF($C618=1,1,0)=1)</formula>
    </cfRule>
    <cfRule type="expression" dxfId="13187" priority="20047">
      <formula>(IF($C618=2,1,0)=1)</formula>
    </cfRule>
    <cfRule type="expression" dxfId="13186" priority="20048">
      <formula>(IF($C618=3,1,0)=1)</formula>
    </cfRule>
    <cfRule type="expression" dxfId="13185" priority="20049">
      <formula>(IF($C618=4,1,0)=1)</formula>
    </cfRule>
    <cfRule type="expression" dxfId="13184" priority="20050">
      <formula>(IF($C618=5,1,0)=1)</formula>
    </cfRule>
    <cfRule type="expression" dxfId="13183" priority="20051">
      <formula>(IF($C618=6,1,0)=1)</formula>
    </cfRule>
    <cfRule type="expression" dxfId="13182" priority="20052">
      <formula>(IF($C618=7,1,0)=1)</formula>
    </cfRule>
    <cfRule type="expression" dxfId="13181" priority="20053">
      <formula>(IF($C618=8,1,0)=1)</formula>
    </cfRule>
    <cfRule type="expression" dxfId="13180" priority="20054">
      <formula>(IF($C618=9,1,0)=1)</formula>
    </cfRule>
    <cfRule type="expression" dxfId="13179" priority="20055">
      <formula>$J618=1</formula>
    </cfRule>
  </conditionalFormatting>
  <conditionalFormatting sqref="F619">
    <cfRule type="expression" dxfId="13178" priority="20032">
      <formula>(IF($C619=0,1,0)=1)</formula>
    </cfRule>
  </conditionalFormatting>
  <conditionalFormatting sqref="F619">
    <cfRule type="expression" dxfId="13177" priority="20033">
      <formula>$J619&lt;0</formula>
    </cfRule>
    <cfRule type="expression" dxfId="13176" priority="20034">
      <formula>(IF($C619=1,1,0)=1)</formula>
    </cfRule>
    <cfRule type="expression" dxfId="13175" priority="20035">
      <formula>(IF($C619=2,1,0)=1)</formula>
    </cfRule>
    <cfRule type="expression" dxfId="13174" priority="20036">
      <formula>(IF($C619=3,1,0)=1)</formula>
    </cfRule>
    <cfRule type="expression" dxfId="13173" priority="20037">
      <formula>(IF($C619=4,1,0)=1)</formula>
    </cfRule>
    <cfRule type="expression" dxfId="13172" priority="20038">
      <formula>(IF($C619=5,1,0)=1)</formula>
    </cfRule>
    <cfRule type="expression" dxfId="13171" priority="20039">
      <formula>(IF($C619=6,1,0)=1)</formula>
    </cfRule>
    <cfRule type="expression" dxfId="13170" priority="20040">
      <formula>(IF($C619=7,1,0)=1)</formula>
    </cfRule>
    <cfRule type="expression" dxfId="13169" priority="20041">
      <formula>(IF($C619=8,1,0)=1)</formula>
    </cfRule>
    <cfRule type="expression" dxfId="13168" priority="20042">
      <formula>(IF($C619=9,1,0)=1)</formula>
    </cfRule>
    <cfRule type="expression" dxfId="13167" priority="20043">
      <formula>$J619=1</formula>
    </cfRule>
  </conditionalFormatting>
  <conditionalFormatting sqref="F624">
    <cfRule type="expression" dxfId="13166" priority="20020">
      <formula>(IF($C624=0,1,0)=1)</formula>
    </cfRule>
  </conditionalFormatting>
  <conditionalFormatting sqref="F624">
    <cfRule type="expression" dxfId="13165" priority="20021">
      <formula>$J624&lt;0</formula>
    </cfRule>
    <cfRule type="expression" dxfId="13164" priority="20022">
      <formula>(IF($C624=1,1,0)=1)</formula>
    </cfRule>
    <cfRule type="expression" dxfId="13163" priority="20023">
      <formula>(IF($C624=2,1,0)=1)</formula>
    </cfRule>
    <cfRule type="expression" dxfId="13162" priority="20024">
      <formula>(IF($C624=3,1,0)=1)</formula>
    </cfRule>
    <cfRule type="expression" dxfId="13161" priority="20025">
      <formula>(IF($C624=4,1,0)=1)</formula>
    </cfRule>
    <cfRule type="expression" dxfId="13160" priority="20026">
      <formula>(IF($C624=5,1,0)=1)</formula>
    </cfRule>
    <cfRule type="expression" dxfId="13159" priority="20027">
      <formula>(IF($C624=6,1,0)=1)</formula>
    </cfRule>
    <cfRule type="expression" dxfId="13158" priority="20028">
      <formula>(IF($C624=7,1,0)=1)</formula>
    </cfRule>
    <cfRule type="expression" dxfId="13157" priority="20029">
      <formula>(IF($C624=8,1,0)=1)</formula>
    </cfRule>
    <cfRule type="expression" dxfId="13156" priority="20030">
      <formula>(IF($C624=9,1,0)=1)</formula>
    </cfRule>
    <cfRule type="expression" dxfId="13155" priority="20031">
      <formula>$J624=1</formula>
    </cfRule>
  </conditionalFormatting>
  <conditionalFormatting sqref="F630">
    <cfRule type="expression" dxfId="13154" priority="20008">
      <formula>(IF($C630=0,1,0)=1)</formula>
    </cfRule>
  </conditionalFormatting>
  <conditionalFormatting sqref="F630">
    <cfRule type="expression" dxfId="13153" priority="20009">
      <formula>$J630&lt;0</formula>
    </cfRule>
    <cfRule type="expression" dxfId="13152" priority="20010">
      <formula>(IF($C630=1,1,0)=1)</formula>
    </cfRule>
    <cfRule type="expression" dxfId="13151" priority="20011">
      <formula>(IF($C630=2,1,0)=1)</formula>
    </cfRule>
    <cfRule type="expression" dxfId="13150" priority="20012">
      <formula>(IF($C630=3,1,0)=1)</formula>
    </cfRule>
    <cfRule type="expression" dxfId="13149" priority="20013">
      <formula>(IF($C630=4,1,0)=1)</formula>
    </cfRule>
    <cfRule type="expression" dxfId="13148" priority="20014">
      <formula>(IF($C630=5,1,0)=1)</formula>
    </cfRule>
    <cfRule type="expression" dxfId="13147" priority="20015">
      <formula>(IF($C630=6,1,0)=1)</formula>
    </cfRule>
    <cfRule type="expression" dxfId="13146" priority="20016">
      <formula>(IF($C630=7,1,0)=1)</formula>
    </cfRule>
    <cfRule type="expression" dxfId="13145" priority="20017">
      <formula>(IF($C630=8,1,0)=1)</formula>
    </cfRule>
    <cfRule type="expression" dxfId="13144" priority="20018">
      <formula>(IF($C630=9,1,0)=1)</formula>
    </cfRule>
    <cfRule type="expression" dxfId="13143" priority="20019">
      <formula>$J630=1</formula>
    </cfRule>
  </conditionalFormatting>
  <conditionalFormatting sqref="F635">
    <cfRule type="expression" dxfId="13142" priority="19996">
      <formula>(IF($C635=0,1,0)=1)</formula>
    </cfRule>
  </conditionalFormatting>
  <conditionalFormatting sqref="F635">
    <cfRule type="expression" dxfId="13141" priority="19997">
      <formula>$J635&lt;0</formula>
    </cfRule>
    <cfRule type="expression" dxfId="13140" priority="19998">
      <formula>(IF($C635=1,1,0)=1)</formula>
    </cfRule>
    <cfRule type="expression" dxfId="13139" priority="19999">
      <formula>(IF($C635=2,1,0)=1)</formula>
    </cfRule>
    <cfRule type="expression" dxfId="13138" priority="20000">
      <formula>(IF($C635=3,1,0)=1)</formula>
    </cfRule>
    <cfRule type="expression" dxfId="13137" priority="20001">
      <formula>(IF($C635=4,1,0)=1)</formula>
    </cfRule>
    <cfRule type="expression" dxfId="13136" priority="20002">
      <formula>(IF($C635=5,1,0)=1)</formula>
    </cfRule>
    <cfRule type="expression" dxfId="13135" priority="20003">
      <formula>(IF($C635=6,1,0)=1)</formula>
    </cfRule>
    <cfRule type="expression" dxfId="13134" priority="20004">
      <formula>(IF($C635=7,1,0)=1)</formula>
    </cfRule>
    <cfRule type="expression" dxfId="13133" priority="20005">
      <formula>(IF($C635=8,1,0)=1)</formula>
    </cfRule>
    <cfRule type="expression" dxfId="13132" priority="20006">
      <formula>(IF($C635=9,1,0)=1)</formula>
    </cfRule>
    <cfRule type="expression" dxfId="13131" priority="20007">
      <formula>$J635=1</formula>
    </cfRule>
  </conditionalFormatting>
  <conditionalFormatting sqref="F641">
    <cfRule type="expression" dxfId="13130" priority="19984">
      <formula>(IF($C641=0,1,0)=1)</formula>
    </cfRule>
  </conditionalFormatting>
  <conditionalFormatting sqref="F641">
    <cfRule type="expression" dxfId="13129" priority="19985">
      <formula>$J641&lt;0</formula>
    </cfRule>
    <cfRule type="expression" dxfId="13128" priority="19986">
      <formula>(IF($C641=1,1,0)=1)</formula>
    </cfRule>
    <cfRule type="expression" dxfId="13127" priority="19987">
      <formula>(IF($C641=2,1,0)=1)</formula>
    </cfRule>
    <cfRule type="expression" dxfId="13126" priority="19988">
      <formula>(IF($C641=3,1,0)=1)</formula>
    </cfRule>
    <cfRule type="expression" dxfId="13125" priority="19989">
      <formula>(IF($C641=4,1,0)=1)</formula>
    </cfRule>
    <cfRule type="expression" dxfId="13124" priority="19990">
      <formula>(IF($C641=5,1,0)=1)</formula>
    </cfRule>
    <cfRule type="expression" dxfId="13123" priority="19991">
      <formula>(IF($C641=6,1,0)=1)</formula>
    </cfRule>
    <cfRule type="expression" dxfId="13122" priority="19992">
      <formula>(IF($C641=7,1,0)=1)</formula>
    </cfRule>
    <cfRule type="expression" dxfId="13121" priority="19993">
      <formula>(IF($C641=8,1,0)=1)</formula>
    </cfRule>
    <cfRule type="expression" dxfId="13120" priority="19994">
      <formula>(IF($C641=9,1,0)=1)</formula>
    </cfRule>
    <cfRule type="expression" dxfId="13119" priority="19995">
      <formula>$J641=1</formula>
    </cfRule>
  </conditionalFormatting>
  <conditionalFormatting sqref="F647">
    <cfRule type="expression" dxfId="13118" priority="19972">
      <formula>(IF($C647=0,1,0)=1)</formula>
    </cfRule>
  </conditionalFormatting>
  <conditionalFormatting sqref="F647">
    <cfRule type="expression" dxfId="13117" priority="19973">
      <formula>$J647&lt;0</formula>
    </cfRule>
    <cfRule type="expression" dxfId="13116" priority="19974">
      <formula>(IF($C647=1,1,0)=1)</formula>
    </cfRule>
    <cfRule type="expression" dxfId="13115" priority="19975">
      <formula>(IF($C647=2,1,0)=1)</formula>
    </cfRule>
    <cfRule type="expression" dxfId="13114" priority="19976">
      <formula>(IF($C647=3,1,0)=1)</formula>
    </cfRule>
    <cfRule type="expression" dxfId="13113" priority="19977">
      <formula>(IF($C647=4,1,0)=1)</formula>
    </cfRule>
    <cfRule type="expression" dxfId="13112" priority="19978">
      <formula>(IF($C647=5,1,0)=1)</formula>
    </cfRule>
    <cfRule type="expression" dxfId="13111" priority="19979">
      <formula>(IF($C647=6,1,0)=1)</formula>
    </cfRule>
    <cfRule type="expression" dxfId="13110" priority="19980">
      <formula>(IF($C647=7,1,0)=1)</formula>
    </cfRule>
    <cfRule type="expression" dxfId="13109" priority="19981">
      <formula>(IF($C647=8,1,0)=1)</formula>
    </cfRule>
    <cfRule type="expression" dxfId="13108" priority="19982">
      <formula>(IF($C647=9,1,0)=1)</formula>
    </cfRule>
    <cfRule type="expression" dxfId="13107" priority="19983">
      <formula>$J647=1</formula>
    </cfRule>
  </conditionalFormatting>
  <conditionalFormatting sqref="F655">
    <cfRule type="expression" dxfId="13106" priority="19960">
      <formula>(IF($C655=0,1,0)=1)</formula>
    </cfRule>
  </conditionalFormatting>
  <conditionalFormatting sqref="F655">
    <cfRule type="expression" dxfId="13105" priority="19961">
      <formula>$J655&lt;0</formula>
    </cfRule>
    <cfRule type="expression" dxfId="13104" priority="19962">
      <formula>(IF($C655=1,1,0)=1)</formula>
    </cfRule>
    <cfRule type="expression" dxfId="13103" priority="19963">
      <formula>(IF($C655=2,1,0)=1)</formula>
    </cfRule>
    <cfRule type="expression" dxfId="13102" priority="19964">
      <formula>(IF($C655=3,1,0)=1)</formula>
    </cfRule>
    <cfRule type="expression" dxfId="13101" priority="19965">
      <formula>(IF($C655=4,1,0)=1)</formula>
    </cfRule>
    <cfRule type="expression" dxfId="13100" priority="19966">
      <formula>(IF($C655=5,1,0)=1)</formula>
    </cfRule>
    <cfRule type="expression" dxfId="13099" priority="19967">
      <formula>(IF($C655=6,1,0)=1)</formula>
    </cfRule>
    <cfRule type="expression" dxfId="13098" priority="19968">
      <formula>(IF($C655=7,1,0)=1)</formula>
    </cfRule>
    <cfRule type="expression" dxfId="13097" priority="19969">
      <formula>(IF($C655=8,1,0)=1)</formula>
    </cfRule>
    <cfRule type="expression" dxfId="13096" priority="19970">
      <formula>(IF($C655=9,1,0)=1)</formula>
    </cfRule>
    <cfRule type="expression" dxfId="13095" priority="19971">
      <formula>$J655=1</formula>
    </cfRule>
  </conditionalFormatting>
  <conditionalFormatting sqref="F656">
    <cfRule type="expression" dxfId="13094" priority="19948">
      <formula>(IF($C656=0,1,0)=1)</formula>
    </cfRule>
  </conditionalFormatting>
  <conditionalFormatting sqref="F656">
    <cfRule type="expression" dxfId="13093" priority="19949">
      <formula>$J656&lt;0</formula>
    </cfRule>
    <cfRule type="expression" dxfId="13092" priority="19950">
      <formula>(IF($C656=1,1,0)=1)</formula>
    </cfRule>
    <cfRule type="expression" dxfId="13091" priority="19951">
      <formula>(IF($C656=2,1,0)=1)</formula>
    </cfRule>
    <cfRule type="expression" dxfId="13090" priority="19952">
      <formula>(IF($C656=3,1,0)=1)</formula>
    </cfRule>
    <cfRule type="expression" dxfId="13089" priority="19953">
      <formula>(IF($C656=4,1,0)=1)</formula>
    </cfRule>
    <cfRule type="expression" dxfId="13088" priority="19954">
      <formula>(IF($C656=5,1,0)=1)</formula>
    </cfRule>
    <cfRule type="expression" dxfId="13087" priority="19955">
      <formula>(IF($C656=6,1,0)=1)</formula>
    </cfRule>
    <cfRule type="expression" dxfId="13086" priority="19956">
      <formula>(IF($C656=7,1,0)=1)</formula>
    </cfRule>
    <cfRule type="expression" dxfId="13085" priority="19957">
      <formula>(IF($C656=8,1,0)=1)</formula>
    </cfRule>
    <cfRule type="expression" dxfId="13084" priority="19958">
      <formula>(IF($C656=9,1,0)=1)</formula>
    </cfRule>
    <cfRule type="expression" dxfId="13083" priority="19959">
      <formula>$J656=1</formula>
    </cfRule>
  </conditionalFormatting>
  <conditionalFormatting sqref="F661">
    <cfRule type="expression" dxfId="13082" priority="19936">
      <formula>(IF($C661=0,1,0)=1)</formula>
    </cfRule>
  </conditionalFormatting>
  <conditionalFormatting sqref="F661">
    <cfRule type="expression" dxfId="13081" priority="19937">
      <formula>$J661&lt;0</formula>
    </cfRule>
    <cfRule type="expression" dxfId="13080" priority="19938">
      <formula>(IF($C661=1,1,0)=1)</formula>
    </cfRule>
    <cfRule type="expression" dxfId="13079" priority="19939">
      <formula>(IF($C661=2,1,0)=1)</formula>
    </cfRule>
    <cfRule type="expression" dxfId="13078" priority="19940">
      <formula>(IF($C661=3,1,0)=1)</formula>
    </cfRule>
    <cfRule type="expression" dxfId="13077" priority="19941">
      <formula>(IF($C661=4,1,0)=1)</formula>
    </cfRule>
    <cfRule type="expression" dxfId="13076" priority="19942">
      <formula>(IF($C661=5,1,0)=1)</formula>
    </cfRule>
    <cfRule type="expression" dxfId="13075" priority="19943">
      <formula>(IF($C661=6,1,0)=1)</formula>
    </cfRule>
    <cfRule type="expression" dxfId="13074" priority="19944">
      <formula>(IF($C661=7,1,0)=1)</formula>
    </cfRule>
    <cfRule type="expression" dxfId="13073" priority="19945">
      <formula>(IF($C661=8,1,0)=1)</formula>
    </cfRule>
    <cfRule type="expression" dxfId="13072" priority="19946">
      <formula>(IF($C661=9,1,0)=1)</formula>
    </cfRule>
    <cfRule type="expression" dxfId="13071" priority="19947">
      <formula>$J661=1</formula>
    </cfRule>
  </conditionalFormatting>
  <conditionalFormatting sqref="F662">
    <cfRule type="expression" dxfId="13070" priority="19924">
      <formula>(IF($C662=0,1,0)=1)</formula>
    </cfRule>
  </conditionalFormatting>
  <conditionalFormatting sqref="F662">
    <cfRule type="expression" dxfId="13069" priority="19925">
      <formula>$J662&lt;0</formula>
    </cfRule>
    <cfRule type="expression" dxfId="13068" priority="19926">
      <formula>(IF($C662=1,1,0)=1)</formula>
    </cfRule>
    <cfRule type="expression" dxfId="13067" priority="19927">
      <formula>(IF($C662=2,1,0)=1)</formula>
    </cfRule>
    <cfRule type="expression" dxfId="13066" priority="19928">
      <formula>(IF($C662=3,1,0)=1)</formula>
    </cfRule>
    <cfRule type="expression" dxfId="13065" priority="19929">
      <formula>(IF($C662=4,1,0)=1)</formula>
    </cfRule>
    <cfRule type="expression" dxfId="13064" priority="19930">
      <formula>(IF($C662=5,1,0)=1)</formula>
    </cfRule>
    <cfRule type="expression" dxfId="13063" priority="19931">
      <formula>(IF($C662=6,1,0)=1)</formula>
    </cfRule>
    <cfRule type="expression" dxfId="13062" priority="19932">
      <formula>(IF($C662=7,1,0)=1)</formula>
    </cfRule>
    <cfRule type="expression" dxfId="13061" priority="19933">
      <formula>(IF($C662=8,1,0)=1)</formula>
    </cfRule>
    <cfRule type="expression" dxfId="13060" priority="19934">
      <formula>(IF($C662=9,1,0)=1)</formula>
    </cfRule>
    <cfRule type="expression" dxfId="13059" priority="19935">
      <formula>$J662=1</formula>
    </cfRule>
  </conditionalFormatting>
  <conditionalFormatting sqref="F660">
    <cfRule type="expression" dxfId="13058" priority="19912">
      <formula>(IF($C660=0,1,0)=1)</formula>
    </cfRule>
  </conditionalFormatting>
  <conditionalFormatting sqref="F660">
    <cfRule type="expression" dxfId="13057" priority="19913">
      <formula>$J660&lt;0</formula>
    </cfRule>
    <cfRule type="expression" dxfId="13056" priority="19914">
      <formula>(IF($C660=1,1,0)=1)</formula>
    </cfRule>
    <cfRule type="expression" dxfId="13055" priority="19915">
      <formula>(IF($C660=2,1,0)=1)</formula>
    </cfRule>
    <cfRule type="expression" dxfId="13054" priority="19916">
      <formula>(IF($C660=3,1,0)=1)</formula>
    </cfRule>
    <cfRule type="expression" dxfId="13053" priority="19917">
      <formula>(IF($C660=4,1,0)=1)</formula>
    </cfRule>
    <cfRule type="expression" dxfId="13052" priority="19918">
      <formula>(IF($C660=5,1,0)=1)</formula>
    </cfRule>
    <cfRule type="expression" dxfId="13051" priority="19919">
      <formula>(IF($C660=6,1,0)=1)</formula>
    </cfRule>
    <cfRule type="expression" dxfId="13050" priority="19920">
      <formula>(IF($C660=7,1,0)=1)</formula>
    </cfRule>
    <cfRule type="expression" dxfId="13049" priority="19921">
      <formula>(IF($C660=8,1,0)=1)</formula>
    </cfRule>
    <cfRule type="expression" dxfId="13048" priority="19922">
      <formula>(IF($C660=9,1,0)=1)</formula>
    </cfRule>
    <cfRule type="expression" dxfId="13047" priority="19923">
      <formula>$J660=1</formula>
    </cfRule>
  </conditionalFormatting>
  <conditionalFormatting sqref="F653">
    <cfRule type="expression" dxfId="13046" priority="19900">
      <formula>(IF($C653=0,1,0)=1)</formula>
    </cfRule>
  </conditionalFormatting>
  <conditionalFormatting sqref="F653">
    <cfRule type="expression" dxfId="13045" priority="19901">
      <formula>$J653&lt;0</formula>
    </cfRule>
    <cfRule type="expression" dxfId="13044" priority="19902">
      <formula>(IF($C653=1,1,0)=1)</formula>
    </cfRule>
    <cfRule type="expression" dxfId="13043" priority="19903">
      <formula>(IF($C653=2,1,0)=1)</formula>
    </cfRule>
    <cfRule type="expression" dxfId="13042" priority="19904">
      <formula>(IF($C653=3,1,0)=1)</formula>
    </cfRule>
    <cfRule type="expression" dxfId="13041" priority="19905">
      <formula>(IF($C653=4,1,0)=1)</formula>
    </cfRule>
    <cfRule type="expression" dxfId="13040" priority="19906">
      <formula>(IF($C653=5,1,0)=1)</formula>
    </cfRule>
    <cfRule type="expression" dxfId="13039" priority="19907">
      <formula>(IF($C653=6,1,0)=1)</formula>
    </cfRule>
    <cfRule type="expression" dxfId="13038" priority="19908">
      <formula>(IF($C653=7,1,0)=1)</formula>
    </cfRule>
    <cfRule type="expression" dxfId="13037" priority="19909">
      <formula>(IF($C653=8,1,0)=1)</formula>
    </cfRule>
    <cfRule type="expression" dxfId="13036" priority="19910">
      <formula>(IF($C653=9,1,0)=1)</formula>
    </cfRule>
    <cfRule type="expression" dxfId="13035" priority="19911">
      <formula>$J653=1</formula>
    </cfRule>
  </conditionalFormatting>
  <conditionalFormatting sqref="F626">
    <cfRule type="expression" dxfId="13034" priority="19876">
      <formula>(IF($C626=0,1,0)=1)</formula>
    </cfRule>
  </conditionalFormatting>
  <conditionalFormatting sqref="F626">
    <cfRule type="expression" dxfId="13033" priority="19877">
      <formula>$J626&lt;0</formula>
    </cfRule>
    <cfRule type="expression" dxfId="13032" priority="19878">
      <formula>(IF($C626=1,1,0)=1)</formula>
    </cfRule>
    <cfRule type="expression" dxfId="13031" priority="19879">
      <formula>(IF($C626=2,1,0)=1)</formula>
    </cfRule>
    <cfRule type="expression" dxfId="13030" priority="19880">
      <formula>(IF($C626=3,1,0)=1)</formula>
    </cfRule>
    <cfRule type="expression" dxfId="13029" priority="19881">
      <formula>(IF($C626=4,1,0)=1)</formula>
    </cfRule>
    <cfRule type="expression" dxfId="13028" priority="19882">
      <formula>(IF($C626=5,1,0)=1)</formula>
    </cfRule>
    <cfRule type="expression" dxfId="13027" priority="19883">
      <formula>(IF($C626=6,1,0)=1)</formula>
    </cfRule>
    <cfRule type="expression" dxfId="13026" priority="19884">
      <formula>(IF($C626=7,1,0)=1)</formula>
    </cfRule>
    <cfRule type="expression" dxfId="13025" priority="19885">
      <formula>(IF($C626=8,1,0)=1)</formula>
    </cfRule>
    <cfRule type="expression" dxfId="13024" priority="19886">
      <formula>(IF($C626=9,1,0)=1)</formula>
    </cfRule>
    <cfRule type="expression" dxfId="13023" priority="19887">
      <formula>$J626=1</formula>
    </cfRule>
  </conditionalFormatting>
  <conditionalFormatting sqref="F625">
    <cfRule type="expression" dxfId="13022" priority="19888">
      <formula>(IF($C625=0,1,0)=1)</formula>
    </cfRule>
  </conditionalFormatting>
  <conditionalFormatting sqref="F625">
    <cfRule type="expression" dxfId="13021" priority="19889">
      <formula>$J625&lt;0</formula>
    </cfRule>
    <cfRule type="expression" dxfId="13020" priority="19890">
      <formula>(IF($C625=1,1,0)=1)</formula>
    </cfRule>
    <cfRule type="expression" dxfId="13019" priority="19891">
      <formula>(IF($C625=2,1,0)=1)</formula>
    </cfRule>
    <cfRule type="expression" dxfId="13018" priority="19892">
      <formula>(IF($C625=3,1,0)=1)</formula>
    </cfRule>
    <cfRule type="expression" dxfId="13017" priority="19893">
      <formula>(IF($C625=4,1,0)=1)</formula>
    </cfRule>
    <cfRule type="expression" dxfId="13016" priority="19894">
      <formula>(IF($C625=5,1,0)=1)</formula>
    </cfRule>
    <cfRule type="expression" dxfId="13015" priority="19895">
      <formula>(IF($C625=6,1,0)=1)</formula>
    </cfRule>
    <cfRule type="expression" dxfId="13014" priority="19896">
      <formula>(IF($C625=7,1,0)=1)</formula>
    </cfRule>
    <cfRule type="expression" dxfId="13013" priority="19897">
      <formula>(IF($C625=8,1,0)=1)</formula>
    </cfRule>
    <cfRule type="expression" dxfId="13012" priority="19898">
      <formula>(IF($C625=9,1,0)=1)</formula>
    </cfRule>
    <cfRule type="expression" dxfId="13011" priority="19899">
      <formula>$J625=1</formula>
    </cfRule>
  </conditionalFormatting>
  <conditionalFormatting sqref="F627">
    <cfRule type="expression" dxfId="13010" priority="19864">
      <formula>(IF($C627=0,1,0)=1)</formula>
    </cfRule>
  </conditionalFormatting>
  <conditionalFormatting sqref="F627">
    <cfRule type="expression" dxfId="13009" priority="19865">
      <formula>$J627&lt;0</formula>
    </cfRule>
    <cfRule type="expression" dxfId="13008" priority="19866">
      <formula>(IF($C627=1,1,0)=1)</formula>
    </cfRule>
    <cfRule type="expression" dxfId="13007" priority="19867">
      <formula>(IF($C627=2,1,0)=1)</formula>
    </cfRule>
    <cfRule type="expression" dxfId="13006" priority="19868">
      <formula>(IF($C627=3,1,0)=1)</formula>
    </cfRule>
    <cfRule type="expression" dxfId="13005" priority="19869">
      <formula>(IF($C627=4,1,0)=1)</formula>
    </cfRule>
    <cfRule type="expression" dxfId="13004" priority="19870">
      <formula>(IF($C627=5,1,0)=1)</formula>
    </cfRule>
    <cfRule type="expression" dxfId="13003" priority="19871">
      <formula>(IF($C627=6,1,0)=1)</formula>
    </cfRule>
    <cfRule type="expression" dxfId="13002" priority="19872">
      <formula>(IF($C627=7,1,0)=1)</formula>
    </cfRule>
    <cfRule type="expression" dxfId="13001" priority="19873">
      <formula>(IF($C627=8,1,0)=1)</formula>
    </cfRule>
    <cfRule type="expression" dxfId="13000" priority="19874">
      <formula>(IF($C627=9,1,0)=1)</formula>
    </cfRule>
    <cfRule type="expression" dxfId="12999" priority="19875">
      <formula>$J627=1</formula>
    </cfRule>
  </conditionalFormatting>
  <conditionalFormatting sqref="F621">
    <cfRule type="expression" dxfId="12998" priority="19840">
      <formula>(IF($C621=0,1,0)=1)</formula>
    </cfRule>
  </conditionalFormatting>
  <conditionalFormatting sqref="F621">
    <cfRule type="expression" dxfId="12997" priority="19841">
      <formula>$J621&lt;0</formula>
    </cfRule>
    <cfRule type="expression" dxfId="12996" priority="19842">
      <formula>(IF($C621=1,1,0)=1)</formula>
    </cfRule>
    <cfRule type="expression" dxfId="12995" priority="19843">
      <formula>(IF($C621=2,1,0)=1)</formula>
    </cfRule>
    <cfRule type="expression" dxfId="12994" priority="19844">
      <formula>(IF($C621=3,1,0)=1)</formula>
    </cfRule>
    <cfRule type="expression" dxfId="12993" priority="19845">
      <formula>(IF($C621=4,1,0)=1)</formula>
    </cfRule>
    <cfRule type="expression" dxfId="12992" priority="19846">
      <formula>(IF($C621=5,1,0)=1)</formula>
    </cfRule>
    <cfRule type="expression" dxfId="12991" priority="19847">
      <formula>(IF($C621=6,1,0)=1)</formula>
    </cfRule>
    <cfRule type="expression" dxfId="12990" priority="19848">
      <formula>(IF($C621=7,1,0)=1)</formula>
    </cfRule>
    <cfRule type="expression" dxfId="12989" priority="19849">
      <formula>(IF($C621=8,1,0)=1)</formula>
    </cfRule>
    <cfRule type="expression" dxfId="12988" priority="19850">
      <formula>(IF($C621=9,1,0)=1)</formula>
    </cfRule>
    <cfRule type="expression" dxfId="12987" priority="19851">
      <formula>$J621=1</formula>
    </cfRule>
  </conditionalFormatting>
  <conditionalFormatting sqref="F620">
    <cfRule type="expression" dxfId="12986" priority="19852">
      <formula>(IF($C620=0,1,0)=1)</formula>
    </cfRule>
  </conditionalFormatting>
  <conditionalFormatting sqref="F620">
    <cfRule type="expression" dxfId="12985" priority="19853">
      <formula>$J620&lt;0</formula>
    </cfRule>
    <cfRule type="expression" dxfId="12984" priority="19854">
      <formula>(IF($C620=1,1,0)=1)</formula>
    </cfRule>
    <cfRule type="expression" dxfId="12983" priority="19855">
      <formula>(IF($C620=2,1,0)=1)</formula>
    </cfRule>
    <cfRule type="expression" dxfId="12982" priority="19856">
      <formula>(IF($C620=3,1,0)=1)</formula>
    </cfRule>
    <cfRule type="expression" dxfId="12981" priority="19857">
      <formula>(IF($C620=4,1,0)=1)</formula>
    </cfRule>
    <cfRule type="expression" dxfId="12980" priority="19858">
      <formula>(IF($C620=5,1,0)=1)</formula>
    </cfRule>
    <cfRule type="expression" dxfId="12979" priority="19859">
      <formula>(IF($C620=6,1,0)=1)</formula>
    </cfRule>
    <cfRule type="expression" dxfId="12978" priority="19860">
      <formula>(IF($C620=7,1,0)=1)</formula>
    </cfRule>
    <cfRule type="expression" dxfId="12977" priority="19861">
      <formula>(IF($C620=8,1,0)=1)</formula>
    </cfRule>
    <cfRule type="expression" dxfId="12976" priority="19862">
      <formula>(IF($C620=9,1,0)=1)</formula>
    </cfRule>
    <cfRule type="expression" dxfId="12975" priority="19863">
      <formula>$J620=1</formula>
    </cfRule>
  </conditionalFormatting>
  <conditionalFormatting sqref="F622">
    <cfRule type="expression" dxfId="12974" priority="19828">
      <formula>(IF($C622=0,1,0)=1)</formula>
    </cfRule>
  </conditionalFormatting>
  <conditionalFormatting sqref="F622">
    <cfRule type="expression" dxfId="12973" priority="19829">
      <formula>$J622&lt;0</formula>
    </cfRule>
    <cfRule type="expression" dxfId="12972" priority="19830">
      <formula>(IF($C622=1,1,0)=1)</formula>
    </cfRule>
    <cfRule type="expression" dxfId="12971" priority="19831">
      <formula>(IF($C622=2,1,0)=1)</formula>
    </cfRule>
    <cfRule type="expression" dxfId="12970" priority="19832">
      <formula>(IF($C622=3,1,0)=1)</formula>
    </cfRule>
    <cfRule type="expression" dxfId="12969" priority="19833">
      <formula>(IF($C622=4,1,0)=1)</formula>
    </cfRule>
    <cfRule type="expression" dxfId="12968" priority="19834">
      <formula>(IF($C622=5,1,0)=1)</formula>
    </cfRule>
    <cfRule type="expression" dxfId="12967" priority="19835">
      <formula>(IF($C622=6,1,0)=1)</formula>
    </cfRule>
    <cfRule type="expression" dxfId="12966" priority="19836">
      <formula>(IF($C622=7,1,0)=1)</formula>
    </cfRule>
    <cfRule type="expression" dxfId="12965" priority="19837">
      <formula>(IF($C622=8,1,0)=1)</formula>
    </cfRule>
    <cfRule type="expression" dxfId="12964" priority="19838">
      <formula>(IF($C622=9,1,0)=1)</formula>
    </cfRule>
    <cfRule type="expression" dxfId="12963" priority="19839">
      <formula>$J622=1</formula>
    </cfRule>
  </conditionalFormatting>
  <conditionalFormatting sqref="F623">
    <cfRule type="expression" dxfId="12962" priority="19816">
      <formula>(IF($C623=0,1,0)=1)</formula>
    </cfRule>
  </conditionalFormatting>
  <conditionalFormatting sqref="F623">
    <cfRule type="expression" dxfId="12961" priority="19817">
      <formula>$J623&lt;0</formula>
    </cfRule>
    <cfRule type="expression" dxfId="12960" priority="19818">
      <formula>(IF($C623=1,1,0)=1)</formula>
    </cfRule>
    <cfRule type="expression" dxfId="12959" priority="19819">
      <formula>(IF($C623=2,1,0)=1)</formula>
    </cfRule>
    <cfRule type="expression" dxfId="12958" priority="19820">
      <formula>(IF($C623=3,1,0)=1)</formula>
    </cfRule>
    <cfRule type="expression" dxfId="12957" priority="19821">
      <formula>(IF($C623=4,1,0)=1)</formula>
    </cfRule>
    <cfRule type="expression" dxfId="12956" priority="19822">
      <formula>(IF($C623=5,1,0)=1)</formula>
    </cfRule>
    <cfRule type="expression" dxfId="12955" priority="19823">
      <formula>(IF($C623=6,1,0)=1)</formula>
    </cfRule>
    <cfRule type="expression" dxfId="12954" priority="19824">
      <formula>(IF($C623=7,1,0)=1)</formula>
    </cfRule>
    <cfRule type="expression" dxfId="12953" priority="19825">
      <formula>(IF($C623=8,1,0)=1)</formula>
    </cfRule>
    <cfRule type="expression" dxfId="12952" priority="19826">
      <formula>(IF($C623=9,1,0)=1)</formula>
    </cfRule>
    <cfRule type="expression" dxfId="12951" priority="19827">
      <formula>$J623=1</formula>
    </cfRule>
  </conditionalFormatting>
  <conditionalFormatting sqref="F628">
    <cfRule type="expression" dxfId="12950" priority="19804">
      <formula>(IF($C628=0,1,0)=1)</formula>
    </cfRule>
  </conditionalFormatting>
  <conditionalFormatting sqref="F628">
    <cfRule type="expression" dxfId="12949" priority="19805">
      <formula>$J628&lt;0</formula>
    </cfRule>
    <cfRule type="expression" dxfId="12948" priority="19806">
      <formula>(IF($C628=1,1,0)=1)</formula>
    </cfRule>
    <cfRule type="expression" dxfId="12947" priority="19807">
      <formula>(IF($C628=2,1,0)=1)</formula>
    </cfRule>
    <cfRule type="expression" dxfId="12946" priority="19808">
      <formula>(IF($C628=3,1,0)=1)</formula>
    </cfRule>
    <cfRule type="expression" dxfId="12945" priority="19809">
      <formula>(IF($C628=4,1,0)=1)</formula>
    </cfRule>
    <cfRule type="expression" dxfId="12944" priority="19810">
      <formula>(IF($C628=5,1,0)=1)</formula>
    </cfRule>
    <cfRule type="expression" dxfId="12943" priority="19811">
      <formula>(IF($C628=6,1,0)=1)</formula>
    </cfRule>
    <cfRule type="expression" dxfId="12942" priority="19812">
      <formula>(IF($C628=7,1,0)=1)</formula>
    </cfRule>
    <cfRule type="expression" dxfId="12941" priority="19813">
      <formula>(IF($C628=8,1,0)=1)</formula>
    </cfRule>
    <cfRule type="expression" dxfId="12940" priority="19814">
      <formula>(IF($C628=9,1,0)=1)</formula>
    </cfRule>
    <cfRule type="expression" dxfId="12939" priority="19815">
      <formula>$J628=1</formula>
    </cfRule>
  </conditionalFormatting>
  <conditionalFormatting sqref="F629">
    <cfRule type="expression" dxfId="12938" priority="19792">
      <formula>(IF($C629=0,1,0)=1)</formula>
    </cfRule>
  </conditionalFormatting>
  <conditionalFormatting sqref="F629">
    <cfRule type="expression" dxfId="12937" priority="19793">
      <formula>$J629&lt;0</formula>
    </cfRule>
    <cfRule type="expression" dxfId="12936" priority="19794">
      <formula>(IF($C629=1,1,0)=1)</formula>
    </cfRule>
    <cfRule type="expression" dxfId="12935" priority="19795">
      <formula>(IF($C629=2,1,0)=1)</formula>
    </cfRule>
    <cfRule type="expression" dxfId="12934" priority="19796">
      <formula>(IF($C629=3,1,0)=1)</formula>
    </cfRule>
    <cfRule type="expression" dxfId="12933" priority="19797">
      <formula>(IF($C629=4,1,0)=1)</formula>
    </cfRule>
    <cfRule type="expression" dxfId="12932" priority="19798">
      <formula>(IF($C629=5,1,0)=1)</formula>
    </cfRule>
    <cfRule type="expression" dxfId="12931" priority="19799">
      <formula>(IF($C629=6,1,0)=1)</formula>
    </cfRule>
    <cfRule type="expression" dxfId="12930" priority="19800">
      <formula>(IF($C629=7,1,0)=1)</formula>
    </cfRule>
    <cfRule type="expression" dxfId="12929" priority="19801">
      <formula>(IF($C629=8,1,0)=1)</formula>
    </cfRule>
    <cfRule type="expression" dxfId="12928" priority="19802">
      <formula>(IF($C629=9,1,0)=1)</formula>
    </cfRule>
    <cfRule type="expression" dxfId="12927" priority="19803">
      <formula>$J629=1</formula>
    </cfRule>
  </conditionalFormatting>
  <conditionalFormatting sqref="F632">
    <cfRule type="expression" dxfId="12926" priority="19768">
      <formula>(IF($C632=0,1,0)=1)</formula>
    </cfRule>
  </conditionalFormatting>
  <conditionalFormatting sqref="F632">
    <cfRule type="expression" dxfId="12925" priority="19769">
      <formula>$J632&lt;0</formula>
    </cfRule>
    <cfRule type="expression" dxfId="12924" priority="19770">
      <formula>(IF($C632=1,1,0)=1)</formula>
    </cfRule>
    <cfRule type="expression" dxfId="12923" priority="19771">
      <formula>(IF($C632=2,1,0)=1)</formula>
    </cfRule>
    <cfRule type="expression" dxfId="12922" priority="19772">
      <formula>(IF($C632=3,1,0)=1)</formula>
    </cfRule>
    <cfRule type="expression" dxfId="12921" priority="19773">
      <formula>(IF($C632=4,1,0)=1)</formula>
    </cfRule>
    <cfRule type="expression" dxfId="12920" priority="19774">
      <formula>(IF($C632=5,1,0)=1)</formula>
    </cfRule>
    <cfRule type="expression" dxfId="12919" priority="19775">
      <formula>(IF($C632=6,1,0)=1)</formula>
    </cfRule>
    <cfRule type="expression" dxfId="12918" priority="19776">
      <formula>(IF($C632=7,1,0)=1)</formula>
    </cfRule>
    <cfRule type="expression" dxfId="12917" priority="19777">
      <formula>(IF($C632=8,1,0)=1)</formula>
    </cfRule>
    <cfRule type="expression" dxfId="12916" priority="19778">
      <formula>(IF($C632=9,1,0)=1)</formula>
    </cfRule>
    <cfRule type="expression" dxfId="12915" priority="19779">
      <formula>$J632=1</formula>
    </cfRule>
  </conditionalFormatting>
  <conditionalFormatting sqref="F631">
    <cfRule type="expression" dxfId="12914" priority="19780">
      <formula>(IF($C631=0,1,0)=1)</formula>
    </cfRule>
  </conditionalFormatting>
  <conditionalFormatting sqref="F631">
    <cfRule type="expression" dxfId="12913" priority="19781">
      <formula>$J631&lt;0</formula>
    </cfRule>
    <cfRule type="expression" dxfId="12912" priority="19782">
      <formula>(IF($C631=1,1,0)=1)</formula>
    </cfRule>
    <cfRule type="expression" dxfId="12911" priority="19783">
      <formula>(IF($C631=2,1,0)=1)</formula>
    </cfRule>
    <cfRule type="expression" dxfId="12910" priority="19784">
      <formula>(IF($C631=3,1,0)=1)</formula>
    </cfRule>
    <cfRule type="expression" dxfId="12909" priority="19785">
      <formula>(IF($C631=4,1,0)=1)</formula>
    </cfRule>
    <cfRule type="expression" dxfId="12908" priority="19786">
      <formula>(IF($C631=5,1,0)=1)</formula>
    </cfRule>
    <cfRule type="expression" dxfId="12907" priority="19787">
      <formula>(IF($C631=6,1,0)=1)</formula>
    </cfRule>
    <cfRule type="expression" dxfId="12906" priority="19788">
      <formula>(IF($C631=7,1,0)=1)</formula>
    </cfRule>
    <cfRule type="expression" dxfId="12905" priority="19789">
      <formula>(IF($C631=8,1,0)=1)</formula>
    </cfRule>
    <cfRule type="expression" dxfId="12904" priority="19790">
      <formula>(IF($C631=9,1,0)=1)</formula>
    </cfRule>
    <cfRule type="expression" dxfId="12903" priority="19791">
      <formula>$J631=1</formula>
    </cfRule>
  </conditionalFormatting>
  <conditionalFormatting sqref="F633">
    <cfRule type="expression" dxfId="12902" priority="19756">
      <formula>(IF($C633=0,1,0)=1)</formula>
    </cfRule>
  </conditionalFormatting>
  <conditionalFormatting sqref="F633">
    <cfRule type="expression" dxfId="12901" priority="19757">
      <formula>$J633&lt;0</formula>
    </cfRule>
    <cfRule type="expression" dxfId="12900" priority="19758">
      <formula>(IF($C633=1,1,0)=1)</formula>
    </cfRule>
    <cfRule type="expression" dxfId="12899" priority="19759">
      <formula>(IF($C633=2,1,0)=1)</formula>
    </cfRule>
    <cfRule type="expression" dxfId="12898" priority="19760">
      <formula>(IF($C633=3,1,0)=1)</formula>
    </cfRule>
    <cfRule type="expression" dxfId="12897" priority="19761">
      <formula>(IF($C633=4,1,0)=1)</formula>
    </cfRule>
    <cfRule type="expression" dxfId="12896" priority="19762">
      <formula>(IF($C633=5,1,0)=1)</formula>
    </cfRule>
    <cfRule type="expression" dxfId="12895" priority="19763">
      <formula>(IF($C633=6,1,0)=1)</formula>
    </cfRule>
    <cfRule type="expression" dxfId="12894" priority="19764">
      <formula>(IF($C633=7,1,0)=1)</formula>
    </cfRule>
    <cfRule type="expression" dxfId="12893" priority="19765">
      <formula>(IF($C633=8,1,0)=1)</formula>
    </cfRule>
    <cfRule type="expression" dxfId="12892" priority="19766">
      <formula>(IF($C633=9,1,0)=1)</formula>
    </cfRule>
    <cfRule type="expression" dxfId="12891" priority="19767">
      <formula>$J633=1</formula>
    </cfRule>
  </conditionalFormatting>
  <conditionalFormatting sqref="F634">
    <cfRule type="expression" dxfId="12890" priority="19744">
      <formula>(IF($C634=0,1,0)=1)</formula>
    </cfRule>
  </conditionalFormatting>
  <conditionalFormatting sqref="F634">
    <cfRule type="expression" dxfId="12889" priority="19745">
      <formula>$J634&lt;0</formula>
    </cfRule>
    <cfRule type="expression" dxfId="12888" priority="19746">
      <formula>(IF($C634=1,1,0)=1)</formula>
    </cfRule>
    <cfRule type="expression" dxfId="12887" priority="19747">
      <formula>(IF($C634=2,1,0)=1)</formula>
    </cfRule>
    <cfRule type="expression" dxfId="12886" priority="19748">
      <formula>(IF($C634=3,1,0)=1)</formula>
    </cfRule>
    <cfRule type="expression" dxfId="12885" priority="19749">
      <formula>(IF($C634=4,1,0)=1)</formula>
    </cfRule>
    <cfRule type="expression" dxfId="12884" priority="19750">
      <formula>(IF($C634=5,1,0)=1)</formula>
    </cfRule>
    <cfRule type="expression" dxfId="12883" priority="19751">
      <formula>(IF($C634=6,1,0)=1)</formula>
    </cfRule>
    <cfRule type="expression" dxfId="12882" priority="19752">
      <formula>(IF($C634=7,1,0)=1)</formula>
    </cfRule>
    <cfRule type="expression" dxfId="12881" priority="19753">
      <formula>(IF($C634=8,1,0)=1)</formula>
    </cfRule>
    <cfRule type="expression" dxfId="12880" priority="19754">
      <formula>(IF($C634=9,1,0)=1)</formula>
    </cfRule>
    <cfRule type="expression" dxfId="12879" priority="19755">
      <formula>$J634=1</formula>
    </cfRule>
  </conditionalFormatting>
  <conditionalFormatting sqref="F637">
    <cfRule type="expression" dxfId="12878" priority="19720">
      <formula>(IF($C637=0,1,0)=1)</formula>
    </cfRule>
  </conditionalFormatting>
  <conditionalFormatting sqref="F637">
    <cfRule type="expression" dxfId="12877" priority="19721">
      <formula>$J637&lt;0</formula>
    </cfRule>
    <cfRule type="expression" dxfId="12876" priority="19722">
      <formula>(IF($C637=1,1,0)=1)</formula>
    </cfRule>
    <cfRule type="expression" dxfId="12875" priority="19723">
      <formula>(IF($C637=2,1,0)=1)</formula>
    </cfRule>
    <cfRule type="expression" dxfId="12874" priority="19724">
      <formula>(IF($C637=3,1,0)=1)</formula>
    </cfRule>
    <cfRule type="expression" dxfId="12873" priority="19725">
      <formula>(IF($C637=4,1,0)=1)</formula>
    </cfRule>
    <cfRule type="expression" dxfId="12872" priority="19726">
      <formula>(IF($C637=5,1,0)=1)</formula>
    </cfRule>
    <cfRule type="expression" dxfId="12871" priority="19727">
      <formula>(IF($C637=6,1,0)=1)</formula>
    </cfRule>
    <cfRule type="expression" dxfId="12870" priority="19728">
      <formula>(IF($C637=7,1,0)=1)</formula>
    </cfRule>
    <cfRule type="expression" dxfId="12869" priority="19729">
      <formula>(IF($C637=8,1,0)=1)</formula>
    </cfRule>
    <cfRule type="expression" dxfId="12868" priority="19730">
      <formula>(IF($C637=9,1,0)=1)</formula>
    </cfRule>
    <cfRule type="expression" dxfId="12867" priority="19731">
      <formula>$J637=1</formula>
    </cfRule>
  </conditionalFormatting>
  <conditionalFormatting sqref="F636">
    <cfRule type="expression" dxfId="12866" priority="19732">
      <formula>(IF($C636=0,1,0)=1)</formula>
    </cfRule>
  </conditionalFormatting>
  <conditionalFormatting sqref="F636">
    <cfRule type="expression" dxfId="12865" priority="19733">
      <formula>$J636&lt;0</formula>
    </cfRule>
    <cfRule type="expression" dxfId="12864" priority="19734">
      <formula>(IF($C636=1,1,0)=1)</formula>
    </cfRule>
    <cfRule type="expression" dxfId="12863" priority="19735">
      <formula>(IF($C636=2,1,0)=1)</formula>
    </cfRule>
    <cfRule type="expression" dxfId="12862" priority="19736">
      <formula>(IF($C636=3,1,0)=1)</formula>
    </cfRule>
    <cfRule type="expression" dxfId="12861" priority="19737">
      <formula>(IF($C636=4,1,0)=1)</formula>
    </cfRule>
    <cfRule type="expression" dxfId="12860" priority="19738">
      <formula>(IF($C636=5,1,0)=1)</formula>
    </cfRule>
    <cfRule type="expression" dxfId="12859" priority="19739">
      <formula>(IF($C636=6,1,0)=1)</formula>
    </cfRule>
    <cfRule type="expression" dxfId="12858" priority="19740">
      <formula>(IF($C636=7,1,0)=1)</formula>
    </cfRule>
    <cfRule type="expression" dxfId="12857" priority="19741">
      <formula>(IF($C636=8,1,0)=1)</formula>
    </cfRule>
    <cfRule type="expression" dxfId="12856" priority="19742">
      <formula>(IF($C636=9,1,0)=1)</formula>
    </cfRule>
    <cfRule type="expression" dxfId="12855" priority="19743">
      <formula>$J636=1</formula>
    </cfRule>
  </conditionalFormatting>
  <conditionalFormatting sqref="F638">
    <cfRule type="expression" dxfId="12854" priority="19708">
      <formula>(IF($C638=0,1,0)=1)</formula>
    </cfRule>
  </conditionalFormatting>
  <conditionalFormatting sqref="F638">
    <cfRule type="expression" dxfId="12853" priority="19709">
      <formula>$J638&lt;0</formula>
    </cfRule>
    <cfRule type="expression" dxfId="12852" priority="19710">
      <formula>(IF($C638=1,1,0)=1)</formula>
    </cfRule>
    <cfRule type="expression" dxfId="12851" priority="19711">
      <formula>(IF($C638=2,1,0)=1)</formula>
    </cfRule>
    <cfRule type="expression" dxfId="12850" priority="19712">
      <formula>(IF($C638=3,1,0)=1)</formula>
    </cfRule>
    <cfRule type="expression" dxfId="12849" priority="19713">
      <formula>(IF($C638=4,1,0)=1)</formula>
    </cfRule>
    <cfRule type="expression" dxfId="12848" priority="19714">
      <formula>(IF($C638=5,1,0)=1)</formula>
    </cfRule>
    <cfRule type="expression" dxfId="12847" priority="19715">
      <formula>(IF($C638=6,1,0)=1)</formula>
    </cfRule>
    <cfRule type="expression" dxfId="12846" priority="19716">
      <formula>(IF($C638=7,1,0)=1)</formula>
    </cfRule>
    <cfRule type="expression" dxfId="12845" priority="19717">
      <formula>(IF($C638=8,1,0)=1)</formula>
    </cfRule>
    <cfRule type="expression" dxfId="12844" priority="19718">
      <formula>(IF($C638=9,1,0)=1)</formula>
    </cfRule>
    <cfRule type="expression" dxfId="12843" priority="19719">
      <formula>$J638=1</formula>
    </cfRule>
  </conditionalFormatting>
  <conditionalFormatting sqref="F639">
    <cfRule type="expression" dxfId="12842" priority="19696">
      <formula>(IF($C639=0,1,0)=1)</formula>
    </cfRule>
  </conditionalFormatting>
  <conditionalFormatting sqref="F639">
    <cfRule type="expression" dxfId="12841" priority="19697">
      <formula>$J639&lt;0</formula>
    </cfRule>
    <cfRule type="expression" dxfId="12840" priority="19698">
      <formula>(IF($C639=1,1,0)=1)</formula>
    </cfRule>
    <cfRule type="expression" dxfId="12839" priority="19699">
      <formula>(IF($C639=2,1,0)=1)</formula>
    </cfRule>
    <cfRule type="expression" dxfId="12838" priority="19700">
      <formula>(IF($C639=3,1,0)=1)</formula>
    </cfRule>
    <cfRule type="expression" dxfId="12837" priority="19701">
      <formula>(IF($C639=4,1,0)=1)</formula>
    </cfRule>
    <cfRule type="expression" dxfId="12836" priority="19702">
      <formula>(IF($C639=5,1,0)=1)</formula>
    </cfRule>
    <cfRule type="expression" dxfId="12835" priority="19703">
      <formula>(IF($C639=6,1,0)=1)</formula>
    </cfRule>
    <cfRule type="expression" dxfId="12834" priority="19704">
      <formula>(IF($C639=7,1,0)=1)</formula>
    </cfRule>
    <cfRule type="expression" dxfId="12833" priority="19705">
      <formula>(IF($C639=8,1,0)=1)</formula>
    </cfRule>
    <cfRule type="expression" dxfId="12832" priority="19706">
      <formula>(IF($C639=9,1,0)=1)</formula>
    </cfRule>
    <cfRule type="expression" dxfId="12831" priority="19707">
      <formula>$J639=1</formula>
    </cfRule>
  </conditionalFormatting>
  <conditionalFormatting sqref="F640">
    <cfRule type="expression" dxfId="12830" priority="19684">
      <formula>(IF($C640=0,1,0)=1)</formula>
    </cfRule>
  </conditionalFormatting>
  <conditionalFormatting sqref="F640">
    <cfRule type="expression" dxfId="12829" priority="19685">
      <formula>$J640&lt;0</formula>
    </cfRule>
    <cfRule type="expression" dxfId="12828" priority="19686">
      <formula>(IF($C640=1,1,0)=1)</formula>
    </cfRule>
    <cfRule type="expression" dxfId="12827" priority="19687">
      <formula>(IF($C640=2,1,0)=1)</formula>
    </cfRule>
    <cfRule type="expression" dxfId="12826" priority="19688">
      <formula>(IF($C640=3,1,0)=1)</formula>
    </cfRule>
    <cfRule type="expression" dxfId="12825" priority="19689">
      <formula>(IF($C640=4,1,0)=1)</formula>
    </cfRule>
    <cfRule type="expression" dxfId="12824" priority="19690">
      <formula>(IF($C640=5,1,0)=1)</formula>
    </cfRule>
    <cfRule type="expression" dxfId="12823" priority="19691">
      <formula>(IF($C640=6,1,0)=1)</formula>
    </cfRule>
    <cfRule type="expression" dxfId="12822" priority="19692">
      <formula>(IF($C640=7,1,0)=1)</formula>
    </cfRule>
    <cfRule type="expression" dxfId="12821" priority="19693">
      <formula>(IF($C640=8,1,0)=1)</formula>
    </cfRule>
    <cfRule type="expression" dxfId="12820" priority="19694">
      <formula>(IF($C640=9,1,0)=1)</formula>
    </cfRule>
    <cfRule type="expression" dxfId="12819" priority="19695">
      <formula>$J640=1</formula>
    </cfRule>
  </conditionalFormatting>
  <conditionalFormatting sqref="F643">
    <cfRule type="expression" dxfId="12818" priority="19660">
      <formula>(IF($C643=0,1,0)=1)</formula>
    </cfRule>
  </conditionalFormatting>
  <conditionalFormatting sqref="F643">
    <cfRule type="expression" dxfId="12817" priority="19661">
      <formula>$J643&lt;0</formula>
    </cfRule>
    <cfRule type="expression" dxfId="12816" priority="19662">
      <formula>(IF($C643=1,1,0)=1)</formula>
    </cfRule>
    <cfRule type="expression" dxfId="12815" priority="19663">
      <formula>(IF($C643=2,1,0)=1)</formula>
    </cfRule>
    <cfRule type="expression" dxfId="12814" priority="19664">
      <formula>(IF($C643=3,1,0)=1)</formula>
    </cfRule>
    <cfRule type="expression" dxfId="12813" priority="19665">
      <formula>(IF($C643=4,1,0)=1)</formula>
    </cfRule>
    <cfRule type="expression" dxfId="12812" priority="19666">
      <formula>(IF($C643=5,1,0)=1)</formula>
    </cfRule>
    <cfRule type="expression" dxfId="12811" priority="19667">
      <formula>(IF($C643=6,1,0)=1)</formula>
    </cfRule>
    <cfRule type="expression" dxfId="12810" priority="19668">
      <formula>(IF($C643=7,1,0)=1)</formula>
    </cfRule>
    <cfRule type="expression" dxfId="12809" priority="19669">
      <formula>(IF($C643=8,1,0)=1)</formula>
    </cfRule>
    <cfRule type="expression" dxfId="12808" priority="19670">
      <formula>(IF($C643=9,1,0)=1)</formula>
    </cfRule>
    <cfRule type="expression" dxfId="12807" priority="19671">
      <formula>$J643=1</formula>
    </cfRule>
  </conditionalFormatting>
  <conditionalFormatting sqref="F642">
    <cfRule type="expression" dxfId="12806" priority="19672">
      <formula>(IF($C642=0,1,0)=1)</formula>
    </cfRule>
  </conditionalFormatting>
  <conditionalFormatting sqref="F642">
    <cfRule type="expression" dxfId="12805" priority="19673">
      <formula>$J642&lt;0</formula>
    </cfRule>
    <cfRule type="expression" dxfId="12804" priority="19674">
      <formula>(IF($C642=1,1,0)=1)</formula>
    </cfRule>
    <cfRule type="expression" dxfId="12803" priority="19675">
      <formula>(IF($C642=2,1,0)=1)</formula>
    </cfRule>
    <cfRule type="expression" dxfId="12802" priority="19676">
      <formula>(IF($C642=3,1,0)=1)</formula>
    </cfRule>
    <cfRule type="expression" dxfId="12801" priority="19677">
      <formula>(IF($C642=4,1,0)=1)</formula>
    </cfRule>
    <cfRule type="expression" dxfId="12800" priority="19678">
      <formula>(IF($C642=5,1,0)=1)</formula>
    </cfRule>
    <cfRule type="expression" dxfId="12799" priority="19679">
      <formula>(IF($C642=6,1,0)=1)</formula>
    </cfRule>
    <cfRule type="expression" dxfId="12798" priority="19680">
      <formula>(IF($C642=7,1,0)=1)</formula>
    </cfRule>
    <cfRule type="expression" dxfId="12797" priority="19681">
      <formula>(IF($C642=8,1,0)=1)</formula>
    </cfRule>
    <cfRule type="expression" dxfId="12796" priority="19682">
      <formula>(IF($C642=9,1,0)=1)</formula>
    </cfRule>
    <cfRule type="expression" dxfId="12795" priority="19683">
      <formula>$J642=1</formula>
    </cfRule>
  </conditionalFormatting>
  <conditionalFormatting sqref="F644">
    <cfRule type="expression" dxfId="12794" priority="19648">
      <formula>(IF($C644=0,1,0)=1)</formula>
    </cfRule>
  </conditionalFormatting>
  <conditionalFormatting sqref="F644">
    <cfRule type="expression" dxfId="12793" priority="19649">
      <formula>$J644&lt;0</formula>
    </cfRule>
    <cfRule type="expression" dxfId="12792" priority="19650">
      <formula>(IF($C644=1,1,0)=1)</formula>
    </cfRule>
    <cfRule type="expression" dxfId="12791" priority="19651">
      <formula>(IF($C644=2,1,0)=1)</formula>
    </cfRule>
    <cfRule type="expression" dxfId="12790" priority="19652">
      <formula>(IF($C644=3,1,0)=1)</formula>
    </cfRule>
    <cfRule type="expression" dxfId="12789" priority="19653">
      <formula>(IF($C644=4,1,0)=1)</formula>
    </cfRule>
    <cfRule type="expression" dxfId="12788" priority="19654">
      <formula>(IF($C644=5,1,0)=1)</formula>
    </cfRule>
    <cfRule type="expression" dxfId="12787" priority="19655">
      <formula>(IF($C644=6,1,0)=1)</formula>
    </cfRule>
    <cfRule type="expression" dxfId="12786" priority="19656">
      <formula>(IF($C644=7,1,0)=1)</formula>
    </cfRule>
    <cfRule type="expression" dxfId="12785" priority="19657">
      <formula>(IF($C644=8,1,0)=1)</formula>
    </cfRule>
    <cfRule type="expression" dxfId="12784" priority="19658">
      <formula>(IF($C644=9,1,0)=1)</formula>
    </cfRule>
    <cfRule type="expression" dxfId="12783" priority="19659">
      <formula>$J644=1</formula>
    </cfRule>
  </conditionalFormatting>
  <conditionalFormatting sqref="F645">
    <cfRule type="expression" dxfId="12782" priority="19636">
      <formula>(IF($C645=0,1,0)=1)</formula>
    </cfRule>
  </conditionalFormatting>
  <conditionalFormatting sqref="F645">
    <cfRule type="expression" dxfId="12781" priority="19637">
      <formula>$J645&lt;0</formula>
    </cfRule>
    <cfRule type="expression" dxfId="12780" priority="19638">
      <formula>(IF($C645=1,1,0)=1)</formula>
    </cfRule>
    <cfRule type="expression" dxfId="12779" priority="19639">
      <formula>(IF($C645=2,1,0)=1)</formula>
    </cfRule>
    <cfRule type="expression" dxfId="12778" priority="19640">
      <formula>(IF($C645=3,1,0)=1)</formula>
    </cfRule>
    <cfRule type="expression" dxfId="12777" priority="19641">
      <formula>(IF($C645=4,1,0)=1)</formula>
    </cfRule>
    <cfRule type="expression" dxfId="12776" priority="19642">
      <formula>(IF($C645=5,1,0)=1)</formula>
    </cfRule>
    <cfRule type="expression" dxfId="12775" priority="19643">
      <formula>(IF($C645=6,1,0)=1)</formula>
    </cfRule>
    <cfRule type="expression" dxfId="12774" priority="19644">
      <formula>(IF($C645=7,1,0)=1)</formula>
    </cfRule>
    <cfRule type="expression" dxfId="12773" priority="19645">
      <formula>(IF($C645=8,1,0)=1)</formula>
    </cfRule>
    <cfRule type="expression" dxfId="12772" priority="19646">
      <formula>(IF($C645=9,1,0)=1)</formula>
    </cfRule>
    <cfRule type="expression" dxfId="12771" priority="19647">
      <formula>$J645=1</formula>
    </cfRule>
  </conditionalFormatting>
  <conditionalFormatting sqref="F646">
    <cfRule type="expression" dxfId="12770" priority="19624">
      <formula>(IF($C646=0,1,0)=1)</formula>
    </cfRule>
  </conditionalFormatting>
  <conditionalFormatting sqref="F646">
    <cfRule type="expression" dxfId="12769" priority="19625">
      <formula>$J646&lt;0</formula>
    </cfRule>
    <cfRule type="expression" dxfId="12768" priority="19626">
      <formula>(IF($C646=1,1,0)=1)</formula>
    </cfRule>
    <cfRule type="expression" dxfId="12767" priority="19627">
      <formula>(IF($C646=2,1,0)=1)</formula>
    </cfRule>
    <cfRule type="expression" dxfId="12766" priority="19628">
      <formula>(IF($C646=3,1,0)=1)</formula>
    </cfRule>
    <cfRule type="expression" dxfId="12765" priority="19629">
      <formula>(IF($C646=4,1,0)=1)</formula>
    </cfRule>
    <cfRule type="expression" dxfId="12764" priority="19630">
      <formula>(IF($C646=5,1,0)=1)</formula>
    </cfRule>
    <cfRule type="expression" dxfId="12763" priority="19631">
      <formula>(IF($C646=6,1,0)=1)</formula>
    </cfRule>
    <cfRule type="expression" dxfId="12762" priority="19632">
      <formula>(IF($C646=7,1,0)=1)</formula>
    </cfRule>
    <cfRule type="expression" dxfId="12761" priority="19633">
      <formula>(IF($C646=8,1,0)=1)</formula>
    </cfRule>
    <cfRule type="expression" dxfId="12760" priority="19634">
      <formula>(IF($C646=9,1,0)=1)</formula>
    </cfRule>
    <cfRule type="expression" dxfId="12759" priority="19635">
      <formula>$J646=1</formula>
    </cfRule>
  </conditionalFormatting>
  <conditionalFormatting sqref="F649">
    <cfRule type="expression" dxfId="12758" priority="19600">
      <formula>(IF($C649=0,1,0)=1)</formula>
    </cfRule>
  </conditionalFormatting>
  <conditionalFormatting sqref="F649">
    <cfRule type="expression" dxfId="12757" priority="19601">
      <formula>$J649&lt;0</formula>
    </cfRule>
    <cfRule type="expression" dxfId="12756" priority="19602">
      <formula>(IF($C649=1,1,0)=1)</formula>
    </cfRule>
    <cfRule type="expression" dxfId="12755" priority="19603">
      <formula>(IF($C649=2,1,0)=1)</formula>
    </cfRule>
    <cfRule type="expression" dxfId="12754" priority="19604">
      <formula>(IF($C649=3,1,0)=1)</formula>
    </cfRule>
    <cfRule type="expression" dxfId="12753" priority="19605">
      <formula>(IF($C649=4,1,0)=1)</formula>
    </cfRule>
    <cfRule type="expression" dxfId="12752" priority="19606">
      <formula>(IF($C649=5,1,0)=1)</formula>
    </cfRule>
    <cfRule type="expression" dxfId="12751" priority="19607">
      <formula>(IF($C649=6,1,0)=1)</formula>
    </cfRule>
    <cfRule type="expression" dxfId="12750" priority="19608">
      <formula>(IF($C649=7,1,0)=1)</formula>
    </cfRule>
    <cfRule type="expression" dxfId="12749" priority="19609">
      <formula>(IF($C649=8,1,0)=1)</formula>
    </cfRule>
    <cfRule type="expression" dxfId="12748" priority="19610">
      <formula>(IF($C649=9,1,0)=1)</formula>
    </cfRule>
    <cfRule type="expression" dxfId="12747" priority="19611">
      <formula>$J649=1</formula>
    </cfRule>
  </conditionalFormatting>
  <conditionalFormatting sqref="F648">
    <cfRule type="expression" dxfId="12746" priority="19612">
      <formula>(IF($C648=0,1,0)=1)</formula>
    </cfRule>
  </conditionalFormatting>
  <conditionalFormatting sqref="F648">
    <cfRule type="expression" dxfId="12745" priority="19613">
      <formula>$J648&lt;0</formula>
    </cfRule>
    <cfRule type="expression" dxfId="12744" priority="19614">
      <formula>(IF($C648=1,1,0)=1)</formula>
    </cfRule>
    <cfRule type="expression" dxfId="12743" priority="19615">
      <formula>(IF($C648=2,1,0)=1)</formula>
    </cfRule>
    <cfRule type="expression" dxfId="12742" priority="19616">
      <formula>(IF($C648=3,1,0)=1)</formula>
    </cfRule>
    <cfRule type="expression" dxfId="12741" priority="19617">
      <formula>(IF($C648=4,1,0)=1)</formula>
    </cfRule>
    <cfRule type="expression" dxfId="12740" priority="19618">
      <formula>(IF($C648=5,1,0)=1)</formula>
    </cfRule>
    <cfRule type="expression" dxfId="12739" priority="19619">
      <formula>(IF($C648=6,1,0)=1)</formula>
    </cfRule>
    <cfRule type="expression" dxfId="12738" priority="19620">
      <formula>(IF($C648=7,1,0)=1)</formula>
    </cfRule>
    <cfRule type="expression" dxfId="12737" priority="19621">
      <formula>(IF($C648=8,1,0)=1)</formula>
    </cfRule>
    <cfRule type="expression" dxfId="12736" priority="19622">
      <formula>(IF($C648=9,1,0)=1)</formula>
    </cfRule>
    <cfRule type="expression" dxfId="12735" priority="19623">
      <formula>$J648=1</formula>
    </cfRule>
  </conditionalFormatting>
  <conditionalFormatting sqref="F650">
    <cfRule type="expression" dxfId="12734" priority="19588">
      <formula>(IF($C650=0,1,0)=1)</formula>
    </cfRule>
  </conditionalFormatting>
  <conditionalFormatting sqref="F650">
    <cfRule type="expression" dxfId="12733" priority="19589">
      <formula>$J650&lt;0</formula>
    </cfRule>
    <cfRule type="expression" dxfId="12732" priority="19590">
      <formula>(IF($C650=1,1,0)=1)</formula>
    </cfRule>
    <cfRule type="expression" dxfId="12731" priority="19591">
      <formula>(IF($C650=2,1,0)=1)</formula>
    </cfRule>
    <cfRule type="expression" dxfId="12730" priority="19592">
      <formula>(IF($C650=3,1,0)=1)</formula>
    </cfRule>
    <cfRule type="expression" dxfId="12729" priority="19593">
      <formula>(IF($C650=4,1,0)=1)</formula>
    </cfRule>
    <cfRule type="expression" dxfId="12728" priority="19594">
      <formula>(IF($C650=5,1,0)=1)</formula>
    </cfRule>
    <cfRule type="expression" dxfId="12727" priority="19595">
      <formula>(IF($C650=6,1,0)=1)</formula>
    </cfRule>
    <cfRule type="expression" dxfId="12726" priority="19596">
      <formula>(IF($C650=7,1,0)=1)</formula>
    </cfRule>
    <cfRule type="expression" dxfId="12725" priority="19597">
      <formula>(IF($C650=8,1,0)=1)</formula>
    </cfRule>
    <cfRule type="expression" dxfId="12724" priority="19598">
      <formula>(IF($C650=9,1,0)=1)</formula>
    </cfRule>
    <cfRule type="expression" dxfId="12723" priority="19599">
      <formula>$J650=1</formula>
    </cfRule>
  </conditionalFormatting>
  <conditionalFormatting sqref="F651">
    <cfRule type="expression" dxfId="12722" priority="19576">
      <formula>(IF($C651=0,1,0)=1)</formula>
    </cfRule>
  </conditionalFormatting>
  <conditionalFormatting sqref="F651">
    <cfRule type="expression" dxfId="12721" priority="19577">
      <formula>$J651&lt;0</formula>
    </cfRule>
    <cfRule type="expression" dxfId="12720" priority="19578">
      <formula>(IF($C651=1,1,0)=1)</formula>
    </cfRule>
    <cfRule type="expression" dxfId="12719" priority="19579">
      <formula>(IF($C651=2,1,0)=1)</formula>
    </cfRule>
    <cfRule type="expression" dxfId="12718" priority="19580">
      <formula>(IF($C651=3,1,0)=1)</formula>
    </cfRule>
    <cfRule type="expression" dxfId="12717" priority="19581">
      <formula>(IF($C651=4,1,0)=1)</formula>
    </cfRule>
    <cfRule type="expression" dxfId="12716" priority="19582">
      <formula>(IF($C651=5,1,0)=1)</formula>
    </cfRule>
    <cfRule type="expression" dxfId="12715" priority="19583">
      <formula>(IF($C651=6,1,0)=1)</formula>
    </cfRule>
    <cfRule type="expression" dxfId="12714" priority="19584">
      <formula>(IF($C651=7,1,0)=1)</formula>
    </cfRule>
    <cfRule type="expression" dxfId="12713" priority="19585">
      <formula>(IF($C651=8,1,0)=1)</formula>
    </cfRule>
    <cfRule type="expression" dxfId="12712" priority="19586">
      <formula>(IF($C651=9,1,0)=1)</formula>
    </cfRule>
    <cfRule type="expression" dxfId="12711" priority="19587">
      <formula>$J651=1</formula>
    </cfRule>
  </conditionalFormatting>
  <conditionalFormatting sqref="F652">
    <cfRule type="expression" dxfId="12710" priority="19564">
      <formula>(IF($C652=0,1,0)=1)</formula>
    </cfRule>
  </conditionalFormatting>
  <conditionalFormatting sqref="F652">
    <cfRule type="expression" dxfId="12709" priority="19565">
      <formula>$J652&lt;0</formula>
    </cfRule>
    <cfRule type="expression" dxfId="12708" priority="19566">
      <formula>(IF($C652=1,1,0)=1)</formula>
    </cfRule>
    <cfRule type="expression" dxfId="12707" priority="19567">
      <formula>(IF($C652=2,1,0)=1)</formula>
    </cfRule>
    <cfRule type="expression" dxfId="12706" priority="19568">
      <formula>(IF($C652=3,1,0)=1)</formula>
    </cfRule>
    <cfRule type="expression" dxfId="12705" priority="19569">
      <formula>(IF($C652=4,1,0)=1)</formula>
    </cfRule>
    <cfRule type="expression" dxfId="12704" priority="19570">
      <formula>(IF($C652=5,1,0)=1)</formula>
    </cfRule>
    <cfRule type="expression" dxfId="12703" priority="19571">
      <formula>(IF($C652=6,1,0)=1)</formula>
    </cfRule>
    <cfRule type="expression" dxfId="12702" priority="19572">
      <formula>(IF($C652=7,1,0)=1)</formula>
    </cfRule>
    <cfRule type="expression" dxfId="12701" priority="19573">
      <formula>(IF($C652=8,1,0)=1)</formula>
    </cfRule>
    <cfRule type="expression" dxfId="12700" priority="19574">
      <formula>(IF($C652=9,1,0)=1)</formula>
    </cfRule>
    <cfRule type="expression" dxfId="12699" priority="19575">
      <formula>$J652=1</formula>
    </cfRule>
  </conditionalFormatting>
  <conditionalFormatting sqref="F658">
    <cfRule type="expression" dxfId="12698" priority="19540">
      <formula>(IF($C658=0,1,0)=1)</formula>
    </cfRule>
  </conditionalFormatting>
  <conditionalFormatting sqref="F658">
    <cfRule type="expression" dxfId="12697" priority="19541">
      <formula>$J658&lt;0</formula>
    </cfRule>
    <cfRule type="expression" dxfId="12696" priority="19542">
      <formula>(IF($C658=1,1,0)=1)</formula>
    </cfRule>
    <cfRule type="expression" dxfId="12695" priority="19543">
      <formula>(IF($C658=2,1,0)=1)</formula>
    </cfRule>
    <cfRule type="expression" dxfId="12694" priority="19544">
      <formula>(IF($C658=3,1,0)=1)</formula>
    </cfRule>
    <cfRule type="expression" dxfId="12693" priority="19545">
      <formula>(IF($C658=4,1,0)=1)</formula>
    </cfRule>
    <cfRule type="expression" dxfId="12692" priority="19546">
      <formula>(IF($C658=5,1,0)=1)</formula>
    </cfRule>
    <cfRule type="expression" dxfId="12691" priority="19547">
      <formula>(IF($C658=6,1,0)=1)</formula>
    </cfRule>
    <cfRule type="expression" dxfId="12690" priority="19548">
      <formula>(IF($C658=7,1,0)=1)</formula>
    </cfRule>
    <cfRule type="expression" dxfId="12689" priority="19549">
      <formula>(IF($C658=8,1,0)=1)</formula>
    </cfRule>
    <cfRule type="expression" dxfId="12688" priority="19550">
      <formula>(IF($C658=9,1,0)=1)</formula>
    </cfRule>
    <cfRule type="expression" dxfId="12687" priority="19551">
      <formula>$J658=1</formula>
    </cfRule>
  </conditionalFormatting>
  <conditionalFormatting sqref="F657">
    <cfRule type="expression" dxfId="12686" priority="19552">
      <formula>(IF($C657=0,1,0)=1)</formula>
    </cfRule>
  </conditionalFormatting>
  <conditionalFormatting sqref="F657">
    <cfRule type="expression" dxfId="12685" priority="19553">
      <formula>$J657&lt;0</formula>
    </cfRule>
    <cfRule type="expression" dxfId="12684" priority="19554">
      <formula>(IF($C657=1,1,0)=1)</formula>
    </cfRule>
    <cfRule type="expression" dxfId="12683" priority="19555">
      <formula>(IF($C657=2,1,0)=1)</formula>
    </cfRule>
    <cfRule type="expression" dxfId="12682" priority="19556">
      <formula>(IF($C657=3,1,0)=1)</formula>
    </cfRule>
    <cfRule type="expression" dxfId="12681" priority="19557">
      <formula>(IF($C657=4,1,0)=1)</formula>
    </cfRule>
    <cfRule type="expression" dxfId="12680" priority="19558">
      <formula>(IF($C657=5,1,0)=1)</formula>
    </cfRule>
    <cfRule type="expression" dxfId="12679" priority="19559">
      <formula>(IF($C657=6,1,0)=1)</formula>
    </cfRule>
    <cfRule type="expression" dxfId="12678" priority="19560">
      <formula>(IF($C657=7,1,0)=1)</formula>
    </cfRule>
    <cfRule type="expression" dxfId="12677" priority="19561">
      <formula>(IF($C657=8,1,0)=1)</formula>
    </cfRule>
    <cfRule type="expression" dxfId="12676" priority="19562">
      <formula>(IF($C657=9,1,0)=1)</formula>
    </cfRule>
    <cfRule type="expression" dxfId="12675" priority="19563">
      <formula>$J657=1</formula>
    </cfRule>
  </conditionalFormatting>
  <conditionalFormatting sqref="F659">
    <cfRule type="expression" dxfId="12674" priority="19528">
      <formula>(IF($C659=0,1,0)=1)</formula>
    </cfRule>
  </conditionalFormatting>
  <conditionalFormatting sqref="F659">
    <cfRule type="expression" dxfId="12673" priority="19529">
      <formula>$J659&lt;0</formula>
    </cfRule>
    <cfRule type="expression" dxfId="12672" priority="19530">
      <formula>(IF($C659=1,1,0)=1)</formula>
    </cfRule>
    <cfRule type="expression" dxfId="12671" priority="19531">
      <formula>(IF($C659=2,1,0)=1)</formula>
    </cfRule>
    <cfRule type="expression" dxfId="12670" priority="19532">
      <formula>(IF($C659=3,1,0)=1)</formula>
    </cfRule>
    <cfRule type="expression" dxfId="12669" priority="19533">
      <formula>(IF($C659=4,1,0)=1)</formula>
    </cfRule>
    <cfRule type="expression" dxfId="12668" priority="19534">
      <formula>(IF($C659=5,1,0)=1)</formula>
    </cfRule>
    <cfRule type="expression" dxfId="12667" priority="19535">
      <formula>(IF($C659=6,1,0)=1)</formula>
    </cfRule>
    <cfRule type="expression" dxfId="12666" priority="19536">
      <formula>(IF($C659=7,1,0)=1)</formula>
    </cfRule>
    <cfRule type="expression" dxfId="12665" priority="19537">
      <formula>(IF($C659=8,1,0)=1)</formula>
    </cfRule>
    <cfRule type="expression" dxfId="12664" priority="19538">
      <formula>(IF($C659=9,1,0)=1)</formula>
    </cfRule>
    <cfRule type="expression" dxfId="12663" priority="19539">
      <formula>$J659=1</formula>
    </cfRule>
  </conditionalFormatting>
  <conditionalFormatting sqref="G618">
    <cfRule type="expression" dxfId="12662" priority="19517">
      <formula>$H618&lt;0</formula>
    </cfRule>
    <cfRule type="expression" dxfId="12661" priority="19518">
      <formula>(IF($C618=1,1,0)=1)</formula>
    </cfRule>
    <cfRule type="expression" dxfId="12660" priority="19519">
      <formula>(IF($C618=2,1,0)=1)</formula>
    </cfRule>
    <cfRule type="expression" dxfId="12659" priority="19520">
      <formula>(IF($C618=3,1,0)=1)</formula>
    </cfRule>
    <cfRule type="expression" dxfId="12658" priority="19521">
      <formula>(IF($C618=4,1,0)=1)</formula>
    </cfRule>
    <cfRule type="expression" dxfId="12657" priority="19522">
      <formula>(IF($C618=5,1,0)=1)</formula>
    </cfRule>
    <cfRule type="expression" dxfId="12656" priority="19523">
      <formula>(IF($C618=6,1,0)=1)</formula>
    </cfRule>
    <cfRule type="expression" dxfId="12655" priority="19524">
      <formula>(IF($C618=7,1,0)=1)</formula>
    </cfRule>
    <cfRule type="expression" dxfId="12654" priority="19525">
      <formula>(IF($C618=8,1,0)=1)</formula>
    </cfRule>
    <cfRule type="expression" dxfId="12653" priority="19526">
      <formula>(IF($C618=9,1,0)=1)</formula>
    </cfRule>
    <cfRule type="expression" dxfId="12652" priority="19527">
      <formula>$H618=1</formula>
    </cfRule>
  </conditionalFormatting>
  <conditionalFormatting sqref="G619 G630 G641 G653 G655 G660 G662">
    <cfRule type="expression" dxfId="12651" priority="19506">
      <formula>$H619&lt;0</formula>
    </cfRule>
    <cfRule type="expression" dxfId="12650" priority="19507">
      <formula>(IF($C619=1,1,0)=1)</formula>
    </cfRule>
    <cfRule type="expression" dxfId="12649" priority="19508">
      <formula>(IF($C619=2,1,0)=1)</formula>
    </cfRule>
    <cfRule type="expression" dxfId="12648" priority="19509">
      <formula>(IF($C619=3,1,0)=1)</formula>
    </cfRule>
    <cfRule type="expression" dxfId="12647" priority="19510">
      <formula>(IF($C619=4,1,0)=1)</formula>
    </cfRule>
    <cfRule type="expression" dxfId="12646" priority="19511">
      <formula>(IF($C619=5,1,0)=1)</formula>
    </cfRule>
    <cfRule type="expression" dxfId="12645" priority="19512">
      <formula>(IF($C619=6,1,0)=1)</formula>
    </cfRule>
    <cfRule type="expression" dxfId="12644" priority="19513">
      <formula>(IF($C619=7,1,0)=1)</formula>
    </cfRule>
    <cfRule type="expression" dxfId="12643" priority="19514">
      <formula>(IF($C619=8,1,0)=1)</formula>
    </cfRule>
    <cfRule type="expression" dxfId="12642" priority="19515">
      <formula>(IF($C619=9,1,0)=1)</formula>
    </cfRule>
    <cfRule type="expression" dxfId="12641" priority="19516">
      <formula>$H619=1</formula>
    </cfRule>
  </conditionalFormatting>
  <conditionalFormatting sqref="G620">
    <cfRule type="expression" dxfId="12640" priority="19495">
      <formula>$H620&lt;0</formula>
    </cfRule>
    <cfRule type="expression" dxfId="12639" priority="19496">
      <formula>(IF($C620=1,1,0)=1)</formula>
    </cfRule>
    <cfRule type="expression" dxfId="12638" priority="19497">
      <formula>(IF($C620=2,1,0)=1)</formula>
    </cfRule>
    <cfRule type="expression" dxfId="12637" priority="19498">
      <formula>(IF($C620=3,1,0)=1)</formula>
    </cfRule>
    <cfRule type="expression" dxfId="12636" priority="19499">
      <formula>(IF($C620=4,1,0)=1)</formula>
    </cfRule>
    <cfRule type="expression" dxfId="12635" priority="19500">
      <formula>(IF($C620=5,1,0)=1)</formula>
    </cfRule>
    <cfRule type="expression" dxfId="12634" priority="19501">
      <formula>(IF($C620=6,1,0)=1)</formula>
    </cfRule>
    <cfRule type="expression" dxfId="12633" priority="19502">
      <formula>(IF($C620=7,1,0)=1)</formula>
    </cfRule>
    <cfRule type="expression" dxfId="12632" priority="19503">
      <formula>(IF($C620=8,1,0)=1)</formula>
    </cfRule>
    <cfRule type="expression" dxfId="12631" priority="19504">
      <formula>(IF($C620=9,1,0)=1)</formula>
    </cfRule>
    <cfRule type="expression" dxfId="12630" priority="19505">
      <formula>$H620=1</formula>
    </cfRule>
  </conditionalFormatting>
  <conditionalFormatting sqref="J647 J655:J656 I654:J654 J660:J662">
    <cfRule type="expression" dxfId="12629" priority="19494">
      <formula>(IF($C647=0,1,0)=1)</formula>
    </cfRule>
  </conditionalFormatting>
  <conditionalFormatting sqref="J618:J619 I618 J630 J624 J635 J641">
    <cfRule type="expression" dxfId="12628" priority="19493">
      <formula>(IF($C618=0,1,0)=1)</formula>
    </cfRule>
  </conditionalFormatting>
  <conditionalFormatting sqref="I624">
    <cfRule type="expression" dxfId="12627" priority="19492">
      <formula>(IF($C624=0,1,0)=1)</formula>
    </cfRule>
  </conditionalFormatting>
  <conditionalFormatting sqref="I630">
    <cfRule type="expression" dxfId="12626" priority="19491">
      <formula>(IF($C630=0,1,0)=1)</formula>
    </cfRule>
  </conditionalFormatting>
  <conditionalFormatting sqref="I619">
    <cfRule type="expression" dxfId="12625" priority="19490">
      <formula>(IF($C619=0,1,0)=1)</formula>
    </cfRule>
  </conditionalFormatting>
  <conditionalFormatting sqref="I635">
    <cfRule type="expression" dxfId="12624" priority="19489">
      <formula>(IF($C635=0,1,0)=1)</formula>
    </cfRule>
  </conditionalFormatting>
  <conditionalFormatting sqref="I641">
    <cfRule type="expression" dxfId="12623" priority="19488">
      <formula>(IF($C641=0,1,0)=1)</formula>
    </cfRule>
  </conditionalFormatting>
  <conditionalFormatting sqref="I655">
    <cfRule type="expression" dxfId="12622" priority="19487">
      <formula>(IF($C655=0,1,0)=1)</formula>
    </cfRule>
  </conditionalFormatting>
  <conditionalFormatting sqref="I647">
    <cfRule type="expression" dxfId="12621" priority="19486">
      <formula>(IF($C647=0,1,0)=1)</formula>
    </cfRule>
  </conditionalFormatting>
  <conditionalFormatting sqref="I656">
    <cfRule type="expression" dxfId="12620" priority="19485">
      <formula>(IF($C656=0,1,0)=1)</formula>
    </cfRule>
  </conditionalFormatting>
  <conditionalFormatting sqref="I661">
    <cfRule type="expression" dxfId="12619" priority="19484">
      <formula>(IF($C661=0,1,0)=1)</formula>
    </cfRule>
  </conditionalFormatting>
  <conditionalFormatting sqref="I662">
    <cfRule type="expression" dxfId="12618" priority="19483">
      <formula>(IF($C662=0,1,0)=1)</formula>
    </cfRule>
  </conditionalFormatting>
  <conditionalFormatting sqref="I660">
    <cfRule type="expression" dxfId="12617" priority="19482">
      <formula>(IF($C660=0,1,0)=1)</formula>
    </cfRule>
  </conditionalFormatting>
  <conditionalFormatting sqref="J653">
    <cfRule type="expression" dxfId="12616" priority="19481">
      <formula>(IF($C653=0,1,0)=1)</formula>
    </cfRule>
  </conditionalFormatting>
  <conditionalFormatting sqref="I653">
    <cfRule type="expression" dxfId="12615" priority="19480">
      <formula>(IF($C653=0,1,0)=1)</formula>
    </cfRule>
  </conditionalFormatting>
  <conditionalFormatting sqref="J626">
    <cfRule type="expression" dxfId="12614" priority="19477">
      <formula>(IF($C626=0,1,0)=1)</formula>
    </cfRule>
  </conditionalFormatting>
  <conditionalFormatting sqref="I626">
    <cfRule type="expression" dxfId="12613" priority="19476">
      <formula>(IF($C626=0,1,0)=1)</formula>
    </cfRule>
  </conditionalFormatting>
  <conditionalFormatting sqref="J625">
    <cfRule type="expression" dxfId="12612" priority="19479">
      <formula>(IF($C625=0,1,0)=1)</formula>
    </cfRule>
  </conditionalFormatting>
  <conditionalFormatting sqref="I625">
    <cfRule type="expression" dxfId="12611" priority="19478">
      <formula>(IF($C625=0,1,0)=1)</formula>
    </cfRule>
  </conditionalFormatting>
  <conditionalFormatting sqref="J627">
    <cfRule type="expression" dxfId="12610" priority="19475">
      <formula>(IF($C627=0,1,0)=1)</formula>
    </cfRule>
  </conditionalFormatting>
  <conditionalFormatting sqref="I627">
    <cfRule type="expression" dxfId="12609" priority="19474">
      <formula>(IF($C627=0,1,0)=1)</formula>
    </cfRule>
  </conditionalFormatting>
  <conditionalFormatting sqref="J621">
    <cfRule type="expression" dxfId="12608" priority="19471">
      <formula>(IF($C621=0,1,0)=1)</formula>
    </cfRule>
  </conditionalFormatting>
  <conditionalFormatting sqref="I621">
    <cfRule type="expression" dxfId="12607" priority="19470">
      <formula>(IF($C621=0,1,0)=1)</formula>
    </cfRule>
  </conditionalFormatting>
  <conditionalFormatting sqref="J620">
    <cfRule type="expression" dxfId="12606" priority="19473">
      <formula>(IF($C620=0,1,0)=1)</formula>
    </cfRule>
  </conditionalFormatting>
  <conditionalFormatting sqref="I620">
    <cfRule type="expression" dxfId="12605" priority="19472">
      <formula>(IF($C620=0,1,0)=1)</formula>
    </cfRule>
  </conditionalFormatting>
  <conditionalFormatting sqref="J622">
    <cfRule type="expression" dxfId="12604" priority="19469">
      <formula>(IF($C622=0,1,0)=1)</formula>
    </cfRule>
  </conditionalFormatting>
  <conditionalFormatting sqref="I622">
    <cfRule type="expression" dxfId="12603" priority="19468">
      <formula>(IF($C622=0,1,0)=1)</formula>
    </cfRule>
  </conditionalFormatting>
  <conditionalFormatting sqref="J623">
    <cfRule type="expression" dxfId="12602" priority="19467">
      <formula>(IF($C623=0,1,0)=1)</formula>
    </cfRule>
  </conditionalFormatting>
  <conditionalFormatting sqref="I623">
    <cfRule type="expression" dxfId="12601" priority="19466">
      <formula>(IF($C623=0,1,0)=1)</formula>
    </cfRule>
  </conditionalFormatting>
  <conditionalFormatting sqref="J628">
    <cfRule type="expression" dxfId="12600" priority="19465">
      <formula>(IF($C628=0,1,0)=1)</formula>
    </cfRule>
  </conditionalFormatting>
  <conditionalFormatting sqref="I628">
    <cfRule type="expression" dxfId="12599" priority="19464">
      <formula>(IF($C628=0,1,0)=1)</formula>
    </cfRule>
  </conditionalFormatting>
  <conditionalFormatting sqref="J629">
    <cfRule type="expression" dxfId="12598" priority="19463">
      <formula>(IF($C629=0,1,0)=1)</formula>
    </cfRule>
  </conditionalFormatting>
  <conditionalFormatting sqref="I629">
    <cfRule type="expression" dxfId="12597" priority="19462">
      <formula>(IF($C629=0,1,0)=1)</formula>
    </cfRule>
  </conditionalFormatting>
  <conditionalFormatting sqref="J632">
    <cfRule type="expression" dxfId="12596" priority="19459">
      <formula>(IF($C632=0,1,0)=1)</formula>
    </cfRule>
  </conditionalFormatting>
  <conditionalFormatting sqref="I632">
    <cfRule type="expression" dxfId="12595" priority="19458">
      <formula>(IF($C632=0,1,0)=1)</formula>
    </cfRule>
  </conditionalFormatting>
  <conditionalFormatting sqref="J631">
    <cfRule type="expression" dxfId="12594" priority="19461">
      <formula>(IF($C631=0,1,0)=1)</formula>
    </cfRule>
  </conditionalFormatting>
  <conditionalFormatting sqref="I631">
    <cfRule type="expression" dxfId="12593" priority="19460">
      <formula>(IF($C631=0,1,0)=1)</formula>
    </cfRule>
  </conditionalFormatting>
  <conditionalFormatting sqref="J633">
    <cfRule type="expression" dxfId="12592" priority="19457">
      <formula>(IF($C633=0,1,0)=1)</formula>
    </cfRule>
  </conditionalFormatting>
  <conditionalFormatting sqref="I633">
    <cfRule type="expression" dxfId="12591" priority="19456">
      <formula>(IF($C633=0,1,0)=1)</formula>
    </cfRule>
  </conditionalFormatting>
  <conditionalFormatting sqref="J634">
    <cfRule type="expression" dxfId="12590" priority="19455">
      <formula>(IF($C634=0,1,0)=1)</formula>
    </cfRule>
  </conditionalFormatting>
  <conditionalFormatting sqref="I634">
    <cfRule type="expression" dxfId="12589" priority="19454">
      <formula>(IF($C634=0,1,0)=1)</formula>
    </cfRule>
  </conditionalFormatting>
  <conditionalFormatting sqref="J637">
    <cfRule type="expression" dxfId="12588" priority="19451">
      <formula>(IF($C637=0,1,0)=1)</formula>
    </cfRule>
  </conditionalFormatting>
  <conditionalFormatting sqref="I637">
    <cfRule type="expression" dxfId="12587" priority="19450">
      <formula>(IF($C637=0,1,0)=1)</formula>
    </cfRule>
  </conditionalFormatting>
  <conditionalFormatting sqref="J636">
    <cfRule type="expression" dxfId="12586" priority="19453">
      <formula>(IF($C636=0,1,0)=1)</formula>
    </cfRule>
  </conditionalFormatting>
  <conditionalFormatting sqref="I636">
    <cfRule type="expression" dxfId="12585" priority="19452">
      <formula>(IF($C636=0,1,0)=1)</formula>
    </cfRule>
  </conditionalFormatting>
  <conditionalFormatting sqref="J638">
    <cfRule type="expression" dxfId="12584" priority="19449">
      <formula>(IF($C638=0,1,0)=1)</formula>
    </cfRule>
  </conditionalFormatting>
  <conditionalFormatting sqref="I638">
    <cfRule type="expression" dxfId="12583" priority="19448">
      <formula>(IF($C638=0,1,0)=1)</formula>
    </cfRule>
  </conditionalFormatting>
  <conditionalFormatting sqref="J639">
    <cfRule type="expression" dxfId="12582" priority="19447">
      <formula>(IF($C639=0,1,0)=1)</formula>
    </cfRule>
  </conditionalFormatting>
  <conditionalFormatting sqref="I639">
    <cfRule type="expression" dxfId="12581" priority="19446">
      <formula>(IF($C639=0,1,0)=1)</formula>
    </cfRule>
  </conditionalFormatting>
  <conditionalFormatting sqref="J640">
    <cfRule type="expression" dxfId="12580" priority="19445">
      <formula>(IF($C640=0,1,0)=1)</formula>
    </cfRule>
  </conditionalFormatting>
  <conditionalFormatting sqref="I640">
    <cfRule type="expression" dxfId="12579" priority="19444">
      <formula>(IF($C640=0,1,0)=1)</formula>
    </cfRule>
  </conditionalFormatting>
  <conditionalFormatting sqref="J643">
    <cfRule type="expression" dxfId="12578" priority="19441">
      <formula>(IF($C643=0,1,0)=1)</formula>
    </cfRule>
  </conditionalFormatting>
  <conditionalFormatting sqref="I643">
    <cfRule type="expression" dxfId="12577" priority="19440">
      <formula>(IF($C643=0,1,0)=1)</formula>
    </cfRule>
  </conditionalFormatting>
  <conditionalFormatting sqref="J642">
    <cfRule type="expression" dxfId="12576" priority="19443">
      <formula>(IF($C642=0,1,0)=1)</formula>
    </cfRule>
  </conditionalFormatting>
  <conditionalFormatting sqref="I642">
    <cfRule type="expression" dxfId="12575" priority="19442">
      <formula>(IF($C642=0,1,0)=1)</formula>
    </cfRule>
  </conditionalFormatting>
  <conditionalFormatting sqref="J644">
    <cfRule type="expression" dxfId="12574" priority="19439">
      <formula>(IF($C644=0,1,0)=1)</formula>
    </cfRule>
  </conditionalFormatting>
  <conditionalFormatting sqref="I644">
    <cfRule type="expression" dxfId="12573" priority="19438">
      <formula>(IF($C644=0,1,0)=1)</formula>
    </cfRule>
  </conditionalFormatting>
  <conditionalFormatting sqref="J645">
    <cfRule type="expression" dxfId="12572" priority="19437">
      <formula>(IF($C645=0,1,0)=1)</formula>
    </cfRule>
  </conditionalFormatting>
  <conditionalFormatting sqref="I645">
    <cfRule type="expression" dxfId="12571" priority="19436">
      <formula>(IF($C645=0,1,0)=1)</formula>
    </cfRule>
  </conditionalFormatting>
  <conditionalFormatting sqref="J646">
    <cfRule type="expression" dxfId="12570" priority="19435">
      <formula>(IF($C646=0,1,0)=1)</formula>
    </cfRule>
  </conditionalFormatting>
  <conditionalFormatting sqref="I646">
    <cfRule type="expression" dxfId="12569" priority="19434">
      <formula>(IF($C646=0,1,0)=1)</formula>
    </cfRule>
  </conditionalFormatting>
  <conditionalFormatting sqref="J649">
    <cfRule type="expression" dxfId="12568" priority="19431">
      <formula>(IF($C649=0,1,0)=1)</formula>
    </cfRule>
  </conditionalFormatting>
  <conditionalFormatting sqref="I649">
    <cfRule type="expression" dxfId="12567" priority="19430">
      <formula>(IF($C649=0,1,0)=1)</formula>
    </cfRule>
  </conditionalFormatting>
  <conditionalFormatting sqref="J648">
    <cfRule type="expression" dxfId="12566" priority="19433">
      <formula>(IF($C648=0,1,0)=1)</formula>
    </cfRule>
  </conditionalFormatting>
  <conditionalFormatting sqref="I648">
    <cfRule type="expression" dxfId="12565" priority="19432">
      <formula>(IF($C648=0,1,0)=1)</formula>
    </cfRule>
  </conditionalFormatting>
  <conditionalFormatting sqref="J650">
    <cfRule type="expression" dxfId="12564" priority="19429">
      <formula>(IF($C650=0,1,0)=1)</formula>
    </cfRule>
  </conditionalFormatting>
  <conditionalFormatting sqref="I650">
    <cfRule type="expression" dxfId="12563" priority="19428">
      <formula>(IF($C650=0,1,0)=1)</formula>
    </cfRule>
  </conditionalFormatting>
  <conditionalFormatting sqref="J651">
    <cfRule type="expression" dxfId="12562" priority="19427">
      <formula>(IF($C651=0,1,0)=1)</formula>
    </cfRule>
  </conditionalFormatting>
  <conditionalFormatting sqref="I651">
    <cfRule type="expression" dxfId="12561" priority="19426">
      <formula>(IF($C651=0,1,0)=1)</formula>
    </cfRule>
  </conditionalFormatting>
  <conditionalFormatting sqref="J652">
    <cfRule type="expression" dxfId="12560" priority="19425">
      <formula>(IF($C652=0,1,0)=1)</formula>
    </cfRule>
  </conditionalFormatting>
  <conditionalFormatting sqref="I652">
    <cfRule type="expression" dxfId="12559" priority="19424">
      <formula>(IF($C652=0,1,0)=1)</formula>
    </cfRule>
  </conditionalFormatting>
  <conditionalFormatting sqref="J658">
    <cfRule type="expression" dxfId="12558" priority="19421">
      <formula>(IF($C658=0,1,0)=1)</formula>
    </cfRule>
  </conditionalFormatting>
  <conditionalFormatting sqref="I658">
    <cfRule type="expression" dxfId="12557" priority="19420">
      <formula>(IF($C658=0,1,0)=1)</formula>
    </cfRule>
  </conditionalFormatting>
  <conditionalFormatting sqref="J657">
    <cfRule type="expression" dxfId="12556" priority="19423">
      <formula>(IF($C657=0,1,0)=1)</formula>
    </cfRule>
  </conditionalFormatting>
  <conditionalFormatting sqref="I657">
    <cfRule type="expression" dxfId="12555" priority="19422">
      <formula>(IF($C657=0,1,0)=1)</formula>
    </cfRule>
  </conditionalFormatting>
  <conditionalFormatting sqref="J659">
    <cfRule type="expression" dxfId="12554" priority="19419">
      <formula>(IF($C659=0,1,0)=1)</formula>
    </cfRule>
  </conditionalFormatting>
  <conditionalFormatting sqref="I659">
    <cfRule type="expression" dxfId="12553" priority="19418">
      <formula>(IF($C659=0,1,0)=1)</formula>
    </cfRule>
  </conditionalFormatting>
  <conditionalFormatting sqref="L590:L678">
    <cfRule type="expression" dxfId="12552" priority="19417">
      <formula>(IF($C590=0,1,0)=1)</formula>
    </cfRule>
  </conditionalFormatting>
  <conditionalFormatting sqref="I666:I672">
    <cfRule type="expression" dxfId="12551" priority="19416">
      <formula>(IF($C666=0,1,0)=1)</formula>
    </cfRule>
  </conditionalFormatting>
  <conditionalFormatting sqref="K618">
    <cfRule type="expression" dxfId="12550" priority="19415">
      <formula>(IF($C618=0,1,0)=1)</formula>
    </cfRule>
  </conditionalFormatting>
  <conditionalFormatting sqref="K621:K623">
    <cfRule type="expression" dxfId="12549" priority="19414">
      <formula>(IF($C621=0,1,0)=1)</formula>
    </cfRule>
  </conditionalFormatting>
  <conditionalFormatting sqref="K625:K629">
    <cfRule type="expression" dxfId="12548" priority="19413">
      <formula>(IF($C625=0,1,0)=1)</formula>
    </cfRule>
  </conditionalFormatting>
  <conditionalFormatting sqref="K631:K634">
    <cfRule type="expression" dxfId="12547" priority="19412">
      <formula>(IF($C631=0,1,0)=1)</formula>
    </cfRule>
  </conditionalFormatting>
  <conditionalFormatting sqref="K636:K640">
    <cfRule type="expression" dxfId="12546" priority="19411">
      <formula>(IF($C636=0,1,0)=1)</formula>
    </cfRule>
  </conditionalFormatting>
  <conditionalFormatting sqref="K642:K646">
    <cfRule type="expression" dxfId="12545" priority="19410">
      <formula>(IF($C642=0,1,0)=1)</formula>
    </cfRule>
  </conditionalFormatting>
  <conditionalFormatting sqref="K648:K652">
    <cfRule type="expression" dxfId="12544" priority="19409">
      <formula>(IF($C648=0,1,0)=1)</formula>
    </cfRule>
  </conditionalFormatting>
  <conditionalFormatting sqref="K653:K655">
    <cfRule type="expression" dxfId="12543" priority="19408">
      <formula>(IF($C653=0,1,0)=1)</formula>
    </cfRule>
  </conditionalFormatting>
  <conditionalFormatting sqref="K657:K659">
    <cfRule type="expression" dxfId="12542" priority="19407">
      <formula>(IF($C657=0,1,0)=1)</formula>
    </cfRule>
  </conditionalFormatting>
  <conditionalFormatting sqref="K660:K662">
    <cfRule type="expression" dxfId="12541" priority="19406">
      <formula>(IF($C660=0,1,0)=1)</formula>
    </cfRule>
  </conditionalFormatting>
  <conditionalFormatting sqref="S591:S678">
    <cfRule type="dataBar" priority="19351">
      <dataBar>
        <cfvo type="num" val="0"/>
        <cfvo type="num" val="1"/>
        <color theme="6" tint="0.39997558519241921"/>
      </dataBar>
    </cfRule>
  </conditionalFormatting>
  <conditionalFormatting sqref="G621:G623">
    <cfRule type="expression" dxfId="12540" priority="19340">
      <formula>$H621&lt;0</formula>
    </cfRule>
    <cfRule type="expression" dxfId="12539" priority="19341">
      <formula>(IF($C621=1,1,0)=1)</formula>
    </cfRule>
    <cfRule type="expression" dxfId="12538" priority="19342">
      <formula>(IF($C621=2,1,0)=1)</formula>
    </cfRule>
    <cfRule type="expression" dxfId="12537" priority="19343">
      <formula>(IF($C621=3,1,0)=1)</formula>
    </cfRule>
    <cfRule type="expression" dxfId="12536" priority="19344">
      <formula>(IF($C621=4,1,0)=1)</formula>
    </cfRule>
    <cfRule type="expression" dxfId="12535" priority="19345">
      <formula>(IF($C621=5,1,0)=1)</formula>
    </cfRule>
    <cfRule type="expression" dxfId="12534" priority="19346">
      <formula>(IF($C621=6,1,0)=1)</formula>
    </cfRule>
    <cfRule type="expression" dxfId="12533" priority="19347">
      <formula>(IF($C621=7,1,0)=1)</formula>
    </cfRule>
    <cfRule type="expression" dxfId="12532" priority="19348">
      <formula>(IF($C621=8,1,0)=1)</formula>
    </cfRule>
    <cfRule type="expression" dxfId="12531" priority="19349">
      <formula>(IF($C621=9,1,0)=1)</formula>
    </cfRule>
    <cfRule type="expression" dxfId="12530" priority="19350">
      <formula>$H621=1</formula>
    </cfRule>
  </conditionalFormatting>
  <conditionalFormatting sqref="G625:G629">
    <cfRule type="expression" dxfId="12529" priority="19329">
      <formula>$H625&lt;0</formula>
    </cfRule>
    <cfRule type="expression" dxfId="12528" priority="19330">
      <formula>(IF($C625=1,1,0)=1)</formula>
    </cfRule>
    <cfRule type="expression" dxfId="12527" priority="19331">
      <formula>(IF($C625=2,1,0)=1)</formula>
    </cfRule>
    <cfRule type="expression" dxfId="12526" priority="19332">
      <formula>(IF($C625=3,1,0)=1)</formula>
    </cfRule>
    <cfRule type="expression" dxfId="12525" priority="19333">
      <formula>(IF($C625=4,1,0)=1)</formula>
    </cfRule>
    <cfRule type="expression" dxfId="12524" priority="19334">
      <formula>(IF($C625=5,1,0)=1)</formula>
    </cfRule>
    <cfRule type="expression" dxfId="12523" priority="19335">
      <formula>(IF($C625=6,1,0)=1)</formula>
    </cfRule>
    <cfRule type="expression" dxfId="12522" priority="19336">
      <formula>(IF($C625=7,1,0)=1)</formula>
    </cfRule>
    <cfRule type="expression" dxfId="12521" priority="19337">
      <formula>(IF($C625=8,1,0)=1)</formula>
    </cfRule>
    <cfRule type="expression" dxfId="12520" priority="19338">
      <formula>(IF($C625=9,1,0)=1)</formula>
    </cfRule>
    <cfRule type="expression" dxfId="12519" priority="19339">
      <formula>$H625=1</formula>
    </cfRule>
  </conditionalFormatting>
  <conditionalFormatting sqref="G631:G634">
    <cfRule type="expression" dxfId="12518" priority="19318">
      <formula>$H631&lt;0</formula>
    </cfRule>
    <cfRule type="expression" dxfId="12517" priority="19319">
      <formula>(IF($C631=1,1,0)=1)</formula>
    </cfRule>
    <cfRule type="expression" dxfId="12516" priority="19320">
      <formula>(IF($C631=2,1,0)=1)</formula>
    </cfRule>
    <cfRule type="expression" dxfId="12515" priority="19321">
      <formula>(IF($C631=3,1,0)=1)</formula>
    </cfRule>
    <cfRule type="expression" dxfId="12514" priority="19322">
      <formula>(IF($C631=4,1,0)=1)</formula>
    </cfRule>
    <cfRule type="expression" dxfId="12513" priority="19323">
      <formula>(IF($C631=5,1,0)=1)</formula>
    </cfRule>
    <cfRule type="expression" dxfId="12512" priority="19324">
      <formula>(IF($C631=6,1,0)=1)</formula>
    </cfRule>
    <cfRule type="expression" dxfId="12511" priority="19325">
      <formula>(IF($C631=7,1,0)=1)</formula>
    </cfRule>
    <cfRule type="expression" dxfId="12510" priority="19326">
      <formula>(IF($C631=8,1,0)=1)</formula>
    </cfRule>
    <cfRule type="expression" dxfId="12509" priority="19327">
      <formula>(IF($C631=9,1,0)=1)</formula>
    </cfRule>
    <cfRule type="expression" dxfId="12508" priority="19328">
      <formula>$H631=1</formula>
    </cfRule>
  </conditionalFormatting>
  <conditionalFormatting sqref="G636:G640">
    <cfRule type="expression" dxfId="12507" priority="19307">
      <formula>$H636&lt;0</formula>
    </cfRule>
    <cfRule type="expression" dxfId="12506" priority="19308">
      <formula>(IF($C636=1,1,0)=1)</formula>
    </cfRule>
    <cfRule type="expression" dxfId="12505" priority="19309">
      <formula>(IF($C636=2,1,0)=1)</formula>
    </cfRule>
    <cfRule type="expression" dxfId="12504" priority="19310">
      <formula>(IF($C636=3,1,0)=1)</formula>
    </cfRule>
    <cfRule type="expression" dxfId="12503" priority="19311">
      <formula>(IF($C636=4,1,0)=1)</formula>
    </cfRule>
    <cfRule type="expression" dxfId="12502" priority="19312">
      <formula>(IF($C636=5,1,0)=1)</formula>
    </cfRule>
    <cfRule type="expression" dxfId="12501" priority="19313">
      <formula>(IF($C636=6,1,0)=1)</formula>
    </cfRule>
    <cfRule type="expression" dxfId="12500" priority="19314">
      <formula>(IF($C636=7,1,0)=1)</formula>
    </cfRule>
    <cfRule type="expression" dxfId="12499" priority="19315">
      <formula>(IF($C636=8,1,0)=1)</formula>
    </cfRule>
    <cfRule type="expression" dxfId="12498" priority="19316">
      <formula>(IF($C636=9,1,0)=1)</formula>
    </cfRule>
    <cfRule type="expression" dxfId="12497" priority="19317">
      <formula>$H636=1</formula>
    </cfRule>
  </conditionalFormatting>
  <conditionalFormatting sqref="G642:G646">
    <cfRule type="expression" dxfId="12496" priority="19296">
      <formula>$H642&lt;0</formula>
    </cfRule>
    <cfRule type="expression" dxfId="12495" priority="19297">
      <formula>(IF($C642=1,1,0)=1)</formula>
    </cfRule>
    <cfRule type="expression" dxfId="12494" priority="19298">
      <formula>(IF($C642=2,1,0)=1)</formula>
    </cfRule>
    <cfRule type="expression" dxfId="12493" priority="19299">
      <formula>(IF($C642=3,1,0)=1)</formula>
    </cfRule>
    <cfRule type="expression" dxfId="12492" priority="19300">
      <formula>(IF($C642=4,1,0)=1)</formula>
    </cfRule>
    <cfRule type="expression" dxfId="12491" priority="19301">
      <formula>(IF($C642=5,1,0)=1)</formula>
    </cfRule>
    <cfRule type="expression" dxfId="12490" priority="19302">
      <formula>(IF($C642=6,1,0)=1)</formula>
    </cfRule>
    <cfRule type="expression" dxfId="12489" priority="19303">
      <formula>(IF($C642=7,1,0)=1)</formula>
    </cfRule>
    <cfRule type="expression" dxfId="12488" priority="19304">
      <formula>(IF($C642=8,1,0)=1)</formula>
    </cfRule>
    <cfRule type="expression" dxfId="12487" priority="19305">
      <formula>(IF($C642=9,1,0)=1)</formula>
    </cfRule>
    <cfRule type="expression" dxfId="12486" priority="19306">
      <formula>$H642=1</formula>
    </cfRule>
  </conditionalFormatting>
  <conditionalFormatting sqref="G648:G652">
    <cfRule type="expression" dxfId="12485" priority="19285">
      <formula>$H648&lt;0</formula>
    </cfRule>
    <cfRule type="expression" dxfId="12484" priority="19286">
      <formula>(IF($C648=1,1,0)=1)</formula>
    </cfRule>
    <cfRule type="expression" dxfId="12483" priority="19287">
      <formula>(IF($C648=2,1,0)=1)</formula>
    </cfRule>
    <cfRule type="expression" dxfId="12482" priority="19288">
      <formula>(IF($C648=3,1,0)=1)</formula>
    </cfRule>
    <cfRule type="expression" dxfId="12481" priority="19289">
      <formula>(IF($C648=4,1,0)=1)</formula>
    </cfRule>
    <cfRule type="expression" dxfId="12480" priority="19290">
      <formula>(IF($C648=5,1,0)=1)</formula>
    </cfRule>
    <cfRule type="expression" dxfId="12479" priority="19291">
      <formula>(IF($C648=6,1,0)=1)</formula>
    </cfRule>
    <cfRule type="expression" dxfId="12478" priority="19292">
      <formula>(IF($C648=7,1,0)=1)</formula>
    </cfRule>
    <cfRule type="expression" dxfId="12477" priority="19293">
      <formula>(IF($C648=8,1,0)=1)</formula>
    </cfRule>
    <cfRule type="expression" dxfId="12476" priority="19294">
      <formula>(IF($C648=9,1,0)=1)</formula>
    </cfRule>
    <cfRule type="expression" dxfId="12475" priority="19295">
      <formula>$H648=1</formula>
    </cfRule>
  </conditionalFormatting>
  <conditionalFormatting sqref="G624">
    <cfRule type="expression" dxfId="12474" priority="19274">
      <formula>$H624&lt;0</formula>
    </cfRule>
    <cfRule type="expression" dxfId="12473" priority="19275">
      <formula>(IF($C624=1,1,0)=1)</formula>
    </cfRule>
    <cfRule type="expression" dxfId="12472" priority="19276">
      <formula>(IF($C624=2,1,0)=1)</formula>
    </cfRule>
    <cfRule type="expression" dxfId="12471" priority="19277">
      <formula>(IF($C624=3,1,0)=1)</formula>
    </cfRule>
    <cfRule type="expression" dxfId="12470" priority="19278">
      <formula>(IF($C624=4,1,0)=1)</formula>
    </cfRule>
    <cfRule type="expression" dxfId="12469" priority="19279">
      <formula>(IF($C624=5,1,0)=1)</formula>
    </cfRule>
    <cfRule type="expression" dxfId="12468" priority="19280">
      <formula>(IF($C624=6,1,0)=1)</formula>
    </cfRule>
    <cfRule type="expression" dxfId="12467" priority="19281">
      <formula>(IF($C624=7,1,0)=1)</formula>
    </cfRule>
    <cfRule type="expression" dxfId="12466" priority="19282">
      <formula>(IF($C624=8,1,0)=1)</formula>
    </cfRule>
    <cfRule type="expression" dxfId="12465" priority="19283">
      <formula>(IF($C624=9,1,0)=1)</formula>
    </cfRule>
    <cfRule type="expression" dxfId="12464" priority="19284">
      <formula>$H624=1</formula>
    </cfRule>
  </conditionalFormatting>
  <conditionalFormatting sqref="G635">
    <cfRule type="expression" dxfId="12463" priority="19263">
      <formula>$H635&lt;0</formula>
    </cfRule>
    <cfRule type="expression" dxfId="12462" priority="19264">
      <formula>(IF($C635=1,1,0)=1)</formula>
    </cfRule>
    <cfRule type="expression" dxfId="12461" priority="19265">
      <formula>(IF($C635=2,1,0)=1)</formula>
    </cfRule>
    <cfRule type="expression" dxfId="12460" priority="19266">
      <formula>(IF($C635=3,1,0)=1)</formula>
    </cfRule>
    <cfRule type="expression" dxfId="12459" priority="19267">
      <formula>(IF($C635=4,1,0)=1)</formula>
    </cfRule>
    <cfRule type="expression" dxfId="12458" priority="19268">
      <formula>(IF($C635=5,1,0)=1)</formula>
    </cfRule>
    <cfRule type="expression" dxfId="12457" priority="19269">
      <formula>(IF($C635=6,1,0)=1)</formula>
    </cfRule>
    <cfRule type="expression" dxfId="12456" priority="19270">
      <formula>(IF($C635=7,1,0)=1)</formula>
    </cfRule>
    <cfRule type="expression" dxfId="12455" priority="19271">
      <formula>(IF($C635=8,1,0)=1)</formula>
    </cfRule>
    <cfRule type="expression" dxfId="12454" priority="19272">
      <formula>(IF($C635=9,1,0)=1)</formula>
    </cfRule>
    <cfRule type="expression" dxfId="12453" priority="19273">
      <formula>$H635=1</formula>
    </cfRule>
  </conditionalFormatting>
  <conditionalFormatting sqref="G647">
    <cfRule type="expression" dxfId="12452" priority="19252">
      <formula>$H647&lt;0</formula>
    </cfRule>
    <cfRule type="expression" dxfId="12451" priority="19253">
      <formula>(IF($C647=1,1,0)=1)</formula>
    </cfRule>
    <cfRule type="expression" dxfId="12450" priority="19254">
      <formula>(IF($C647=2,1,0)=1)</formula>
    </cfRule>
    <cfRule type="expression" dxfId="12449" priority="19255">
      <formula>(IF($C647=3,1,0)=1)</formula>
    </cfRule>
    <cfRule type="expression" dxfId="12448" priority="19256">
      <formula>(IF($C647=4,1,0)=1)</formula>
    </cfRule>
    <cfRule type="expression" dxfId="12447" priority="19257">
      <formula>(IF($C647=5,1,0)=1)</formula>
    </cfRule>
    <cfRule type="expression" dxfId="12446" priority="19258">
      <formula>(IF($C647=6,1,0)=1)</formula>
    </cfRule>
    <cfRule type="expression" dxfId="12445" priority="19259">
      <formula>(IF($C647=7,1,0)=1)</formula>
    </cfRule>
    <cfRule type="expression" dxfId="12444" priority="19260">
      <formula>(IF($C647=8,1,0)=1)</formula>
    </cfRule>
    <cfRule type="expression" dxfId="12443" priority="19261">
      <formula>(IF($C647=9,1,0)=1)</formula>
    </cfRule>
    <cfRule type="expression" dxfId="12442" priority="19262">
      <formula>$H647=1</formula>
    </cfRule>
  </conditionalFormatting>
  <conditionalFormatting sqref="G654">
    <cfRule type="expression" dxfId="12441" priority="19241">
      <formula>$H654&lt;0</formula>
    </cfRule>
    <cfRule type="expression" dxfId="12440" priority="19242">
      <formula>(IF($C654=1,1,0)=1)</formula>
    </cfRule>
    <cfRule type="expression" dxfId="12439" priority="19243">
      <formula>(IF($C654=2,1,0)=1)</formula>
    </cfRule>
    <cfRule type="expression" dxfId="12438" priority="19244">
      <formula>(IF($C654=3,1,0)=1)</formula>
    </cfRule>
    <cfRule type="expression" dxfId="12437" priority="19245">
      <formula>(IF($C654=4,1,0)=1)</formula>
    </cfRule>
    <cfRule type="expression" dxfId="12436" priority="19246">
      <formula>(IF($C654=5,1,0)=1)</formula>
    </cfRule>
    <cfRule type="expression" dxfId="12435" priority="19247">
      <formula>(IF($C654=6,1,0)=1)</formula>
    </cfRule>
    <cfRule type="expression" dxfId="12434" priority="19248">
      <formula>(IF($C654=7,1,0)=1)</formula>
    </cfRule>
    <cfRule type="expression" dxfId="12433" priority="19249">
      <formula>(IF($C654=8,1,0)=1)</formula>
    </cfRule>
    <cfRule type="expression" dxfId="12432" priority="19250">
      <formula>(IF($C654=9,1,0)=1)</formula>
    </cfRule>
    <cfRule type="expression" dxfId="12431" priority="19251">
      <formula>$H654=1</formula>
    </cfRule>
  </conditionalFormatting>
  <conditionalFormatting sqref="G656">
    <cfRule type="expression" dxfId="12430" priority="19230">
      <formula>$H656&lt;0</formula>
    </cfRule>
    <cfRule type="expression" dxfId="12429" priority="19231">
      <formula>(IF($C656=1,1,0)=1)</formula>
    </cfRule>
    <cfRule type="expression" dxfId="12428" priority="19232">
      <formula>(IF($C656=2,1,0)=1)</formula>
    </cfRule>
    <cfRule type="expression" dxfId="12427" priority="19233">
      <formula>(IF($C656=3,1,0)=1)</formula>
    </cfRule>
    <cfRule type="expression" dxfId="12426" priority="19234">
      <formula>(IF($C656=4,1,0)=1)</formula>
    </cfRule>
    <cfRule type="expression" dxfId="12425" priority="19235">
      <formula>(IF($C656=5,1,0)=1)</formula>
    </cfRule>
    <cfRule type="expression" dxfId="12424" priority="19236">
      <formula>(IF($C656=6,1,0)=1)</formula>
    </cfRule>
    <cfRule type="expression" dxfId="12423" priority="19237">
      <formula>(IF($C656=7,1,0)=1)</formula>
    </cfRule>
    <cfRule type="expression" dxfId="12422" priority="19238">
      <formula>(IF($C656=8,1,0)=1)</formula>
    </cfRule>
    <cfRule type="expression" dxfId="12421" priority="19239">
      <formula>(IF($C656=9,1,0)=1)</formula>
    </cfRule>
    <cfRule type="expression" dxfId="12420" priority="19240">
      <formula>$H656=1</formula>
    </cfRule>
  </conditionalFormatting>
  <conditionalFormatting sqref="G661">
    <cfRule type="expression" dxfId="12419" priority="19219">
      <formula>$H661&lt;0</formula>
    </cfRule>
    <cfRule type="expression" dxfId="12418" priority="19220">
      <formula>(IF($C661=1,1,0)=1)</formula>
    </cfRule>
    <cfRule type="expression" dxfId="12417" priority="19221">
      <formula>(IF($C661=2,1,0)=1)</formula>
    </cfRule>
    <cfRule type="expression" dxfId="12416" priority="19222">
      <formula>(IF($C661=3,1,0)=1)</formula>
    </cfRule>
    <cfRule type="expression" dxfId="12415" priority="19223">
      <formula>(IF($C661=4,1,0)=1)</formula>
    </cfRule>
    <cfRule type="expression" dxfId="12414" priority="19224">
      <formula>(IF($C661=5,1,0)=1)</formula>
    </cfRule>
    <cfRule type="expression" dxfId="12413" priority="19225">
      <formula>(IF($C661=6,1,0)=1)</formula>
    </cfRule>
    <cfRule type="expression" dxfId="12412" priority="19226">
      <formula>(IF($C661=7,1,0)=1)</formula>
    </cfRule>
    <cfRule type="expression" dxfId="12411" priority="19227">
      <formula>(IF($C661=8,1,0)=1)</formula>
    </cfRule>
    <cfRule type="expression" dxfId="12410" priority="19228">
      <formula>(IF($C661=9,1,0)=1)</formula>
    </cfRule>
    <cfRule type="expression" dxfId="12409" priority="19229">
      <formula>$H661=1</formula>
    </cfRule>
  </conditionalFormatting>
  <conditionalFormatting sqref="G657:G659">
    <cfRule type="expression" dxfId="12408" priority="19208">
      <formula>$H657&lt;0</formula>
    </cfRule>
    <cfRule type="expression" dxfId="12407" priority="19209">
      <formula>(IF($C657=1,1,0)=1)</formula>
    </cfRule>
    <cfRule type="expression" dxfId="12406" priority="19210">
      <formula>(IF($C657=2,1,0)=1)</formula>
    </cfRule>
    <cfRule type="expression" dxfId="12405" priority="19211">
      <formula>(IF($C657=3,1,0)=1)</formula>
    </cfRule>
    <cfRule type="expression" dxfId="12404" priority="19212">
      <formula>(IF($C657=4,1,0)=1)</formula>
    </cfRule>
    <cfRule type="expression" dxfId="12403" priority="19213">
      <formula>(IF($C657=5,1,0)=1)</formula>
    </cfRule>
    <cfRule type="expression" dxfId="12402" priority="19214">
      <formula>(IF($C657=6,1,0)=1)</formula>
    </cfRule>
    <cfRule type="expression" dxfId="12401" priority="19215">
      <formula>(IF($C657=7,1,0)=1)</formula>
    </cfRule>
    <cfRule type="expression" dxfId="12400" priority="19216">
      <formula>(IF($C657=8,1,0)=1)</formula>
    </cfRule>
    <cfRule type="expression" dxfId="12399" priority="19217">
      <formula>(IF($C657=9,1,0)=1)</formula>
    </cfRule>
    <cfRule type="expression" dxfId="12398" priority="19218">
      <formula>$H657=1</formula>
    </cfRule>
  </conditionalFormatting>
  <conditionalFormatting sqref="G666:G678">
    <cfRule type="expression" dxfId="12397" priority="19197">
      <formula>$H666&lt;0</formula>
    </cfRule>
    <cfRule type="expression" dxfId="12396" priority="19198">
      <formula>(IF($C666=1,1,0)=1)</formula>
    </cfRule>
    <cfRule type="expression" dxfId="12395" priority="19199">
      <formula>(IF($C666=2,1,0)=1)</formula>
    </cfRule>
    <cfRule type="expression" dxfId="12394" priority="19200">
      <formula>(IF($C666=3,1,0)=1)</formula>
    </cfRule>
    <cfRule type="expression" dxfId="12393" priority="19201">
      <formula>(IF($C666=4,1,0)=1)</formula>
    </cfRule>
    <cfRule type="expression" dxfId="12392" priority="19202">
      <formula>(IF($C666=5,1,0)=1)</formula>
    </cfRule>
    <cfRule type="expression" dxfId="12391" priority="19203">
      <formula>(IF($C666=6,1,0)=1)</formula>
    </cfRule>
    <cfRule type="expression" dxfId="12390" priority="19204">
      <formula>(IF($C666=7,1,0)=1)</formula>
    </cfRule>
    <cfRule type="expression" dxfId="12389" priority="19205">
      <formula>(IF($C666=8,1,0)=1)</formula>
    </cfRule>
    <cfRule type="expression" dxfId="12388" priority="19206">
      <formula>(IF($C666=9,1,0)=1)</formula>
    </cfRule>
    <cfRule type="expression" dxfId="12387" priority="19207">
      <formula>$H666=1</formula>
    </cfRule>
  </conditionalFormatting>
  <conditionalFormatting sqref="E666:E678">
    <cfRule type="expression" dxfId="12386" priority="19186">
      <formula>$H666&lt;0</formula>
    </cfRule>
    <cfRule type="expression" dxfId="12385" priority="19187">
      <formula>(IF($C666=1,1,0)=1)</formula>
    </cfRule>
    <cfRule type="expression" dxfId="12384" priority="19188">
      <formula>(IF($C666=2,1,0)=1)</formula>
    </cfRule>
    <cfRule type="expression" dxfId="12383" priority="19189">
      <formula>(IF($C666=3,1,0)=1)</formula>
    </cfRule>
    <cfRule type="expression" dxfId="12382" priority="19190">
      <formula>(IF($C666=4,1,0)=1)</formula>
    </cfRule>
    <cfRule type="expression" dxfId="12381" priority="19191">
      <formula>(IF($C666=5,1,0)=1)</formula>
    </cfRule>
    <cfRule type="expression" dxfId="12380" priority="19192">
      <formula>(IF($C666=6,1,0)=1)</formula>
    </cfRule>
    <cfRule type="expression" dxfId="12379" priority="19193">
      <formula>(IF($C666=7,1,0)=1)</formula>
    </cfRule>
    <cfRule type="expression" dxfId="12378" priority="19194">
      <formula>(IF($C666=8,1,0)=1)</formula>
    </cfRule>
    <cfRule type="expression" dxfId="12377" priority="19195">
      <formula>(IF($C666=9,1,0)=1)</formula>
    </cfRule>
    <cfRule type="expression" dxfId="12376" priority="19196">
      <formula>$H666=1</formula>
    </cfRule>
  </conditionalFormatting>
  <conditionalFormatting sqref="K666:K678">
    <cfRule type="expression" dxfId="12375" priority="19184">
      <formula>(IF($C666=0,1,0)=1)</formula>
    </cfRule>
  </conditionalFormatting>
  <conditionalFormatting sqref="F2478 G2467 H2467:H2468 H2391:J2391 G2388:H2390 G2392:H2392 G2423:G2424 H2444 H2469:I2469 H2470:H2472 G2466:H2466 H2448 H2451:H2452 H2405:H2412 L2423:L2444 H2423:H2442 L2463:L2472 K2474:K2496 L2474:L2478 H2474:H2478 H2402:J2402 L2402:L2414 K2388:K2472 C2403:E2404 F2402:F2403">
    <cfRule type="expression" dxfId="12374" priority="15036">
      <formula>(IF($C2388=0,1,0)=1)</formula>
    </cfRule>
  </conditionalFormatting>
  <conditionalFormatting sqref="P2392:Q2392 S2392">
    <cfRule type="expression" dxfId="12373" priority="15024">
      <formula>(IF($C2392=0,1,0)=1)</formula>
    </cfRule>
  </conditionalFormatting>
  <conditionalFormatting sqref="P2444:Q2444 P2453:Q2454 S2444">
    <cfRule type="expression" dxfId="12372" priority="15001">
      <formula>(IF($C2444=0,1,0)=1)</formula>
    </cfRule>
  </conditionalFormatting>
  <conditionalFormatting sqref="C2467:E2468">
    <cfRule type="expression" dxfId="12371" priority="14994">
      <formula>(IF($C2467=0,1,0)=1)</formula>
    </cfRule>
  </conditionalFormatting>
  <conditionalFormatting sqref="C2478:E2478">
    <cfRule type="expression" dxfId="12370" priority="14991">
      <formula>(IF($C2478=0,1,0)=1)</formula>
    </cfRule>
  </conditionalFormatting>
  <conditionalFormatting sqref="F2413">
    <cfRule type="expression" dxfId="12369" priority="14972">
      <formula>(IF($C2413=0,1,0)=1)</formula>
    </cfRule>
  </conditionalFormatting>
  <conditionalFormatting sqref="F2467:F2468">
    <cfRule type="expression" dxfId="12368" priority="14968">
      <formula>(IF($C2467=0,1,0)=1)</formula>
    </cfRule>
  </conditionalFormatting>
  <conditionalFormatting sqref="C2406:E2406">
    <cfRule type="expression" dxfId="12367" priority="14959">
      <formula>(IF($C2406=0,1,0)=1)</formula>
    </cfRule>
  </conditionalFormatting>
  <conditionalFormatting sqref="P2406:Q2406 S2406">
    <cfRule type="expression" dxfId="12366" priority="14957">
      <formula>(IF($C2406=0,1,0)=1)</formula>
    </cfRule>
  </conditionalFormatting>
  <conditionalFormatting sqref="C2410:E2410">
    <cfRule type="expression" dxfId="12365" priority="14939">
      <formula>(IF($C2410=0,1,0)=1)</formula>
    </cfRule>
  </conditionalFormatting>
  <conditionalFormatting sqref="C2411:E2411">
    <cfRule type="expression" dxfId="12364" priority="14934">
      <formula>(IF($C2411=0,1,0)=1)</formula>
    </cfRule>
  </conditionalFormatting>
  <conditionalFormatting sqref="F2411">
    <cfRule type="expression" dxfId="12363" priority="14931">
      <formula>(IF($C2411=0,1,0)=1)</formula>
    </cfRule>
  </conditionalFormatting>
  <conditionalFormatting sqref="P2451:Q2451 S2451">
    <cfRule type="expression" dxfId="12362" priority="14855">
      <formula>(IF($C2451=0,1,0)=1)</formula>
    </cfRule>
  </conditionalFormatting>
  <conditionalFormatting sqref="F2448 F2451:F2452">
    <cfRule type="expression" dxfId="12361" priority="15034">
      <formula>(IF($C2448=0,1,0)=1)</formula>
    </cfRule>
  </conditionalFormatting>
  <conditionalFormatting sqref="C2388:E2392 C2444 H2393:J2393 H2443 H2453:H2454 E2444 H2403:H2404 H2413:H2414 G2403">
    <cfRule type="expression" dxfId="12360" priority="15030">
      <formula>(IF($C2388=0,1,0)=1)</formula>
    </cfRule>
  </conditionalFormatting>
  <conditionalFormatting sqref="S2388">
    <cfRule type="dataBar" priority="15029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{1C98A28C-0AE1-41B8-92F1-81B1F49C8A2A}</x14:id>
        </ext>
      </extLst>
    </cfRule>
  </conditionalFormatting>
  <conditionalFormatting sqref="P2388:Q2388 S2388">
    <cfRule type="expression" dxfId="12359" priority="15028">
      <formula>(IF($C2388=0,1,0)=1)</formula>
    </cfRule>
  </conditionalFormatting>
  <conditionalFormatting sqref="H2388">
    <cfRule type="iconSet" priority="15031">
      <iconSet iconSet="3Symbols" showValue="0">
        <cfvo type="percent" val="0"/>
        <cfvo type="num" val="0"/>
        <cfvo type="num" val="1"/>
      </iconSet>
    </cfRule>
  </conditionalFormatting>
  <conditionalFormatting sqref="S2389:S2391">
    <cfRule type="dataBar" priority="15027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{CFC60C35-8B72-458B-B0D8-40276FEE3513}</x14:id>
        </ext>
      </extLst>
    </cfRule>
  </conditionalFormatting>
  <conditionalFormatting sqref="P2389:Q2391 C2393:E2393 L2388:L2393 L2448 L2451:L2454 S2389:S2391">
    <cfRule type="expression" dxfId="12358" priority="15026">
      <formula>(IF($C2388=0,1,0)=1)</formula>
    </cfRule>
  </conditionalFormatting>
  <conditionalFormatting sqref="S2392">
    <cfRule type="dataBar" priority="15025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{82D6293F-A662-458F-BB44-7B89688BBDAC}</x14:id>
        </ext>
      </extLst>
    </cfRule>
  </conditionalFormatting>
  <conditionalFormatting sqref="P2393:Q2393 S2393">
    <cfRule type="expression" dxfId="12357" priority="15022">
      <formula>(IF($C2393=0,1,0)=1)</formula>
    </cfRule>
  </conditionalFormatting>
  <conditionalFormatting sqref="S2393">
    <cfRule type="dataBar" priority="15023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{CD1C84FE-D8AB-41B2-B316-B0FC7A5EC65F}</x14:id>
        </ext>
      </extLst>
    </cfRule>
  </conditionalFormatting>
  <conditionalFormatting sqref="P2402:Q2402 S2402">
    <cfRule type="expression" dxfId="12356" priority="15015">
      <formula>(IF($C2402=0,1,0)=1)</formula>
    </cfRule>
  </conditionalFormatting>
  <conditionalFormatting sqref="C2402:E2402">
    <cfRule type="expression" dxfId="12355" priority="15017">
      <formula>(IF($C2402=0,1,0)=1)</formula>
    </cfRule>
  </conditionalFormatting>
  <conditionalFormatting sqref="S2403">
    <cfRule type="dataBar" priority="15021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{B7092BB5-989F-429B-8238-841D446B5BE9}</x14:id>
        </ext>
      </extLst>
    </cfRule>
  </conditionalFormatting>
  <conditionalFormatting sqref="P2403:Q2403 S2403">
    <cfRule type="expression" dxfId="12354" priority="15020">
      <formula>(IF($C2403=0,1,0)=1)</formula>
    </cfRule>
  </conditionalFormatting>
  <conditionalFormatting sqref="S2404">
    <cfRule type="dataBar" priority="15019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{49544620-AE05-4387-87A9-82BCDE24D275}</x14:id>
        </ext>
      </extLst>
    </cfRule>
  </conditionalFormatting>
  <conditionalFormatting sqref="P2404:Q2404 S2404">
    <cfRule type="expression" dxfId="12353" priority="15018">
      <formula>(IF($C2404=0,1,0)=1)</formula>
    </cfRule>
  </conditionalFormatting>
  <conditionalFormatting sqref="S2402">
    <cfRule type="dataBar" priority="15016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{648AE10C-73A7-481B-9C68-A11A091C8C19}</x14:id>
        </ext>
      </extLst>
    </cfRule>
  </conditionalFormatting>
  <conditionalFormatting sqref="C2413:E2414 G2413">
    <cfRule type="expression" dxfId="12352" priority="15014">
      <formula>(IF($C2413=0,1,0)=1)</formula>
    </cfRule>
  </conditionalFormatting>
  <conditionalFormatting sqref="S2413">
    <cfRule type="dataBar" priority="15013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{E0C1963C-25B7-4512-A4B1-15DDBA48862A}</x14:id>
        </ext>
      </extLst>
    </cfRule>
  </conditionalFormatting>
  <conditionalFormatting sqref="P2413:Q2413 S2413">
    <cfRule type="expression" dxfId="12351" priority="15012">
      <formula>(IF($C2413=0,1,0)=1)</formula>
    </cfRule>
  </conditionalFormatting>
  <conditionalFormatting sqref="S2414">
    <cfRule type="dataBar" priority="15011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{6B7B6052-4008-46A6-8B1A-1F8A24F45714}</x14:id>
        </ext>
      </extLst>
    </cfRule>
  </conditionalFormatting>
  <conditionalFormatting sqref="P2414:Q2414 S2414">
    <cfRule type="expression" dxfId="12350" priority="15010">
      <formula>(IF($C2414=0,1,0)=1)</formula>
    </cfRule>
  </conditionalFormatting>
  <conditionalFormatting sqref="C2423:E2425 C2453:E2454 C2443:E2443 G2443 G2453">
    <cfRule type="expression" dxfId="12349" priority="15009">
      <formula>(IF($C2423=0,1,0)=1)</formula>
    </cfRule>
  </conditionalFormatting>
  <conditionalFormatting sqref="S2423:S2425">
    <cfRule type="dataBar" priority="15008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{6FF04113-D068-4F74-8359-3957248D65E3}</x14:id>
        </ext>
      </extLst>
    </cfRule>
  </conditionalFormatting>
  <conditionalFormatting sqref="P2423:Q2425 S2423:S2425">
    <cfRule type="expression" dxfId="12348" priority="15007">
      <formula>(IF($C2423=0,1,0)=1)</formula>
    </cfRule>
  </conditionalFormatting>
  <conditionalFormatting sqref="S2443">
    <cfRule type="dataBar" priority="15006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{27AB3DA2-C599-476F-9BB1-4AA97C49378A}</x14:id>
        </ext>
      </extLst>
    </cfRule>
  </conditionalFormatting>
  <conditionalFormatting sqref="P2443:Q2443 S2443">
    <cfRule type="expression" dxfId="12347" priority="15005">
      <formula>(IF($C2443=0,1,0)=1)</formula>
    </cfRule>
  </conditionalFormatting>
  <conditionalFormatting sqref="S2444">
    <cfRule type="dataBar" priority="15002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{FB3EEC5D-2C47-44C9-B1F9-6172E4C12080}</x14:id>
        </ext>
      </extLst>
    </cfRule>
  </conditionalFormatting>
  <conditionalFormatting sqref="S2454">
    <cfRule type="expression" dxfId="12346" priority="14999">
      <formula>(IF($C2454=0,1,0)=1)</formula>
    </cfRule>
  </conditionalFormatting>
  <conditionalFormatting sqref="S2453">
    <cfRule type="dataBar" priority="15004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{6F720321-3441-4BA2-ABA8-C3F53CA90CFD}</x14:id>
        </ext>
      </extLst>
    </cfRule>
  </conditionalFormatting>
  <conditionalFormatting sqref="S2453">
    <cfRule type="expression" dxfId="12345" priority="15003">
      <formula>(IF($C2453=0,1,0)=1)</formula>
    </cfRule>
  </conditionalFormatting>
  <conditionalFormatting sqref="S2454">
    <cfRule type="dataBar" priority="15000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{052918E6-DE08-4A42-9FDD-7AC7CCCDBB5F}</x14:id>
        </ext>
      </extLst>
    </cfRule>
  </conditionalFormatting>
  <conditionalFormatting sqref="C2434:E2434">
    <cfRule type="expression" dxfId="12344" priority="14998">
      <formula>(IF($C2434=0,1,0)=1)</formula>
    </cfRule>
  </conditionalFormatting>
  <conditionalFormatting sqref="S2434">
    <cfRule type="dataBar" priority="14996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{A8D6F966-3310-4CB4-B8B2-497D4666E4DB}</x14:id>
        </ext>
      </extLst>
    </cfRule>
  </conditionalFormatting>
  <conditionalFormatting sqref="P2434:Q2434 S2434">
    <cfRule type="expression" dxfId="12343" priority="14995">
      <formula>(IF($C2434=0,1,0)=1)</formula>
    </cfRule>
  </conditionalFormatting>
  <conditionalFormatting sqref="H2434">
    <cfRule type="iconSet" priority="14997">
      <iconSet iconSet="3Symbols" showValue="0">
        <cfvo type="percent" val="0"/>
        <cfvo type="num" val="0"/>
        <cfvo type="num" val="1"/>
      </iconSet>
    </cfRule>
  </conditionalFormatting>
  <conditionalFormatting sqref="S2467:S2468">
    <cfRule type="dataBar" priority="14993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{8F016893-124E-4A63-848C-9B5EA9697366}</x14:id>
        </ext>
      </extLst>
    </cfRule>
  </conditionalFormatting>
  <conditionalFormatting sqref="P2467:Q2468 S2467:S2468">
    <cfRule type="expression" dxfId="12342" priority="14992">
      <formula>(IF($C2467=0,1,0)=1)</formula>
    </cfRule>
  </conditionalFormatting>
  <conditionalFormatting sqref="S2478">
    <cfRule type="dataBar" priority="14989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{FED94F7B-206A-4526-B6CD-F6EC374D2E97}</x14:id>
        </ext>
      </extLst>
    </cfRule>
  </conditionalFormatting>
  <conditionalFormatting sqref="P2478:Q2478 S2478">
    <cfRule type="expression" dxfId="12341" priority="14988">
      <formula>(IF($C2478=0,1,0)=1)</formula>
    </cfRule>
  </conditionalFormatting>
  <conditionalFormatting sqref="H2478">
    <cfRule type="iconSet" priority="14990">
      <iconSet iconSet="3Symbols" showValue="0">
        <cfvo type="percent" val="0"/>
        <cfvo type="num" val="0"/>
        <cfvo type="num" val="1"/>
      </iconSet>
    </cfRule>
  </conditionalFormatting>
  <conditionalFormatting sqref="H2453:H2454 H2443:H2444 H2423:H2425">
    <cfRule type="iconSet" priority="15032">
      <iconSet iconSet="3Symbols" showValue="0">
        <cfvo type="percent" val="0"/>
        <cfvo type="num" val="0"/>
        <cfvo type="num" val="1"/>
      </iconSet>
    </cfRule>
  </conditionalFormatting>
  <conditionalFormatting sqref="H2413:H2414 H2389:H2393 H2402:H2404">
    <cfRule type="iconSet" priority="15033">
      <iconSet iconSet="3Symbols" showValue="0">
        <cfvo type="percent" val="0"/>
        <cfvo type="num" val="0"/>
        <cfvo type="num" val="1"/>
      </iconSet>
    </cfRule>
  </conditionalFormatting>
  <conditionalFormatting sqref="H2463 H2465">
    <cfRule type="expression" dxfId="12340" priority="14986">
      <formula>(IF($C2463=0,1,0)=1)</formula>
    </cfRule>
  </conditionalFormatting>
  <conditionalFormatting sqref="C2463:E2463 G2463 C2465:E2465">
    <cfRule type="expression" dxfId="12339" priority="14985">
      <formula>(IF($C2463=0,1,0)=1)</formula>
    </cfRule>
  </conditionalFormatting>
  <conditionalFormatting sqref="P2463:Q2463 P2465:Q2465">
    <cfRule type="expression" dxfId="12338" priority="14984">
      <formula>(IF($C2463=0,1,0)=1)</formula>
    </cfRule>
  </conditionalFormatting>
  <conditionalFormatting sqref="S2463">
    <cfRule type="dataBar" priority="14983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{F0F21632-DEB1-4333-BE0B-5A1CBD645082}</x14:id>
        </ext>
      </extLst>
    </cfRule>
  </conditionalFormatting>
  <conditionalFormatting sqref="S2463">
    <cfRule type="expression" dxfId="12337" priority="14982">
      <formula>(IF($C2463=0,1,0)=1)</formula>
    </cfRule>
  </conditionalFormatting>
  <conditionalFormatting sqref="S2465">
    <cfRule type="dataBar" priority="14981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{964595B9-36EE-4B86-BCDE-1D5368158282}</x14:id>
        </ext>
      </extLst>
    </cfRule>
  </conditionalFormatting>
  <conditionalFormatting sqref="S2465">
    <cfRule type="expression" dxfId="12336" priority="14980">
      <formula>(IF($C2465=0,1,0)=1)</formula>
    </cfRule>
  </conditionalFormatting>
  <conditionalFormatting sqref="H2463 H2465">
    <cfRule type="iconSet" priority="14987">
      <iconSet iconSet="3Symbols" showValue="0">
        <cfvo type="percent" val="0"/>
        <cfvo type="num" val="0"/>
        <cfvo type="num" val="1"/>
      </iconSet>
    </cfRule>
  </conditionalFormatting>
  <conditionalFormatting sqref="H2464">
    <cfRule type="expression" dxfId="12335" priority="14978">
      <formula>(IF($C2464=0,1,0)=1)</formula>
    </cfRule>
  </conditionalFormatting>
  <conditionalFormatting sqref="C2464 G2464 E2464">
    <cfRule type="expression" dxfId="12334" priority="14977">
      <formula>(IF($C2464=0,1,0)=1)</formula>
    </cfRule>
  </conditionalFormatting>
  <conditionalFormatting sqref="P2464:Q2464">
    <cfRule type="expression" dxfId="12333" priority="14976">
      <formula>(IF($C2464=0,1,0)=1)</formula>
    </cfRule>
  </conditionalFormatting>
  <conditionalFormatting sqref="S2464">
    <cfRule type="dataBar" priority="14975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{72CF1DA0-6DC7-4078-8583-96A829F060CC}</x14:id>
        </ext>
      </extLst>
    </cfRule>
  </conditionalFormatting>
  <conditionalFormatting sqref="S2464">
    <cfRule type="expression" dxfId="12332" priority="14974">
      <formula>(IF($C2464=0,1,0)=1)</formula>
    </cfRule>
  </conditionalFormatting>
  <conditionalFormatting sqref="H2464">
    <cfRule type="iconSet" priority="14979">
      <iconSet iconSet="3Symbols" showValue="0">
        <cfvo type="percent" val="0"/>
        <cfvo type="num" val="0"/>
        <cfvo type="num" val="1"/>
      </iconSet>
    </cfRule>
  </conditionalFormatting>
  <conditionalFormatting sqref="H2467:H2468">
    <cfRule type="iconSet" priority="15035">
      <iconSet iconSet="3Symbols" showValue="0">
        <cfvo type="percent" val="0"/>
        <cfvo type="num" val="0"/>
        <cfvo type="num" val="1"/>
      </iconSet>
    </cfRule>
  </conditionalFormatting>
  <conditionalFormatting sqref="F2444 F2388:F2392">
    <cfRule type="expression" dxfId="12331" priority="14973">
      <formula>(IF($C2388=0,1,0)=1)</formula>
    </cfRule>
  </conditionalFormatting>
  <conditionalFormatting sqref="F2393">
    <cfRule type="expression" dxfId="12330" priority="14971">
      <formula>(IF($C2393=0,1,0)=1)</formula>
    </cfRule>
  </conditionalFormatting>
  <conditionalFormatting sqref="F2443 F2453:F2454 F2423:F2433">
    <cfRule type="expression" dxfId="12329" priority="14970">
      <formula>(IF($C2423=0,1,0)=1)</formula>
    </cfRule>
  </conditionalFormatting>
  <conditionalFormatting sqref="F2434:F2442">
    <cfRule type="expression" dxfId="12328" priority="14969">
      <formula>(IF($C2434=0,1,0)=1)</formula>
    </cfRule>
  </conditionalFormatting>
  <conditionalFormatting sqref="F2463">
    <cfRule type="expression" dxfId="12327" priority="14967">
      <formula>(IF($C2463=0,1,0)=1)</formula>
    </cfRule>
  </conditionalFormatting>
  <conditionalFormatting sqref="F2464">
    <cfRule type="expression" dxfId="12326" priority="14966">
      <formula>(IF($C2464=0,1,0)=1)</formula>
    </cfRule>
  </conditionalFormatting>
  <conditionalFormatting sqref="C2405:E2405 D2406:D2412">
    <cfRule type="expression" dxfId="12325" priority="14964">
      <formula>(IF($C2405=0,1,0)=1)</formula>
    </cfRule>
  </conditionalFormatting>
  <conditionalFormatting sqref="S2405">
    <cfRule type="dataBar" priority="14963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{9A0D713F-94C2-4D79-B7A6-3F214DAFC332}</x14:id>
        </ext>
      </extLst>
    </cfRule>
  </conditionalFormatting>
  <conditionalFormatting sqref="P2405:Q2405 S2405">
    <cfRule type="expression" dxfId="12324" priority="14962">
      <formula>(IF($C2405=0,1,0)=1)</formula>
    </cfRule>
  </conditionalFormatting>
  <conditionalFormatting sqref="H2405">
    <cfRule type="iconSet" priority="14965">
      <iconSet iconSet="3Symbols" showValue="0">
        <cfvo type="percent" val="0"/>
        <cfvo type="num" val="0"/>
        <cfvo type="num" val="1"/>
      </iconSet>
    </cfRule>
  </conditionalFormatting>
  <conditionalFormatting sqref="F2405:F2412">
    <cfRule type="expression" dxfId="12323" priority="14961">
      <formula>(IF($C2405=0,1,0)=1)</formula>
    </cfRule>
  </conditionalFormatting>
  <conditionalFormatting sqref="S2406">
    <cfRule type="dataBar" priority="14958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{3412DC4E-2A83-4835-8AE7-C8E0BD283929}</x14:id>
        </ext>
      </extLst>
    </cfRule>
  </conditionalFormatting>
  <conditionalFormatting sqref="H2406">
    <cfRule type="iconSet" priority="14960">
      <iconSet iconSet="3Symbols" showValue="0">
        <cfvo type="percent" val="0"/>
        <cfvo type="num" val="0"/>
        <cfvo type="num" val="1"/>
      </iconSet>
    </cfRule>
  </conditionalFormatting>
  <conditionalFormatting sqref="F2406">
    <cfRule type="expression" dxfId="12322" priority="14956">
      <formula>(IF($C2406=0,1,0)=1)</formula>
    </cfRule>
  </conditionalFormatting>
  <conditionalFormatting sqref="C2407:E2407">
    <cfRule type="expression" dxfId="12321" priority="14954">
      <formula>(IF($C2407=0,1,0)=1)</formula>
    </cfRule>
  </conditionalFormatting>
  <conditionalFormatting sqref="S2407">
    <cfRule type="dataBar" priority="14953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{05F280BD-685B-432D-A6FD-55FAC47FEF4E}</x14:id>
        </ext>
      </extLst>
    </cfRule>
  </conditionalFormatting>
  <conditionalFormatting sqref="P2407:Q2407 S2407">
    <cfRule type="expression" dxfId="12320" priority="14952">
      <formula>(IF($C2407=0,1,0)=1)</formula>
    </cfRule>
  </conditionalFormatting>
  <conditionalFormatting sqref="H2407">
    <cfRule type="iconSet" priority="14955">
      <iconSet iconSet="3Symbols" showValue="0">
        <cfvo type="percent" val="0"/>
        <cfvo type="num" val="0"/>
        <cfvo type="num" val="1"/>
      </iconSet>
    </cfRule>
  </conditionalFormatting>
  <conditionalFormatting sqref="F2407">
    <cfRule type="expression" dxfId="12319" priority="14951">
      <formula>(IF($C2407=0,1,0)=1)</formula>
    </cfRule>
  </conditionalFormatting>
  <conditionalFormatting sqref="C2408:E2408">
    <cfRule type="expression" dxfId="12318" priority="14949">
      <formula>(IF($C2408=0,1,0)=1)</formula>
    </cfRule>
  </conditionalFormatting>
  <conditionalFormatting sqref="S2408">
    <cfRule type="dataBar" priority="14948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{9B14A6BC-BD63-426A-B33E-E7864DF0AAB1}</x14:id>
        </ext>
      </extLst>
    </cfRule>
  </conditionalFormatting>
  <conditionalFormatting sqref="P2408:Q2408 S2408">
    <cfRule type="expression" dxfId="12317" priority="14947">
      <formula>(IF($C2408=0,1,0)=1)</formula>
    </cfRule>
  </conditionalFormatting>
  <conditionalFormatting sqref="H2408">
    <cfRule type="iconSet" priority="14950">
      <iconSet iconSet="3Symbols" showValue="0">
        <cfvo type="percent" val="0"/>
        <cfvo type="num" val="0"/>
        <cfvo type="num" val="1"/>
      </iconSet>
    </cfRule>
  </conditionalFormatting>
  <conditionalFormatting sqref="F2408">
    <cfRule type="expression" dxfId="12316" priority="14946">
      <formula>(IF($C2408=0,1,0)=1)</formula>
    </cfRule>
  </conditionalFormatting>
  <conditionalFormatting sqref="C2409:E2409">
    <cfRule type="expression" dxfId="12315" priority="14944">
      <formula>(IF($C2409=0,1,0)=1)</formula>
    </cfRule>
  </conditionalFormatting>
  <conditionalFormatting sqref="S2409">
    <cfRule type="dataBar" priority="14943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{6FF093A6-F0FF-4D26-9D5C-DB4E655E6746}</x14:id>
        </ext>
      </extLst>
    </cfRule>
  </conditionalFormatting>
  <conditionalFormatting sqref="P2409:Q2409 S2409">
    <cfRule type="expression" dxfId="12314" priority="14942">
      <formula>(IF($C2409=0,1,0)=1)</formula>
    </cfRule>
  </conditionalFormatting>
  <conditionalFormatting sqref="H2409">
    <cfRule type="iconSet" priority="14945">
      <iconSet iconSet="3Symbols" showValue="0">
        <cfvo type="percent" val="0"/>
        <cfvo type="num" val="0"/>
        <cfvo type="num" val="1"/>
      </iconSet>
    </cfRule>
  </conditionalFormatting>
  <conditionalFormatting sqref="F2409">
    <cfRule type="expression" dxfId="12313" priority="14941">
      <formula>(IF($C2409=0,1,0)=1)</formula>
    </cfRule>
  </conditionalFormatting>
  <conditionalFormatting sqref="S2410">
    <cfRule type="dataBar" priority="14938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{8031E4F5-B471-43E9-A25E-6538EFE313EC}</x14:id>
        </ext>
      </extLst>
    </cfRule>
  </conditionalFormatting>
  <conditionalFormatting sqref="P2410:Q2410 S2410">
    <cfRule type="expression" dxfId="12312" priority="14937">
      <formula>(IF($C2410=0,1,0)=1)</formula>
    </cfRule>
  </conditionalFormatting>
  <conditionalFormatting sqref="H2410">
    <cfRule type="iconSet" priority="14940">
      <iconSet iconSet="3Symbols" showValue="0">
        <cfvo type="percent" val="0"/>
        <cfvo type="num" val="0"/>
        <cfvo type="num" val="1"/>
      </iconSet>
    </cfRule>
  </conditionalFormatting>
  <conditionalFormatting sqref="F2410">
    <cfRule type="expression" dxfId="12311" priority="14936">
      <formula>(IF($C2410=0,1,0)=1)</formula>
    </cfRule>
  </conditionalFormatting>
  <conditionalFormatting sqref="S2411">
    <cfRule type="dataBar" priority="14933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{3A397FB2-81D7-4DA8-8E60-7B06DC86045F}</x14:id>
        </ext>
      </extLst>
    </cfRule>
  </conditionalFormatting>
  <conditionalFormatting sqref="P2411:Q2411 S2411">
    <cfRule type="expression" dxfId="12310" priority="14932">
      <formula>(IF($C2411=0,1,0)=1)</formula>
    </cfRule>
  </conditionalFormatting>
  <conditionalFormatting sqref="H2411">
    <cfRule type="iconSet" priority="14935">
      <iconSet iconSet="3Symbols" showValue="0">
        <cfvo type="percent" val="0"/>
        <cfvo type="num" val="0"/>
        <cfvo type="num" val="1"/>
      </iconSet>
    </cfRule>
  </conditionalFormatting>
  <conditionalFormatting sqref="C2412:E2412">
    <cfRule type="expression" dxfId="12309" priority="14929">
      <formula>(IF($C2412=0,1,0)=1)</formula>
    </cfRule>
  </conditionalFormatting>
  <conditionalFormatting sqref="S2412">
    <cfRule type="dataBar" priority="14928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{49BDA2F5-E944-49A3-99D1-CD0D40EC2C9E}</x14:id>
        </ext>
      </extLst>
    </cfRule>
  </conditionalFormatting>
  <conditionalFormatting sqref="P2412:Q2412 S2412">
    <cfRule type="expression" dxfId="12308" priority="14927">
      <formula>(IF($C2412=0,1,0)=1)</formula>
    </cfRule>
  </conditionalFormatting>
  <conditionalFormatting sqref="H2412">
    <cfRule type="iconSet" priority="14930">
      <iconSet iconSet="3Symbols" showValue="0">
        <cfvo type="percent" val="0"/>
        <cfvo type="num" val="0"/>
        <cfvo type="num" val="1"/>
      </iconSet>
    </cfRule>
  </conditionalFormatting>
  <conditionalFormatting sqref="F2412">
    <cfRule type="expression" dxfId="12307" priority="14926">
      <formula>(IF($C2412=0,1,0)=1)</formula>
    </cfRule>
  </conditionalFormatting>
  <conditionalFormatting sqref="C2427:E2427 D2429 D2431 D2433">
    <cfRule type="expression" dxfId="12306" priority="14924">
      <formula>(IF($C2427=0,1,0)=1)</formula>
    </cfRule>
  </conditionalFormatting>
  <conditionalFormatting sqref="S2427">
    <cfRule type="dataBar" priority="14923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{A618ADB8-B225-4870-8096-59B405225863}</x14:id>
        </ext>
      </extLst>
    </cfRule>
  </conditionalFormatting>
  <conditionalFormatting sqref="P2427:Q2427 S2427">
    <cfRule type="expression" dxfId="12305" priority="14922">
      <formula>(IF($C2427=0,1,0)=1)</formula>
    </cfRule>
  </conditionalFormatting>
  <conditionalFormatting sqref="H2427">
    <cfRule type="iconSet" priority="14925">
      <iconSet iconSet="3Symbols" showValue="0">
        <cfvo type="percent" val="0"/>
        <cfvo type="num" val="0"/>
        <cfvo type="num" val="1"/>
      </iconSet>
    </cfRule>
  </conditionalFormatting>
  <conditionalFormatting sqref="C2428 E2428">
    <cfRule type="expression" dxfId="12304" priority="14920">
      <formula>(IF($C2428=0,1,0)=1)</formula>
    </cfRule>
  </conditionalFormatting>
  <conditionalFormatting sqref="S2428">
    <cfRule type="dataBar" priority="14919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{7D0D70D3-24E2-4ED4-A821-6ECA076E4FA3}</x14:id>
        </ext>
      </extLst>
    </cfRule>
  </conditionalFormatting>
  <conditionalFormatting sqref="P2428:Q2428 S2428">
    <cfRule type="expression" dxfId="12303" priority="14918">
      <formula>(IF($C2428=0,1,0)=1)</formula>
    </cfRule>
  </conditionalFormatting>
  <conditionalFormatting sqref="H2428">
    <cfRule type="iconSet" priority="14921">
      <iconSet iconSet="3Symbols" showValue="0">
        <cfvo type="percent" val="0"/>
        <cfvo type="num" val="0"/>
        <cfvo type="num" val="1"/>
      </iconSet>
    </cfRule>
  </conditionalFormatting>
  <conditionalFormatting sqref="C2429 E2429">
    <cfRule type="expression" dxfId="12302" priority="14916">
      <formula>(IF($C2429=0,1,0)=1)</formula>
    </cfRule>
  </conditionalFormatting>
  <conditionalFormatting sqref="S2429">
    <cfRule type="dataBar" priority="14915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{D5A417D3-7A1F-47A5-A5EF-E5F82F3A0300}</x14:id>
        </ext>
      </extLst>
    </cfRule>
  </conditionalFormatting>
  <conditionalFormatting sqref="P2429:Q2429 S2429">
    <cfRule type="expression" dxfId="12301" priority="14914">
      <formula>(IF($C2429=0,1,0)=1)</formula>
    </cfRule>
  </conditionalFormatting>
  <conditionalFormatting sqref="H2429">
    <cfRule type="iconSet" priority="14917">
      <iconSet iconSet="3Symbols" showValue="0">
        <cfvo type="percent" val="0"/>
        <cfvo type="num" val="0"/>
        <cfvo type="num" val="1"/>
      </iconSet>
    </cfRule>
  </conditionalFormatting>
  <conditionalFormatting sqref="C2430 E2430">
    <cfRule type="expression" dxfId="12300" priority="14912">
      <formula>(IF($C2430=0,1,0)=1)</formula>
    </cfRule>
  </conditionalFormatting>
  <conditionalFormatting sqref="S2430">
    <cfRule type="dataBar" priority="14911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{246438FB-21F1-4061-8D20-C08AD2A0EAA3}</x14:id>
        </ext>
      </extLst>
    </cfRule>
  </conditionalFormatting>
  <conditionalFormatting sqref="P2430:Q2430 S2430">
    <cfRule type="expression" dxfId="12299" priority="14910">
      <formula>(IF($C2430=0,1,0)=1)</formula>
    </cfRule>
  </conditionalFormatting>
  <conditionalFormatting sqref="H2430">
    <cfRule type="iconSet" priority="14913">
      <iconSet iconSet="3Symbols" showValue="0">
        <cfvo type="percent" val="0"/>
        <cfvo type="num" val="0"/>
        <cfvo type="num" val="1"/>
      </iconSet>
    </cfRule>
  </conditionalFormatting>
  <conditionalFormatting sqref="C2431 E2431">
    <cfRule type="expression" dxfId="12298" priority="14908">
      <formula>(IF($C2431=0,1,0)=1)</formula>
    </cfRule>
  </conditionalFormatting>
  <conditionalFormatting sqref="S2431">
    <cfRule type="dataBar" priority="14907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{800976D8-53CD-495C-B263-41B1E6A6F6C2}</x14:id>
        </ext>
      </extLst>
    </cfRule>
  </conditionalFormatting>
  <conditionalFormatting sqref="P2431:Q2431 S2431">
    <cfRule type="expression" dxfId="12297" priority="14906">
      <formula>(IF($C2431=0,1,0)=1)</formula>
    </cfRule>
  </conditionalFormatting>
  <conditionalFormatting sqref="H2431">
    <cfRule type="iconSet" priority="14909">
      <iconSet iconSet="3Symbols" showValue="0">
        <cfvo type="percent" val="0"/>
        <cfvo type="num" val="0"/>
        <cfvo type="num" val="1"/>
      </iconSet>
    </cfRule>
  </conditionalFormatting>
  <conditionalFormatting sqref="C2432 E2432">
    <cfRule type="expression" dxfId="12296" priority="14904">
      <formula>(IF($C2432=0,1,0)=1)</formula>
    </cfRule>
  </conditionalFormatting>
  <conditionalFormatting sqref="S2432">
    <cfRule type="dataBar" priority="14903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{F39EA1F5-A094-4AC9-90EC-B7F0A2DEA498}</x14:id>
        </ext>
      </extLst>
    </cfRule>
  </conditionalFormatting>
  <conditionalFormatting sqref="P2432:Q2432 S2432">
    <cfRule type="expression" dxfId="12295" priority="14902">
      <formula>(IF($C2432=0,1,0)=1)</formula>
    </cfRule>
  </conditionalFormatting>
  <conditionalFormatting sqref="H2432">
    <cfRule type="iconSet" priority="14905">
      <iconSet iconSet="3Symbols" showValue="0">
        <cfvo type="percent" val="0"/>
        <cfvo type="num" val="0"/>
        <cfvo type="num" val="1"/>
      </iconSet>
    </cfRule>
  </conditionalFormatting>
  <conditionalFormatting sqref="C2433 E2433">
    <cfRule type="expression" dxfId="12294" priority="14900">
      <formula>(IF($C2433=0,1,0)=1)</formula>
    </cfRule>
  </conditionalFormatting>
  <conditionalFormatting sqref="S2433">
    <cfRule type="dataBar" priority="14899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{E876EFF3-4089-40D5-9451-F4934B4932E8}</x14:id>
        </ext>
      </extLst>
    </cfRule>
  </conditionalFormatting>
  <conditionalFormatting sqref="P2433:Q2433 S2433">
    <cfRule type="expression" dxfId="12293" priority="14898">
      <formula>(IF($C2433=0,1,0)=1)</formula>
    </cfRule>
  </conditionalFormatting>
  <conditionalFormatting sqref="H2433">
    <cfRule type="iconSet" priority="14901">
      <iconSet iconSet="3Symbols" showValue="0">
        <cfvo type="percent" val="0"/>
        <cfvo type="num" val="0"/>
        <cfvo type="num" val="1"/>
      </iconSet>
    </cfRule>
  </conditionalFormatting>
  <conditionalFormatting sqref="C2426:E2426 D2428 D2430 D2432">
    <cfRule type="expression" dxfId="12292" priority="14896">
      <formula>(IF($C2426=0,1,0)=1)</formula>
    </cfRule>
  </conditionalFormatting>
  <conditionalFormatting sqref="S2426">
    <cfRule type="dataBar" priority="14895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{2955DCBF-77DB-4D3A-A97F-C5D3C8D0D446}</x14:id>
        </ext>
      </extLst>
    </cfRule>
  </conditionalFormatting>
  <conditionalFormatting sqref="P2426:Q2426 S2426">
    <cfRule type="expression" dxfId="12291" priority="14894">
      <formula>(IF($C2426=0,1,0)=1)</formula>
    </cfRule>
  </conditionalFormatting>
  <conditionalFormatting sqref="H2426">
    <cfRule type="iconSet" priority="14897">
      <iconSet iconSet="3Symbols" showValue="0">
        <cfvo type="percent" val="0"/>
        <cfvo type="num" val="0"/>
        <cfvo type="num" val="1"/>
      </iconSet>
    </cfRule>
  </conditionalFormatting>
  <conditionalFormatting sqref="F2426:F2433">
    <cfRule type="expression" dxfId="12290" priority="14893">
      <formula>(IF($C2426=0,1,0)=1)</formula>
    </cfRule>
  </conditionalFormatting>
  <conditionalFormatting sqref="F2435:F2442">
    <cfRule type="expression" dxfId="12289" priority="14892">
      <formula>(IF($C2435=0,1,0)=1)</formula>
    </cfRule>
  </conditionalFormatting>
  <conditionalFormatting sqref="C2436 E2436">
    <cfRule type="expression" dxfId="12288" priority="14890">
      <formula>(IF($C2436=0,1,0)=1)</formula>
    </cfRule>
  </conditionalFormatting>
  <conditionalFormatting sqref="S2436">
    <cfRule type="dataBar" priority="14889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{E9EABA7E-A63C-4A55-9C59-0F08D96339BF}</x14:id>
        </ext>
      </extLst>
    </cfRule>
  </conditionalFormatting>
  <conditionalFormatting sqref="P2436:Q2436 S2436">
    <cfRule type="expression" dxfId="12287" priority="14888">
      <formula>(IF($C2436=0,1,0)=1)</formula>
    </cfRule>
  </conditionalFormatting>
  <conditionalFormatting sqref="H2436">
    <cfRule type="iconSet" priority="14891">
      <iconSet iconSet="3Symbols" showValue="0">
        <cfvo type="percent" val="0"/>
        <cfvo type="num" val="0"/>
        <cfvo type="num" val="1"/>
      </iconSet>
    </cfRule>
  </conditionalFormatting>
  <conditionalFormatting sqref="C2437 E2437">
    <cfRule type="expression" dxfId="12286" priority="14886">
      <formula>(IF($C2437=0,1,0)=1)</formula>
    </cfRule>
  </conditionalFormatting>
  <conditionalFormatting sqref="S2437">
    <cfRule type="dataBar" priority="14885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{7B12A09B-9884-4FED-B3BB-5655BE36EBF2}</x14:id>
        </ext>
      </extLst>
    </cfRule>
  </conditionalFormatting>
  <conditionalFormatting sqref="P2437:Q2437 S2437">
    <cfRule type="expression" dxfId="12285" priority="14884">
      <formula>(IF($C2437=0,1,0)=1)</formula>
    </cfRule>
  </conditionalFormatting>
  <conditionalFormatting sqref="H2437">
    <cfRule type="iconSet" priority="14887">
      <iconSet iconSet="3Symbols" showValue="0">
        <cfvo type="percent" val="0"/>
        <cfvo type="num" val="0"/>
        <cfvo type="num" val="1"/>
      </iconSet>
    </cfRule>
  </conditionalFormatting>
  <conditionalFormatting sqref="C2438 E2438">
    <cfRule type="expression" dxfId="12284" priority="14882">
      <formula>(IF($C2438=0,1,0)=1)</formula>
    </cfRule>
  </conditionalFormatting>
  <conditionalFormatting sqref="S2438">
    <cfRule type="dataBar" priority="14881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{322D0682-2843-4592-B0D6-16830037EF84}</x14:id>
        </ext>
      </extLst>
    </cfRule>
  </conditionalFormatting>
  <conditionalFormatting sqref="P2438:Q2438 S2438">
    <cfRule type="expression" dxfId="12283" priority="14880">
      <formula>(IF($C2438=0,1,0)=1)</formula>
    </cfRule>
  </conditionalFormatting>
  <conditionalFormatting sqref="H2438">
    <cfRule type="iconSet" priority="14883">
      <iconSet iconSet="3Symbols" showValue="0">
        <cfvo type="percent" val="0"/>
        <cfvo type="num" val="0"/>
        <cfvo type="num" val="1"/>
      </iconSet>
    </cfRule>
  </conditionalFormatting>
  <conditionalFormatting sqref="C2439 E2439">
    <cfRule type="expression" dxfId="12282" priority="14878">
      <formula>(IF($C2439=0,1,0)=1)</formula>
    </cfRule>
  </conditionalFormatting>
  <conditionalFormatting sqref="S2439">
    <cfRule type="dataBar" priority="14877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{48E0DCFF-38A5-4216-9057-0D3194F435D9}</x14:id>
        </ext>
      </extLst>
    </cfRule>
  </conditionalFormatting>
  <conditionalFormatting sqref="P2439:Q2439 S2439">
    <cfRule type="expression" dxfId="12281" priority="14876">
      <formula>(IF($C2439=0,1,0)=1)</formula>
    </cfRule>
  </conditionalFormatting>
  <conditionalFormatting sqref="H2439">
    <cfRule type="iconSet" priority="14879">
      <iconSet iconSet="3Symbols" showValue="0">
        <cfvo type="percent" val="0"/>
        <cfvo type="num" val="0"/>
        <cfvo type="num" val="1"/>
      </iconSet>
    </cfRule>
  </conditionalFormatting>
  <conditionalFormatting sqref="C2440 E2440">
    <cfRule type="expression" dxfId="12280" priority="14874">
      <formula>(IF($C2440=0,1,0)=1)</formula>
    </cfRule>
  </conditionalFormatting>
  <conditionalFormatting sqref="S2440">
    <cfRule type="dataBar" priority="14873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{27815C11-EB54-47CB-ADA1-BFD0FA3A34C5}</x14:id>
        </ext>
      </extLst>
    </cfRule>
  </conditionalFormatting>
  <conditionalFormatting sqref="P2440:Q2440 S2440">
    <cfRule type="expression" dxfId="12279" priority="14872">
      <formula>(IF($C2440=0,1,0)=1)</formula>
    </cfRule>
  </conditionalFormatting>
  <conditionalFormatting sqref="H2440">
    <cfRule type="iconSet" priority="14875">
      <iconSet iconSet="3Symbols" showValue="0">
        <cfvo type="percent" val="0"/>
        <cfvo type="num" val="0"/>
        <cfvo type="num" val="1"/>
      </iconSet>
    </cfRule>
  </conditionalFormatting>
  <conditionalFormatting sqref="C2441 E2441">
    <cfRule type="expression" dxfId="12278" priority="14870">
      <formula>(IF($C2441=0,1,0)=1)</formula>
    </cfRule>
  </conditionalFormatting>
  <conditionalFormatting sqref="S2441">
    <cfRule type="dataBar" priority="14869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{B48E1614-FD6A-4233-BFA9-AFE5D038B943}</x14:id>
        </ext>
      </extLst>
    </cfRule>
  </conditionalFormatting>
  <conditionalFormatting sqref="P2441:Q2441 S2441">
    <cfRule type="expression" dxfId="12277" priority="14868">
      <formula>(IF($C2441=0,1,0)=1)</formula>
    </cfRule>
  </conditionalFormatting>
  <conditionalFormatting sqref="H2441">
    <cfRule type="iconSet" priority="14871">
      <iconSet iconSet="3Symbols" showValue="0">
        <cfvo type="percent" val="0"/>
        <cfvo type="num" val="0"/>
        <cfvo type="num" val="1"/>
      </iconSet>
    </cfRule>
  </conditionalFormatting>
  <conditionalFormatting sqref="C2442 E2442">
    <cfRule type="expression" dxfId="12276" priority="14866">
      <formula>(IF($C2442=0,1,0)=1)</formula>
    </cfRule>
  </conditionalFormatting>
  <conditionalFormatting sqref="S2442">
    <cfRule type="dataBar" priority="14865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{4453959C-2055-4002-8421-C55C8DA55EA6}</x14:id>
        </ext>
      </extLst>
    </cfRule>
  </conditionalFormatting>
  <conditionalFormatting sqref="P2442:Q2442 S2442">
    <cfRule type="expression" dxfId="12275" priority="14864">
      <formula>(IF($C2442=0,1,0)=1)</formula>
    </cfRule>
  </conditionalFormatting>
  <conditionalFormatting sqref="H2442">
    <cfRule type="iconSet" priority="14867">
      <iconSet iconSet="3Symbols" showValue="0">
        <cfvo type="percent" val="0"/>
        <cfvo type="num" val="0"/>
        <cfvo type="num" val="1"/>
      </iconSet>
    </cfRule>
  </conditionalFormatting>
  <conditionalFormatting sqref="C2435:E2435 D2437 D2439 D2441">
    <cfRule type="expression" dxfId="12274" priority="14862">
      <formula>(IF($C2435=0,1,0)=1)</formula>
    </cfRule>
  </conditionalFormatting>
  <conditionalFormatting sqref="S2435">
    <cfRule type="dataBar" priority="14861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{B8478D33-4E83-44A5-A8CE-07C8FD18A810}</x14:id>
        </ext>
      </extLst>
    </cfRule>
  </conditionalFormatting>
  <conditionalFormatting sqref="P2435:Q2435 S2435">
    <cfRule type="expression" dxfId="12273" priority="14860">
      <formula>(IF($C2435=0,1,0)=1)</formula>
    </cfRule>
  </conditionalFormatting>
  <conditionalFormatting sqref="H2435">
    <cfRule type="iconSet" priority="14863">
      <iconSet iconSet="3Symbols" showValue="0">
        <cfvo type="percent" val="0"/>
        <cfvo type="num" val="0"/>
        <cfvo type="num" val="1"/>
      </iconSet>
    </cfRule>
  </conditionalFormatting>
  <conditionalFormatting sqref="F2435:F2442">
    <cfRule type="expression" dxfId="12272" priority="14859">
      <formula>(IF($C2435=0,1,0)=1)</formula>
    </cfRule>
  </conditionalFormatting>
  <conditionalFormatting sqref="C2451">
    <cfRule type="expression" dxfId="12271" priority="14857">
      <formula>(IF($C2451=0,1,0)=1)</formula>
    </cfRule>
  </conditionalFormatting>
  <conditionalFormatting sqref="S2451">
    <cfRule type="dataBar" priority="14856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{CDCBC6B4-2322-4B8C-B03A-D775B1D112DE}</x14:id>
        </ext>
      </extLst>
    </cfRule>
  </conditionalFormatting>
  <conditionalFormatting sqref="H2451">
    <cfRule type="iconSet" priority="14858">
      <iconSet iconSet="3Symbols" showValue="0">
        <cfvo type="percent" val="0"/>
        <cfvo type="num" val="0"/>
        <cfvo type="num" val="1"/>
      </iconSet>
    </cfRule>
  </conditionalFormatting>
  <conditionalFormatting sqref="C2452">
    <cfRule type="expression" dxfId="12270" priority="14853">
      <formula>(IF($C2452=0,1,0)=1)</formula>
    </cfRule>
  </conditionalFormatting>
  <conditionalFormatting sqref="S2452">
    <cfRule type="dataBar" priority="14852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{2A28F832-A313-44F4-89CA-9141FA949F69}</x14:id>
        </ext>
      </extLst>
    </cfRule>
  </conditionalFormatting>
  <conditionalFormatting sqref="P2452:Q2452 S2452">
    <cfRule type="expression" dxfId="12269" priority="14851">
      <formula>(IF($C2452=0,1,0)=1)</formula>
    </cfRule>
  </conditionalFormatting>
  <conditionalFormatting sqref="H2452">
    <cfRule type="iconSet" priority="14854">
      <iconSet iconSet="3Symbols" showValue="0">
        <cfvo type="percent" val="0"/>
        <cfvo type="num" val="0"/>
        <cfvo type="num" val="1"/>
      </iconSet>
    </cfRule>
  </conditionalFormatting>
  <conditionalFormatting sqref="C2448">
    <cfRule type="expression" dxfId="12268" priority="14849">
      <formula>(IF($C2448=0,1,0)=1)</formula>
    </cfRule>
  </conditionalFormatting>
  <conditionalFormatting sqref="S2448">
    <cfRule type="dataBar" priority="14848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{06A1E290-1FF1-4F70-8343-C5621A84A175}</x14:id>
        </ext>
      </extLst>
    </cfRule>
  </conditionalFormatting>
  <conditionalFormatting sqref="P2448:Q2448 S2448">
    <cfRule type="expression" dxfId="12267" priority="14847">
      <formula>(IF($C2448=0,1,0)=1)</formula>
    </cfRule>
  </conditionalFormatting>
  <conditionalFormatting sqref="H2448">
    <cfRule type="iconSet" priority="14850">
      <iconSet iconSet="3Symbols" showValue="0">
        <cfvo type="percent" val="0"/>
        <cfvo type="num" val="0"/>
        <cfvo type="num" val="1"/>
      </iconSet>
    </cfRule>
  </conditionalFormatting>
  <conditionalFormatting sqref="C2470">
    <cfRule type="expression" dxfId="12266" priority="14845">
      <formula>(IF($C2470=0,1,0)=1)</formula>
    </cfRule>
  </conditionalFormatting>
  <conditionalFormatting sqref="S2470">
    <cfRule type="dataBar" priority="14844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{9EE84F8E-78E1-456A-BB66-CDECB119DAB5}</x14:id>
        </ext>
      </extLst>
    </cfRule>
  </conditionalFormatting>
  <conditionalFormatting sqref="P2470:Q2470 S2470">
    <cfRule type="expression" dxfId="12265" priority="14843">
      <formula>(IF($C2470=0,1,0)=1)</formula>
    </cfRule>
  </conditionalFormatting>
  <conditionalFormatting sqref="H2470">
    <cfRule type="iconSet" priority="14846">
      <iconSet iconSet="3Symbols" showValue="0">
        <cfvo type="percent" val="0"/>
        <cfvo type="num" val="0"/>
        <cfvo type="num" val="1"/>
      </iconSet>
    </cfRule>
  </conditionalFormatting>
  <conditionalFormatting sqref="C2471">
    <cfRule type="expression" dxfId="12264" priority="14841">
      <formula>(IF($C2471=0,1,0)=1)</formula>
    </cfRule>
  </conditionalFormatting>
  <conditionalFormatting sqref="S2471">
    <cfRule type="dataBar" priority="14840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{AC94075B-618E-4920-808F-FEB3D6CBF06D}</x14:id>
        </ext>
      </extLst>
    </cfRule>
  </conditionalFormatting>
  <conditionalFormatting sqref="P2471:Q2471 S2471">
    <cfRule type="expression" dxfId="12263" priority="14839">
      <formula>(IF($C2471=0,1,0)=1)</formula>
    </cfRule>
  </conditionalFormatting>
  <conditionalFormatting sqref="H2471">
    <cfRule type="iconSet" priority="14842">
      <iconSet iconSet="3Symbols" showValue="0">
        <cfvo type="percent" val="0"/>
        <cfvo type="num" val="0"/>
        <cfvo type="num" val="1"/>
      </iconSet>
    </cfRule>
  </conditionalFormatting>
  <conditionalFormatting sqref="C2472">
    <cfRule type="expression" dxfId="12262" priority="14837">
      <formula>(IF($C2472=0,1,0)=1)</formula>
    </cfRule>
  </conditionalFormatting>
  <conditionalFormatting sqref="S2472">
    <cfRule type="dataBar" priority="14836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{8D709FB1-5930-45C0-97BD-0F8BED0B2834}</x14:id>
        </ext>
      </extLst>
    </cfRule>
  </conditionalFormatting>
  <conditionalFormatting sqref="P2472:Q2472 S2472">
    <cfRule type="expression" dxfId="12261" priority="14835">
      <formula>(IF($C2472=0,1,0)=1)</formula>
    </cfRule>
  </conditionalFormatting>
  <conditionalFormatting sqref="H2472">
    <cfRule type="iconSet" priority="14838">
      <iconSet iconSet="3Symbols" showValue="0">
        <cfvo type="percent" val="0"/>
        <cfvo type="num" val="0"/>
        <cfvo type="num" val="1"/>
      </iconSet>
    </cfRule>
  </conditionalFormatting>
  <conditionalFormatting sqref="C2474">
    <cfRule type="expression" dxfId="12260" priority="14833">
      <formula>(IF($C2474=0,1,0)=1)</formula>
    </cfRule>
  </conditionalFormatting>
  <conditionalFormatting sqref="S2474">
    <cfRule type="dataBar" priority="14832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{4DFE0764-8F3B-4805-9E8C-90FFAFE50EE8}</x14:id>
        </ext>
      </extLst>
    </cfRule>
  </conditionalFormatting>
  <conditionalFormatting sqref="P2474:Q2474 S2474">
    <cfRule type="expression" dxfId="12259" priority="14831">
      <formula>(IF($C2474=0,1,0)=1)</formula>
    </cfRule>
  </conditionalFormatting>
  <conditionalFormatting sqref="H2474">
    <cfRule type="iconSet" priority="14834">
      <iconSet iconSet="3Symbols" showValue="0">
        <cfvo type="percent" val="0"/>
        <cfvo type="num" val="0"/>
        <cfvo type="num" val="1"/>
      </iconSet>
    </cfRule>
  </conditionalFormatting>
  <conditionalFormatting sqref="C2475">
    <cfRule type="expression" dxfId="12258" priority="14829">
      <formula>(IF($C2475=0,1,0)=1)</formula>
    </cfRule>
  </conditionalFormatting>
  <conditionalFormatting sqref="S2475">
    <cfRule type="dataBar" priority="14828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{41F416D3-FEE9-4081-AD37-E3DA6FAFB6A4}</x14:id>
        </ext>
      </extLst>
    </cfRule>
  </conditionalFormatting>
  <conditionalFormatting sqref="P2475:Q2475 S2475">
    <cfRule type="expression" dxfId="12257" priority="14827">
      <formula>(IF($C2475=0,1,0)=1)</formula>
    </cfRule>
  </conditionalFormatting>
  <conditionalFormatting sqref="H2475">
    <cfRule type="iconSet" priority="14830">
      <iconSet iconSet="3Symbols" showValue="0">
        <cfvo type="percent" val="0"/>
        <cfvo type="num" val="0"/>
        <cfvo type="num" val="1"/>
      </iconSet>
    </cfRule>
  </conditionalFormatting>
  <conditionalFormatting sqref="C2476">
    <cfRule type="expression" dxfId="12256" priority="14825">
      <formula>(IF($C2476=0,1,0)=1)</formula>
    </cfRule>
  </conditionalFormatting>
  <conditionalFormatting sqref="S2476">
    <cfRule type="dataBar" priority="14824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{DEA7F5D2-46FD-460D-BEBD-083ED7D6AD0D}</x14:id>
        </ext>
      </extLst>
    </cfRule>
  </conditionalFormatting>
  <conditionalFormatting sqref="P2476:Q2476 S2476">
    <cfRule type="expression" dxfId="12255" priority="14823">
      <formula>(IF($C2476=0,1,0)=1)</formula>
    </cfRule>
  </conditionalFormatting>
  <conditionalFormatting sqref="H2476">
    <cfRule type="iconSet" priority="14826">
      <iconSet iconSet="3Symbols" showValue="0">
        <cfvo type="percent" val="0"/>
        <cfvo type="num" val="0"/>
        <cfvo type="num" val="1"/>
      </iconSet>
    </cfRule>
  </conditionalFormatting>
  <conditionalFormatting sqref="C2477">
    <cfRule type="expression" dxfId="12254" priority="14821">
      <formula>(IF($C2477=0,1,0)=1)</formula>
    </cfRule>
  </conditionalFormatting>
  <conditionalFormatting sqref="S2477">
    <cfRule type="dataBar" priority="14820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{6F36B8EB-84DF-4ECA-94BA-575685CB7C56}</x14:id>
        </ext>
      </extLst>
    </cfRule>
  </conditionalFormatting>
  <conditionalFormatting sqref="P2477:Q2477 S2477">
    <cfRule type="expression" dxfId="12253" priority="14819">
      <formula>(IF($C2477=0,1,0)=1)</formula>
    </cfRule>
  </conditionalFormatting>
  <conditionalFormatting sqref="H2477">
    <cfRule type="iconSet" priority="14822">
      <iconSet iconSet="3Symbols" showValue="0">
        <cfvo type="percent" val="0"/>
        <cfvo type="num" val="0"/>
        <cfvo type="num" val="1"/>
      </iconSet>
    </cfRule>
  </conditionalFormatting>
  <conditionalFormatting sqref="C2469:D2469 D2470:D2472">
    <cfRule type="expression" dxfId="12252" priority="14817">
      <formula>(IF($C2469=0,1,0)=1)</formula>
    </cfRule>
  </conditionalFormatting>
  <conditionalFormatting sqref="S2469">
    <cfRule type="dataBar" priority="14816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{97C781CF-C11E-4AD5-B67D-4C2ECD61D14C}</x14:id>
        </ext>
      </extLst>
    </cfRule>
  </conditionalFormatting>
  <conditionalFormatting sqref="P2469:Q2469 S2469">
    <cfRule type="expression" dxfId="12251" priority="14815">
      <formula>(IF($C2469=0,1,0)=1)</formula>
    </cfRule>
  </conditionalFormatting>
  <conditionalFormatting sqref="H2469">
    <cfRule type="iconSet" priority="14818">
      <iconSet iconSet="3Symbols" showValue="0">
        <cfvo type="percent" val="0"/>
        <cfvo type="num" val="0"/>
        <cfvo type="num" val="1"/>
      </iconSet>
    </cfRule>
  </conditionalFormatting>
  <conditionalFormatting sqref="I2471">
    <cfRule type="expression" dxfId="12250" priority="14774">
      <formula>(IF($C2471=0,1,0)=1)</formula>
    </cfRule>
  </conditionalFormatting>
  <conditionalFormatting sqref="I2476">
    <cfRule type="expression" dxfId="12249" priority="14771">
      <formula>(IF($C2476=0,1,0)=1)</formula>
    </cfRule>
  </conditionalFormatting>
  <conditionalFormatting sqref="J2406">
    <cfRule type="expression" dxfId="12248" priority="14811">
      <formula>(IF($C2406=0,1,0)=1)</formula>
    </cfRule>
  </conditionalFormatting>
  <conditionalFormatting sqref="F2469:F2472 F2474:F2477">
    <cfRule type="expression" dxfId="12247" priority="14814">
      <formula>(IF($C2469=0,1,0)=1)</formula>
    </cfRule>
  </conditionalFormatting>
  <conditionalFormatting sqref="I2405:I2412">
    <cfRule type="expression" dxfId="12246" priority="14813">
      <formula>(IF($C2405=0,1,0)=1)</formula>
    </cfRule>
  </conditionalFormatting>
  <conditionalFormatting sqref="J2405">
    <cfRule type="expression" dxfId="12245" priority="14812">
      <formula>(IF($C2405=0,1,0)=1)</formula>
    </cfRule>
  </conditionalFormatting>
  <conditionalFormatting sqref="J2407">
    <cfRule type="expression" dxfId="12244" priority="14810">
      <formula>(IF($C2407=0,1,0)=1)</formula>
    </cfRule>
  </conditionalFormatting>
  <conditionalFormatting sqref="J2408">
    <cfRule type="expression" dxfId="12243" priority="14809">
      <formula>(IF($C2408=0,1,0)=1)</formula>
    </cfRule>
  </conditionalFormatting>
  <conditionalFormatting sqref="J2409">
    <cfRule type="expression" dxfId="12242" priority="14808">
      <formula>(IF($C2409=0,1,0)=1)</formula>
    </cfRule>
  </conditionalFormatting>
  <conditionalFormatting sqref="J2410">
    <cfRule type="expression" dxfId="12241" priority="14807">
      <formula>(IF($C2410=0,1,0)=1)</formula>
    </cfRule>
  </conditionalFormatting>
  <conditionalFormatting sqref="J2411">
    <cfRule type="expression" dxfId="12240" priority="14806">
      <formula>(IF($C2411=0,1,0)=1)</formula>
    </cfRule>
  </conditionalFormatting>
  <conditionalFormatting sqref="J2412">
    <cfRule type="expression" dxfId="12239" priority="14805">
      <formula>(IF($C2412=0,1,0)=1)</formula>
    </cfRule>
  </conditionalFormatting>
  <conditionalFormatting sqref="I2426">
    <cfRule type="expression" dxfId="12238" priority="14804">
      <formula>(IF($C2426=0,1,0)=1)</formula>
    </cfRule>
  </conditionalFormatting>
  <conditionalFormatting sqref="I2427">
    <cfRule type="expression" dxfId="12237" priority="14803">
      <formula>(IF($C2427=0,1,0)=1)</formula>
    </cfRule>
  </conditionalFormatting>
  <conditionalFormatting sqref="I2428">
    <cfRule type="expression" dxfId="12236" priority="14802">
      <formula>(IF($C2428=0,1,0)=1)</formula>
    </cfRule>
  </conditionalFormatting>
  <conditionalFormatting sqref="I2429">
    <cfRule type="expression" dxfId="12235" priority="14801">
      <formula>(IF($C2429=0,1,0)=1)</formula>
    </cfRule>
  </conditionalFormatting>
  <conditionalFormatting sqref="I2430">
    <cfRule type="expression" dxfId="12234" priority="14800">
      <formula>(IF($C2430=0,1,0)=1)</formula>
    </cfRule>
  </conditionalFormatting>
  <conditionalFormatting sqref="I2431">
    <cfRule type="expression" dxfId="12233" priority="14799">
      <formula>(IF($C2431=0,1,0)=1)</formula>
    </cfRule>
  </conditionalFormatting>
  <conditionalFormatting sqref="I2432">
    <cfRule type="expression" dxfId="12232" priority="14798">
      <formula>(IF($C2432=0,1,0)=1)</formula>
    </cfRule>
  </conditionalFormatting>
  <conditionalFormatting sqref="I2433">
    <cfRule type="expression" dxfId="12231" priority="14797">
      <formula>(IF($C2433=0,1,0)=1)</formula>
    </cfRule>
  </conditionalFormatting>
  <conditionalFormatting sqref="J2426:J2433">
    <cfRule type="expression" dxfId="12230" priority="14796">
      <formula>(IF($C2426=0,1,0)=1)</formula>
    </cfRule>
  </conditionalFormatting>
  <conditionalFormatting sqref="J2435:J2442">
    <cfRule type="expression" dxfId="12229" priority="14795">
      <formula>(IF($C2435=0,1,0)=1)</formula>
    </cfRule>
  </conditionalFormatting>
  <conditionalFormatting sqref="I2435">
    <cfRule type="expression" dxfId="12228" priority="14794">
      <formula>(IF($C2435=0,1,0)=1)</formula>
    </cfRule>
  </conditionalFormatting>
  <conditionalFormatting sqref="I2436">
    <cfRule type="expression" dxfId="12227" priority="14793">
      <formula>(IF($C2436=0,1,0)=1)</formula>
    </cfRule>
  </conditionalFormatting>
  <conditionalFormatting sqref="I2437">
    <cfRule type="expression" dxfId="12226" priority="14792">
      <formula>(IF($C2437=0,1,0)=1)</formula>
    </cfRule>
  </conditionalFormatting>
  <conditionalFormatting sqref="I2438">
    <cfRule type="expression" dxfId="12225" priority="14791">
      <formula>(IF($C2438=0,1,0)=1)</formula>
    </cfRule>
  </conditionalFormatting>
  <conditionalFormatting sqref="I2439">
    <cfRule type="expression" dxfId="12224" priority="14790">
      <formula>(IF($C2439=0,1,0)=1)</formula>
    </cfRule>
  </conditionalFormatting>
  <conditionalFormatting sqref="I2440">
    <cfRule type="expression" dxfId="12223" priority="14789">
      <formula>(IF($C2440=0,1,0)=1)</formula>
    </cfRule>
  </conditionalFormatting>
  <conditionalFormatting sqref="I2441">
    <cfRule type="expression" dxfId="12222" priority="14788">
      <formula>(IF($C2441=0,1,0)=1)</formula>
    </cfRule>
  </conditionalFormatting>
  <conditionalFormatting sqref="I2442">
    <cfRule type="expression" dxfId="12221" priority="14787">
      <formula>(IF($C2442=0,1,0)=1)</formula>
    </cfRule>
  </conditionalFormatting>
  <conditionalFormatting sqref="I2448">
    <cfRule type="expression" dxfId="12220" priority="14786">
      <formula>(IF($C2448=0,1,0)=1)</formula>
    </cfRule>
  </conditionalFormatting>
  <conditionalFormatting sqref="I2451">
    <cfRule type="expression" dxfId="12219" priority="14785">
      <formula>(IF($C2451=0,1,0)=1)</formula>
    </cfRule>
  </conditionalFormatting>
  <conditionalFormatting sqref="I2452">
    <cfRule type="expression" dxfId="12218" priority="14784">
      <formula>(IF($C2452=0,1,0)=1)</formula>
    </cfRule>
  </conditionalFormatting>
  <conditionalFormatting sqref="J2448">
    <cfRule type="expression" dxfId="12217" priority="14783">
      <formula>(IF($C2448=0,1,0)=1)</formula>
    </cfRule>
  </conditionalFormatting>
  <conditionalFormatting sqref="J2451">
    <cfRule type="expression" dxfId="12216" priority="14782">
      <formula>(IF($C2451=0,1,0)=1)</formula>
    </cfRule>
  </conditionalFormatting>
  <conditionalFormatting sqref="J2452">
    <cfRule type="expression" dxfId="12215" priority="14781">
      <formula>(IF($C2452=0,1,0)=1)</formula>
    </cfRule>
  </conditionalFormatting>
  <conditionalFormatting sqref="I2464">
    <cfRule type="expression" dxfId="12214" priority="14780">
      <formula>(IF($C2464=0,1,0)=1)</formula>
    </cfRule>
  </conditionalFormatting>
  <conditionalFormatting sqref="J2464">
    <cfRule type="expression" dxfId="12213" priority="14779">
      <formula>(IF($C2464=0,1,0)=1)</formula>
    </cfRule>
  </conditionalFormatting>
  <conditionalFormatting sqref="I2465">
    <cfRule type="expression" dxfId="12212" priority="14778">
      <formula>(IF($C2465=0,1,0)=1)</formula>
    </cfRule>
  </conditionalFormatting>
  <conditionalFormatting sqref="J2465">
    <cfRule type="expression" dxfId="12211" priority="14777">
      <formula>(IF($C2465=0,1,0)=1)</formula>
    </cfRule>
  </conditionalFormatting>
  <conditionalFormatting sqref="I2474">
    <cfRule type="expression" dxfId="12210" priority="14776">
      <formula>(IF($C2474=0,1,0)=1)</formula>
    </cfRule>
  </conditionalFormatting>
  <conditionalFormatting sqref="I2470">
    <cfRule type="expression" dxfId="12209" priority="14775">
      <formula>(IF($C2470=0,1,0)=1)</formula>
    </cfRule>
  </conditionalFormatting>
  <conditionalFormatting sqref="I2472">
    <cfRule type="expression" dxfId="12208" priority="14773">
      <formula>(IF($C2472=0,1,0)=1)</formula>
    </cfRule>
  </conditionalFormatting>
  <conditionalFormatting sqref="I2475">
    <cfRule type="expression" dxfId="12207" priority="14772">
      <formula>(IF($C2475=0,1,0)=1)</formula>
    </cfRule>
  </conditionalFormatting>
  <conditionalFormatting sqref="I2477">
    <cfRule type="expression" dxfId="12206" priority="14770">
      <formula>(IF($C2477=0,1,0)=1)</formula>
    </cfRule>
  </conditionalFormatting>
  <conditionalFormatting sqref="J2469">
    <cfRule type="expression" dxfId="12205" priority="14769">
      <formula>(IF($C2469=0,1,0)=1)</formula>
    </cfRule>
  </conditionalFormatting>
  <conditionalFormatting sqref="J2470">
    <cfRule type="expression" dxfId="12204" priority="14768">
      <formula>(IF($C2470=0,1,0)=1)</formula>
    </cfRule>
  </conditionalFormatting>
  <conditionalFormatting sqref="J2471">
    <cfRule type="expression" dxfId="12203" priority="14767">
      <formula>(IF($C2471=0,1,0)=1)</formula>
    </cfRule>
  </conditionalFormatting>
  <conditionalFormatting sqref="J2472">
    <cfRule type="expression" dxfId="12202" priority="14766">
      <formula>(IF($C2472=0,1,0)=1)</formula>
    </cfRule>
  </conditionalFormatting>
  <conditionalFormatting sqref="J2474">
    <cfRule type="expression" dxfId="12201" priority="14765">
      <formula>(IF($C2474=0,1,0)=1)</formula>
    </cfRule>
  </conditionalFormatting>
  <conditionalFormatting sqref="J2475">
    <cfRule type="expression" dxfId="12200" priority="14764">
      <formula>(IF($C2475=0,1,0)=1)</formula>
    </cfRule>
  </conditionalFormatting>
  <conditionalFormatting sqref="J2476">
    <cfRule type="expression" dxfId="12199" priority="14763">
      <formula>(IF($C2476=0,1,0)=1)</formula>
    </cfRule>
  </conditionalFormatting>
  <conditionalFormatting sqref="J2477">
    <cfRule type="expression" dxfId="12198" priority="14762">
      <formula>(IF($C2477=0,1,0)=1)</formula>
    </cfRule>
  </conditionalFormatting>
  <conditionalFormatting sqref="F2466">
    <cfRule type="expression" dxfId="12197" priority="14757">
      <formula>(IF($C2466=0,1,0)=1)</formula>
    </cfRule>
  </conditionalFormatting>
  <conditionalFormatting sqref="C2466:E2466">
    <cfRule type="expression" dxfId="12196" priority="14760">
      <formula>(IF($C2466=0,1,0)=1)</formula>
    </cfRule>
  </conditionalFormatting>
  <conditionalFormatting sqref="S2466">
    <cfRule type="dataBar" priority="14759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{8458F8FF-6EB7-49F7-B9F8-6A7A73855AAD}</x14:id>
        </ext>
      </extLst>
    </cfRule>
  </conditionalFormatting>
  <conditionalFormatting sqref="P2466:Q2466 S2466">
    <cfRule type="expression" dxfId="12195" priority="14758">
      <formula>(IF($C2466=0,1,0)=1)</formula>
    </cfRule>
  </conditionalFormatting>
  <conditionalFormatting sqref="H2466">
    <cfRule type="iconSet" priority="14761">
      <iconSet iconSet="3Symbols" showValue="0">
        <cfvo type="percent" val="0"/>
        <cfvo type="num" val="0"/>
        <cfvo type="num" val="1"/>
      </iconSet>
    </cfRule>
  </conditionalFormatting>
  <conditionalFormatting sqref="D2436">
    <cfRule type="expression" dxfId="12194" priority="14756">
      <formula>(IF($C2436=0,1,0)=1)</formula>
    </cfRule>
  </conditionalFormatting>
  <conditionalFormatting sqref="D2438">
    <cfRule type="expression" dxfId="12193" priority="14755">
      <formula>(IF($C2438=0,1,0)=1)</formula>
    </cfRule>
  </conditionalFormatting>
  <conditionalFormatting sqref="D2440">
    <cfRule type="expression" dxfId="12192" priority="14754">
      <formula>(IF($C2440=0,1,0)=1)</formula>
    </cfRule>
  </conditionalFormatting>
  <conditionalFormatting sqref="D2442">
    <cfRule type="expression" dxfId="12191" priority="14753">
      <formula>(IF($C2442=0,1,0)=1)</formula>
    </cfRule>
  </conditionalFormatting>
  <conditionalFormatting sqref="D2444">
    <cfRule type="expression" dxfId="12190" priority="14752">
      <formula>(IF($C2444=0,1,0)=1)</formula>
    </cfRule>
  </conditionalFormatting>
  <conditionalFormatting sqref="D2464">
    <cfRule type="expression" dxfId="12189" priority="14751">
      <formula>(IF($C2464=0,1,0)=1)</formula>
    </cfRule>
  </conditionalFormatting>
  <conditionalFormatting sqref="J2389">
    <cfRule type="expression" dxfId="12188" priority="14750">
      <formula>(IF($C2389=0,1,0)=1)</formula>
    </cfRule>
  </conditionalFormatting>
  <conditionalFormatting sqref="I2390:J2390">
    <cfRule type="expression" dxfId="12187" priority="14749">
      <formula>(IF($C2390=0,1,0)=1)</formula>
    </cfRule>
  </conditionalFormatting>
  <conditionalFormatting sqref="I2404:J2404">
    <cfRule type="expression" dxfId="12186" priority="14748">
      <formula>(IF($C2404=0,1,0)=1)</formula>
    </cfRule>
  </conditionalFormatting>
  <conditionalFormatting sqref="I2423:J2423">
    <cfRule type="expression" dxfId="12185" priority="14747">
      <formula>(IF($C2423=0,1,0)=1)</formula>
    </cfRule>
  </conditionalFormatting>
  <conditionalFormatting sqref="I2425:J2425">
    <cfRule type="expression" dxfId="12184" priority="14746">
      <formula>(IF($C2425=0,1,0)=1)</formula>
    </cfRule>
  </conditionalFormatting>
  <conditionalFormatting sqref="I2434:J2434">
    <cfRule type="expression" dxfId="12183" priority="14745">
      <formula>(IF($C2434=0,1,0)=1)</formula>
    </cfRule>
  </conditionalFormatting>
  <conditionalFormatting sqref="I2444:J2444">
    <cfRule type="expression" dxfId="12182" priority="14744">
      <formula>(IF($C2444=0,1,0)=1)</formula>
    </cfRule>
  </conditionalFormatting>
  <conditionalFormatting sqref="I2454:J2454">
    <cfRule type="expression" dxfId="12181" priority="14743">
      <formula>(IF($C2454=0,1,0)=1)</formula>
    </cfRule>
  </conditionalFormatting>
  <conditionalFormatting sqref="J2463">
    <cfRule type="expression" dxfId="12180" priority="14742">
      <formula>(IF($C2463=0,1,0)=1)</formula>
    </cfRule>
  </conditionalFormatting>
  <conditionalFormatting sqref="J2466">
    <cfRule type="expression" dxfId="12179" priority="14741">
      <formula>(IF($C2466=0,1,0)=1)</formula>
    </cfRule>
  </conditionalFormatting>
  <conditionalFormatting sqref="C2465:E2465 C2466:G2467 C2448 C2453:G2453 C2451:C2452 F2451:F2452 F2448 C2388:G2390 C2463:G2464 C2413:G2413 C2443:G2443 C2423:G2424 C2404:E2404 C2414:E2414 C2478:F2478 C2469:D2472 F2469:F2472 C2468:F2468 C2393:F2393 C2392:G2392 C2391:F2391 C2403:G2403 C2444:F2444 C2454:F2454 C2425:F2442 F2474:F2477 C2474:C2477 C2402:F2402 C2405:F2412">
    <cfRule type="expression" dxfId="12178" priority="15037">
      <formula>$H2388&lt;0</formula>
    </cfRule>
    <cfRule type="expression" dxfId="12177" priority="15038">
      <formula>(IF($C2388=1,1,0)=1)</formula>
    </cfRule>
    <cfRule type="expression" dxfId="12176" priority="15039">
      <formula>(IF($C2388=2,1,0)=1)</formula>
    </cfRule>
    <cfRule type="expression" dxfId="12175" priority="15040">
      <formula>(IF($C2388=3,1,0)=1)</formula>
    </cfRule>
    <cfRule type="expression" dxfId="12174" priority="15041">
      <formula>(IF($C2388=4,1,0)=1)</formula>
    </cfRule>
    <cfRule type="expression" dxfId="12173" priority="15042">
      <formula>(IF($C2388=5,1,0)=1)</formula>
    </cfRule>
    <cfRule type="expression" dxfId="12172" priority="15043">
      <formula>(IF($C2388=6,1,0)=1)</formula>
    </cfRule>
    <cfRule type="expression" dxfId="12171" priority="15044">
      <formula>(IF($C2388=7,1,0)=1)</formula>
    </cfRule>
    <cfRule type="expression" dxfId="12170" priority="15045">
      <formula>(IF($C2388=8,1,0)=1)</formula>
    </cfRule>
    <cfRule type="expression" dxfId="12169" priority="15046">
      <formula>(IF($C2388=9,1,0)=1)</formula>
    </cfRule>
    <cfRule type="expression" dxfId="12168" priority="15047">
      <formula>$H2388=1</formula>
    </cfRule>
  </conditionalFormatting>
  <conditionalFormatting sqref="I2392:J2392">
    <cfRule type="expression" dxfId="12167" priority="14644">
      <formula>(IF($C2392=0,1,0)=1)</formula>
    </cfRule>
  </conditionalFormatting>
  <conditionalFormatting sqref="I2389">
    <cfRule type="expression" dxfId="12166" priority="14643">
      <formula>(IF($C2389=0,1,0)=1)</formula>
    </cfRule>
  </conditionalFormatting>
  <conditionalFormatting sqref="I2403:J2403">
    <cfRule type="expression" dxfId="12165" priority="14642">
      <formula>(IF($C2403=0,1,0)=1)</formula>
    </cfRule>
  </conditionalFormatting>
  <conditionalFormatting sqref="I2413:J2413">
    <cfRule type="expression" dxfId="12164" priority="14641">
      <formula>(IF($C2413=0,1,0)=1)</formula>
    </cfRule>
  </conditionalFormatting>
  <conditionalFormatting sqref="I2414:J2414">
    <cfRule type="expression" dxfId="12163" priority="14640">
      <formula>(IF($C2414=0,1,0)=1)</formula>
    </cfRule>
  </conditionalFormatting>
  <conditionalFormatting sqref="I2424:J2424">
    <cfRule type="expression" dxfId="12162" priority="14639">
      <formula>(IF($C2424=0,1,0)=1)</formula>
    </cfRule>
  </conditionalFormatting>
  <conditionalFormatting sqref="I2443:J2443">
    <cfRule type="expression" dxfId="12161" priority="14638">
      <formula>(IF($C2443=0,1,0)=1)</formula>
    </cfRule>
  </conditionalFormatting>
  <conditionalFormatting sqref="I2453:J2453">
    <cfRule type="expression" dxfId="12160" priority="14637">
      <formula>(IF($C2453=0,1,0)=1)</formula>
    </cfRule>
  </conditionalFormatting>
  <conditionalFormatting sqref="I2463">
    <cfRule type="expression" dxfId="12159" priority="14636">
      <formula>(IF($C2463=0,1,0)=1)</formula>
    </cfRule>
  </conditionalFormatting>
  <conditionalFormatting sqref="E2428">
    <cfRule type="expression" dxfId="12158" priority="14564">
      <formula>(IF($C2428=0,1,0)=1)</formula>
    </cfRule>
  </conditionalFormatting>
  <conditionalFormatting sqref="C2449">
    <cfRule type="expression" dxfId="12157" priority="14581">
      <formula>(IF($C2449=0,1,0)=1)</formula>
    </cfRule>
  </conditionalFormatting>
  <conditionalFormatting sqref="P2421:Q2421 S2421">
    <cfRule type="expression" dxfId="12156" priority="14284">
      <formula>(IF($C2421=0,1,0)=1)</formula>
    </cfRule>
  </conditionalFormatting>
  <conditionalFormatting sqref="F2421">
    <cfRule type="expression" dxfId="12155" priority="14283">
      <formula>(IF($C2421=0,1,0)=1)</formula>
    </cfRule>
  </conditionalFormatting>
  <conditionalFormatting sqref="C2422 E2422">
    <cfRule type="expression" dxfId="12154" priority="14281">
      <formula>(IF($C2422=0,1,0)=1)</formula>
    </cfRule>
  </conditionalFormatting>
  <conditionalFormatting sqref="P2422:Q2422 S2422">
    <cfRule type="expression" dxfId="12153" priority="14279">
      <formula>(IF($C2422=0,1,0)=1)</formula>
    </cfRule>
  </conditionalFormatting>
  <conditionalFormatting sqref="F2422">
    <cfRule type="expression" dxfId="12152" priority="14278">
      <formula>(IF($C2422=0,1,0)=1)</formula>
    </cfRule>
  </conditionalFormatting>
  <conditionalFormatting sqref="I2415:I2422">
    <cfRule type="expression" dxfId="12151" priority="14277">
      <formula>(IF($C2415=0,1,0)=1)</formula>
    </cfRule>
  </conditionalFormatting>
  <conditionalFormatting sqref="C2418 E2418">
    <cfRule type="expression" dxfId="12150" priority="14301">
      <formula>(IF($C2418=0,1,0)=1)</formula>
    </cfRule>
  </conditionalFormatting>
  <conditionalFormatting sqref="C2421 E2421">
    <cfRule type="expression" dxfId="12149" priority="14286">
      <formula>(IF($C2421=0,1,0)=1)</formula>
    </cfRule>
  </conditionalFormatting>
  <conditionalFormatting sqref="J2415">
    <cfRule type="expression" dxfId="12148" priority="14276">
      <formula>(IF($C2415=0,1,0)=1)</formula>
    </cfRule>
  </conditionalFormatting>
  <conditionalFormatting sqref="D2394:D2401">
    <cfRule type="expression" dxfId="12147" priority="14332">
      <formula>(IF($C2394=0,1,0)=1)</formula>
    </cfRule>
  </conditionalFormatting>
  <conditionalFormatting sqref="I2394:I2401">
    <cfRule type="expression" dxfId="12146" priority="14331">
      <formula>(IF($C2394=0,1,0)=1)</formula>
    </cfRule>
  </conditionalFormatting>
  <conditionalFormatting sqref="J2394:J2401">
    <cfRule type="expression" dxfId="12145" priority="14330">
      <formula>(IF($C2394=0,1,0)=1)</formula>
    </cfRule>
  </conditionalFormatting>
  <conditionalFormatting sqref="J2419">
    <cfRule type="expression" dxfId="12144" priority="14272">
      <formula>(IF($C2419=0,1,0)=1)</formula>
    </cfRule>
  </conditionalFormatting>
  <conditionalFormatting sqref="J2420">
    <cfRule type="expression" dxfId="12143" priority="14271">
      <formula>(IF($C2420=0,1,0)=1)</formula>
    </cfRule>
  </conditionalFormatting>
  <conditionalFormatting sqref="J2421">
    <cfRule type="expression" dxfId="12142" priority="14270">
      <formula>(IF($C2421=0,1,0)=1)</formula>
    </cfRule>
  </conditionalFormatting>
  <conditionalFormatting sqref="J2422">
    <cfRule type="expression" dxfId="12141" priority="14269">
      <formula>(IF($C2422=0,1,0)=1)</formula>
    </cfRule>
  </conditionalFormatting>
  <conditionalFormatting sqref="P2418:Q2418 S2418">
    <cfRule type="expression" dxfId="12140" priority="14299">
      <formula>(IF($C2418=0,1,0)=1)</formula>
    </cfRule>
  </conditionalFormatting>
  <conditionalFormatting sqref="F2418">
    <cfRule type="expression" dxfId="12139" priority="14298">
      <formula>(IF($C2418=0,1,0)=1)</formula>
    </cfRule>
  </conditionalFormatting>
  <conditionalFormatting sqref="C2419 E2419">
    <cfRule type="expression" dxfId="12138" priority="14296">
      <formula>(IF($C2419=0,1,0)=1)</formula>
    </cfRule>
  </conditionalFormatting>
  <conditionalFormatting sqref="F2417">
    <cfRule type="expression" dxfId="12137" priority="14239">
      <formula>(IF($C2417=0,1,0)=1)</formula>
    </cfRule>
  </conditionalFormatting>
  <conditionalFormatting sqref="P2419:Q2419 S2419">
    <cfRule type="expression" dxfId="12136" priority="14294">
      <formula>(IF($C2419=0,1,0)=1)</formula>
    </cfRule>
  </conditionalFormatting>
  <conditionalFormatting sqref="F2419">
    <cfRule type="expression" dxfId="12135" priority="14293">
      <formula>(IF($C2419=0,1,0)=1)</formula>
    </cfRule>
  </conditionalFormatting>
  <conditionalFormatting sqref="E2469">
    <cfRule type="expression" dxfId="12134" priority="14116">
      <formula>(IF($C2469=0,1,0)=1)</formula>
    </cfRule>
  </conditionalFormatting>
  <conditionalFormatting sqref="C2420 E2420">
    <cfRule type="expression" dxfId="12133" priority="14291">
      <formula>(IF($C2420=0,1,0)=1)</formula>
    </cfRule>
  </conditionalFormatting>
  <conditionalFormatting sqref="F2422">
    <cfRule type="expression" dxfId="12132" priority="14233">
      <formula>(IF($C2422=0,1,0)=1)</formula>
    </cfRule>
  </conditionalFormatting>
  <conditionalFormatting sqref="F2414">
    <cfRule type="expression" dxfId="12131" priority="14208">
      <formula>(IF($C2414=0,1,0)=1)</formula>
    </cfRule>
  </conditionalFormatting>
  <conditionalFormatting sqref="P2420:Q2420 S2420">
    <cfRule type="expression" dxfId="12130" priority="14289">
      <formula>(IF($C2420=0,1,0)=1)</formula>
    </cfRule>
  </conditionalFormatting>
  <conditionalFormatting sqref="F2420">
    <cfRule type="expression" dxfId="12129" priority="14288">
      <formula>(IF($C2420=0,1,0)=1)</formula>
    </cfRule>
  </conditionalFormatting>
  <conditionalFormatting sqref="E2476">
    <cfRule type="expression" dxfId="12128" priority="14110">
      <formula>(IF($C2476=0,1,0)=1)</formula>
    </cfRule>
  </conditionalFormatting>
  <conditionalFormatting sqref="C2479">
    <cfRule type="expression" dxfId="12127" priority="14166">
      <formula>(IF($C2479=0,1,0)=1)</formula>
    </cfRule>
  </conditionalFormatting>
  <conditionalFormatting sqref="P2479:Q2479 S2479">
    <cfRule type="expression" dxfId="12126" priority="14164">
      <formula>(IF($C2479=0,1,0)=1)</formula>
    </cfRule>
  </conditionalFormatting>
  <conditionalFormatting sqref="D2415:D2422">
    <cfRule type="expression" dxfId="12125" priority="14241">
      <formula>(IF($C2415=0,1,0)=1)</formula>
    </cfRule>
  </conditionalFormatting>
  <conditionalFormatting sqref="J2479">
    <cfRule type="expression" dxfId="12124" priority="14163">
      <formula>(IF($C2479=0,1,0)=1)</formula>
    </cfRule>
  </conditionalFormatting>
  <conditionalFormatting sqref="J2416">
    <cfRule type="expression" dxfId="12123" priority="14275">
      <formula>(IF($C2416=0,1,0)=1)</formula>
    </cfRule>
  </conditionalFormatting>
  <conditionalFormatting sqref="J2417">
    <cfRule type="expression" dxfId="12122" priority="14274">
      <formula>(IF($C2417=0,1,0)=1)</formula>
    </cfRule>
  </conditionalFormatting>
  <conditionalFormatting sqref="J2418">
    <cfRule type="expression" dxfId="12121" priority="14273">
      <formula>(IF($C2418=0,1,0)=1)</formula>
    </cfRule>
  </conditionalFormatting>
  <conditionalFormatting sqref="J2483">
    <cfRule type="expression" dxfId="12120" priority="14159">
      <formula>(IF($C2483=0,1,0)=1)</formula>
    </cfRule>
  </conditionalFormatting>
  <conditionalFormatting sqref="J2484">
    <cfRule type="expression" dxfId="12119" priority="14158">
      <formula>(IF($C2484=0,1,0)=1)</formula>
    </cfRule>
  </conditionalFormatting>
  <conditionalFormatting sqref="J2485">
    <cfRule type="expression" dxfId="12118" priority="14157">
      <formula>(IF($C2485=0,1,0)=1)</formula>
    </cfRule>
  </conditionalFormatting>
  <conditionalFormatting sqref="J2486">
    <cfRule type="expression" dxfId="12117" priority="14156">
      <formula>(IF($C2486=0,1,0)=1)</formula>
    </cfRule>
  </conditionalFormatting>
  <conditionalFormatting sqref="J2481">
    <cfRule type="expression" dxfId="12116" priority="14161">
      <formula>(IF($C2481=0,1,0)=1)</formula>
    </cfRule>
  </conditionalFormatting>
  <conditionalFormatting sqref="J2482">
    <cfRule type="expression" dxfId="12115" priority="14160">
      <formula>(IF($C2482=0,1,0)=1)</formula>
    </cfRule>
  </conditionalFormatting>
  <conditionalFormatting sqref="H2445:H2447">
    <cfRule type="expression" dxfId="12114" priority="14624">
      <formula>(IF($C2445=0,1,0)=1)</formula>
    </cfRule>
  </conditionalFormatting>
  <conditionalFormatting sqref="F2445:F2447">
    <cfRule type="expression" dxfId="12113" priority="14623">
      <formula>(IF($C2445=0,1,0)=1)</formula>
    </cfRule>
  </conditionalFormatting>
  <conditionalFormatting sqref="L2445:L2447">
    <cfRule type="expression" dxfId="12112" priority="14622">
      <formula>(IF($C2445=0,1,0)=1)</formula>
    </cfRule>
  </conditionalFormatting>
  <conditionalFormatting sqref="C2446">
    <cfRule type="expression" dxfId="12111" priority="14620">
      <formula>(IF($C2446=0,1,0)=1)</formula>
    </cfRule>
  </conditionalFormatting>
  <conditionalFormatting sqref="C2396 E2396">
    <cfRule type="expression" dxfId="12110" priority="14382">
      <formula>(IF($C2396=0,1,0)=1)</formula>
    </cfRule>
  </conditionalFormatting>
  <conditionalFormatting sqref="P2446:Q2446 S2446">
    <cfRule type="expression" dxfId="12109" priority="14618">
      <formula>(IF($C2446=0,1,0)=1)</formula>
    </cfRule>
  </conditionalFormatting>
  <conditionalFormatting sqref="C2447">
    <cfRule type="expression" dxfId="12108" priority="14616">
      <formula>(IF($C2447=0,1,0)=1)</formula>
    </cfRule>
  </conditionalFormatting>
  <conditionalFormatting sqref="C2400 E2400">
    <cfRule type="expression" dxfId="12107" priority="14366">
      <formula>(IF($C2400=0,1,0)=1)</formula>
    </cfRule>
  </conditionalFormatting>
  <conditionalFormatting sqref="C2395 E2395">
    <cfRule type="expression" dxfId="12106" priority="14386">
      <formula>(IF($C2395=0,1,0)=1)</formula>
    </cfRule>
  </conditionalFormatting>
  <conditionalFormatting sqref="S2446">
    <cfRule type="dataBar" priority="14619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{DF413FAF-C089-42C5-9A20-CD556CE66AAD}</x14:id>
        </ext>
      </extLst>
    </cfRule>
  </conditionalFormatting>
  <conditionalFormatting sqref="H2446">
    <cfRule type="iconSet" priority="14621">
      <iconSet iconSet="3Symbols" showValue="0">
        <cfvo type="percent" val="0"/>
        <cfvo type="num" val="0"/>
        <cfvo type="num" val="1"/>
      </iconSet>
    </cfRule>
  </conditionalFormatting>
  <conditionalFormatting sqref="S2447">
    <cfRule type="dataBar" priority="14615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{AD20F8DA-4053-4F76-8D0B-564EB5F3C7EA}</x14:id>
        </ext>
      </extLst>
    </cfRule>
  </conditionalFormatting>
  <conditionalFormatting sqref="P2447:Q2447 S2447">
    <cfRule type="expression" dxfId="12105" priority="14614">
      <formula>(IF($C2447=0,1,0)=1)</formula>
    </cfRule>
  </conditionalFormatting>
  <conditionalFormatting sqref="H2447">
    <cfRule type="iconSet" priority="14617">
      <iconSet iconSet="3Symbols" showValue="0">
        <cfvo type="percent" val="0"/>
        <cfvo type="num" val="0"/>
        <cfvo type="num" val="1"/>
      </iconSet>
    </cfRule>
  </conditionalFormatting>
  <conditionalFormatting sqref="C2445">
    <cfRule type="expression" dxfId="12104" priority="14612">
      <formula>(IF($C2445=0,1,0)=1)</formula>
    </cfRule>
  </conditionalFormatting>
  <conditionalFormatting sqref="S2445">
    <cfRule type="dataBar" priority="14611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{F2C8927A-9A99-4006-A2A2-E843BF7ADAAF}</x14:id>
        </ext>
      </extLst>
    </cfRule>
  </conditionalFormatting>
  <conditionalFormatting sqref="P2445:Q2445 S2445">
    <cfRule type="expression" dxfId="12103" priority="14610">
      <formula>(IF($C2445=0,1,0)=1)</formula>
    </cfRule>
  </conditionalFormatting>
  <conditionalFormatting sqref="H2445">
    <cfRule type="iconSet" priority="14613">
      <iconSet iconSet="3Symbols" showValue="0">
        <cfvo type="percent" val="0"/>
        <cfvo type="num" val="0"/>
        <cfvo type="num" val="1"/>
      </iconSet>
    </cfRule>
  </conditionalFormatting>
  <conditionalFormatting sqref="I2445">
    <cfRule type="expression" dxfId="12102" priority="14609">
      <formula>(IF($C2445=0,1,0)=1)</formula>
    </cfRule>
  </conditionalFormatting>
  <conditionalFormatting sqref="I2446">
    <cfRule type="expression" dxfId="12101" priority="14608">
      <formula>(IF($C2446=0,1,0)=1)</formula>
    </cfRule>
  </conditionalFormatting>
  <conditionalFormatting sqref="I2447">
    <cfRule type="expression" dxfId="12100" priority="14607">
      <formula>(IF($C2447=0,1,0)=1)</formula>
    </cfRule>
  </conditionalFormatting>
  <conditionalFormatting sqref="J2445">
    <cfRule type="expression" dxfId="12099" priority="14606">
      <formula>(IF($C2445=0,1,0)=1)</formula>
    </cfRule>
  </conditionalFormatting>
  <conditionalFormatting sqref="J2446">
    <cfRule type="expression" dxfId="12098" priority="14605">
      <formula>(IF($C2446=0,1,0)=1)</formula>
    </cfRule>
  </conditionalFormatting>
  <conditionalFormatting sqref="J2447">
    <cfRule type="expression" dxfId="12097" priority="14604">
      <formula>(IF($C2447=0,1,0)=1)</formula>
    </cfRule>
  </conditionalFormatting>
  <conditionalFormatting sqref="C2484">
    <cfRule type="expression" dxfId="12096" priority="14178">
      <formula>(IF($C2484=0,1,0)=1)</formula>
    </cfRule>
  </conditionalFormatting>
  <conditionalFormatting sqref="D2445:D2452">
    <cfRule type="expression" dxfId="12095" priority="14603">
      <formula>(IF($C2445=0,1,0)=1)</formula>
    </cfRule>
  </conditionalFormatting>
  <conditionalFormatting sqref="C2445:D2445 F2445:F2447 C2446:C2447 D2446:D2452">
    <cfRule type="expression" dxfId="12094" priority="14625">
      <formula>$H2445&lt;0</formula>
    </cfRule>
    <cfRule type="expression" dxfId="12093" priority="14626">
      <formula>(IF($C2445=1,1,0)=1)</formula>
    </cfRule>
    <cfRule type="expression" dxfId="12092" priority="14627">
      <formula>(IF($C2445=2,1,0)=1)</formula>
    </cfRule>
    <cfRule type="expression" dxfId="12091" priority="14628">
      <formula>(IF($C2445=3,1,0)=1)</formula>
    </cfRule>
    <cfRule type="expression" dxfId="12090" priority="14629">
      <formula>(IF($C2445=4,1,0)=1)</formula>
    </cfRule>
    <cfRule type="expression" dxfId="12089" priority="14630">
      <formula>(IF($C2445=5,1,0)=1)</formula>
    </cfRule>
    <cfRule type="expression" dxfId="12088" priority="14631">
      <formula>(IF($C2445=6,1,0)=1)</formula>
    </cfRule>
    <cfRule type="expression" dxfId="12087" priority="14632">
      <formula>(IF($C2445=7,1,0)=1)</formula>
    </cfRule>
    <cfRule type="expression" dxfId="12086" priority="14633">
      <formula>(IF($C2445=8,1,0)=1)</formula>
    </cfRule>
    <cfRule type="expression" dxfId="12085" priority="14634">
      <formula>(IF($C2445=9,1,0)=1)</formula>
    </cfRule>
    <cfRule type="expression" dxfId="12084" priority="14635">
      <formula>$H2445=1</formula>
    </cfRule>
  </conditionalFormatting>
  <conditionalFormatting sqref="P2486:Q2486 S2486">
    <cfRule type="expression" dxfId="12083" priority="14168">
      <formula>(IF($C2486=0,1,0)=1)</formula>
    </cfRule>
  </conditionalFormatting>
  <conditionalFormatting sqref="F2416">
    <cfRule type="expression" dxfId="12082" priority="14240">
      <formula>(IF($C2416=0,1,0)=1)</formula>
    </cfRule>
  </conditionalFormatting>
  <conditionalFormatting sqref="F2418">
    <cfRule type="expression" dxfId="12081" priority="14238">
      <formula>(IF($C2418=0,1,0)=1)</formula>
    </cfRule>
  </conditionalFormatting>
  <conditionalFormatting sqref="F2419">
    <cfRule type="expression" dxfId="12080" priority="14237">
      <formula>(IF($C2419=0,1,0)=1)</formula>
    </cfRule>
  </conditionalFormatting>
  <conditionalFormatting sqref="F2421">
    <cfRule type="expression" dxfId="12079" priority="14236">
      <formula>(IF($C2421=0,1,0)=1)</formula>
    </cfRule>
  </conditionalFormatting>
  <conditionalFormatting sqref="F2420">
    <cfRule type="expression" dxfId="12078" priority="14235">
      <formula>(IF($C2420=0,1,0)=1)</formula>
    </cfRule>
  </conditionalFormatting>
  <conditionalFormatting sqref="F2421">
    <cfRule type="expression" dxfId="12077" priority="14234">
      <formula>(IF($C2421=0,1,0)=1)</formula>
    </cfRule>
  </conditionalFormatting>
  <conditionalFormatting sqref="C2494">
    <cfRule type="expression" dxfId="12076" priority="14043">
      <formula>(IF($C2494=0,1,0)=1)</formula>
    </cfRule>
  </conditionalFormatting>
  <conditionalFormatting sqref="E2472">
    <cfRule type="expression" dxfId="12075" priority="14113">
      <formula>(IF($C2472=0,1,0)=1)</formula>
    </cfRule>
  </conditionalFormatting>
  <conditionalFormatting sqref="P2494:Q2494 S2494">
    <cfRule type="expression" dxfId="12074" priority="14041">
      <formula>(IF($C2494=0,1,0)=1)</formula>
    </cfRule>
  </conditionalFormatting>
  <conditionalFormatting sqref="C2495">
    <cfRule type="expression" dxfId="12073" priority="14039">
      <formula>(IF($C2495=0,1,0)=1)</formula>
    </cfRule>
  </conditionalFormatting>
  <conditionalFormatting sqref="P2495:Q2495 S2495">
    <cfRule type="expression" dxfId="12072" priority="14037">
      <formula>(IF($C2495=0,1,0)=1)</formula>
    </cfRule>
  </conditionalFormatting>
  <conditionalFormatting sqref="C2496">
    <cfRule type="expression" dxfId="12071" priority="14035">
      <formula>(IF($C2496=0,1,0)=1)</formula>
    </cfRule>
  </conditionalFormatting>
  <conditionalFormatting sqref="H2449:H2450">
    <cfRule type="expression" dxfId="12070" priority="14585">
      <formula>(IF($C2449=0,1,0)=1)</formula>
    </cfRule>
  </conditionalFormatting>
  <conditionalFormatting sqref="P2449:Q2449 S2449">
    <cfRule type="expression" dxfId="12069" priority="14579">
      <formula>(IF($C2449=0,1,0)=1)</formula>
    </cfRule>
  </conditionalFormatting>
  <conditionalFormatting sqref="F2449:F2450">
    <cfRule type="expression" dxfId="12068" priority="14584">
      <formula>(IF($C2449=0,1,0)=1)</formula>
    </cfRule>
  </conditionalFormatting>
  <conditionalFormatting sqref="L2449:L2450">
    <cfRule type="expression" dxfId="12067" priority="14583">
      <formula>(IF($C2449=0,1,0)=1)</formula>
    </cfRule>
  </conditionalFormatting>
  <conditionalFormatting sqref="S2449">
    <cfRule type="dataBar" priority="14580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{7D5523AF-6820-435B-A05F-8E62E3BFFD78}</x14:id>
        </ext>
      </extLst>
    </cfRule>
  </conditionalFormatting>
  <conditionalFormatting sqref="H2449">
    <cfRule type="iconSet" priority="14582">
      <iconSet iconSet="3Symbols" showValue="0">
        <cfvo type="percent" val="0"/>
        <cfvo type="num" val="0"/>
        <cfvo type="num" val="1"/>
      </iconSet>
    </cfRule>
  </conditionalFormatting>
  <conditionalFormatting sqref="C2450">
    <cfRule type="expression" dxfId="12066" priority="14577">
      <formula>(IF($C2450=0,1,0)=1)</formula>
    </cfRule>
  </conditionalFormatting>
  <conditionalFormatting sqref="E2430">
    <cfRule type="expression" dxfId="12065" priority="14562">
      <formula>(IF($C2430=0,1,0)=1)</formula>
    </cfRule>
  </conditionalFormatting>
  <conditionalFormatting sqref="S2450">
    <cfRule type="dataBar" priority="14576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{668A4F06-5888-4F2D-AC12-27E0260A99B9}</x14:id>
        </ext>
      </extLst>
    </cfRule>
  </conditionalFormatting>
  <conditionalFormatting sqref="P2450:Q2450 S2450">
    <cfRule type="expression" dxfId="12064" priority="14575">
      <formula>(IF($C2450=0,1,0)=1)</formula>
    </cfRule>
  </conditionalFormatting>
  <conditionalFormatting sqref="H2450">
    <cfRule type="iconSet" priority="14578">
      <iconSet iconSet="3Symbols" showValue="0">
        <cfvo type="percent" val="0"/>
        <cfvo type="num" val="0"/>
        <cfvo type="num" val="1"/>
      </iconSet>
    </cfRule>
  </conditionalFormatting>
  <conditionalFormatting sqref="I2449">
    <cfRule type="expression" dxfId="12063" priority="14574">
      <formula>(IF($C2449=0,1,0)=1)</formula>
    </cfRule>
  </conditionalFormatting>
  <conditionalFormatting sqref="I2450">
    <cfRule type="expression" dxfId="12062" priority="14573">
      <formula>(IF($C2450=0,1,0)=1)</formula>
    </cfRule>
  </conditionalFormatting>
  <conditionalFormatting sqref="J2449">
    <cfRule type="expression" dxfId="12061" priority="14572">
      <formula>(IF($C2449=0,1,0)=1)</formula>
    </cfRule>
  </conditionalFormatting>
  <conditionalFormatting sqref="J2450">
    <cfRule type="expression" dxfId="12060" priority="14571">
      <formula>(IF($C2450=0,1,0)=1)</formula>
    </cfRule>
  </conditionalFormatting>
  <conditionalFormatting sqref="C2449:C2450 F2449:F2450">
    <cfRule type="expression" dxfId="12059" priority="14586">
      <formula>$H2449&lt;0</formula>
    </cfRule>
    <cfRule type="expression" dxfId="12058" priority="14587">
      <formula>(IF($C2449=1,1,0)=1)</formula>
    </cfRule>
    <cfRule type="expression" dxfId="12057" priority="14588">
      <formula>(IF($C2449=2,1,0)=1)</formula>
    </cfRule>
    <cfRule type="expression" dxfId="12056" priority="14589">
      <formula>(IF($C2449=3,1,0)=1)</formula>
    </cfRule>
    <cfRule type="expression" dxfId="12055" priority="14590">
      <formula>(IF($C2449=4,1,0)=1)</formula>
    </cfRule>
    <cfRule type="expression" dxfId="12054" priority="14591">
      <formula>(IF($C2449=5,1,0)=1)</formula>
    </cfRule>
    <cfRule type="expression" dxfId="12053" priority="14592">
      <formula>(IF($C2449=6,1,0)=1)</formula>
    </cfRule>
    <cfRule type="expression" dxfId="12052" priority="14593">
      <formula>(IF($C2449=7,1,0)=1)</formula>
    </cfRule>
    <cfRule type="expression" dxfId="12051" priority="14594">
      <formula>(IF($C2449=8,1,0)=1)</formula>
    </cfRule>
    <cfRule type="expression" dxfId="12050" priority="14595">
      <formula>(IF($C2449=9,1,0)=1)</formula>
    </cfRule>
    <cfRule type="expression" dxfId="12049" priority="14596">
      <formula>$H2449=1</formula>
    </cfRule>
  </conditionalFormatting>
  <conditionalFormatting sqref="P2485:Q2485 S2485">
    <cfRule type="expression" dxfId="12048" priority="14172">
      <formula>(IF($C2485=0,1,0)=1)</formula>
    </cfRule>
  </conditionalFormatting>
  <conditionalFormatting sqref="P2490:Q2490 S2490">
    <cfRule type="expression" dxfId="12047" priority="14057">
      <formula>(IF($C2490=0,1,0)=1)</formula>
    </cfRule>
  </conditionalFormatting>
  <conditionalFormatting sqref="C2491">
    <cfRule type="expression" dxfId="12046" priority="14055">
      <formula>(IF($C2491=0,1,0)=1)</formula>
    </cfRule>
  </conditionalFormatting>
  <conditionalFormatting sqref="P2491:Q2491 S2491">
    <cfRule type="expression" dxfId="12045" priority="14053">
      <formula>(IF($C2491=0,1,0)=1)</formula>
    </cfRule>
  </conditionalFormatting>
  <conditionalFormatting sqref="F2425">
    <cfRule type="expression" dxfId="12044" priority="14232">
      <formula>(IF($C2425=0,1,0)=1)</formula>
    </cfRule>
  </conditionalFormatting>
  <conditionalFormatting sqref="E2426">
    <cfRule type="expression" dxfId="12043" priority="14566">
      <formula>(IF($C2426=0,1,0)=1)</formula>
    </cfRule>
  </conditionalFormatting>
  <conditionalFormatting sqref="E2427">
    <cfRule type="expression" dxfId="12042" priority="14565">
      <formula>(IF($C2427=0,1,0)=1)</formula>
    </cfRule>
  </conditionalFormatting>
  <conditionalFormatting sqref="E2429">
    <cfRule type="expression" dxfId="12041" priority="14563">
      <formula>(IF($C2429=0,1,0)=1)</formula>
    </cfRule>
  </conditionalFormatting>
  <conditionalFormatting sqref="E2431">
    <cfRule type="expression" dxfId="12040" priority="14561">
      <formula>(IF($C2431=0,1,0)=1)</formula>
    </cfRule>
  </conditionalFormatting>
  <conditionalFormatting sqref="E2432">
    <cfRule type="expression" dxfId="12039" priority="14560">
      <formula>(IF($C2432=0,1,0)=1)</formula>
    </cfRule>
  </conditionalFormatting>
  <conditionalFormatting sqref="E2433">
    <cfRule type="expression" dxfId="12038" priority="14559">
      <formula>(IF($C2433=0,1,0)=1)</formula>
    </cfRule>
  </conditionalFormatting>
  <conditionalFormatting sqref="E2436">
    <cfRule type="expression" dxfId="12037" priority="14557">
      <formula>(IF($C2436=0,1,0)=1)</formula>
    </cfRule>
  </conditionalFormatting>
  <conditionalFormatting sqref="E2440">
    <cfRule type="expression" dxfId="12036" priority="14553">
      <formula>(IF($C2440=0,1,0)=1)</formula>
    </cfRule>
  </conditionalFormatting>
  <conditionalFormatting sqref="E2441">
    <cfRule type="expression" dxfId="12035" priority="14552">
      <formula>(IF($C2441=0,1,0)=1)</formula>
    </cfRule>
  </conditionalFormatting>
  <conditionalFormatting sqref="E2435">
    <cfRule type="expression" dxfId="12034" priority="14558">
      <formula>(IF($C2435=0,1,0)=1)</formula>
    </cfRule>
  </conditionalFormatting>
  <conditionalFormatting sqref="E2437">
    <cfRule type="expression" dxfId="12033" priority="14556">
      <formula>(IF($C2437=0,1,0)=1)</formula>
    </cfRule>
  </conditionalFormatting>
  <conditionalFormatting sqref="E2438">
    <cfRule type="expression" dxfId="12032" priority="14555">
      <formula>(IF($C2438=0,1,0)=1)</formula>
    </cfRule>
  </conditionalFormatting>
  <conditionalFormatting sqref="E2439">
    <cfRule type="expression" dxfId="12031" priority="14554">
      <formula>(IF($C2439=0,1,0)=1)</formula>
    </cfRule>
  </conditionalFormatting>
  <conditionalFormatting sqref="E2442">
    <cfRule type="expression" dxfId="12030" priority="14551">
      <formula>(IF($C2442=0,1,0)=1)</formula>
    </cfRule>
  </conditionalFormatting>
  <conditionalFormatting sqref="E2446">
    <cfRule type="expression" dxfId="12029" priority="14538">
      <formula>(IF($C2446=0,1,0)=1)</formula>
    </cfRule>
  </conditionalFormatting>
  <conditionalFormatting sqref="E2450">
    <cfRule type="expression" dxfId="12028" priority="14534">
      <formula>(IF($C2450=0,1,0)=1)</formula>
    </cfRule>
  </conditionalFormatting>
  <conditionalFormatting sqref="E2451">
    <cfRule type="expression" dxfId="12027" priority="14533">
      <formula>(IF($C2451=0,1,0)=1)</formula>
    </cfRule>
  </conditionalFormatting>
  <conditionalFormatting sqref="E2445">
    <cfRule type="expression" dxfId="12026" priority="14539">
      <formula>(IF($C2445=0,1,0)=1)</formula>
    </cfRule>
  </conditionalFormatting>
  <conditionalFormatting sqref="E2447">
    <cfRule type="expression" dxfId="12025" priority="14537">
      <formula>(IF($C2447=0,1,0)=1)</formula>
    </cfRule>
  </conditionalFormatting>
  <conditionalFormatting sqref="E2448">
    <cfRule type="expression" dxfId="12024" priority="14536">
      <formula>(IF($C2448=0,1,0)=1)</formula>
    </cfRule>
  </conditionalFormatting>
  <conditionalFormatting sqref="E2449">
    <cfRule type="expression" dxfId="12023" priority="14535">
      <formula>(IF($C2449=0,1,0)=1)</formula>
    </cfRule>
  </conditionalFormatting>
  <conditionalFormatting sqref="E2452">
    <cfRule type="expression" dxfId="12022" priority="14532">
      <formula>(IF($C2452=0,1,0)=1)</formula>
    </cfRule>
  </conditionalFormatting>
  <conditionalFormatting sqref="E2445:E2452">
    <cfRule type="expression" dxfId="12021" priority="14540">
      <formula>$H2445&lt;0</formula>
    </cfRule>
    <cfRule type="expression" dxfId="12020" priority="14541">
      <formula>(IF($C2445=1,1,0)=1)</formula>
    </cfRule>
    <cfRule type="expression" dxfId="12019" priority="14542">
      <formula>(IF($C2445=2,1,0)=1)</formula>
    </cfRule>
    <cfRule type="expression" dxfId="12018" priority="14543">
      <formula>(IF($C2445=3,1,0)=1)</formula>
    </cfRule>
    <cfRule type="expression" dxfId="12017" priority="14544">
      <formula>(IF($C2445=4,1,0)=1)</formula>
    </cfRule>
    <cfRule type="expression" dxfId="12016" priority="14545">
      <formula>(IF($C2445=5,1,0)=1)</formula>
    </cfRule>
    <cfRule type="expression" dxfId="12015" priority="14546">
      <formula>(IF($C2445=6,1,0)=1)</formula>
    </cfRule>
    <cfRule type="expression" dxfId="12014" priority="14547">
      <formula>(IF($C2445=7,1,0)=1)</formula>
    </cfRule>
    <cfRule type="expression" dxfId="12013" priority="14548">
      <formula>(IF($C2445=8,1,0)=1)</formula>
    </cfRule>
    <cfRule type="expression" dxfId="12012" priority="14549">
      <formula>(IF($C2445=9,1,0)=1)</formula>
    </cfRule>
    <cfRule type="expression" dxfId="12011" priority="14550">
      <formula>$H2445=1</formula>
    </cfRule>
  </conditionalFormatting>
  <conditionalFormatting sqref="H2458 H2461:H2462">
    <cfRule type="expression" dxfId="12010" priority="14520">
      <formula>(IF($C2458=0,1,0)=1)</formula>
    </cfRule>
  </conditionalFormatting>
  <conditionalFormatting sqref="P2461:Q2461 S2461">
    <cfRule type="expression" dxfId="12009" priority="14515">
      <formula>(IF($C2461=0,1,0)=1)</formula>
    </cfRule>
  </conditionalFormatting>
  <conditionalFormatting sqref="L2458 L2461:L2462">
    <cfRule type="expression" dxfId="12008" priority="14519">
      <formula>(IF($C2458=0,1,0)=1)</formula>
    </cfRule>
  </conditionalFormatting>
  <conditionalFormatting sqref="C2461">
    <cfRule type="expression" dxfId="12007" priority="14517">
      <formula>(IF($C2461=0,1,0)=1)</formula>
    </cfRule>
  </conditionalFormatting>
  <conditionalFormatting sqref="H2455:H2457">
    <cfRule type="expression" dxfId="12006" priority="14486">
      <formula>(IF($C2455=0,1,0)=1)</formula>
    </cfRule>
  </conditionalFormatting>
  <conditionalFormatting sqref="S2461">
    <cfRule type="dataBar" priority="14516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{C2B8FD79-C909-401B-8E5D-25B3A92A5673}</x14:id>
        </ext>
      </extLst>
    </cfRule>
  </conditionalFormatting>
  <conditionalFormatting sqref="H2461">
    <cfRule type="iconSet" priority="14518">
      <iconSet iconSet="3Symbols" showValue="0">
        <cfvo type="percent" val="0"/>
        <cfvo type="num" val="0"/>
        <cfvo type="num" val="1"/>
      </iconSet>
    </cfRule>
  </conditionalFormatting>
  <conditionalFormatting sqref="C2462">
    <cfRule type="expression" dxfId="12005" priority="14513">
      <formula>(IF($C2462=0,1,0)=1)</formula>
    </cfRule>
  </conditionalFormatting>
  <conditionalFormatting sqref="S2462">
    <cfRule type="dataBar" priority="14512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{C774D1A4-27DE-4F14-BCE9-2726582CAB1C}</x14:id>
        </ext>
      </extLst>
    </cfRule>
  </conditionalFormatting>
  <conditionalFormatting sqref="P2462:Q2462 S2462">
    <cfRule type="expression" dxfId="12004" priority="14511">
      <formula>(IF($C2462=0,1,0)=1)</formula>
    </cfRule>
  </conditionalFormatting>
  <conditionalFormatting sqref="H2462">
    <cfRule type="iconSet" priority="14514">
      <iconSet iconSet="3Symbols" showValue="0">
        <cfvo type="percent" val="0"/>
        <cfvo type="num" val="0"/>
        <cfvo type="num" val="1"/>
      </iconSet>
    </cfRule>
  </conditionalFormatting>
  <conditionalFormatting sqref="C2458">
    <cfRule type="expression" dxfId="12003" priority="14509">
      <formula>(IF($C2458=0,1,0)=1)</formula>
    </cfRule>
  </conditionalFormatting>
  <conditionalFormatting sqref="S2458">
    <cfRule type="dataBar" priority="14508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{FC75CE7B-D8EC-4431-BF79-77D4ABABFC65}</x14:id>
        </ext>
      </extLst>
    </cfRule>
  </conditionalFormatting>
  <conditionalFormatting sqref="P2458:Q2458 S2458">
    <cfRule type="expression" dxfId="12002" priority="14507">
      <formula>(IF($C2458=0,1,0)=1)</formula>
    </cfRule>
  </conditionalFormatting>
  <conditionalFormatting sqref="H2458">
    <cfRule type="iconSet" priority="14510">
      <iconSet iconSet="3Symbols" showValue="0">
        <cfvo type="percent" val="0"/>
        <cfvo type="num" val="0"/>
        <cfvo type="num" val="1"/>
      </iconSet>
    </cfRule>
  </conditionalFormatting>
  <conditionalFormatting sqref="C2455">
    <cfRule type="expression" dxfId="12001" priority="14475">
      <formula>(IF($C2455=0,1,0)=1)</formula>
    </cfRule>
  </conditionalFormatting>
  <conditionalFormatting sqref="J2458">
    <cfRule type="expression" dxfId="12000" priority="14506">
      <formula>(IF($C2458=0,1,0)=1)</formula>
    </cfRule>
  </conditionalFormatting>
  <conditionalFormatting sqref="J2461">
    <cfRule type="expression" dxfId="11999" priority="14505">
      <formula>(IF($C2461=0,1,0)=1)</formula>
    </cfRule>
  </conditionalFormatting>
  <conditionalFormatting sqref="J2462">
    <cfRule type="expression" dxfId="11998" priority="14504">
      <formula>(IF($C2462=0,1,0)=1)</formula>
    </cfRule>
  </conditionalFormatting>
  <conditionalFormatting sqref="C2489">
    <cfRule type="expression" dxfId="11997" priority="14031">
      <formula>(IF($C2489=0,1,0)=1)</formula>
    </cfRule>
  </conditionalFormatting>
  <conditionalFormatting sqref="C2458 C2461:C2462">
    <cfRule type="expression" dxfId="11996" priority="14521">
      <formula>$H2458&lt;0</formula>
    </cfRule>
    <cfRule type="expression" dxfId="11995" priority="14522">
      <formula>(IF($C2458=1,1,0)=1)</formula>
    </cfRule>
    <cfRule type="expression" dxfId="11994" priority="14523">
      <formula>(IF($C2458=2,1,0)=1)</formula>
    </cfRule>
    <cfRule type="expression" dxfId="11993" priority="14524">
      <formula>(IF($C2458=3,1,0)=1)</formula>
    </cfRule>
    <cfRule type="expression" dxfId="11992" priority="14525">
      <formula>(IF($C2458=4,1,0)=1)</formula>
    </cfRule>
    <cfRule type="expression" dxfId="11991" priority="14526">
      <formula>(IF($C2458=5,1,0)=1)</formula>
    </cfRule>
    <cfRule type="expression" dxfId="11990" priority="14527">
      <formula>(IF($C2458=6,1,0)=1)</formula>
    </cfRule>
    <cfRule type="expression" dxfId="11989" priority="14528">
      <formula>(IF($C2458=7,1,0)=1)</formula>
    </cfRule>
    <cfRule type="expression" dxfId="11988" priority="14529">
      <formula>(IF($C2458=8,1,0)=1)</formula>
    </cfRule>
    <cfRule type="expression" dxfId="11987" priority="14530">
      <formula>(IF($C2458=9,1,0)=1)</formula>
    </cfRule>
    <cfRule type="expression" dxfId="11986" priority="14531">
      <formula>$H2458=1</formula>
    </cfRule>
  </conditionalFormatting>
  <conditionalFormatting sqref="E2470">
    <cfRule type="expression" dxfId="11985" priority="14115">
      <formula>(IF($C2470=0,1,0)=1)</formula>
    </cfRule>
  </conditionalFormatting>
  <conditionalFormatting sqref="E2471">
    <cfRule type="expression" dxfId="11984" priority="14114">
      <formula>(IF($C2471=0,1,0)=1)</formula>
    </cfRule>
  </conditionalFormatting>
  <conditionalFormatting sqref="E2474">
    <cfRule type="expression" dxfId="11983" priority="14112">
      <formula>(IF($C2474=0,1,0)=1)</formula>
    </cfRule>
  </conditionalFormatting>
  <conditionalFormatting sqref="E2475">
    <cfRule type="expression" dxfId="11982" priority="14111">
      <formula>(IF($C2475=0,1,0)=1)</formula>
    </cfRule>
  </conditionalFormatting>
  <conditionalFormatting sqref="E2477">
    <cfRule type="expression" dxfId="11981" priority="14109">
      <formula>(IF($C2477=0,1,0)=1)</formula>
    </cfRule>
  </conditionalFormatting>
  <conditionalFormatting sqref="C2492">
    <cfRule type="expression" dxfId="11980" priority="14051">
      <formula>(IF($C2492=0,1,0)=1)</formula>
    </cfRule>
  </conditionalFormatting>
  <conditionalFormatting sqref="P2492:Q2492 S2492">
    <cfRule type="expression" dxfId="11979" priority="14049">
      <formula>(IF($C2492=0,1,0)=1)</formula>
    </cfRule>
  </conditionalFormatting>
  <conditionalFormatting sqref="F2485">
    <cfRule type="expression" dxfId="11978" priority="13861">
      <formula>(IF($C2485=0,1,0)=1)</formula>
    </cfRule>
  </conditionalFormatting>
  <conditionalFormatting sqref="C2493">
    <cfRule type="expression" dxfId="11977" priority="14047">
      <formula>(IF($C2493=0,1,0)=1)</formula>
    </cfRule>
  </conditionalFormatting>
  <conditionalFormatting sqref="E2479">
    <cfRule type="expression" dxfId="11976" priority="14097">
      <formula>(IF($C2479=0,1,0)=1)</formula>
    </cfRule>
  </conditionalFormatting>
  <conditionalFormatting sqref="E2480">
    <cfRule type="expression" dxfId="11975" priority="14096">
      <formula>(IF($C2480=0,1,0)=1)</formula>
    </cfRule>
  </conditionalFormatting>
  <conditionalFormatting sqref="E2481">
    <cfRule type="expression" dxfId="11974" priority="14095">
      <formula>(IF($C2481=0,1,0)=1)</formula>
    </cfRule>
  </conditionalFormatting>
  <conditionalFormatting sqref="E2482">
    <cfRule type="expression" dxfId="11973" priority="14094">
      <formula>(IF($C2482=0,1,0)=1)</formula>
    </cfRule>
  </conditionalFormatting>
  <conditionalFormatting sqref="E2483">
    <cfRule type="expression" dxfId="11972" priority="14093">
      <formula>(IF($C2483=0,1,0)=1)</formula>
    </cfRule>
  </conditionalFormatting>
  <conditionalFormatting sqref="E2484">
    <cfRule type="expression" dxfId="11971" priority="14092">
      <formula>(IF($C2484=0,1,0)=1)</formula>
    </cfRule>
  </conditionalFormatting>
  <conditionalFormatting sqref="E2485">
    <cfRule type="expression" dxfId="11970" priority="14091">
      <formula>(IF($C2485=0,1,0)=1)</formula>
    </cfRule>
  </conditionalFormatting>
  <conditionalFormatting sqref="P2456:Q2456 S2456">
    <cfRule type="expression" dxfId="11969" priority="14481">
      <formula>(IF($C2456=0,1,0)=1)</formula>
    </cfRule>
  </conditionalFormatting>
  <conditionalFormatting sqref="L2455:L2457">
    <cfRule type="expression" dxfId="11968" priority="14485">
      <formula>(IF($C2455=0,1,0)=1)</formula>
    </cfRule>
  </conditionalFormatting>
  <conditionalFormatting sqref="C2456">
    <cfRule type="expression" dxfId="11967" priority="14483">
      <formula>(IF($C2456=0,1,0)=1)</formula>
    </cfRule>
  </conditionalFormatting>
  <conditionalFormatting sqref="S2456">
    <cfRule type="dataBar" priority="14482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{FB42D7B5-B78F-4074-9649-C251A71800E1}</x14:id>
        </ext>
      </extLst>
    </cfRule>
  </conditionalFormatting>
  <conditionalFormatting sqref="H2456">
    <cfRule type="iconSet" priority="14484">
      <iconSet iconSet="3Symbols" showValue="0">
        <cfvo type="percent" val="0"/>
        <cfvo type="num" val="0"/>
        <cfvo type="num" val="1"/>
      </iconSet>
    </cfRule>
  </conditionalFormatting>
  <conditionalFormatting sqref="C2457">
    <cfRule type="expression" dxfId="11966" priority="14479">
      <formula>(IF($C2457=0,1,0)=1)</formula>
    </cfRule>
  </conditionalFormatting>
  <conditionalFormatting sqref="C2459">
    <cfRule type="expression" dxfId="11965" priority="14448">
      <formula>(IF($C2459=0,1,0)=1)</formula>
    </cfRule>
  </conditionalFormatting>
  <conditionalFormatting sqref="S2457">
    <cfRule type="dataBar" priority="14478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{BEC7C527-0F0E-489D-8A9B-44CCB1CE055D}</x14:id>
        </ext>
      </extLst>
    </cfRule>
  </conditionalFormatting>
  <conditionalFormatting sqref="P2457:Q2457 S2457">
    <cfRule type="expression" dxfId="11964" priority="14477">
      <formula>(IF($C2457=0,1,0)=1)</formula>
    </cfRule>
  </conditionalFormatting>
  <conditionalFormatting sqref="H2457">
    <cfRule type="iconSet" priority="14480">
      <iconSet iconSet="3Symbols" showValue="0">
        <cfvo type="percent" val="0"/>
        <cfvo type="num" val="0"/>
        <cfvo type="num" val="1"/>
      </iconSet>
    </cfRule>
  </conditionalFormatting>
  <conditionalFormatting sqref="C2460">
    <cfRule type="expression" dxfId="11963" priority="14444">
      <formula>(IF($C2460=0,1,0)=1)</formula>
    </cfRule>
  </conditionalFormatting>
  <conditionalFormatting sqref="S2455">
    <cfRule type="dataBar" priority="14474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{80364F53-C625-4D03-B453-99545F28AF81}</x14:id>
        </ext>
      </extLst>
    </cfRule>
  </conditionalFormatting>
  <conditionalFormatting sqref="P2455:Q2455 S2455">
    <cfRule type="expression" dxfId="11962" priority="14473">
      <formula>(IF($C2455=0,1,0)=1)</formula>
    </cfRule>
  </conditionalFormatting>
  <conditionalFormatting sqref="H2455">
    <cfRule type="iconSet" priority="14476">
      <iconSet iconSet="3Symbols" showValue="0">
        <cfvo type="percent" val="0"/>
        <cfvo type="num" val="0"/>
        <cfvo type="num" val="1"/>
      </iconSet>
    </cfRule>
  </conditionalFormatting>
  <conditionalFormatting sqref="I2455:I2462">
    <cfRule type="expression" dxfId="11961" priority="14472">
      <formula>(IF($C2455=0,1,0)=1)</formula>
    </cfRule>
  </conditionalFormatting>
  <conditionalFormatting sqref="J2455">
    <cfRule type="expression" dxfId="11960" priority="14471">
      <formula>(IF($C2455=0,1,0)=1)</formula>
    </cfRule>
  </conditionalFormatting>
  <conditionalFormatting sqref="J2456">
    <cfRule type="expression" dxfId="11959" priority="14470">
      <formula>(IF($C2456=0,1,0)=1)</formula>
    </cfRule>
  </conditionalFormatting>
  <conditionalFormatting sqref="J2457">
    <cfRule type="expression" dxfId="11958" priority="14469">
      <formula>(IF($C2457=0,1,0)=1)</formula>
    </cfRule>
  </conditionalFormatting>
  <conditionalFormatting sqref="F2484">
    <cfRule type="expression" dxfId="11957" priority="13873">
      <formula>(IF($C2484=0,1,0)=1)</formula>
    </cfRule>
  </conditionalFormatting>
  <conditionalFormatting sqref="F2417">
    <cfRule type="expression" dxfId="11956" priority="14303">
      <formula>(IF($C2417=0,1,0)=1)</formula>
    </cfRule>
  </conditionalFormatting>
  <conditionalFormatting sqref="P2459:Q2459 S2459">
    <cfRule type="expression" dxfId="11955" priority="14446">
      <formula>(IF($C2459=0,1,0)=1)</formula>
    </cfRule>
  </conditionalFormatting>
  <conditionalFormatting sqref="C2455:C2457">
    <cfRule type="expression" dxfId="11954" priority="14487">
      <formula>$H2455&lt;0</formula>
    </cfRule>
    <cfRule type="expression" dxfId="11953" priority="14488">
      <formula>(IF($C2455=1,1,0)=1)</formula>
    </cfRule>
    <cfRule type="expression" dxfId="11952" priority="14489">
      <formula>(IF($C2455=2,1,0)=1)</formula>
    </cfRule>
    <cfRule type="expression" dxfId="11951" priority="14490">
      <formula>(IF($C2455=3,1,0)=1)</formula>
    </cfRule>
    <cfRule type="expression" dxfId="11950" priority="14491">
      <formula>(IF($C2455=4,1,0)=1)</formula>
    </cfRule>
    <cfRule type="expression" dxfId="11949" priority="14492">
      <formula>(IF($C2455=5,1,0)=1)</formula>
    </cfRule>
    <cfRule type="expression" dxfId="11948" priority="14493">
      <formula>(IF($C2455=6,1,0)=1)</formula>
    </cfRule>
    <cfRule type="expression" dxfId="11947" priority="14494">
      <formula>(IF($C2455=7,1,0)=1)</formula>
    </cfRule>
    <cfRule type="expression" dxfId="11946" priority="14495">
      <formula>(IF($C2455=8,1,0)=1)</formula>
    </cfRule>
    <cfRule type="expression" dxfId="11945" priority="14496">
      <formula>(IF($C2455=9,1,0)=1)</formula>
    </cfRule>
    <cfRule type="expression" dxfId="11944" priority="14497">
      <formula>$H2455=1</formula>
    </cfRule>
  </conditionalFormatting>
  <conditionalFormatting sqref="F2483">
    <cfRule type="expression" dxfId="11943" priority="13885">
      <formula>(IF($C2483=0,1,0)=1)</formula>
    </cfRule>
  </conditionalFormatting>
  <conditionalFormatting sqref="P2493:Q2493 S2493">
    <cfRule type="expression" dxfId="11942" priority="14045">
      <formula>(IF($C2493=0,1,0)=1)</formula>
    </cfRule>
  </conditionalFormatting>
  <conditionalFormatting sqref="E2486">
    <cfRule type="expression" dxfId="11941" priority="14090">
      <formula>(IF($C2486=0,1,0)=1)</formula>
    </cfRule>
  </conditionalFormatting>
  <conditionalFormatting sqref="I2467">
    <cfRule type="expression" dxfId="11940" priority="13953">
      <formula>(IF($C2467=0,1,0)=1)</formula>
    </cfRule>
  </conditionalFormatting>
  <conditionalFormatting sqref="I2478">
    <cfRule type="expression" dxfId="11939" priority="13951">
      <formula>(IF($C2478=0,1,0)=1)</formula>
    </cfRule>
  </conditionalFormatting>
  <conditionalFormatting sqref="J2488">
    <cfRule type="expression" dxfId="11938" priority="13948">
      <formula>(IF($C2488=0,1,0)=1)</formula>
    </cfRule>
  </conditionalFormatting>
  <conditionalFormatting sqref="G2487:H2487 L2487">
    <cfRule type="expression" dxfId="11937" priority="14078">
      <formula>(IF($C2487=0,1,0)=1)</formula>
    </cfRule>
  </conditionalFormatting>
  <conditionalFormatting sqref="J2487">
    <cfRule type="expression" dxfId="11936" priority="13946">
      <formula>(IF($C2487=0,1,0)=1)</formula>
    </cfRule>
  </conditionalFormatting>
  <conditionalFormatting sqref="C2487:E2487">
    <cfRule type="expression" dxfId="11935" priority="14077">
      <formula>(IF($C2487=0,1,0)=1)</formula>
    </cfRule>
  </conditionalFormatting>
  <conditionalFormatting sqref="P2487:Q2487 S2487">
    <cfRule type="expression" dxfId="11934" priority="14075">
      <formula>(IF($C2487=0,1,0)=1)</formula>
    </cfRule>
  </conditionalFormatting>
  <conditionalFormatting sqref="F2487">
    <cfRule type="expression" dxfId="11933" priority="14074">
      <formula>(IF($C2487=0,1,0)=1)</formula>
    </cfRule>
  </conditionalFormatting>
  <conditionalFormatting sqref="F2494">
    <cfRule type="expression" dxfId="11932" priority="13777">
      <formula>(IF($C2494=0,1,0)=1)</formula>
    </cfRule>
  </conditionalFormatting>
  <conditionalFormatting sqref="J2489">
    <cfRule type="expression" dxfId="11931" priority="14028">
      <formula>(IF($C2489=0,1,0)=1)</formula>
    </cfRule>
  </conditionalFormatting>
  <conditionalFormatting sqref="J2490">
    <cfRule type="expression" dxfId="11930" priority="14027">
      <formula>(IF($C2490=0,1,0)=1)</formula>
    </cfRule>
  </conditionalFormatting>
  <conditionalFormatting sqref="J2492">
    <cfRule type="expression" dxfId="11929" priority="14025">
      <formula>(IF($C2492=0,1,0)=1)</formula>
    </cfRule>
  </conditionalFormatting>
  <conditionalFormatting sqref="J2493">
    <cfRule type="expression" dxfId="11928" priority="14024">
      <formula>(IF($C2493=0,1,0)=1)</formula>
    </cfRule>
  </conditionalFormatting>
  <conditionalFormatting sqref="J2494">
    <cfRule type="expression" dxfId="11927" priority="14023">
      <formula>(IF($C2494=0,1,0)=1)</formula>
    </cfRule>
  </conditionalFormatting>
  <conditionalFormatting sqref="J2495">
    <cfRule type="expression" dxfId="11926" priority="14022">
      <formula>(IF($C2495=0,1,0)=1)</formula>
    </cfRule>
  </conditionalFormatting>
  <conditionalFormatting sqref="J2496">
    <cfRule type="expression" dxfId="11925" priority="14021">
      <formula>(IF($C2496=0,1,0)=1)</formula>
    </cfRule>
  </conditionalFormatting>
  <conditionalFormatting sqref="H2459:H2460">
    <cfRule type="expression" dxfId="11924" priority="14451">
      <formula>(IF($C2459=0,1,0)=1)</formula>
    </cfRule>
  </conditionalFormatting>
  <conditionalFormatting sqref="C2394 E2394">
    <cfRule type="expression" dxfId="11923" priority="14390">
      <formula>(IF($C2394=0,1,0)=1)</formula>
    </cfRule>
  </conditionalFormatting>
  <conditionalFormatting sqref="L2459:L2460">
    <cfRule type="expression" dxfId="11922" priority="14450">
      <formula>(IF($C2459=0,1,0)=1)</formula>
    </cfRule>
  </conditionalFormatting>
  <conditionalFormatting sqref="S2459">
    <cfRule type="dataBar" priority="14447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{91460852-97AA-4800-88EE-10B50570CE62}</x14:id>
        </ext>
      </extLst>
    </cfRule>
  </conditionalFormatting>
  <conditionalFormatting sqref="H2459">
    <cfRule type="iconSet" priority="14449">
      <iconSet iconSet="3Symbols" showValue="0">
        <cfvo type="percent" val="0"/>
        <cfvo type="num" val="0"/>
        <cfvo type="num" val="1"/>
      </iconSet>
    </cfRule>
  </conditionalFormatting>
  <conditionalFormatting sqref="S2460">
    <cfRule type="dataBar" priority="14443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{858902E0-6756-4764-A4F4-6FA78DF9087B}</x14:id>
        </ext>
      </extLst>
    </cfRule>
  </conditionalFormatting>
  <conditionalFormatting sqref="P2460:Q2460 S2460">
    <cfRule type="expression" dxfId="11921" priority="14442">
      <formula>(IF($C2460=0,1,0)=1)</formula>
    </cfRule>
  </conditionalFormatting>
  <conditionalFormatting sqref="H2460">
    <cfRule type="iconSet" priority="14445">
      <iconSet iconSet="3Symbols" showValue="0">
        <cfvo type="percent" val="0"/>
        <cfvo type="num" val="0"/>
        <cfvo type="num" val="1"/>
      </iconSet>
    </cfRule>
  </conditionalFormatting>
  <conditionalFormatting sqref="H2394:H2401">
    <cfRule type="expression" dxfId="11920" priority="14393">
      <formula>(IF($C2394=0,1,0)=1)</formula>
    </cfRule>
  </conditionalFormatting>
  <conditionalFormatting sqref="L2394:L2401">
    <cfRule type="expression" dxfId="11919" priority="14392">
      <formula>(IF($C2394=0,1,0)=1)</formula>
    </cfRule>
  </conditionalFormatting>
  <conditionalFormatting sqref="J2459">
    <cfRule type="expression" dxfId="11918" priority="14441">
      <formula>(IF($C2459=0,1,0)=1)</formula>
    </cfRule>
  </conditionalFormatting>
  <conditionalFormatting sqref="J2460">
    <cfRule type="expression" dxfId="11917" priority="14440">
      <formula>(IF($C2460=0,1,0)=1)</formula>
    </cfRule>
  </conditionalFormatting>
  <conditionalFormatting sqref="G2488">
    <cfRule type="expression" dxfId="11916" priority="13740">
      <formula>(IF($C2488=0,1,0)=1)</formula>
    </cfRule>
  </conditionalFormatting>
  <conditionalFormatting sqref="C2459:C2460">
    <cfRule type="expression" dxfId="11915" priority="14452">
      <formula>$H2459&lt;0</formula>
    </cfRule>
    <cfRule type="expression" dxfId="11914" priority="14453">
      <formula>(IF($C2459=1,1,0)=1)</formula>
    </cfRule>
    <cfRule type="expression" dxfId="11913" priority="14454">
      <formula>(IF($C2459=2,1,0)=1)</formula>
    </cfRule>
    <cfRule type="expression" dxfId="11912" priority="14455">
      <formula>(IF($C2459=3,1,0)=1)</formula>
    </cfRule>
    <cfRule type="expression" dxfId="11911" priority="14456">
      <formula>(IF($C2459=4,1,0)=1)</formula>
    </cfRule>
    <cfRule type="expression" dxfId="11910" priority="14457">
      <formula>(IF($C2459=5,1,0)=1)</formula>
    </cfRule>
    <cfRule type="expression" dxfId="11909" priority="14458">
      <formula>(IF($C2459=6,1,0)=1)</formula>
    </cfRule>
    <cfRule type="expression" dxfId="11908" priority="14459">
      <formula>(IF($C2459=7,1,0)=1)</formula>
    </cfRule>
    <cfRule type="expression" dxfId="11907" priority="14460">
      <formula>(IF($C2459=8,1,0)=1)</formula>
    </cfRule>
    <cfRule type="expression" dxfId="11906" priority="14461">
      <formula>(IF($C2459=9,1,0)=1)</formula>
    </cfRule>
    <cfRule type="expression" dxfId="11905" priority="14462">
      <formula>$H2459=1</formula>
    </cfRule>
  </conditionalFormatting>
  <conditionalFormatting sqref="I2468">
    <cfRule type="expression" dxfId="11904" priority="13955">
      <formula>(IF($C2468=0,1,0)=1)</formula>
    </cfRule>
  </conditionalFormatting>
  <conditionalFormatting sqref="J2468">
    <cfRule type="expression" dxfId="11903" priority="13954">
      <formula>(IF($C2468=0,1,0)=1)</formula>
    </cfRule>
  </conditionalFormatting>
  <conditionalFormatting sqref="E2495">
    <cfRule type="expression" dxfId="11902" priority="13975">
      <formula>(IF($C2495=0,1,0)=1)</formula>
    </cfRule>
  </conditionalFormatting>
  <conditionalFormatting sqref="J2467">
    <cfRule type="expression" dxfId="11901" priority="13952">
      <formula>(IF($C2467=0,1,0)=1)</formula>
    </cfRule>
  </conditionalFormatting>
  <conditionalFormatting sqref="G2488">
    <cfRule type="expression" dxfId="11900" priority="13730">
      <formula>(IF($C2488=0,1,0)=1)</formula>
    </cfRule>
  </conditionalFormatting>
  <conditionalFormatting sqref="J2478">
    <cfRule type="expression" dxfId="11899" priority="13950">
      <formula>(IF($C2478=0,1,0)=1)</formula>
    </cfRule>
  </conditionalFormatting>
  <conditionalFormatting sqref="I2488">
    <cfRule type="expression" dxfId="11898" priority="13949">
      <formula>(IF($C2488=0,1,0)=1)</formula>
    </cfRule>
  </conditionalFormatting>
  <conditionalFormatting sqref="G2488">
    <cfRule type="expression" dxfId="11897" priority="13727">
      <formula>(IF($C2488=0,1,0)=1)</formula>
    </cfRule>
  </conditionalFormatting>
  <conditionalFormatting sqref="P2496:Q2496 S2496">
    <cfRule type="expression" dxfId="11896" priority="14033">
      <formula>(IF($C2496=0,1,0)=1)</formula>
    </cfRule>
  </conditionalFormatting>
  <conditionalFormatting sqref="P2489:Q2489 S2489">
    <cfRule type="expression" dxfId="11895" priority="14029">
      <formula>(IF($C2489=0,1,0)=1)</formula>
    </cfRule>
  </conditionalFormatting>
  <conditionalFormatting sqref="J2491">
    <cfRule type="expression" dxfId="11894" priority="14026">
      <formula>(IF($C2491=0,1,0)=1)</formula>
    </cfRule>
  </conditionalFormatting>
  <conditionalFormatting sqref="F2479">
    <cfRule type="expression" dxfId="11893" priority="13933">
      <formula>(IF($C2479=0,1,0)=1)</formula>
    </cfRule>
  </conditionalFormatting>
  <conditionalFormatting sqref="E2456">
    <cfRule type="expression" dxfId="11892" priority="14423">
      <formula>(IF($C2456=0,1,0)=1)</formula>
    </cfRule>
  </conditionalFormatting>
  <conditionalFormatting sqref="E2460">
    <cfRule type="expression" dxfId="11891" priority="14419">
      <formula>(IF($C2460=0,1,0)=1)</formula>
    </cfRule>
  </conditionalFormatting>
  <conditionalFormatting sqref="E2461">
    <cfRule type="expression" dxfId="11890" priority="14418">
      <formula>(IF($C2461=0,1,0)=1)</formula>
    </cfRule>
  </conditionalFormatting>
  <conditionalFormatting sqref="E2455">
    <cfRule type="expression" dxfId="11889" priority="14424">
      <formula>(IF($C2455=0,1,0)=1)</formula>
    </cfRule>
  </conditionalFormatting>
  <conditionalFormatting sqref="E2457">
    <cfRule type="expression" dxfId="11888" priority="14422">
      <formula>(IF($C2457=0,1,0)=1)</formula>
    </cfRule>
  </conditionalFormatting>
  <conditionalFormatting sqref="E2458">
    <cfRule type="expression" dxfId="11887" priority="14421">
      <formula>(IF($C2458=0,1,0)=1)</formula>
    </cfRule>
  </conditionalFormatting>
  <conditionalFormatting sqref="E2459">
    <cfRule type="expression" dxfId="11886" priority="14420">
      <formula>(IF($C2459=0,1,0)=1)</formula>
    </cfRule>
  </conditionalFormatting>
  <conditionalFormatting sqref="E2462">
    <cfRule type="expression" dxfId="11885" priority="14417">
      <formula>(IF($C2462=0,1,0)=1)</formula>
    </cfRule>
  </conditionalFormatting>
  <conditionalFormatting sqref="E2455:E2462">
    <cfRule type="expression" dxfId="11884" priority="14425">
      <formula>$H2455&lt;0</formula>
    </cfRule>
    <cfRule type="expression" dxfId="11883" priority="14426">
      <formula>(IF($C2455=1,1,0)=1)</formula>
    </cfRule>
    <cfRule type="expression" dxfId="11882" priority="14427">
      <formula>(IF($C2455=2,1,0)=1)</formula>
    </cfRule>
    <cfRule type="expression" dxfId="11881" priority="14428">
      <formula>(IF($C2455=3,1,0)=1)</formula>
    </cfRule>
    <cfRule type="expression" dxfId="11880" priority="14429">
      <formula>(IF($C2455=4,1,0)=1)</formula>
    </cfRule>
    <cfRule type="expression" dxfId="11879" priority="14430">
      <formula>(IF($C2455=5,1,0)=1)</formula>
    </cfRule>
    <cfRule type="expression" dxfId="11878" priority="14431">
      <formula>(IF($C2455=6,1,0)=1)</formula>
    </cfRule>
    <cfRule type="expression" dxfId="11877" priority="14432">
      <formula>(IF($C2455=7,1,0)=1)</formula>
    </cfRule>
    <cfRule type="expression" dxfId="11876" priority="14433">
      <formula>(IF($C2455=8,1,0)=1)</formula>
    </cfRule>
    <cfRule type="expression" dxfId="11875" priority="14434">
      <formula>(IF($C2455=9,1,0)=1)</formula>
    </cfRule>
    <cfRule type="expression" dxfId="11874" priority="14435">
      <formula>$H2455=1</formula>
    </cfRule>
  </conditionalFormatting>
  <conditionalFormatting sqref="D2455:D2462">
    <cfRule type="expression" dxfId="11873" priority="14405">
      <formula>(IF($C2455=0,1,0)=1)</formula>
    </cfRule>
  </conditionalFormatting>
  <conditionalFormatting sqref="D2455:D2462">
    <cfRule type="expression" dxfId="11872" priority="14406">
      <formula>$H2455&lt;0</formula>
    </cfRule>
    <cfRule type="expression" dxfId="11871" priority="14407">
      <formula>(IF($C2455=1,1,0)=1)</formula>
    </cfRule>
    <cfRule type="expression" dxfId="11870" priority="14408">
      <formula>(IF($C2455=2,1,0)=1)</formula>
    </cfRule>
    <cfRule type="expression" dxfId="11869" priority="14409">
      <formula>(IF($C2455=3,1,0)=1)</formula>
    </cfRule>
    <cfRule type="expression" dxfId="11868" priority="14410">
      <formula>(IF($C2455=4,1,0)=1)</formula>
    </cfRule>
    <cfRule type="expression" dxfId="11867" priority="14411">
      <formula>(IF($C2455=5,1,0)=1)</formula>
    </cfRule>
    <cfRule type="expression" dxfId="11866" priority="14412">
      <formula>(IF($C2455=6,1,0)=1)</formula>
    </cfRule>
    <cfRule type="expression" dxfId="11865" priority="14413">
      <formula>(IF($C2455=7,1,0)=1)</formula>
    </cfRule>
    <cfRule type="expression" dxfId="11864" priority="14414">
      <formula>(IF($C2455=8,1,0)=1)</formula>
    </cfRule>
    <cfRule type="expression" dxfId="11863" priority="14415">
      <formula>(IF($C2455=9,1,0)=1)</formula>
    </cfRule>
    <cfRule type="expression" dxfId="11862" priority="14416">
      <formula>$H2455=1</formula>
    </cfRule>
  </conditionalFormatting>
  <conditionalFormatting sqref="P2395:Q2395 S2395">
    <cfRule type="expression" dxfId="11861" priority="14384">
      <formula>(IF($C2395=0,1,0)=1)</formula>
    </cfRule>
  </conditionalFormatting>
  <conditionalFormatting sqref="C2399 E2399">
    <cfRule type="expression" dxfId="11860" priority="14370">
      <formula>(IF($C2399=0,1,0)=1)</formula>
    </cfRule>
  </conditionalFormatting>
  <conditionalFormatting sqref="S2394">
    <cfRule type="dataBar" priority="14389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{E0925BCB-FFF7-42AF-9093-5D2EF2F33533}</x14:id>
        </ext>
      </extLst>
    </cfRule>
  </conditionalFormatting>
  <conditionalFormatting sqref="P2394:Q2394 S2394">
    <cfRule type="expression" dxfId="11859" priority="14388">
      <formula>(IF($C2394=0,1,0)=1)</formula>
    </cfRule>
  </conditionalFormatting>
  <conditionalFormatting sqref="H2394">
    <cfRule type="iconSet" priority="14391">
      <iconSet iconSet="3Symbols" showValue="0">
        <cfvo type="percent" val="0"/>
        <cfvo type="num" val="0"/>
        <cfvo type="num" val="1"/>
      </iconSet>
    </cfRule>
  </conditionalFormatting>
  <conditionalFormatting sqref="S2395">
    <cfRule type="dataBar" priority="14385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{08470D99-8455-48AE-BAF5-8B5A37B4AEC0}</x14:id>
        </ext>
      </extLst>
    </cfRule>
  </conditionalFormatting>
  <conditionalFormatting sqref="H2395">
    <cfRule type="iconSet" priority="14387">
      <iconSet iconSet="3Symbols" showValue="0">
        <cfvo type="percent" val="0"/>
        <cfvo type="num" val="0"/>
        <cfvo type="num" val="1"/>
      </iconSet>
    </cfRule>
  </conditionalFormatting>
  <conditionalFormatting sqref="S2396">
    <cfRule type="dataBar" priority="14381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{63463951-01F7-404F-85DF-F13F83DF414A}</x14:id>
        </ext>
      </extLst>
    </cfRule>
  </conditionalFormatting>
  <conditionalFormatting sqref="P2396:Q2396 S2396">
    <cfRule type="expression" dxfId="11858" priority="14380">
      <formula>(IF($C2396=0,1,0)=1)</formula>
    </cfRule>
  </conditionalFormatting>
  <conditionalFormatting sqref="H2396">
    <cfRule type="iconSet" priority="14383">
      <iconSet iconSet="3Symbols" showValue="0">
        <cfvo type="percent" val="0"/>
        <cfvo type="num" val="0"/>
        <cfvo type="num" val="1"/>
      </iconSet>
    </cfRule>
  </conditionalFormatting>
  <conditionalFormatting sqref="C2397 E2397">
    <cfRule type="expression" dxfId="11857" priority="14378">
      <formula>(IF($C2397=0,1,0)=1)</formula>
    </cfRule>
  </conditionalFormatting>
  <conditionalFormatting sqref="S2397">
    <cfRule type="dataBar" priority="14377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{908BA8EC-963A-4EE8-ADED-7A63B3D981BB}</x14:id>
        </ext>
      </extLst>
    </cfRule>
  </conditionalFormatting>
  <conditionalFormatting sqref="P2397:Q2397 S2397">
    <cfRule type="expression" dxfId="11856" priority="14376">
      <formula>(IF($C2397=0,1,0)=1)</formula>
    </cfRule>
  </conditionalFormatting>
  <conditionalFormatting sqref="H2397">
    <cfRule type="iconSet" priority="14379">
      <iconSet iconSet="3Symbols" showValue="0">
        <cfvo type="percent" val="0"/>
        <cfvo type="num" val="0"/>
        <cfvo type="num" val="1"/>
      </iconSet>
    </cfRule>
  </conditionalFormatting>
  <conditionalFormatting sqref="C2398 E2398">
    <cfRule type="expression" dxfId="11855" priority="14374">
      <formula>(IF($C2398=0,1,0)=1)</formula>
    </cfRule>
  </conditionalFormatting>
  <conditionalFormatting sqref="S2398">
    <cfRule type="dataBar" priority="14373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{5C814E8F-A9D9-448C-83F5-0C50C88E48A4}</x14:id>
        </ext>
      </extLst>
    </cfRule>
  </conditionalFormatting>
  <conditionalFormatting sqref="P2398:Q2398 S2398">
    <cfRule type="expression" dxfId="11854" priority="14372">
      <formula>(IF($C2398=0,1,0)=1)</formula>
    </cfRule>
  </conditionalFormatting>
  <conditionalFormatting sqref="H2398">
    <cfRule type="iconSet" priority="14375">
      <iconSet iconSet="3Symbols" showValue="0">
        <cfvo type="percent" val="0"/>
        <cfvo type="num" val="0"/>
        <cfvo type="num" val="1"/>
      </iconSet>
    </cfRule>
  </conditionalFormatting>
  <conditionalFormatting sqref="S2399">
    <cfRule type="dataBar" priority="14369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{088888F0-5BAB-4A24-B6BD-392945A921A0}</x14:id>
        </ext>
      </extLst>
    </cfRule>
  </conditionalFormatting>
  <conditionalFormatting sqref="P2399:Q2399 S2399">
    <cfRule type="expression" dxfId="11853" priority="14368">
      <formula>(IF($C2399=0,1,0)=1)</formula>
    </cfRule>
  </conditionalFormatting>
  <conditionalFormatting sqref="H2399">
    <cfRule type="iconSet" priority="14371">
      <iconSet iconSet="3Symbols" showValue="0">
        <cfvo type="percent" val="0"/>
        <cfvo type="num" val="0"/>
        <cfvo type="num" val="1"/>
      </iconSet>
    </cfRule>
  </conditionalFormatting>
  <conditionalFormatting sqref="S2400">
    <cfRule type="dataBar" priority="14365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{76F7F9C2-1200-4EFD-A786-424AAB862D1C}</x14:id>
        </ext>
      </extLst>
    </cfRule>
  </conditionalFormatting>
  <conditionalFormatting sqref="P2400:Q2400 S2400">
    <cfRule type="expression" dxfId="11852" priority="14364">
      <formula>(IF($C2400=0,1,0)=1)</formula>
    </cfRule>
  </conditionalFormatting>
  <conditionalFormatting sqref="H2400">
    <cfRule type="iconSet" priority="14367">
      <iconSet iconSet="3Symbols" showValue="0">
        <cfvo type="percent" val="0"/>
        <cfvo type="num" val="0"/>
        <cfvo type="num" val="1"/>
      </iconSet>
    </cfRule>
  </conditionalFormatting>
  <conditionalFormatting sqref="C2401 E2401">
    <cfRule type="expression" dxfId="11851" priority="14362">
      <formula>(IF($C2401=0,1,0)=1)</formula>
    </cfRule>
  </conditionalFormatting>
  <conditionalFormatting sqref="S2401">
    <cfRule type="dataBar" priority="14361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{66E8C08A-62C1-436A-822B-0EB744A815ED}</x14:id>
        </ext>
      </extLst>
    </cfRule>
  </conditionalFormatting>
  <conditionalFormatting sqref="P2401:Q2401 S2401">
    <cfRule type="expression" dxfId="11850" priority="14360">
      <formula>(IF($C2401=0,1,0)=1)</formula>
    </cfRule>
  </conditionalFormatting>
  <conditionalFormatting sqref="H2401">
    <cfRule type="iconSet" priority="14363">
      <iconSet iconSet="3Symbols" showValue="0">
        <cfvo type="percent" val="0"/>
        <cfvo type="num" val="0"/>
        <cfvo type="num" val="1"/>
      </iconSet>
    </cfRule>
  </conditionalFormatting>
  <conditionalFormatting sqref="P2484:Q2484 S2484">
    <cfRule type="expression" dxfId="11849" priority="14176">
      <formula>(IF($C2484=0,1,0)=1)</formula>
    </cfRule>
  </conditionalFormatting>
  <conditionalFormatting sqref="C2485">
    <cfRule type="expression" dxfId="11848" priority="14174">
      <formula>(IF($C2485=0,1,0)=1)</formula>
    </cfRule>
  </conditionalFormatting>
  <conditionalFormatting sqref="C2486">
    <cfRule type="expression" dxfId="11847" priority="14170">
      <formula>(IF($C2486=0,1,0)=1)</formula>
    </cfRule>
  </conditionalFormatting>
  <conditionalFormatting sqref="C2394:C2401 E2394:E2401">
    <cfRule type="expression" dxfId="11846" priority="14394">
      <formula>$H2394&lt;0</formula>
    </cfRule>
    <cfRule type="expression" dxfId="11845" priority="14395">
      <formula>(IF($C2394=1,1,0)=1)</formula>
    </cfRule>
    <cfRule type="expression" dxfId="11844" priority="14396">
      <formula>(IF($C2394=2,1,0)=1)</formula>
    </cfRule>
    <cfRule type="expression" dxfId="11843" priority="14397">
      <formula>(IF($C2394=3,1,0)=1)</formula>
    </cfRule>
    <cfRule type="expression" dxfId="11842" priority="14398">
      <formula>(IF($C2394=4,1,0)=1)</formula>
    </cfRule>
    <cfRule type="expression" dxfId="11841" priority="14399">
      <formula>(IF($C2394=5,1,0)=1)</formula>
    </cfRule>
    <cfRule type="expression" dxfId="11840" priority="14400">
      <formula>(IF($C2394=6,1,0)=1)</formula>
    </cfRule>
    <cfRule type="expression" dxfId="11839" priority="14401">
      <formula>(IF($C2394=7,1,0)=1)</formula>
    </cfRule>
    <cfRule type="expression" dxfId="11838" priority="14402">
      <formula>(IF($C2394=8,1,0)=1)</formula>
    </cfRule>
    <cfRule type="expression" dxfId="11837" priority="14403">
      <formula>(IF($C2394=9,1,0)=1)</formula>
    </cfRule>
    <cfRule type="expression" dxfId="11836" priority="14404">
      <formula>$H2394=1</formula>
    </cfRule>
  </conditionalFormatting>
  <conditionalFormatting sqref="J2480">
    <cfRule type="expression" dxfId="11835" priority="14162">
      <formula>(IF($C2480=0,1,0)=1)</formula>
    </cfRule>
  </conditionalFormatting>
  <conditionalFormatting sqref="D2394:D2401">
    <cfRule type="expression" dxfId="11834" priority="14333">
      <formula>$H2394&lt;0</formula>
    </cfRule>
    <cfRule type="expression" dxfId="11833" priority="14334">
      <formula>(IF($C2394=1,1,0)=1)</formula>
    </cfRule>
    <cfRule type="expression" dxfId="11832" priority="14335">
      <formula>(IF($C2394=2,1,0)=1)</formula>
    </cfRule>
    <cfRule type="expression" dxfId="11831" priority="14336">
      <formula>(IF($C2394=3,1,0)=1)</formula>
    </cfRule>
    <cfRule type="expression" dxfId="11830" priority="14337">
      <formula>(IF($C2394=4,1,0)=1)</formula>
    </cfRule>
    <cfRule type="expression" dxfId="11829" priority="14338">
      <formula>(IF($C2394=5,1,0)=1)</formula>
    </cfRule>
    <cfRule type="expression" dxfId="11828" priority="14339">
      <formula>(IF($C2394=6,1,0)=1)</formula>
    </cfRule>
    <cfRule type="expression" dxfId="11827" priority="14340">
      <formula>(IF($C2394=7,1,0)=1)</formula>
    </cfRule>
    <cfRule type="expression" dxfId="11826" priority="14341">
      <formula>(IF($C2394=8,1,0)=1)</formula>
    </cfRule>
    <cfRule type="expression" dxfId="11825" priority="14342">
      <formula>(IF($C2394=9,1,0)=1)</formula>
    </cfRule>
    <cfRule type="expression" dxfId="11824" priority="14343">
      <formula>$H2394=1</formula>
    </cfRule>
  </conditionalFormatting>
  <conditionalFormatting sqref="L2489:L2496 H2489:I2496">
    <cfRule type="expression" dxfId="11823" priority="14061">
      <formula>(IF($C2489=0,1,0)=1)</formula>
    </cfRule>
  </conditionalFormatting>
  <conditionalFormatting sqref="F2416">
    <cfRule type="expression" dxfId="11822" priority="14308">
      <formula>(IF($C2416=0,1,0)=1)</formula>
    </cfRule>
  </conditionalFormatting>
  <conditionalFormatting sqref="G2488">
    <cfRule type="expression" dxfId="11821" priority="13729">
      <formula>(IF($C2488=0,1,0)=1)</formula>
    </cfRule>
  </conditionalFormatting>
  <conditionalFormatting sqref="C2417 E2417">
    <cfRule type="expression" dxfId="11820" priority="14306">
      <formula>(IF($C2417=0,1,0)=1)</formula>
    </cfRule>
  </conditionalFormatting>
  <conditionalFormatting sqref="H2415:H2422 L2415:L2422">
    <cfRule type="expression" dxfId="11819" priority="14318">
      <formula>(IF($C2415=0,1,0)=1)</formula>
    </cfRule>
  </conditionalFormatting>
  <conditionalFormatting sqref="C2416 E2416">
    <cfRule type="expression" dxfId="11818" priority="14311">
      <formula>(IF($C2416=0,1,0)=1)</formula>
    </cfRule>
  </conditionalFormatting>
  <conditionalFormatting sqref="P2416:Q2416 S2416">
    <cfRule type="expression" dxfId="11817" priority="14309">
      <formula>(IF($C2416=0,1,0)=1)</formula>
    </cfRule>
  </conditionalFormatting>
  <conditionalFormatting sqref="C2415 E2415">
    <cfRule type="expression" dxfId="11816" priority="14316">
      <formula>(IF($C2415=0,1,0)=1)</formula>
    </cfRule>
  </conditionalFormatting>
  <conditionalFormatting sqref="S2415">
    <cfRule type="dataBar" priority="14315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{6633F786-2C82-48BB-BEFB-31B18A5CC3D5}</x14:id>
        </ext>
      </extLst>
    </cfRule>
  </conditionalFormatting>
  <conditionalFormatting sqref="P2415:Q2415 S2415">
    <cfRule type="expression" dxfId="11815" priority="14314">
      <formula>(IF($C2415=0,1,0)=1)</formula>
    </cfRule>
  </conditionalFormatting>
  <conditionalFormatting sqref="H2415">
    <cfRule type="iconSet" priority="14317">
      <iconSet iconSet="3Symbols" showValue="0">
        <cfvo type="percent" val="0"/>
        <cfvo type="num" val="0"/>
        <cfvo type="num" val="1"/>
      </iconSet>
    </cfRule>
  </conditionalFormatting>
  <conditionalFormatting sqref="F2415">
    <cfRule type="expression" dxfId="11814" priority="14313">
      <formula>(IF($C2415=0,1,0)=1)</formula>
    </cfRule>
  </conditionalFormatting>
  <conditionalFormatting sqref="S2416">
    <cfRule type="dataBar" priority="14310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{19B90525-E469-43E4-ACDF-5E3ED287AAF2}</x14:id>
        </ext>
      </extLst>
    </cfRule>
  </conditionalFormatting>
  <conditionalFormatting sqref="H2416">
    <cfRule type="iconSet" priority="14312">
      <iconSet iconSet="3Symbols" showValue="0">
        <cfvo type="percent" val="0"/>
        <cfvo type="num" val="0"/>
        <cfvo type="num" val="1"/>
      </iconSet>
    </cfRule>
  </conditionalFormatting>
  <conditionalFormatting sqref="G2455:G2462">
    <cfRule type="expression" dxfId="11813" priority="13455">
      <formula>(IF($C2455=0,1,0)=1)</formula>
    </cfRule>
  </conditionalFormatting>
  <conditionalFormatting sqref="G2455:G2462">
    <cfRule type="expression" dxfId="11812" priority="13454">
      <formula>(IF($C2455=0,1,0)=1)</formula>
    </cfRule>
  </conditionalFormatting>
  <conditionalFormatting sqref="S2417">
    <cfRule type="dataBar" priority="14305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{E176B260-B84D-4E7B-BCEB-9AFD6DA22BE2}</x14:id>
        </ext>
      </extLst>
    </cfRule>
  </conditionalFormatting>
  <conditionalFormatting sqref="P2417:Q2417 S2417">
    <cfRule type="expression" dxfId="11811" priority="14304">
      <formula>(IF($C2417=0,1,0)=1)</formula>
    </cfRule>
  </conditionalFormatting>
  <conditionalFormatting sqref="H2417">
    <cfRule type="iconSet" priority="14307">
      <iconSet iconSet="3Symbols" showValue="0">
        <cfvo type="percent" val="0"/>
        <cfvo type="num" val="0"/>
        <cfvo type="num" val="1"/>
      </iconSet>
    </cfRule>
  </conditionalFormatting>
  <conditionalFormatting sqref="P2483:Q2483 S2483">
    <cfRule type="expression" dxfId="11810" priority="14180">
      <formula>(IF($C2483=0,1,0)=1)</formula>
    </cfRule>
  </conditionalFormatting>
  <conditionalFormatting sqref="S2418">
    <cfRule type="dataBar" priority="14300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{0CC961C9-F7D8-45FF-8D65-69CB1B3ECE12}</x14:id>
        </ext>
      </extLst>
    </cfRule>
  </conditionalFormatting>
  <conditionalFormatting sqref="H2418">
    <cfRule type="iconSet" priority="14302">
      <iconSet iconSet="3Symbols" showValue="0">
        <cfvo type="percent" val="0"/>
        <cfvo type="num" val="0"/>
        <cfvo type="num" val="1"/>
      </iconSet>
    </cfRule>
  </conditionalFormatting>
  <conditionalFormatting sqref="S2419">
    <cfRule type="dataBar" priority="14295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{A68FE5B6-30BA-4459-BAB2-36FE098F3EEE}</x14:id>
        </ext>
      </extLst>
    </cfRule>
  </conditionalFormatting>
  <conditionalFormatting sqref="H2419">
    <cfRule type="iconSet" priority="14297">
      <iconSet iconSet="3Symbols" showValue="0">
        <cfvo type="percent" val="0"/>
        <cfvo type="num" val="0"/>
        <cfvo type="num" val="1"/>
      </iconSet>
    </cfRule>
  </conditionalFormatting>
  <conditionalFormatting sqref="S2420">
    <cfRule type="dataBar" priority="14290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{BC2BEF11-759B-4C63-87DC-B9A60A07FE05}</x14:id>
        </ext>
      </extLst>
    </cfRule>
  </conditionalFormatting>
  <conditionalFormatting sqref="H2420">
    <cfRule type="iconSet" priority="14292">
      <iconSet iconSet="3Symbols" showValue="0">
        <cfvo type="percent" val="0"/>
        <cfvo type="num" val="0"/>
        <cfvo type="num" val="1"/>
      </iconSet>
    </cfRule>
  </conditionalFormatting>
  <conditionalFormatting sqref="S2421">
    <cfRule type="dataBar" priority="14285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{85BA98A3-7769-4E83-BF2D-3C62E50628F4}</x14:id>
        </ext>
      </extLst>
    </cfRule>
  </conditionalFormatting>
  <conditionalFormatting sqref="H2421">
    <cfRule type="iconSet" priority="14287">
      <iconSet iconSet="3Symbols" showValue="0">
        <cfvo type="percent" val="0"/>
        <cfvo type="num" val="0"/>
        <cfvo type="num" val="1"/>
      </iconSet>
    </cfRule>
  </conditionalFormatting>
  <conditionalFormatting sqref="S2422">
    <cfRule type="dataBar" priority="14280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{5B96B8B0-6CAA-45CB-B007-9C5791D1FFA6}</x14:id>
        </ext>
      </extLst>
    </cfRule>
  </conditionalFormatting>
  <conditionalFormatting sqref="H2422">
    <cfRule type="iconSet" priority="14282">
      <iconSet iconSet="3Symbols" showValue="0">
        <cfvo type="percent" val="0"/>
        <cfvo type="num" val="0"/>
        <cfvo type="num" val="1"/>
      </iconSet>
    </cfRule>
  </conditionalFormatting>
  <conditionalFormatting sqref="L2479:L2486 H2479:I2486">
    <cfRule type="expression" dxfId="11809" priority="14196">
      <formula>(IF($C2479=0,1,0)=1)</formula>
    </cfRule>
  </conditionalFormatting>
  <conditionalFormatting sqref="C2480">
    <cfRule type="expression" dxfId="11808" priority="14194">
      <formula>(IF($C2480=0,1,0)=1)</formula>
    </cfRule>
  </conditionalFormatting>
  <conditionalFormatting sqref="C2415:C2422 E2415:F2422">
    <cfRule type="expression" dxfId="11807" priority="14319">
      <formula>$H2415&lt;0</formula>
    </cfRule>
    <cfRule type="expression" dxfId="11806" priority="14320">
      <formula>(IF($C2415=1,1,0)=1)</formula>
    </cfRule>
    <cfRule type="expression" dxfId="11805" priority="14321">
      <formula>(IF($C2415=2,1,0)=1)</formula>
    </cfRule>
    <cfRule type="expression" dxfId="11804" priority="14322">
      <formula>(IF($C2415=3,1,0)=1)</formula>
    </cfRule>
    <cfRule type="expression" dxfId="11803" priority="14323">
      <formula>(IF($C2415=4,1,0)=1)</formula>
    </cfRule>
    <cfRule type="expression" dxfId="11802" priority="14324">
      <formula>(IF($C2415=5,1,0)=1)</formula>
    </cfRule>
    <cfRule type="expression" dxfId="11801" priority="14325">
      <formula>(IF($C2415=6,1,0)=1)</formula>
    </cfRule>
    <cfRule type="expression" dxfId="11800" priority="14326">
      <formula>(IF($C2415=7,1,0)=1)</formula>
    </cfRule>
    <cfRule type="expression" dxfId="11799" priority="14327">
      <formula>(IF($C2415=8,1,0)=1)</formula>
    </cfRule>
    <cfRule type="expression" dxfId="11798" priority="14328">
      <formula>(IF($C2415=9,1,0)=1)</formula>
    </cfRule>
    <cfRule type="expression" dxfId="11797" priority="14329">
      <formula>$H2415=1</formula>
    </cfRule>
  </conditionalFormatting>
  <conditionalFormatting sqref="G2492">
    <cfRule type="expression" dxfId="11796" priority="13632">
      <formula>(IF($C2492=0,1,0)=1)</formula>
    </cfRule>
  </conditionalFormatting>
  <conditionalFormatting sqref="G2492">
    <cfRule type="expression" dxfId="11795" priority="13631">
      <formula>(IF($C2492=0,1,0)=1)</formula>
    </cfRule>
  </conditionalFormatting>
  <conditionalFormatting sqref="G2492">
    <cfRule type="expression" dxfId="11794" priority="13630">
      <formula>(IF($C2492=0,1,0)=1)</formula>
    </cfRule>
  </conditionalFormatting>
  <conditionalFormatting sqref="D2415:D2422">
    <cfRule type="expression" dxfId="11793" priority="14242">
      <formula>$H2415&lt;0</formula>
    </cfRule>
    <cfRule type="expression" dxfId="11792" priority="14243">
      <formula>(IF($C2415=1,1,0)=1)</formula>
    </cfRule>
    <cfRule type="expression" dxfId="11791" priority="14244">
      <formula>(IF($C2415=2,1,0)=1)</formula>
    </cfRule>
    <cfRule type="expression" dxfId="11790" priority="14245">
      <formula>(IF($C2415=3,1,0)=1)</formula>
    </cfRule>
    <cfRule type="expression" dxfId="11789" priority="14246">
      <formula>(IF($C2415=4,1,0)=1)</formula>
    </cfRule>
    <cfRule type="expression" dxfId="11788" priority="14247">
      <formula>(IF($C2415=5,1,0)=1)</formula>
    </cfRule>
    <cfRule type="expression" dxfId="11787" priority="14248">
      <formula>(IF($C2415=6,1,0)=1)</formula>
    </cfRule>
    <cfRule type="expression" dxfId="11786" priority="14249">
      <formula>(IF($C2415=7,1,0)=1)</formula>
    </cfRule>
    <cfRule type="expression" dxfId="11785" priority="14250">
      <formula>(IF($C2415=8,1,0)=1)</formula>
    </cfRule>
    <cfRule type="expression" dxfId="11784" priority="14251">
      <formula>(IF($C2415=9,1,0)=1)</formula>
    </cfRule>
    <cfRule type="expression" dxfId="11783" priority="14252">
      <formula>$H2415=1</formula>
    </cfRule>
  </conditionalFormatting>
  <conditionalFormatting sqref="F2485">
    <cfRule type="expression" dxfId="11782" priority="13862">
      <formula>$H2485&lt;0</formula>
    </cfRule>
    <cfRule type="expression" dxfId="11781" priority="13863">
      <formula>(IF($C2485=1,1,0)=1)</formula>
    </cfRule>
    <cfRule type="expression" dxfId="11780" priority="13864">
      <formula>(IF($C2485=2,1,0)=1)</formula>
    </cfRule>
    <cfRule type="expression" dxfId="11779" priority="13865">
      <formula>(IF($C2485=3,1,0)=1)</formula>
    </cfRule>
    <cfRule type="expression" dxfId="11778" priority="13866">
      <formula>(IF($C2485=4,1,0)=1)</formula>
    </cfRule>
    <cfRule type="expression" dxfId="11777" priority="13867">
      <formula>(IF($C2485=5,1,0)=1)</formula>
    </cfRule>
    <cfRule type="expression" dxfId="11776" priority="13868">
      <formula>(IF($C2485=6,1,0)=1)</formula>
    </cfRule>
    <cfRule type="expression" dxfId="11775" priority="13869">
      <formula>(IF($C2485=7,1,0)=1)</formula>
    </cfRule>
    <cfRule type="expression" dxfId="11774" priority="13870">
      <formula>(IF($C2485=8,1,0)=1)</formula>
    </cfRule>
    <cfRule type="expression" dxfId="11773" priority="13871">
      <formula>(IF($C2485=9,1,0)=1)</formula>
    </cfRule>
    <cfRule type="expression" dxfId="11772" priority="13872">
      <formula>$H2485=1</formula>
    </cfRule>
  </conditionalFormatting>
  <conditionalFormatting sqref="F2492">
    <cfRule type="expression" dxfId="11771" priority="13801">
      <formula>(IF($C2492=0,1,0)=1)</formula>
    </cfRule>
  </conditionalFormatting>
  <conditionalFormatting sqref="G2489">
    <cfRule type="expression" dxfId="11770" priority="13706">
      <formula>(IF($C2489=0,1,0)=1)</formula>
    </cfRule>
  </conditionalFormatting>
  <conditionalFormatting sqref="G2489">
    <cfRule type="expression" dxfId="11769" priority="13705">
      <formula>(IF($C2489=0,1,0)=1)</formula>
    </cfRule>
  </conditionalFormatting>
  <conditionalFormatting sqref="G2489">
    <cfRule type="expression" dxfId="11768" priority="13704">
      <formula>(IF($C2489=0,1,0)=1)</formula>
    </cfRule>
  </conditionalFormatting>
  <conditionalFormatting sqref="G2489">
    <cfRule type="expression" dxfId="11767" priority="13703">
      <formula>(IF($C2489=0,1,0)=1)</formula>
    </cfRule>
  </conditionalFormatting>
  <conditionalFormatting sqref="G2494">
    <cfRule type="expression" dxfId="11766" priority="13585">
      <formula>(IF($C2494=0,1,0)=1)</formula>
    </cfRule>
  </conditionalFormatting>
  <conditionalFormatting sqref="G2494">
    <cfRule type="expression" dxfId="11765" priority="13584">
      <formula>(IF($C2494=0,1,0)=1)</formula>
    </cfRule>
  </conditionalFormatting>
  <conditionalFormatting sqref="G2489">
    <cfRule type="expression" dxfId="11764" priority="13712">
      <formula>(IF($C2489=0,1,0)=1)</formula>
    </cfRule>
  </conditionalFormatting>
  <conditionalFormatting sqref="G2489">
    <cfRule type="expression" dxfId="11763" priority="13711">
      <formula>(IF($C2489=0,1,0)=1)</formula>
    </cfRule>
  </conditionalFormatting>
  <conditionalFormatting sqref="G2489">
    <cfRule type="expression" dxfId="11762" priority="13710">
      <formula>(IF($C2489=0,1,0)=1)</formula>
    </cfRule>
  </conditionalFormatting>
  <conditionalFormatting sqref="G2489">
    <cfRule type="expression" dxfId="11761" priority="13709">
      <formula>(IF($C2489=0,1,0)=1)</formula>
    </cfRule>
  </conditionalFormatting>
  <conditionalFormatting sqref="F2404">
    <cfRule type="expression" dxfId="11760" priority="14220">
      <formula>(IF($C2404=0,1,0)=1)</formula>
    </cfRule>
  </conditionalFormatting>
  <conditionalFormatting sqref="F2404">
    <cfRule type="expression" dxfId="11759" priority="14221">
      <formula>$H2404&lt;0</formula>
    </cfRule>
    <cfRule type="expression" dxfId="11758" priority="14222">
      <formula>(IF($C2404=1,1,0)=1)</formula>
    </cfRule>
    <cfRule type="expression" dxfId="11757" priority="14223">
      <formula>(IF($C2404=2,1,0)=1)</formula>
    </cfRule>
    <cfRule type="expression" dxfId="11756" priority="14224">
      <formula>(IF($C2404=3,1,0)=1)</formula>
    </cfRule>
    <cfRule type="expression" dxfId="11755" priority="14225">
      <formula>(IF($C2404=4,1,0)=1)</formula>
    </cfRule>
    <cfRule type="expression" dxfId="11754" priority="14226">
      <formula>(IF($C2404=5,1,0)=1)</formula>
    </cfRule>
    <cfRule type="expression" dxfId="11753" priority="14227">
      <formula>(IF($C2404=6,1,0)=1)</formula>
    </cfRule>
    <cfRule type="expression" dxfId="11752" priority="14228">
      <formula>(IF($C2404=7,1,0)=1)</formula>
    </cfRule>
    <cfRule type="expression" dxfId="11751" priority="14229">
      <formula>(IF($C2404=8,1,0)=1)</formula>
    </cfRule>
    <cfRule type="expression" dxfId="11750" priority="14230">
      <formula>(IF($C2404=9,1,0)=1)</formula>
    </cfRule>
    <cfRule type="expression" dxfId="11749" priority="14231">
      <formula>$H2404=1</formula>
    </cfRule>
  </conditionalFormatting>
  <conditionalFormatting sqref="F2491">
    <cfRule type="expression" dxfId="11748" priority="13813">
      <formula>(IF($C2491=0,1,0)=1)</formula>
    </cfRule>
  </conditionalFormatting>
  <conditionalFormatting sqref="G2488">
    <cfRule type="expression" dxfId="11747" priority="13731">
      <formula>(IF($C2488=0,1,0)=1)</formula>
    </cfRule>
  </conditionalFormatting>
  <conditionalFormatting sqref="G2435:G2442">
    <cfRule type="expression" dxfId="11746" priority="13400">
      <formula>(IF($C2435=0,1,0)=1)</formula>
    </cfRule>
  </conditionalFormatting>
  <conditionalFormatting sqref="F2491">
    <cfRule type="expression" dxfId="11745" priority="13814">
      <formula>$H2491&lt;0</formula>
    </cfRule>
    <cfRule type="expression" dxfId="11744" priority="13815">
      <formula>(IF($C2491=1,1,0)=1)</formula>
    </cfRule>
    <cfRule type="expression" dxfId="11743" priority="13816">
      <formula>(IF($C2491=2,1,0)=1)</formula>
    </cfRule>
    <cfRule type="expression" dxfId="11742" priority="13817">
      <formula>(IF($C2491=3,1,0)=1)</formula>
    </cfRule>
    <cfRule type="expression" dxfId="11741" priority="13818">
      <formula>(IF($C2491=4,1,0)=1)</formula>
    </cfRule>
    <cfRule type="expression" dxfId="11740" priority="13819">
      <formula>(IF($C2491=5,1,0)=1)</formula>
    </cfRule>
    <cfRule type="expression" dxfId="11739" priority="13820">
      <formula>(IF($C2491=6,1,0)=1)</formula>
    </cfRule>
    <cfRule type="expression" dxfId="11738" priority="13821">
      <formula>(IF($C2491=7,1,0)=1)</formula>
    </cfRule>
    <cfRule type="expression" dxfId="11737" priority="13822">
      <formula>(IF($C2491=8,1,0)=1)</formula>
    </cfRule>
    <cfRule type="expression" dxfId="11736" priority="13823">
      <formula>(IF($C2491=9,1,0)=1)</formula>
    </cfRule>
    <cfRule type="expression" dxfId="11735" priority="13824">
      <formula>$H2491=1</formula>
    </cfRule>
  </conditionalFormatting>
  <conditionalFormatting sqref="G2435:G2442">
    <cfRule type="expression" dxfId="11734" priority="13399">
      <formula>(IF($C2435=0,1,0)=1)</formula>
    </cfRule>
  </conditionalFormatting>
  <conditionalFormatting sqref="F2414">
    <cfRule type="expression" dxfId="11733" priority="14209">
      <formula>$H2414&lt;0</formula>
    </cfRule>
    <cfRule type="expression" dxfId="11732" priority="14210">
      <formula>(IF($C2414=1,1,0)=1)</formula>
    </cfRule>
    <cfRule type="expression" dxfId="11731" priority="14211">
      <formula>(IF($C2414=2,1,0)=1)</formula>
    </cfRule>
    <cfRule type="expression" dxfId="11730" priority="14212">
      <formula>(IF($C2414=3,1,0)=1)</formula>
    </cfRule>
    <cfRule type="expression" dxfId="11729" priority="14213">
      <formula>(IF($C2414=4,1,0)=1)</formula>
    </cfRule>
    <cfRule type="expression" dxfId="11728" priority="14214">
      <formula>(IF($C2414=5,1,0)=1)</formula>
    </cfRule>
    <cfRule type="expression" dxfId="11727" priority="14215">
      <formula>(IF($C2414=6,1,0)=1)</formula>
    </cfRule>
    <cfRule type="expression" dxfId="11726" priority="14216">
      <formula>(IF($C2414=7,1,0)=1)</formula>
    </cfRule>
    <cfRule type="expression" dxfId="11725" priority="14217">
      <formula>(IF($C2414=8,1,0)=1)</formula>
    </cfRule>
    <cfRule type="expression" dxfId="11724" priority="14218">
      <formula>(IF($C2414=9,1,0)=1)</formula>
    </cfRule>
    <cfRule type="expression" dxfId="11723" priority="14219">
      <formula>$H2414=1</formula>
    </cfRule>
  </conditionalFormatting>
  <conditionalFormatting sqref="G2488">
    <cfRule type="expression" dxfId="11722" priority="13734">
      <formula>(IF($C2488=0,1,0)=1)</formula>
    </cfRule>
  </conditionalFormatting>
  <conditionalFormatting sqref="F2486">
    <cfRule type="expression" dxfId="11721" priority="13849">
      <formula>(IF($C2486=0,1,0)=1)</formula>
    </cfRule>
  </conditionalFormatting>
  <conditionalFormatting sqref="G2488">
    <cfRule type="expression" dxfId="11720" priority="13732">
      <formula>(IF($C2488=0,1,0)=1)</formula>
    </cfRule>
  </conditionalFormatting>
  <conditionalFormatting sqref="G2495">
    <cfRule type="expression" dxfId="11719" priority="13555">
      <formula>(IF($C2495=0,1,0)=1)</formula>
    </cfRule>
  </conditionalFormatting>
  <conditionalFormatting sqref="S2480">
    <cfRule type="dataBar" priority="14193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{8676269B-DFED-4FFD-9795-F2B7EF3EA11B}</x14:id>
        </ext>
      </extLst>
    </cfRule>
  </conditionalFormatting>
  <conditionalFormatting sqref="P2480:Q2480 S2480">
    <cfRule type="expression" dxfId="11718" priority="14192">
      <formula>(IF($C2480=0,1,0)=1)</formula>
    </cfRule>
  </conditionalFormatting>
  <conditionalFormatting sqref="H2480">
    <cfRule type="iconSet" priority="14195">
      <iconSet iconSet="3Symbols" showValue="0">
        <cfvo type="percent" val="0"/>
        <cfvo type="num" val="0"/>
        <cfvo type="num" val="1"/>
      </iconSet>
    </cfRule>
  </conditionalFormatting>
  <conditionalFormatting sqref="C2481">
    <cfRule type="expression" dxfId="11717" priority="14190">
      <formula>(IF($C2481=0,1,0)=1)</formula>
    </cfRule>
  </conditionalFormatting>
  <conditionalFormatting sqref="S2481">
    <cfRule type="dataBar" priority="14189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{A99D2DA5-B5C6-4116-B443-4F5DDC99A0A5}</x14:id>
        </ext>
      </extLst>
    </cfRule>
  </conditionalFormatting>
  <conditionalFormatting sqref="P2481:Q2481 S2481">
    <cfRule type="expression" dxfId="11716" priority="14188">
      <formula>(IF($C2481=0,1,0)=1)</formula>
    </cfRule>
  </conditionalFormatting>
  <conditionalFormatting sqref="H2481">
    <cfRule type="iconSet" priority="14191">
      <iconSet iconSet="3Symbols" showValue="0">
        <cfvo type="percent" val="0"/>
        <cfvo type="num" val="0"/>
        <cfvo type="num" val="1"/>
      </iconSet>
    </cfRule>
  </conditionalFormatting>
  <conditionalFormatting sqref="C2482">
    <cfRule type="expression" dxfId="11715" priority="14186">
      <formula>(IF($C2482=0,1,0)=1)</formula>
    </cfRule>
  </conditionalFormatting>
  <conditionalFormatting sqref="S2482">
    <cfRule type="dataBar" priority="14185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{595CA8F5-110A-4F54-ADD4-F2C89D985B18}</x14:id>
        </ext>
      </extLst>
    </cfRule>
  </conditionalFormatting>
  <conditionalFormatting sqref="P2482:Q2482 S2482">
    <cfRule type="expression" dxfId="11714" priority="14184">
      <formula>(IF($C2482=0,1,0)=1)</formula>
    </cfRule>
  </conditionalFormatting>
  <conditionalFormatting sqref="H2482">
    <cfRule type="iconSet" priority="14187">
      <iconSet iconSet="3Symbols" showValue="0">
        <cfvo type="percent" val="0"/>
        <cfvo type="num" val="0"/>
        <cfvo type="num" val="1"/>
      </iconSet>
    </cfRule>
  </conditionalFormatting>
  <conditionalFormatting sqref="C2483">
    <cfRule type="expression" dxfId="11713" priority="14182">
      <formula>(IF($C2483=0,1,0)=1)</formula>
    </cfRule>
  </conditionalFormatting>
  <conditionalFormatting sqref="S2483">
    <cfRule type="dataBar" priority="14181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{3B1807F6-0118-4AC6-9EE5-F47FACF06F62}</x14:id>
        </ext>
      </extLst>
    </cfRule>
  </conditionalFormatting>
  <conditionalFormatting sqref="H2483">
    <cfRule type="iconSet" priority="14183">
      <iconSet iconSet="3Symbols" showValue="0">
        <cfvo type="percent" val="0"/>
        <cfvo type="num" val="0"/>
        <cfvo type="num" val="1"/>
      </iconSet>
    </cfRule>
  </conditionalFormatting>
  <conditionalFormatting sqref="S2484">
    <cfRule type="dataBar" priority="14177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{DD5466F3-973A-4D05-B05D-864BC02AEBD0}</x14:id>
        </ext>
      </extLst>
    </cfRule>
  </conditionalFormatting>
  <conditionalFormatting sqref="H2484">
    <cfRule type="iconSet" priority="14179">
      <iconSet iconSet="3Symbols" showValue="0">
        <cfvo type="percent" val="0"/>
        <cfvo type="num" val="0"/>
        <cfvo type="num" val="1"/>
      </iconSet>
    </cfRule>
  </conditionalFormatting>
  <conditionalFormatting sqref="S2485">
    <cfRule type="dataBar" priority="14173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{DEAABCA9-CADF-4243-83E9-210726D15B37}</x14:id>
        </ext>
      </extLst>
    </cfRule>
  </conditionalFormatting>
  <conditionalFormatting sqref="H2485">
    <cfRule type="iconSet" priority="14175">
      <iconSet iconSet="3Symbols" showValue="0">
        <cfvo type="percent" val="0"/>
        <cfvo type="num" val="0"/>
        <cfvo type="num" val="1"/>
      </iconSet>
    </cfRule>
  </conditionalFormatting>
  <conditionalFormatting sqref="S2486">
    <cfRule type="dataBar" priority="14169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{A83A71E4-F914-4EDF-B969-1292134F888F}</x14:id>
        </ext>
      </extLst>
    </cfRule>
  </conditionalFormatting>
  <conditionalFormatting sqref="H2486">
    <cfRule type="iconSet" priority="14171">
      <iconSet iconSet="3Symbols" showValue="0">
        <cfvo type="percent" val="0"/>
        <cfvo type="num" val="0"/>
        <cfvo type="num" val="1"/>
      </iconSet>
    </cfRule>
  </conditionalFormatting>
  <conditionalFormatting sqref="S2479">
    <cfRule type="dataBar" priority="14165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{D53570D5-04CE-42F8-9059-96A4205B125F}</x14:id>
        </ext>
      </extLst>
    </cfRule>
  </conditionalFormatting>
  <conditionalFormatting sqref="H2479">
    <cfRule type="iconSet" priority="14167">
      <iconSet iconSet="3Symbols" showValue="0">
        <cfvo type="percent" val="0"/>
        <cfvo type="num" val="0"/>
        <cfvo type="num" val="1"/>
      </iconSet>
    </cfRule>
  </conditionalFormatting>
  <conditionalFormatting sqref="G2405:G2412">
    <cfRule type="expression" dxfId="11712" priority="13192">
      <formula>(IF($C2405=0,1,0)=1)</formula>
    </cfRule>
  </conditionalFormatting>
  <conditionalFormatting sqref="D2479:D2486">
    <cfRule type="expression" dxfId="11711" priority="14128">
      <formula>(IF($C2479=0,1,0)=1)</formula>
    </cfRule>
  </conditionalFormatting>
  <conditionalFormatting sqref="G2435:G2442">
    <cfRule type="expression" dxfId="11710" priority="13402">
      <formula>(IF($C2435=0,1,0)=1)</formula>
    </cfRule>
  </conditionalFormatting>
  <conditionalFormatting sqref="G2435:G2442">
    <cfRule type="expression" dxfId="11709" priority="13401">
      <formula>(IF($C2435=0,1,0)=1)</formula>
    </cfRule>
  </conditionalFormatting>
  <conditionalFormatting sqref="G2478">
    <cfRule type="expression" dxfId="11708" priority="13319">
      <formula>(IF($C2478=0,1,0)=1)</formula>
    </cfRule>
  </conditionalFormatting>
  <conditionalFormatting sqref="G2478">
    <cfRule type="expression" dxfId="11707" priority="13318">
      <formula>(IF($C2478=0,1,0)=1)</formula>
    </cfRule>
  </conditionalFormatting>
  <conditionalFormatting sqref="G2435:G2442">
    <cfRule type="expression" dxfId="11706" priority="13398">
      <formula>(IF($C2435=0,1,0)=1)</formula>
    </cfRule>
  </conditionalFormatting>
  <conditionalFormatting sqref="G2435:G2442">
    <cfRule type="expression" dxfId="11705" priority="13397">
      <formula>(IF($C2435=0,1,0)=1)</formula>
    </cfRule>
  </conditionalFormatting>
  <conditionalFormatting sqref="G2435:G2442">
    <cfRule type="expression" dxfId="11704" priority="13396">
      <formula>(IF($C2435=0,1,0)=1)</formula>
    </cfRule>
  </conditionalFormatting>
  <conditionalFormatting sqref="G2435:G2442">
    <cfRule type="expression" dxfId="11703" priority="13395">
      <formula>(IF($C2435=0,1,0)=1)</formula>
    </cfRule>
  </conditionalFormatting>
  <conditionalFormatting sqref="C2479:C2486">
    <cfRule type="expression" dxfId="11702" priority="14197">
      <formula>$H2479&lt;0</formula>
    </cfRule>
    <cfRule type="expression" dxfId="11701" priority="14198">
      <formula>(IF($C2479=1,1,0)=1)</formula>
    </cfRule>
    <cfRule type="expression" dxfId="11700" priority="14199">
      <formula>(IF($C2479=2,1,0)=1)</formula>
    </cfRule>
    <cfRule type="expression" dxfId="11699" priority="14200">
      <formula>(IF($C2479=3,1,0)=1)</formula>
    </cfRule>
    <cfRule type="expression" dxfId="11698" priority="14201">
      <formula>(IF($C2479=4,1,0)=1)</formula>
    </cfRule>
    <cfRule type="expression" dxfId="11697" priority="14202">
      <formula>(IF($C2479=5,1,0)=1)</formula>
    </cfRule>
    <cfRule type="expression" dxfId="11696" priority="14203">
      <formula>(IF($C2479=6,1,0)=1)</formula>
    </cfRule>
    <cfRule type="expression" dxfId="11695" priority="14204">
      <formula>(IF($C2479=7,1,0)=1)</formula>
    </cfRule>
    <cfRule type="expression" dxfId="11694" priority="14205">
      <formula>(IF($C2479=8,1,0)=1)</formula>
    </cfRule>
    <cfRule type="expression" dxfId="11693" priority="14206">
      <formula>(IF($C2479=9,1,0)=1)</formula>
    </cfRule>
    <cfRule type="expression" dxfId="11692" priority="14207">
      <formula>$H2479=1</formula>
    </cfRule>
  </conditionalFormatting>
  <conditionalFormatting sqref="G2479:G2486">
    <cfRule type="expression" dxfId="11691" priority="13494">
      <formula>(IF($C2479=0,1,0)=1)</formula>
    </cfRule>
  </conditionalFormatting>
  <conditionalFormatting sqref="G2479:G2486">
    <cfRule type="expression" dxfId="11690" priority="13493">
      <formula>(IF($C2479=0,1,0)=1)</formula>
    </cfRule>
  </conditionalFormatting>
  <conditionalFormatting sqref="G2434">
    <cfRule type="expression" dxfId="11689" priority="13376">
      <formula>(IF($C2434=0,1,0)=1)</formula>
    </cfRule>
  </conditionalFormatting>
  <conditionalFormatting sqref="G2434">
    <cfRule type="expression" dxfId="11688" priority="13375">
      <formula>(IF($C2434=0,1,0)=1)</formula>
    </cfRule>
  </conditionalFormatting>
  <conditionalFormatting sqref="G2434">
    <cfRule type="expression" dxfId="11687" priority="13374">
      <formula>(IF($C2434=0,1,0)=1)</formula>
    </cfRule>
  </conditionalFormatting>
  <conditionalFormatting sqref="G2434">
    <cfRule type="expression" dxfId="11686" priority="13373">
      <formula>(IF($C2434=0,1,0)=1)</formula>
    </cfRule>
  </conditionalFormatting>
  <conditionalFormatting sqref="G2434">
    <cfRule type="expression" dxfId="11685" priority="13372">
      <formula>(IF($C2434=0,1,0)=1)</formula>
    </cfRule>
  </conditionalFormatting>
  <conditionalFormatting sqref="G2434">
    <cfRule type="expression" dxfId="11684" priority="13371">
      <formula>(IF($C2434=0,1,0)=1)</formula>
    </cfRule>
  </conditionalFormatting>
  <conditionalFormatting sqref="G2445:G2452">
    <cfRule type="expression" dxfId="11683" priority="13429">
      <formula>(IF($C2445=0,1,0)=1)</formula>
    </cfRule>
  </conditionalFormatting>
  <conditionalFormatting sqref="G2445:G2452">
    <cfRule type="expression" dxfId="11682" priority="13428">
      <formula>(IF($C2445=0,1,0)=1)</formula>
    </cfRule>
  </conditionalFormatting>
  <conditionalFormatting sqref="G2445:G2452">
    <cfRule type="expression" dxfId="11681" priority="13427">
      <formula>(IF($C2445=0,1,0)=1)</formula>
    </cfRule>
  </conditionalFormatting>
  <conditionalFormatting sqref="G2445:G2452">
    <cfRule type="expression" dxfId="11680" priority="13426">
      <formula>(IF($C2445=0,1,0)=1)</formula>
    </cfRule>
  </conditionalFormatting>
  <conditionalFormatting sqref="G2445:G2452">
    <cfRule type="expression" dxfId="11679" priority="13425">
      <formula>(IF($C2445=0,1,0)=1)</formula>
    </cfRule>
  </conditionalFormatting>
  <conditionalFormatting sqref="G2469:G2472 G2474:G2477">
    <cfRule type="expression" dxfId="11678" priority="13481">
      <formula>(IF($C2469=0,1,0)=1)</formula>
    </cfRule>
  </conditionalFormatting>
  <conditionalFormatting sqref="G2469:G2472 G2474:G2477">
    <cfRule type="expression" dxfId="11677" priority="13480">
      <formula>(IF($C2469=0,1,0)=1)</formula>
    </cfRule>
  </conditionalFormatting>
  <conditionalFormatting sqref="G2469:G2472 G2474:G2477">
    <cfRule type="expression" dxfId="11676" priority="13479">
      <formula>(IF($C2469=0,1,0)=1)</formula>
    </cfRule>
  </conditionalFormatting>
  <conditionalFormatting sqref="G2469:G2472 G2474:G2477">
    <cfRule type="expression" dxfId="11675" priority="13478">
      <formula>(IF($C2469=0,1,0)=1)</formula>
    </cfRule>
  </conditionalFormatting>
  <conditionalFormatting sqref="G2469:G2472 G2474:G2477">
    <cfRule type="expression" dxfId="11674" priority="13477">
      <formula>(IF($C2469=0,1,0)=1)</formula>
    </cfRule>
  </conditionalFormatting>
  <conditionalFormatting sqref="G2469:G2472 G2474:G2477">
    <cfRule type="expression" dxfId="11673" priority="13476">
      <formula>(IF($C2469=0,1,0)=1)</formula>
    </cfRule>
  </conditionalFormatting>
  <conditionalFormatting sqref="G2469:G2472 G2474:G2477">
    <cfRule type="expression" dxfId="11672" priority="13475">
      <formula>(IF($C2469=0,1,0)=1)</formula>
    </cfRule>
  </conditionalFormatting>
  <conditionalFormatting sqref="G2469:G2472 G2474:G2477">
    <cfRule type="expression" dxfId="11671" priority="13474">
      <formula>(IF($C2469=0,1,0)=1)</formula>
    </cfRule>
  </conditionalFormatting>
  <conditionalFormatting sqref="G2469:G2472 G2474:G2477">
    <cfRule type="expression" dxfId="11670" priority="13473">
      <formula>(IF($C2469=0,1,0)=1)</formula>
    </cfRule>
  </conditionalFormatting>
  <conditionalFormatting sqref="G2469:G2472 G2474:G2477">
    <cfRule type="expression" dxfId="11669" priority="13472">
      <formula>(IF($C2469=0,1,0)=1)</formula>
    </cfRule>
  </conditionalFormatting>
  <conditionalFormatting sqref="G2469:G2472 G2474:G2477">
    <cfRule type="expression" dxfId="11668" priority="13471">
      <formula>(IF($C2469=0,1,0)=1)</formula>
    </cfRule>
  </conditionalFormatting>
  <conditionalFormatting sqref="G2469:G2472 G2474:G2477">
    <cfRule type="expression" dxfId="11667" priority="13470">
      <formula>(IF($C2469=0,1,0)=1)</formula>
    </cfRule>
  </conditionalFormatting>
  <conditionalFormatting sqref="G2469:G2472 G2474:G2477">
    <cfRule type="expression" dxfId="11666" priority="13469">
      <formula>(IF($C2469=0,1,0)=1)</formula>
    </cfRule>
  </conditionalFormatting>
  <conditionalFormatting sqref="G2469:G2472 G2474:G2477">
    <cfRule type="expression" dxfId="11665" priority="13468">
      <formula>(IF($C2469=0,1,0)=1)</formula>
    </cfRule>
  </conditionalFormatting>
  <conditionalFormatting sqref="G2469:G2472 G2474:G2477">
    <cfRule type="expression" dxfId="11664" priority="13467">
      <formula>(IF($C2469=0,1,0)=1)</formula>
    </cfRule>
  </conditionalFormatting>
  <conditionalFormatting sqref="G2468">
    <cfRule type="expression" dxfId="11663" priority="13350">
      <formula>(IF($C2468=0,1,0)=1)</formula>
    </cfRule>
  </conditionalFormatting>
  <conditionalFormatting sqref="G2468">
    <cfRule type="expression" dxfId="11662" priority="13349">
      <formula>(IF($C2468=0,1,0)=1)</formula>
    </cfRule>
  </conditionalFormatting>
  <conditionalFormatting sqref="G2468">
    <cfRule type="expression" dxfId="11661" priority="13348">
      <formula>(IF($C2468=0,1,0)=1)</formula>
    </cfRule>
  </conditionalFormatting>
  <conditionalFormatting sqref="G2468">
    <cfRule type="expression" dxfId="11660" priority="13347">
      <formula>(IF($C2468=0,1,0)=1)</formula>
    </cfRule>
  </conditionalFormatting>
  <conditionalFormatting sqref="G2468">
    <cfRule type="expression" dxfId="11659" priority="13346">
      <formula>(IF($C2468=0,1,0)=1)</formula>
    </cfRule>
  </conditionalFormatting>
  <conditionalFormatting sqref="G2468">
    <cfRule type="expression" dxfId="11658" priority="13345">
      <formula>(IF($C2468=0,1,0)=1)</formula>
    </cfRule>
  </conditionalFormatting>
  <conditionalFormatting sqref="G2435:G2442">
    <cfRule type="expression" dxfId="11657" priority="13403">
      <formula>(IF($C2435=0,1,0)=1)</formula>
    </cfRule>
  </conditionalFormatting>
  <conditionalFormatting sqref="G2478">
    <cfRule type="expression" dxfId="11656" priority="13321">
      <formula>(IF($C2478=0,1,0)=1)</formula>
    </cfRule>
  </conditionalFormatting>
  <conditionalFormatting sqref="G2478">
    <cfRule type="expression" dxfId="11655" priority="13320">
      <formula>(IF($C2478=0,1,0)=1)</formula>
    </cfRule>
  </conditionalFormatting>
  <conditionalFormatting sqref="G2455:G2462">
    <cfRule type="expression" dxfId="11654" priority="13453">
      <formula>(IF($C2455=0,1,0)=1)</formula>
    </cfRule>
  </conditionalFormatting>
  <conditionalFormatting sqref="D2479:D2486">
    <cfRule type="expression" dxfId="11653" priority="14129">
      <formula>$H2479&lt;0</formula>
    </cfRule>
    <cfRule type="expression" dxfId="11652" priority="14130">
      <formula>(IF($C2479=1,1,0)=1)</formula>
    </cfRule>
    <cfRule type="expression" dxfId="11651" priority="14131">
      <formula>(IF($C2479=2,1,0)=1)</formula>
    </cfRule>
    <cfRule type="expression" dxfId="11650" priority="14132">
      <formula>(IF($C2479=3,1,0)=1)</formula>
    </cfRule>
    <cfRule type="expression" dxfId="11649" priority="14133">
      <formula>(IF($C2479=4,1,0)=1)</formula>
    </cfRule>
    <cfRule type="expression" dxfId="11648" priority="14134">
      <formula>(IF($C2479=5,1,0)=1)</formula>
    </cfRule>
    <cfRule type="expression" dxfId="11647" priority="14135">
      <formula>(IF($C2479=6,1,0)=1)</formula>
    </cfRule>
    <cfRule type="expression" dxfId="11646" priority="14136">
      <formula>(IF($C2479=7,1,0)=1)</formula>
    </cfRule>
    <cfRule type="expression" dxfId="11645" priority="14137">
      <formula>(IF($C2479=8,1,0)=1)</formula>
    </cfRule>
    <cfRule type="expression" dxfId="11644" priority="14138">
      <formula>(IF($C2479=9,1,0)=1)</formula>
    </cfRule>
    <cfRule type="expression" dxfId="11643" priority="14139">
      <formula>$H2479=1</formula>
    </cfRule>
  </conditionalFormatting>
  <conditionalFormatting sqref="C2490">
    <cfRule type="expression" dxfId="11642" priority="14059">
      <formula>(IF($C2490=0,1,0)=1)</formula>
    </cfRule>
  </conditionalFormatting>
  <conditionalFormatting sqref="E2469:E2472 E2474:E2477">
    <cfRule type="expression" dxfId="11641" priority="14117">
      <formula>$H2469&lt;0</formula>
    </cfRule>
    <cfRule type="expression" dxfId="11640" priority="14118">
      <formula>(IF($C2469=1,1,0)=1)</formula>
    </cfRule>
    <cfRule type="expression" dxfId="11639" priority="14119">
      <formula>(IF($C2469=2,1,0)=1)</formula>
    </cfRule>
    <cfRule type="expression" dxfId="11638" priority="14120">
      <formula>(IF($C2469=3,1,0)=1)</formula>
    </cfRule>
    <cfRule type="expression" dxfId="11637" priority="14121">
      <formula>(IF($C2469=4,1,0)=1)</formula>
    </cfRule>
    <cfRule type="expression" dxfId="11636" priority="14122">
      <formula>(IF($C2469=5,1,0)=1)</formula>
    </cfRule>
    <cfRule type="expression" dxfId="11635" priority="14123">
      <formula>(IF($C2469=6,1,0)=1)</formula>
    </cfRule>
    <cfRule type="expression" dxfId="11634" priority="14124">
      <formula>(IF($C2469=7,1,0)=1)</formula>
    </cfRule>
    <cfRule type="expression" dxfId="11633" priority="14125">
      <formula>(IF($C2469=8,1,0)=1)</formula>
    </cfRule>
    <cfRule type="expression" dxfId="11632" priority="14126">
      <formula>(IF($C2469=9,1,0)=1)</formula>
    </cfRule>
    <cfRule type="expression" dxfId="11631" priority="14127">
      <formula>$H2469=1</formula>
    </cfRule>
  </conditionalFormatting>
  <conditionalFormatting sqref="P2488:Q2488 S2488">
    <cfRule type="expression" dxfId="11630" priority="13958">
      <formula>(IF($C2488=0,1,0)=1)</formula>
    </cfRule>
  </conditionalFormatting>
  <conditionalFormatting sqref="E2479:E2486">
    <cfRule type="expression" dxfId="11629" priority="14098">
      <formula>$H2479&lt;0</formula>
    </cfRule>
    <cfRule type="expression" dxfId="11628" priority="14099">
      <formula>(IF($C2479=1,1,0)=1)</formula>
    </cfRule>
    <cfRule type="expression" dxfId="11627" priority="14100">
      <formula>(IF($C2479=2,1,0)=1)</formula>
    </cfRule>
    <cfRule type="expression" dxfId="11626" priority="14101">
      <formula>(IF($C2479=3,1,0)=1)</formula>
    </cfRule>
    <cfRule type="expression" dxfId="11625" priority="14102">
      <formula>(IF($C2479=4,1,0)=1)</formula>
    </cfRule>
    <cfRule type="expression" dxfId="11624" priority="14103">
      <formula>(IF($C2479=5,1,0)=1)</formula>
    </cfRule>
    <cfRule type="expression" dxfId="11623" priority="14104">
      <formula>(IF($C2479=6,1,0)=1)</formula>
    </cfRule>
    <cfRule type="expression" dxfId="11622" priority="14105">
      <formula>(IF($C2479=7,1,0)=1)</formula>
    </cfRule>
    <cfRule type="expression" dxfId="11621" priority="14106">
      <formula>(IF($C2479=8,1,0)=1)</formula>
    </cfRule>
    <cfRule type="expression" dxfId="11620" priority="14107">
      <formula>(IF($C2479=9,1,0)=1)</formula>
    </cfRule>
    <cfRule type="expression" dxfId="11619" priority="14108">
      <formula>$H2479=1</formula>
    </cfRule>
  </conditionalFormatting>
  <conditionalFormatting sqref="I2487">
    <cfRule type="expression" dxfId="11618" priority="13947">
      <formula>(IF($C2487=0,1,0)=1)</formula>
    </cfRule>
  </conditionalFormatting>
  <conditionalFormatting sqref="I2466">
    <cfRule type="expression" dxfId="11617" priority="13945">
      <formula>(IF($C2466=0,1,0)=1)</formula>
    </cfRule>
  </conditionalFormatting>
  <conditionalFormatting sqref="S2487">
    <cfRule type="dataBar" priority="14076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{97FFA62E-E396-4A17-BD00-3B639789E87F}</x14:id>
        </ext>
      </extLst>
    </cfRule>
  </conditionalFormatting>
  <conditionalFormatting sqref="C2487:G2487">
    <cfRule type="expression" dxfId="11616" priority="14079">
      <formula>$H2487&lt;0</formula>
    </cfRule>
    <cfRule type="expression" dxfId="11615" priority="14080">
      <formula>(IF($C2487=1,1,0)=1)</formula>
    </cfRule>
    <cfRule type="expression" dxfId="11614" priority="14081">
      <formula>(IF($C2487=2,1,0)=1)</formula>
    </cfRule>
    <cfRule type="expression" dxfId="11613" priority="14082">
      <formula>(IF($C2487=3,1,0)=1)</formula>
    </cfRule>
    <cfRule type="expression" dxfId="11612" priority="14083">
      <formula>(IF($C2487=4,1,0)=1)</formula>
    </cfRule>
    <cfRule type="expression" dxfId="11611" priority="14084">
      <formula>(IF($C2487=5,1,0)=1)</formula>
    </cfRule>
    <cfRule type="expression" dxfId="11610" priority="14085">
      <formula>(IF($C2487=6,1,0)=1)</formula>
    </cfRule>
    <cfRule type="expression" dxfId="11609" priority="14086">
      <formula>(IF($C2487=7,1,0)=1)</formula>
    </cfRule>
    <cfRule type="expression" dxfId="11608" priority="14087">
      <formula>(IF($C2487=8,1,0)=1)</formula>
    </cfRule>
    <cfRule type="expression" dxfId="11607" priority="14088">
      <formula>(IF($C2487=9,1,0)=1)</formula>
    </cfRule>
    <cfRule type="expression" dxfId="11606" priority="14089">
      <formula>$H2487=1</formula>
    </cfRule>
  </conditionalFormatting>
  <conditionalFormatting sqref="S2490">
    <cfRule type="dataBar" priority="14058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{31389DCF-D482-4BCB-B263-FAE5A25545E6}</x14:id>
        </ext>
      </extLst>
    </cfRule>
  </conditionalFormatting>
  <conditionalFormatting sqref="H2490">
    <cfRule type="iconSet" priority="14060">
      <iconSet iconSet="3Symbols" showValue="0">
        <cfvo type="percent" val="0"/>
        <cfvo type="num" val="0"/>
        <cfvo type="num" val="1"/>
      </iconSet>
    </cfRule>
  </conditionalFormatting>
  <conditionalFormatting sqref="S2491">
    <cfRule type="dataBar" priority="14054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{BCEB8B02-64BB-431C-BE2A-962B62CB4DF0}</x14:id>
        </ext>
      </extLst>
    </cfRule>
  </conditionalFormatting>
  <conditionalFormatting sqref="H2491">
    <cfRule type="iconSet" priority="14056">
      <iconSet iconSet="3Symbols" showValue="0">
        <cfvo type="percent" val="0"/>
        <cfvo type="num" val="0"/>
        <cfvo type="num" val="1"/>
      </iconSet>
    </cfRule>
  </conditionalFormatting>
  <conditionalFormatting sqref="S2492">
    <cfRule type="dataBar" priority="14050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{1CF7ECD7-22E7-4E7F-8C50-04A2EDB06D5A}</x14:id>
        </ext>
      </extLst>
    </cfRule>
  </conditionalFormatting>
  <conditionalFormatting sqref="H2492">
    <cfRule type="iconSet" priority="14052">
      <iconSet iconSet="3Symbols" showValue="0">
        <cfvo type="percent" val="0"/>
        <cfvo type="num" val="0"/>
        <cfvo type="num" val="1"/>
      </iconSet>
    </cfRule>
  </conditionalFormatting>
  <conditionalFormatting sqref="L2488 H2488">
    <cfRule type="expression" dxfId="11605" priority="13962">
      <formula>(IF($C2488=0,1,0)=1)</formula>
    </cfRule>
  </conditionalFormatting>
  <conditionalFormatting sqref="S2493">
    <cfRule type="dataBar" priority="14046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{11BF7A4D-7A34-4554-9D0B-BBF9B36CEAA2}</x14:id>
        </ext>
      </extLst>
    </cfRule>
  </conditionalFormatting>
  <conditionalFormatting sqref="C2488:E2488">
    <cfRule type="expression" dxfId="11604" priority="13960">
      <formula>(IF($C2488=0,1,0)=1)</formula>
    </cfRule>
  </conditionalFormatting>
  <conditionalFormatting sqref="H2493">
    <cfRule type="iconSet" priority="14048">
      <iconSet iconSet="3Symbols" showValue="0">
        <cfvo type="percent" val="0"/>
        <cfvo type="num" val="0"/>
        <cfvo type="num" val="1"/>
      </iconSet>
    </cfRule>
  </conditionalFormatting>
  <conditionalFormatting sqref="G2488">
    <cfRule type="expression" dxfId="11603" priority="13739">
      <formula>(IF($C2488=0,1,0)=1)</formula>
    </cfRule>
  </conditionalFormatting>
  <conditionalFormatting sqref="F2488">
    <cfRule type="expression" dxfId="11602" priority="13957">
      <formula>(IF($C2488=0,1,0)=1)</formula>
    </cfRule>
  </conditionalFormatting>
  <conditionalFormatting sqref="S2494">
    <cfRule type="dataBar" priority="14042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{1BD497F6-B5A9-430D-86A3-163AED056095}</x14:id>
        </ext>
      </extLst>
    </cfRule>
  </conditionalFormatting>
  <conditionalFormatting sqref="H2494">
    <cfRule type="iconSet" priority="14044">
      <iconSet iconSet="3Symbols" showValue="0">
        <cfvo type="percent" val="0"/>
        <cfvo type="num" val="0"/>
        <cfvo type="num" val="1"/>
      </iconSet>
    </cfRule>
  </conditionalFormatting>
  <conditionalFormatting sqref="E2493">
    <cfRule type="expression" dxfId="11601" priority="13977">
      <formula>(IF($C2493=0,1,0)=1)</formula>
    </cfRule>
  </conditionalFormatting>
  <conditionalFormatting sqref="E2494">
    <cfRule type="expression" dxfId="11600" priority="13976">
      <formula>(IF($C2494=0,1,0)=1)</formula>
    </cfRule>
  </conditionalFormatting>
  <conditionalFormatting sqref="S2495">
    <cfRule type="dataBar" priority="14038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{B3D69FA3-79B0-4AC0-ADB4-FA2DEF281CD9}</x14:id>
        </ext>
      </extLst>
    </cfRule>
  </conditionalFormatting>
  <conditionalFormatting sqref="E2496">
    <cfRule type="expression" dxfId="11599" priority="13974">
      <formula>(IF($C2496=0,1,0)=1)</formula>
    </cfRule>
  </conditionalFormatting>
  <conditionalFormatting sqref="H2495">
    <cfRule type="iconSet" priority="14040">
      <iconSet iconSet="3Symbols" showValue="0">
        <cfvo type="percent" val="0"/>
        <cfvo type="num" val="0"/>
        <cfvo type="num" val="1"/>
      </iconSet>
    </cfRule>
  </conditionalFormatting>
  <conditionalFormatting sqref="G2488">
    <cfRule type="expression" dxfId="11598" priority="13728">
      <formula>(IF($C2488=0,1,0)=1)</formula>
    </cfRule>
  </conditionalFormatting>
  <conditionalFormatting sqref="S2496">
    <cfRule type="dataBar" priority="14034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{56A6A3B5-3678-44E0-944E-2E8D03CCC384}</x14:id>
        </ext>
      </extLst>
    </cfRule>
  </conditionalFormatting>
  <conditionalFormatting sqref="H2496">
    <cfRule type="iconSet" priority="14036">
      <iconSet iconSet="3Symbols" showValue="0">
        <cfvo type="percent" val="0"/>
        <cfvo type="num" val="0"/>
        <cfvo type="num" val="1"/>
      </iconSet>
    </cfRule>
  </conditionalFormatting>
  <conditionalFormatting sqref="S2489">
    <cfRule type="dataBar" priority="14030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{83256163-1BFB-4046-BCFF-AC25A4F00E25}</x14:id>
        </ext>
      </extLst>
    </cfRule>
  </conditionalFormatting>
  <conditionalFormatting sqref="H2489">
    <cfRule type="iconSet" priority="14032">
      <iconSet iconSet="3Symbols" showValue="0">
        <cfvo type="percent" val="0"/>
        <cfvo type="num" val="0"/>
        <cfvo type="num" val="1"/>
      </iconSet>
    </cfRule>
  </conditionalFormatting>
  <conditionalFormatting sqref="G2489">
    <cfRule type="expression" dxfId="11597" priority="13713">
      <formula>(IF($C2489=0,1,0)=1)</formula>
    </cfRule>
  </conditionalFormatting>
  <conditionalFormatting sqref="G2402">
    <cfRule type="expression" dxfId="11596" priority="13137">
      <formula>(IF($C2402=0,1,0)=1)</formula>
    </cfRule>
  </conditionalFormatting>
  <conditionalFormatting sqref="G2426:G2433">
    <cfRule type="expression" dxfId="11595" priority="13291">
      <formula>(IF($C2426=0,1,0)=1)</formula>
    </cfRule>
  </conditionalFormatting>
  <conditionalFormatting sqref="G2405:G2412">
    <cfRule type="expression" dxfId="11594" priority="13186">
      <formula>(IF($C2405=0,1,0)=1)</formula>
    </cfRule>
  </conditionalFormatting>
  <conditionalFormatting sqref="G2414">
    <cfRule type="expression" dxfId="11593" priority="13211">
      <formula>(IF($C2414=0,1,0)=1)</formula>
    </cfRule>
  </conditionalFormatting>
  <conditionalFormatting sqref="G2415:G2422">
    <cfRule type="expression" dxfId="11592" priority="13236">
      <formula>(IF($C2415=0,1,0)=1)</formula>
    </cfRule>
  </conditionalFormatting>
  <conditionalFormatting sqref="G2425">
    <cfRule type="expression" dxfId="11591" priority="13261">
      <formula>(IF($C2425=0,1,0)=1)</formula>
    </cfRule>
  </conditionalFormatting>
  <conditionalFormatting sqref="G2426:G2433">
    <cfRule type="expression" dxfId="11590" priority="13286">
      <formula>(IF($C2426=0,1,0)=1)</formula>
    </cfRule>
  </conditionalFormatting>
  <conditionalFormatting sqref="E2491">
    <cfRule type="expression" dxfId="11589" priority="13979">
      <formula>(IF($C2491=0,1,0)=1)</formula>
    </cfRule>
  </conditionalFormatting>
  <conditionalFormatting sqref="E2492">
    <cfRule type="expression" dxfId="11588" priority="13978">
      <formula>(IF($C2492=0,1,0)=1)</formula>
    </cfRule>
  </conditionalFormatting>
  <conditionalFormatting sqref="C2489:C2496">
    <cfRule type="expression" dxfId="11587" priority="14062">
      <formula>$H2489&lt;0</formula>
    </cfRule>
    <cfRule type="expression" dxfId="11586" priority="14063">
      <formula>(IF($C2489=1,1,0)=1)</formula>
    </cfRule>
    <cfRule type="expression" dxfId="11585" priority="14064">
      <formula>(IF($C2489=2,1,0)=1)</formula>
    </cfRule>
    <cfRule type="expression" dxfId="11584" priority="14065">
      <formula>(IF($C2489=3,1,0)=1)</formula>
    </cfRule>
    <cfRule type="expression" dxfId="11583" priority="14066">
      <formula>(IF($C2489=4,1,0)=1)</formula>
    </cfRule>
    <cfRule type="expression" dxfId="11582" priority="14067">
      <formula>(IF($C2489=5,1,0)=1)</formula>
    </cfRule>
    <cfRule type="expression" dxfId="11581" priority="14068">
      <formula>(IF($C2489=6,1,0)=1)</formula>
    </cfRule>
    <cfRule type="expression" dxfId="11580" priority="14069">
      <formula>(IF($C2489=7,1,0)=1)</formula>
    </cfRule>
    <cfRule type="expression" dxfId="11579" priority="14070">
      <formula>(IF($C2489=8,1,0)=1)</formula>
    </cfRule>
    <cfRule type="expression" dxfId="11578" priority="14071">
      <formula>(IF($C2489=9,1,0)=1)</formula>
    </cfRule>
    <cfRule type="expression" dxfId="11577" priority="14072">
      <formula>$H2489=1</formula>
    </cfRule>
  </conditionalFormatting>
  <conditionalFormatting sqref="G2402">
    <cfRule type="expression" dxfId="11576" priority="13129">
      <formula>(IF($C2402=0,1,0)=1)</formula>
    </cfRule>
  </conditionalFormatting>
  <conditionalFormatting sqref="G2454">
    <cfRule type="expression" dxfId="11575" priority="13090">
      <formula>(IF($C2454=0,1,0)=1)</formula>
    </cfRule>
  </conditionalFormatting>
  <conditionalFormatting sqref="G2454">
    <cfRule type="expression" dxfId="11574" priority="13089">
      <formula>(IF($C2454=0,1,0)=1)</formula>
    </cfRule>
  </conditionalFormatting>
  <conditionalFormatting sqref="G2454">
    <cfRule type="expression" dxfId="11573" priority="13088">
      <formula>(IF($C2454=0,1,0)=1)</formula>
    </cfRule>
  </conditionalFormatting>
  <conditionalFormatting sqref="G2444">
    <cfRule type="expression" dxfId="11572" priority="13113">
      <formula>(IF($C2444=0,1,0)=1)</formula>
    </cfRule>
  </conditionalFormatting>
  <conditionalFormatting sqref="G2444">
    <cfRule type="expression" dxfId="11571" priority="13112">
      <formula>(IF($C2444=0,1,0)=1)</formula>
    </cfRule>
  </conditionalFormatting>
  <conditionalFormatting sqref="G2444">
    <cfRule type="expression" dxfId="11570" priority="13111">
      <formula>(IF($C2444=0,1,0)=1)</formula>
    </cfRule>
  </conditionalFormatting>
  <conditionalFormatting sqref="G2402">
    <cfRule type="expression" dxfId="11569" priority="13143">
      <formula>(IF($C2402=0,1,0)=1)</formula>
    </cfRule>
  </conditionalFormatting>
  <conditionalFormatting sqref="G2402">
    <cfRule type="expression" dxfId="11568" priority="13142">
      <formula>(IF($C2402=0,1,0)=1)</formula>
    </cfRule>
  </conditionalFormatting>
  <conditionalFormatting sqref="G2402">
    <cfRule type="expression" dxfId="11567" priority="13141">
      <formula>(IF($C2402=0,1,0)=1)</formula>
    </cfRule>
  </conditionalFormatting>
  <conditionalFormatting sqref="G2402">
    <cfRule type="expression" dxfId="11566" priority="13140">
      <formula>(IF($C2402=0,1,0)=1)</formula>
    </cfRule>
  </conditionalFormatting>
  <conditionalFormatting sqref="G2402">
    <cfRule type="expression" dxfId="11565" priority="13139">
      <formula>(IF($C2402=0,1,0)=1)</formula>
    </cfRule>
  </conditionalFormatting>
  <conditionalFormatting sqref="G2402">
    <cfRule type="expression" dxfId="11564" priority="13134">
      <formula>(IF($C2402=0,1,0)=1)</formula>
    </cfRule>
  </conditionalFormatting>
  <conditionalFormatting sqref="G2402">
    <cfRule type="expression" dxfId="11563" priority="13133">
      <formula>(IF($C2402=0,1,0)=1)</formula>
    </cfRule>
  </conditionalFormatting>
  <conditionalFormatting sqref="G2415:G2422">
    <cfRule type="expression" dxfId="11562" priority="13241">
      <formula>(IF($C2415=0,1,0)=1)</formula>
    </cfRule>
  </conditionalFormatting>
  <conditionalFormatting sqref="G2415:G2422">
    <cfRule type="expression" dxfId="11561" priority="13240">
      <formula>(IF($C2415=0,1,0)=1)</formula>
    </cfRule>
  </conditionalFormatting>
  <conditionalFormatting sqref="G2415:G2422">
    <cfRule type="expression" dxfId="11560" priority="13239">
      <formula>(IF($C2415=0,1,0)=1)</formula>
    </cfRule>
  </conditionalFormatting>
  <conditionalFormatting sqref="G2415:G2422">
    <cfRule type="expression" dxfId="11559" priority="13238">
      <formula>(IF($C2415=0,1,0)=1)</formula>
    </cfRule>
  </conditionalFormatting>
  <conditionalFormatting sqref="G2415:G2422">
    <cfRule type="expression" dxfId="11558" priority="13237">
      <formula>(IF($C2415=0,1,0)=1)</formula>
    </cfRule>
  </conditionalFormatting>
  <conditionalFormatting sqref="F2400">
    <cfRule type="expression" dxfId="11557" priority="12993">
      <formula>(IF($C2400=0,1,0)=1)</formula>
    </cfRule>
  </conditionalFormatting>
  <conditionalFormatting sqref="G2415:G2422">
    <cfRule type="expression" dxfId="11556" priority="13235">
      <formula>(IF($C2415=0,1,0)=1)</formula>
    </cfRule>
  </conditionalFormatting>
  <conditionalFormatting sqref="G2415:G2422">
    <cfRule type="expression" dxfId="11555" priority="13234">
      <formula>(IF($C2415=0,1,0)=1)</formula>
    </cfRule>
  </conditionalFormatting>
  <conditionalFormatting sqref="G2415:G2422">
    <cfRule type="expression" dxfId="11554" priority="13233">
      <formula>(IF($C2415=0,1,0)=1)</formula>
    </cfRule>
  </conditionalFormatting>
  <conditionalFormatting sqref="G2402">
    <cfRule type="expression" dxfId="11553" priority="13138">
      <formula>(IF($C2402=0,1,0)=1)</formula>
    </cfRule>
  </conditionalFormatting>
  <conditionalFormatting sqref="D2489:D2496">
    <cfRule type="expression" dxfId="11552" priority="13993">
      <formula>(IF($C2489=0,1,0)=1)</formula>
    </cfRule>
  </conditionalFormatting>
  <conditionalFormatting sqref="D2489:D2496">
    <cfRule type="expression" dxfId="11551" priority="13994">
      <formula>$H2489&lt;0</formula>
    </cfRule>
    <cfRule type="expression" dxfId="11550" priority="13995">
      <formula>(IF($C2489=1,1,0)=1)</formula>
    </cfRule>
    <cfRule type="expression" dxfId="11549" priority="13996">
      <formula>(IF($C2489=2,1,0)=1)</formula>
    </cfRule>
    <cfRule type="expression" dxfId="11548" priority="13997">
      <formula>(IF($C2489=3,1,0)=1)</formula>
    </cfRule>
    <cfRule type="expression" dxfId="11547" priority="13998">
      <formula>(IF($C2489=4,1,0)=1)</formula>
    </cfRule>
    <cfRule type="expression" dxfId="11546" priority="13999">
      <formula>(IF($C2489=5,1,0)=1)</formula>
    </cfRule>
    <cfRule type="expression" dxfId="11545" priority="14000">
      <formula>(IF($C2489=6,1,0)=1)</formula>
    </cfRule>
    <cfRule type="expression" dxfId="11544" priority="14001">
      <formula>(IF($C2489=7,1,0)=1)</formula>
    </cfRule>
    <cfRule type="expression" dxfId="11543" priority="14002">
      <formula>(IF($C2489=8,1,0)=1)</formula>
    </cfRule>
    <cfRule type="expression" dxfId="11542" priority="14003">
      <formula>(IF($C2489=9,1,0)=1)</formula>
    </cfRule>
    <cfRule type="expression" dxfId="11541" priority="14004">
      <formula>$H2489=1</formula>
    </cfRule>
  </conditionalFormatting>
  <conditionalFormatting sqref="E2490">
    <cfRule type="expression" dxfId="11540" priority="13980">
      <formula>(IF($C2490=0,1,0)=1)</formula>
    </cfRule>
  </conditionalFormatting>
  <conditionalFormatting sqref="F2482">
    <cfRule type="expression" dxfId="11539" priority="13897">
      <formula>(IF($C2482=0,1,0)=1)</formula>
    </cfRule>
  </conditionalFormatting>
  <conditionalFormatting sqref="E2489">
    <cfRule type="expression" dxfId="11538" priority="13981">
      <formula>(IF($C2489=0,1,0)=1)</formula>
    </cfRule>
  </conditionalFormatting>
  <conditionalFormatting sqref="E2489:E2496">
    <cfRule type="expression" dxfId="11537" priority="13982">
      <formula>$H2489&lt;0</formula>
    </cfRule>
    <cfRule type="expression" dxfId="11536" priority="13983">
      <formula>(IF($C2489=1,1,0)=1)</formula>
    </cfRule>
    <cfRule type="expression" dxfId="11535" priority="13984">
      <formula>(IF($C2489=2,1,0)=1)</formula>
    </cfRule>
    <cfRule type="expression" dxfId="11534" priority="13985">
      <formula>(IF($C2489=3,1,0)=1)</formula>
    </cfRule>
    <cfRule type="expression" dxfId="11533" priority="13986">
      <formula>(IF($C2489=4,1,0)=1)</formula>
    </cfRule>
    <cfRule type="expression" dxfId="11532" priority="13987">
      <formula>(IF($C2489=5,1,0)=1)</formula>
    </cfRule>
    <cfRule type="expression" dxfId="11531" priority="13988">
      <formula>(IF($C2489=6,1,0)=1)</formula>
    </cfRule>
    <cfRule type="expression" dxfId="11530" priority="13989">
      <formula>(IF($C2489=7,1,0)=1)</formula>
    </cfRule>
    <cfRule type="expression" dxfId="11529" priority="13990">
      <formula>(IF($C2489=8,1,0)=1)</formula>
    </cfRule>
    <cfRule type="expression" dxfId="11528" priority="13991">
      <formula>(IF($C2489=9,1,0)=1)</formula>
    </cfRule>
    <cfRule type="expression" dxfId="11527" priority="13992">
      <formula>$H2489=1</formula>
    </cfRule>
  </conditionalFormatting>
  <conditionalFormatting sqref="G2489">
    <cfRule type="expression" dxfId="11526" priority="13714">
      <formula>(IF($C2489=0,1,0)=1)</formula>
    </cfRule>
  </conditionalFormatting>
  <conditionalFormatting sqref="S2488">
    <cfRule type="dataBar" priority="13959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{A665AB0E-E59C-439E-B9BD-CD5EFCD9B474}</x14:id>
        </ext>
      </extLst>
    </cfRule>
  </conditionalFormatting>
  <conditionalFormatting sqref="G2489">
    <cfRule type="expression" dxfId="11525" priority="13715">
      <formula>(IF($C2489=0,1,0)=1)</formula>
    </cfRule>
  </conditionalFormatting>
  <conditionalFormatting sqref="H2488">
    <cfRule type="iconSet" priority="13961">
      <iconSet iconSet="3Symbols" showValue="0">
        <cfvo type="percent" val="0"/>
        <cfvo type="num" val="0"/>
        <cfvo type="num" val="1"/>
      </iconSet>
    </cfRule>
  </conditionalFormatting>
  <conditionalFormatting sqref="C2488:F2488">
    <cfRule type="expression" dxfId="11524" priority="13963">
      <formula>$H2488&lt;0</formula>
    </cfRule>
    <cfRule type="expression" dxfId="11523" priority="13964">
      <formula>(IF($C2488=1,1,0)=1)</formula>
    </cfRule>
    <cfRule type="expression" dxfId="11522" priority="13965">
      <formula>(IF($C2488=2,1,0)=1)</formula>
    </cfRule>
    <cfRule type="expression" dxfId="11521" priority="13966">
      <formula>(IF($C2488=3,1,0)=1)</formula>
    </cfRule>
    <cfRule type="expression" dxfId="11520" priority="13967">
      <formula>(IF($C2488=4,1,0)=1)</formula>
    </cfRule>
    <cfRule type="expression" dxfId="11519" priority="13968">
      <formula>(IF($C2488=5,1,0)=1)</formula>
    </cfRule>
    <cfRule type="expression" dxfId="11518" priority="13969">
      <formula>(IF($C2488=6,1,0)=1)</formula>
    </cfRule>
    <cfRule type="expression" dxfId="11517" priority="13970">
      <formula>(IF($C2488=7,1,0)=1)</formula>
    </cfRule>
    <cfRule type="expression" dxfId="11516" priority="13971">
      <formula>(IF($C2488=8,1,0)=1)</formula>
    </cfRule>
    <cfRule type="expression" dxfId="11515" priority="13972">
      <formula>(IF($C2488=9,1,0)=1)</formula>
    </cfRule>
    <cfRule type="expression" dxfId="11514" priority="13973">
      <formula>$H2488=1</formula>
    </cfRule>
  </conditionalFormatting>
  <conditionalFormatting sqref="H2487">
    <cfRule type="iconSet" priority="15048">
      <iconSet iconSet="3Symbols" showValue="0">
        <cfvo type="percent" val="0"/>
        <cfvo type="num" val="0"/>
        <cfvo type="num" val="1"/>
      </iconSet>
    </cfRule>
  </conditionalFormatting>
  <conditionalFormatting sqref="F2493">
    <cfRule type="expression" dxfId="11513" priority="13789">
      <formula>(IF($C2493=0,1,0)=1)</formula>
    </cfRule>
  </conditionalFormatting>
  <conditionalFormatting sqref="G2492">
    <cfRule type="expression" dxfId="11512" priority="13629">
      <formula>(IF($C2492=0,1,0)=1)</formula>
    </cfRule>
  </conditionalFormatting>
  <conditionalFormatting sqref="F2479">
    <cfRule type="expression" dxfId="11511" priority="13934">
      <formula>$H2479&lt;0</formula>
    </cfRule>
    <cfRule type="expression" dxfId="11510" priority="13935">
      <formula>(IF($C2479=1,1,0)=1)</formula>
    </cfRule>
    <cfRule type="expression" dxfId="11509" priority="13936">
      <formula>(IF($C2479=2,1,0)=1)</formula>
    </cfRule>
    <cfRule type="expression" dxfId="11508" priority="13937">
      <formula>(IF($C2479=3,1,0)=1)</formula>
    </cfRule>
    <cfRule type="expression" dxfId="11507" priority="13938">
      <formula>(IF($C2479=4,1,0)=1)</formula>
    </cfRule>
    <cfRule type="expression" dxfId="11506" priority="13939">
      <formula>(IF($C2479=5,1,0)=1)</formula>
    </cfRule>
    <cfRule type="expression" dxfId="11505" priority="13940">
      <formula>(IF($C2479=6,1,0)=1)</formula>
    </cfRule>
    <cfRule type="expression" dxfId="11504" priority="13941">
      <formula>(IF($C2479=7,1,0)=1)</formula>
    </cfRule>
    <cfRule type="expression" dxfId="11503" priority="13942">
      <formula>(IF($C2479=8,1,0)=1)</formula>
    </cfRule>
    <cfRule type="expression" dxfId="11502" priority="13943">
      <formula>(IF($C2479=9,1,0)=1)</formula>
    </cfRule>
    <cfRule type="expression" dxfId="11501" priority="13944">
      <formula>$H2479=1</formula>
    </cfRule>
  </conditionalFormatting>
  <conditionalFormatting sqref="F2480">
    <cfRule type="expression" dxfId="11500" priority="13921">
      <formula>(IF($C2480=0,1,0)=1)</formula>
    </cfRule>
  </conditionalFormatting>
  <conditionalFormatting sqref="F2480">
    <cfRule type="expression" dxfId="11499" priority="13922">
      <formula>$H2480&lt;0</formula>
    </cfRule>
    <cfRule type="expression" dxfId="11498" priority="13923">
      <formula>(IF($C2480=1,1,0)=1)</formula>
    </cfRule>
    <cfRule type="expression" dxfId="11497" priority="13924">
      <formula>(IF($C2480=2,1,0)=1)</formula>
    </cfRule>
    <cfRule type="expression" dxfId="11496" priority="13925">
      <formula>(IF($C2480=3,1,0)=1)</formula>
    </cfRule>
    <cfRule type="expression" dxfId="11495" priority="13926">
      <formula>(IF($C2480=4,1,0)=1)</formula>
    </cfRule>
    <cfRule type="expression" dxfId="11494" priority="13927">
      <formula>(IF($C2480=5,1,0)=1)</formula>
    </cfRule>
    <cfRule type="expression" dxfId="11493" priority="13928">
      <formula>(IF($C2480=6,1,0)=1)</formula>
    </cfRule>
    <cfRule type="expression" dxfId="11492" priority="13929">
      <formula>(IF($C2480=7,1,0)=1)</formula>
    </cfRule>
    <cfRule type="expression" dxfId="11491" priority="13930">
      <formula>(IF($C2480=8,1,0)=1)</formula>
    </cfRule>
    <cfRule type="expression" dxfId="11490" priority="13931">
      <formula>(IF($C2480=9,1,0)=1)</formula>
    </cfRule>
    <cfRule type="expression" dxfId="11489" priority="13932">
      <formula>$H2480=1</formula>
    </cfRule>
  </conditionalFormatting>
  <conditionalFormatting sqref="F2481">
    <cfRule type="expression" dxfId="11488" priority="13909">
      <formula>(IF($C2481=0,1,0)=1)</formula>
    </cfRule>
  </conditionalFormatting>
  <conditionalFormatting sqref="F2481">
    <cfRule type="expression" dxfId="11487" priority="13910">
      <formula>$H2481&lt;0</formula>
    </cfRule>
    <cfRule type="expression" dxfId="11486" priority="13911">
      <formula>(IF($C2481=1,1,0)=1)</formula>
    </cfRule>
    <cfRule type="expression" dxfId="11485" priority="13912">
      <formula>(IF($C2481=2,1,0)=1)</formula>
    </cfRule>
    <cfRule type="expression" dxfId="11484" priority="13913">
      <formula>(IF($C2481=3,1,0)=1)</formula>
    </cfRule>
    <cfRule type="expression" dxfId="11483" priority="13914">
      <formula>(IF($C2481=4,1,0)=1)</formula>
    </cfRule>
    <cfRule type="expression" dxfId="11482" priority="13915">
      <formula>(IF($C2481=5,1,0)=1)</formula>
    </cfRule>
    <cfRule type="expression" dxfId="11481" priority="13916">
      <formula>(IF($C2481=6,1,0)=1)</formula>
    </cfRule>
    <cfRule type="expression" dxfId="11480" priority="13917">
      <formula>(IF($C2481=7,1,0)=1)</formula>
    </cfRule>
    <cfRule type="expression" dxfId="11479" priority="13918">
      <formula>(IF($C2481=8,1,0)=1)</formula>
    </cfRule>
    <cfRule type="expression" dxfId="11478" priority="13919">
      <formula>(IF($C2481=9,1,0)=1)</formula>
    </cfRule>
    <cfRule type="expression" dxfId="11477" priority="13920">
      <formula>$H2481=1</formula>
    </cfRule>
  </conditionalFormatting>
  <conditionalFormatting sqref="G2488">
    <cfRule type="expression" dxfId="11476" priority="13733">
      <formula>(IF($C2488=0,1,0)=1)</formula>
    </cfRule>
  </conditionalFormatting>
  <conditionalFormatting sqref="F2482">
    <cfRule type="expression" dxfId="11475" priority="13898">
      <formula>$H2482&lt;0</formula>
    </cfRule>
    <cfRule type="expression" dxfId="11474" priority="13899">
      <formula>(IF($C2482=1,1,0)=1)</formula>
    </cfRule>
    <cfRule type="expression" dxfId="11473" priority="13900">
      <formula>(IF($C2482=2,1,0)=1)</formula>
    </cfRule>
    <cfRule type="expression" dxfId="11472" priority="13901">
      <formula>(IF($C2482=3,1,0)=1)</formula>
    </cfRule>
    <cfRule type="expression" dxfId="11471" priority="13902">
      <formula>(IF($C2482=4,1,0)=1)</formula>
    </cfRule>
    <cfRule type="expression" dxfId="11470" priority="13903">
      <formula>(IF($C2482=5,1,0)=1)</formula>
    </cfRule>
    <cfRule type="expression" dxfId="11469" priority="13904">
      <formula>(IF($C2482=6,1,0)=1)</formula>
    </cfRule>
    <cfRule type="expression" dxfId="11468" priority="13905">
      <formula>(IF($C2482=7,1,0)=1)</formula>
    </cfRule>
    <cfRule type="expression" dxfId="11467" priority="13906">
      <formula>(IF($C2482=8,1,0)=1)</formula>
    </cfRule>
    <cfRule type="expression" dxfId="11466" priority="13907">
      <formula>(IF($C2482=9,1,0)=1)</formula>
    </cfRule>
    <cfRule type="expression" dxfId="11465" priority="13908">
      <formula>$H2482=1</formula>
    </cfRule>
  </conditionalFormatting>
  <conditionalFormatting sqref="F2462">
    <cfRule type="expression" dxfId="11464" priority="12885">
      <formula>(IF($C2462=0,1,0)=1)</formula>
    </cfRule>
  </conditionalFormatting>
  <conditionalFormatting sqref="F2462">
    <cfRule type="expression" dxfId="11463" priority="12886">
      <formula>$H2462&lt;0</formula>
    </cfRule>
    <cfRule type="expression" dxfId="11462" priority="12887">
      <formula>(IF($C2462=1,1,0)=1)</formula>
    </cfRule>
    <cfRule type="expression" dxfId="11461" priority="12888">
      <formula>(IF($C2462=2,1,0)=1)</formula>
    </cfRule>
    <cfRule type="expression" dxfId="11460" priority="12889">
      <formula>(IF($C2462=3,1,0)=1)</formula>
    </cfRule>
    <cfRule type="expression" dxfId="11459" priority="12890">
      <formula>(IF($C2462=4,1,0)=1)</formula>
    </cfRule>
    <cfRule type="expression" dxfId="11458" priority="12891">
      <formula>(IF($C2462=5,1,0)=1)</formula>
    </cfRule>
    <cfRule type="expression" dxfId="11457" priority="12892">
      <formula>(IF($C2462=6,1,0)=1)</formula>
    </cfRule>
    <cfRule type="expression" dxfId="11456" priority="12893">
      <formula>(IF($C2462=7,1,0)=1)</formula>
    </cfRule>
    <cfRule type="expression" dxfId="11455" priority="12894">
      <formula>(IF($C2462=8,1,0)=1)</formula>
    </cfRule>
    <cfRule type="expression" dxfId="11454" priority="12895">
      <formula>(IF($C2462=9,1,0)=1)</formula>
    </cfRule>
    <cfRule type="expression" dxfId="11453" priority="12896">
      <formula>$H2462=1</formula>
    </cfRule>
  </conditionalFormatting>
  <conditionalFormatting sqref="F2483">
    <cfRule type="expression" dxfId="11452" priority="13886">
      <formula>$H2483&lt;0</formula>
    </cfRule>
    <cfRule type="expression" dxfId="11451" priority="13887">
      <formula>(IF($C2483=1,1,0)=1)</formula>
    </cfRule>
    <cfRule type="expression" dxfId="11450" priority="13888">
      <formula>(IF($C2483=2,1,0)=1)</formula>
    </cfRule>
    <cfRule type="expression" dxfId="11449" priority="13889">
      <formula>(IF($C2483=3,1,0)=1)</formula>
    </cfRule>
    <cfRule type="expression" dxfId="11448" priority="13890">
      <formula>(IF($C2483=4,1,0)=1)</formula>
    </cfRule>
    <cfRule type="expression" dxfId="11447" priority="13891">
      <formula>(IF($C2483=5,1,0)=1)</formula>
    </cfRule>
    <cfRule type="expression" dxfId="11446" priority="13892">
      <formula>(IF($C2483=6,1,0)=1)</formula>
    </cfRule>
    <cfRule type="expression" dxfId="11445" priority="13893">
      <formula>(IF($C2483=7,1,0)=1)</formula>
    </cfRule>
    <cfRule type="expression" dxfId="11444" priority="13894">
      <formula>(IF($C2483=8,1,0)=1)</formula>
    </cfRule>
    <cfRule type="expression" dxfId="11443" priority="13895">
      <formula>(IF($C2483=9,1,0)=1)</formula>
    </cfRule>
    <cfRule type="expression" dxfId="11442" priority="13896">
      <formula>$H2483=1</formula>
    </cfRule>
  </conditionalFormatting>
  <conditionalFormatting sqref="F2484">
    <cfRule type="expression" dxfId="11441" priority="13874">
      <formula>$H2484&lt;0</formula>
    </cfRule>
    <cfRule type="expression" dxfId="11440" priority="13875">
      <formula>(IF($C2484=1,1,0)=1)</formula>
    </cfRule>
    <cfRule type="expression" dxfId="11439" priority="13876">
      <formula>(IF($C2484=2,1,0)=1)</formula>
    </cfRule>
    <cfRule type="expression" dxfId="11438" priority="13877">
      <formula>(IF($C2484=3,1,0)=1)</formula>
    </cfRule>
    <cfRule type="expression" dxfId="11437" priority="13878">
      <formula>(IF($C2484=4,1,0)=1)</formula>
    </cfRule>
    <cfRule type="expression" dxfId="11436" priority="13879">
      <formula>(IF($C2484=5,1,0)=1)</formula>
    </cfRule>
    <cfRule type="expression" dxfId="11435" priority="13880">
      <formula>(IF($C2484=6,1,0)=1)</formula>
    </cfRule>
    <cfRule type="expression" dxfId="11434" priority="13881">
      <formula>(IF($C2484=7,1,0)=1)</formula>
    </cfRule>
    <cfRule type="expression" dxfId="11433" priority="13882">
      <formula>(IF($C2484=8,1,0)=1)</formula>
    </cfRule>
    <cfRule type="expression" dxfId="11432" priority="13883">
      <formula>(IF($C2484=9,1,0)=1)</formula>
    </cfRule>
    <cfRule type="expression" dxfId="11431" priority="13884">
      <formula>$H2484=1</formula>
    </cfRule>
  </conditionalFormatting>
  <conditionalFormatting sqref="G2495">
    <cfRule type="expression" dxfId="11430" priority="13545">
      <formula>(IF($C2495=0,1,0)=1)</formula>
    </cfRule>
  </conditionalFormatting>
  <conditionalFormatting sqref="F2486">
    <cfRule type="expression" dxfId="11429" priority="13850">
      <formula>$H2486&lt;0</formula>
    </cfRule>
    <cfRule type="expression" dxfId="11428" priority="13851">
      <formula>(IF($C2486=1,1,0)=1)</formula>
    </cfRule>
    <cfRule type="expression" dxfId="11427" priority="13852">
      <formula>(IF($C2486=2,1,0)=1)</formula>
    </cfRule>
    <cfRule type="expression" dxfId="11426" priority="13853">
      <formula>(IF($C2486=3,1,0)=1)</formula>
    </cfRule>
    <cfRule type="expression" dxfId="11425" priority="13854">
      <formula>(IF($C2486=4,1,0)=1)</formula>
    </cfRule>
    <cfRule type="expression" dxfId="11424" priority="13855">
      <formula>(IF($C2486=5,1,0)=1)</formula>
    </cfRule>
    <cfRule type="expression" dxfId="11423" priority="13856">
      <formula>(IF($C2486=6,1,0)=1)</formula>
    </cfRule>
    <cfRule type="expression" dxfId="11422" priority="13857">
      <formula>(IF($C2486=7,1,0)=1)</formula>
    </cfRule>
    <cfRule type="expression" dxfId="11421" priority="13858">
      <formula>(IF($C2486=8,1,0)=1)</formula>
    </cfRule>
    <cfRule type="expression" dxfId="11420" priority="13859">
      <formula>(IF($C2486=9,1,0)=1)</formula>
    </cfRule>
    <cfRule type="expression" dxfId="11419" priority="13860">
      <formula>$H2486=1</formula>
    </cfRule>
  </conditionalFormatting>
  <conditionalFormatting sqref="F2489">
    <cfRule type="expression" dxfId="11418" priority="13837">
      <formula>(IF($C2489=0,1,0)=1)</formula>
    </cfRule>
  </conditionalFormatting>
  <conditionalFormatting sqref="F2489">
    <cfRule type="expression" dxfId="11417" priority="13838">
      <formula>$H2489&lt;0</formula>
    </cfRule>
    <cfRule type="expression" dxfId="11416" priority="13839">
      <formula>(IF($C2489=1,1,0)=1)</formula>
    </cfRule>
    <cfRule type="expression" dxfId="11415" priority="13840">
      <formula>(IF($C2489=2,1,0)=1)</formula>
    </cfRule>
    <cfRule type="expression" dxfId="11414" priority="13841">
      <formula>(IF($C2489=3,1,0)=1)</formula>
    </cfRule>
    <cfRule type="expression" dxfId="11413" priority="13842">
      <formula>(IF($C2489=4,1,0)=1)</formula>
    </cfRule>
    <cfRule type="expression" dxfId="11412" priority="13843">
      <formula>(IF($C2489=5,1,0)=1)</formula>
    </cfRule>
    <cfRule type="expression" dxfId="11411" priority="13844">
      <formula>(IF($C2489=6,1,0)=1)</formula>
    </cfRule>
    <cfRule type="expression" dxfId="11410" priority="13845">
      <formula>(IF($C2489=7,1,0)=1)</formula>
    </cfRule>
    <cfRule type="expression" dxfId="11409" priority="13846">
      <formula>(IF($C2489=8,1,0)=1)</formula>
    </cfRule>
    <cfRule type="expression" dxfId="11408" priority="13847">
      <formula>(IF($C2489=9,1,0)=1)</formula>
    </cfRule>
    <cfRule type="expression" dxfId="11407" priority="13848">
      <formula>$H2489=1</formula>
    </cfRule>
  </conditionalFormatting>
  <conditionalFormatting sqref="F2490">
    <cfRule type="expression" dxfId="11406" priority="13825">
      <formula>(IF($C2490=0,1,0)=1)</formula>
    </cfRule>
  </conditionalFormatting>
  <conditionalFormatting sqref="F2490">
    <cfRule type="expression" dxfId="11405" priority="13826">
      <formula>$H2490&lt;0</formula>
    </cfRule>
    <cfRule type="expression" dxfId="11404" priority="13827">
      <formula>(IF($C2490=1,1,0)=1)</formula>
    </cfRule>
    <cfRule type="expression" dxfId="11403" priority="13828">
      <formula>(IF($C2490=2,1,0)=1)</formula>
    </cfRule>
    <cfRule type="expression" dxfId="11402" priority="13829">
      <formula>(IF($C2490=3,1,0)=1)</formula>
    </cfRule>
    <cfRule type="expression" dxfId="11401" priority="13830">
      <formula>(IF($C2490=4,1,0)=1)</formula>
    </cfRule>
    <cfRule type="expression" dxfId="11400" priority="13831">
      <formula>(IF($C2490=5,1,0)=1)</formula>
    </cfRule>
    <cfRule type="expression" dxfId="11399" priority="13832">
      <formula>(IF($C2490=6,1,0)=1)</formula>
    </cfRule>
    <cfRule type="expression" dxfId="11398" priority="13833">
      <formula>(IF($C2490=7,1,0)=1)</formula>
    </cfRule>
    <cfRule type="expression" dxfId="11397" priority="13834">
      <formula>(IF($C2490=8,1,0)=1)</formula>
    </cfRule>
    <cfRule type="expression" dxfId="11396" priority="13835">
      <formula>(IF($C2490=9,1,0)=1)</formula>
    </cfRule>
    <cfRule type="expression" dxfId="11395" priority="13836">
      <formula>$H2490=1</formula>
    </cfRule>
  </conditionalFormatting>
  <conditionalFormatting sqref="G2495">
    <cfRule type="expression" dxfId="11394" priority="13556">
      <formula>(IF($C2495=0,1,0)=1)</formula>
    </cfRule>
  </conditionalFormatting>
  <conditionalFormatting sqref="F2492">
    <cfRule type="expression" dxfId="11393" priority="13802">
      <formula>$H2492&lt;0</formula>
    </cfRule>
    <cfRule type="expression" dxfId="11392" priority="13803">
      <formula>(IF($C2492=1,1,0)=1)</formula>
    </cfRule>
    <cfRule type="expression" dxfId="11391" priority="13804">
      <formula>(IF($C2492=2,1,0)=1)</formula>
    </cfRule>
    <cfRule type="expression" dxfId="11390" priority="13805">
      <formula>(IF($C2492=3,1,0)=1)</formula>
    </cfRule>
    <cfRule type="expression" dxfId="11389" priority="13806">
      <formula>(IF($C2492=4,1,0)=1)</formula>
    </cfRule>
    <cfRule type="expression" dxfId="11388" priority="13807">
      <formula>(IF($C2492=5,1,0)=1)</formula>
    </cfRule>
    <cfRule type="expression" dxfId="11387" priority="13808">
      <formula>(IF($C2492=6,1,0)=1)</formula>
    </cfRule>
    <cfRule type="expression" dxfId="11386" priority="13809">
      <formula>(IF($C2492=7,1,0)=1)</formula>
    </cfRule>
    <cfRule type="expression" dxfId="11385" priority="13810">
      <formula>(IF($C2492=8,1,0)=1)</formula>
    </cfRule>
    <cfRule type="expression" dxfId="11384" priority="13811">
      <formula>(IF($C2492=9,1,0)=1)</formula>
    </cfRule>
    <cfRule type="expression" dxfId="11383" priority="13812">
      <formula>$H2492=1</formula>
    </cfRule>
  </conditionalFormatting>
  <conditionalFormatting sqref="F2493">
    <cfRule type="expression" dxfId="11382" priority="13790">
      <formula>$H2493&lt;0</formula>
    </cfRule>
    <cfRule type="expression" dxfId="11381" priority="13791">
      <formula>(IF($C2493=1,1,0)=1)</formula>
    </cfRule>
    <cfRule type="expression" dxfId="11380" priority="13792">
      <formula>(IF($C2493=2,1,0)=1)</formula>
    </cfRule>
    <cfRule type="expression" dxfId="11379" priority="13793">
      <formula>(IF($C2493=3,1,0)=1)</formula>
    </cfRule>
    <cfRule type="expression" dxfId="11378" priority="13794">
      <formula>(IF($C2493=4,1,0)=1)</formula>
    </cfRule>
    <cfRule type="expression" dxfId="11377" priority="13795">
      <formula>(IF($C2493=5,1,0)=1)</formula>
    </cfRule>
    <cfRule type="expression" dxfId="11376" priority="13796">
      <formula>(IF($C2493=6,1,0)=1)</formula>
    </cfRule>
    <cfRule type="expression" dxfId="11375" priority="13797">
      <formula>(IF($C2493=7,1,0)=1)</formula>
    </cfRule>
    <cfRule type="expression" dxfId="11374" priority="13798">
      <formula>(IF($C2493=8,1,0)=1)</formula>
    </cfRule>
    <cfRule type="expression" dxfId="11373" priority="13799">
      <formula>(IF($C2493=9,1,0)=1)</formula>
    </cfRule>
    <cfRule type="expression" dxfId="11372" priority="13800">
      <formula>$H2493=1</formula>
    </cfRule>
  </conditionalFormatting>
  <conditionalFormatting sqref="F2494">
    <cfRule type="expression" dxfId="11371" priority="13778">
      <formula>$H2494&lt;0</formula>
    </cfRule>
    <cfRule type="expression" dxfId="11370" priority="13779">
      <formula>(IF($C2494=1,1,0)=1)</formula>
    </cfRule>
    <cfRule type="expression" dxfId="11369" priority="13780">
      <formula>(IF($C2494=2,1,0)=1)</formula>
    </cfRule>
    <cfRule type="expression" dxfId="11368" priority="13781">
      <formula>(IF($C2494=3,1,0)=1)</formula>
    </cfRule>
    <cfRule type="expression" dxfId="11367" priority="13782">
      <formula>(IF($C2494=4,1,0)=1)</formula>
    </cfRule>
    <cfRule type="expression" dxfId="11366" priority="13783">
      <formula>(IF($C2494=5,1,0)=1)</formula>
    </cfRule>
    <cfRule type="expression" dxfId="11365" priority="13784">
      <formula>(IF($C2494=6,1,0)=1)</formula>
    </cfRule>
    <cfRule type="expression" dxfId="11364" priority="13785">
      <formula>(IF($C2494=7,1,0)=1)</formula>
    </cfRule>
    <cfRule type="expression" dxfId="11363" priority="13786">
      <formula>(IF($C2494=8,1,0)=1)</formula>
    </cfRule>
    <cfRule type="expression" dxfId="11362" priority="13787">
      <formula>(IF($C2494=9,1,0)=1)</formula>
    </cfRule>
    <cfRule type="expression" dxfId="11361" priority="13788">
      <formula>$H2494=1</formula>
    </cfRule>
  </conditionalFormatting>
  <conditionalFormatting sqref="F2495">
    <cfRule type="expression" dxfId="11360" priority="13765">
      <formula>(IF($C2495=0,1,0)=1)</formula>
    </cfRule>
  </conditionalFormatting>
  <conditionalFormatting sqref="F2495">
    <cfRule type="expression" dxfId="11359" priority="13766">
      <formula>$H2495&lt;0</formula>
    </cfRule>
    <cfRule type="expression" dxfId="11358" priority="13767">
      <formula>(IF($C2495=1,1,0)=1)</formula>
    </cfRule>
    <cfRule type="expression" dxfId="11357" priority="13768">
      <formula>(IF($C2495=2,1,0)=1)</formula>
    </cfRule>
    <cfRule type="expression" dxfId="11356" priority="13769">
      <formula>(IF($C2495=3,1,0)=1)</formula>
    </cfRule>
    <cfRule type="expression" dxfId="11355" priority="13770">
      <formula>(IF($C2495=4,1,0)=1)</formula>
    </cfRule>
    <cfRule type="expression" dxfId="11354" priority="13771">
      <formula>(IF($C2495=5,1,0)=1)</formula>
    </cfRule>
    <cfRule type="expression" dxfId="11353" priority="13772">
      <formula>(IF($C2495=6,1,0)=1)</formula>
    </cfRule>
    <cfRule type="expression" dxfId="11352" priority="13773">
      <formula>(IF($C2495=7,1,0)=1)</formula>
    </cfRule>
    <cfRule type="expression" dxfId="11351" priority="13774">
      <formula>(IF($C2495=8,1,0)=1)</formula>
    </cfRule>
    <cfRule type="expression" dxfId="11350" priority="13775">
      <formula>(IF($C2495=9,1,0)=1)</formula>
    </cfRule>
    <cfRule type="expression" dxfId="11349" priority="13776">
      <formula>$H2495=1</formula>
    </cfRule>
  </conditionalFormatting>
  <conditionalFormatting sqref="F2496">
    <cfRule type="expression" dxfId="11348" priority="13753">
      <formula>(IF($C2496=0,1,0)=1)</formula>
    </cfRule>
  </conditionalFormatting>
  <conditionalFormatting sqref="F2496">
    <cfRule type="expression" dxfId="11347" priority="13754">
      <formula>$H2496&lt;0</formula>
    </cfRule>
    <cfRule type="expression" dxfId="11346" priority="13755">
      <formula>(IF($C2496=1,1,0)=1)</formula>
    </cfRule>
    <cfRule type="expression" dxfId="11345" priority="13756">
      <formula>(IF($C2496=2,1,0)=1)</formula>
    </cfRule>
    <cfRule type="expression" dxfId="11344" priority="13757">
      <formula>(IF($C2496=3,1,0)=1)</formula>
    </cfRule>
    <cfRule type="expression" dxfId="11343" priority="13758">
      <formula>(IF($C2496=4,1,0)=1)</formula>
    </cfRule>
    <cfRule type="expression" dxfId="11342" priority="13759">
      <formula>(IF($C2496=5,1,0)=1)</formula>
    </cfRule>
    <cfRule type="expression" dxfId="11341" priority="13760">
      <formula>(IF($C2496=6,1,0)=1)</formula>
    </cfRule>
    <cfRule type="expression" dxfId="11340" priority="13761">
      <formula>(IF($C2496=7,1,0)=1)</formula>
    </cfRule>
    <cfRule type="expression" dxfId="11339" priority="13762">
      <formula>(IF($C2496=8,1,0)=1)</formula>
    </cfRule>
    <cfRule type="expression" dxfId="11338" priority="13763">
      <formula>(IF($C2496=9,1,0)=1)</formula>
    </cfRule>
    <cfRule type="expression" dxfId="11337" priority="13764">
      <formula>$H2496=1</formula>
    </cfRule>
  </conditionalFormatting>
  <conditionalFormatting sqref="G2488">
    <cfRule type="expression" dxfId="11336" priority="13741">
      <formula>(IF($C2488=0,1,0)=1)</formula>
    </cfRule>
  </conditionalFormatting>
  <conditionalFormatting sqref="G2488">
    <cfRule type="expression" dxfId="11335" priority="13742">
      <formula>$H2488&lt;0</formula>
    </cfRule>
    <cfRule type="expression" dxfId="11334" priority="13743">
      <formula>(IF($C2488=1,1,0)=1)</formula>
    </cfRule>
    <cfRule type="expression" dxfId="11333" priority="13744">
      <formula>(IF($C2488=2,1,0)=1)</formula>
    </cfRule>
    <cfRule type="expression" dxfId="11332" priority="13745">
      <formula>(IF($C2488=3,1,0)=1)</formula>
    </cfRule>
    <cfRule type="expression" dxfId="11331" priority="13746">
      <formula>(IF($C2488=4,1,0)=1)</formula>
    </cfRule>
    <cfRule type="expression" dxfId="11330" priority="13747">
      <formula>(IF($C2488=5,1,0)=1)</formula>
    </cfRule>
    <cfRule type="expression" dxfId="11329" priority="13748">
      <formula>(IF($C2488=6,1,0)=1)</formula>
    </cfRule>
    <cfRule type="expression" dxfId="11328" priority="13749">
      <formula>(IF($C2488=7,1,0)=1)</formula>
    </cfRule>
    <cfRule type="expression" dxfId="11327" priority="13750">
      <formula>(IF($C2488=8,1,0)=1)</formula>
    </cfRule>
    <cfRule type="expression" dxfId="11326" priority="13751">
      <formula>(IF($C2488=9,1,0)=1)</formula>
    </cfRule>
    <cfRule type="expression" dxfId="11325" priority="13752">
      <formula>$H2488=1</formula>
    </cfRule>
  </conditionalFormatting>
  <conditionalFormatting sqref="G2488">
    <cfRule type="expression" dxfId="11324" priority="13738">
      <formula>(IF($C2488=0,1,0)=1)</formula>
    </cfRule>
  </conditionalFormatting>
  <conditionalFormatting sqref="G2488">
    <cfRule type="expression" dxfId="11323" priority="13737">
      <formula>(IF($C2488=0,1,0)=1)</formula>
    </cfRule>
  </conditionalFormatting>
  <conditionalFormatting sqref="G2488">
    <cfRule type="expression" dxfId="11322" priority="13736">
      <formula>(IF($C2488=0,1,0)=1)</formula>
    </cfRule>
  </conditionalFormatting>
  <conditionalFormatting sqref="G2488">
    <cfRule type="expression" dxfId="11321" priority="13735">
      <formula>(IF($C2488=0,1,0)=1)</formula>
    </cfRule>
  </conditionalFormatting>
  <conditionalFormatting sqref="G2491">
    <cfRule type="expression" dxfId="11320" priority="13653">
      <formula>(IF($C2491=0,1,0)=1)</formula>
    </cfRule>
  </conditionalFormatting>
  <conditionalFormatting sqref="G2491">
    <cfRule type="expression" dxfId="11319" priority="13652">
      <formula>(IF($C2491=0,1,0)=1)</formula>
    </cfRule>
  </conditionalFormatting>
  <conditionalFormatting sqref="G2491">
    <cfRule type="expression" dxfId="11318" priority="13651">
      <formula>(IF($C2491=0,1,0)=1)</formula>
    </cfRule>
  </conditionalFormatting>
  <conditionalFormatting sqref="G2491">
    <cfRule type="expression" dxfId="11317" priority="13650">
      <formula>(IF($C2491=0,1,0)=1)</formula>
    </cfRule>
  </conditionalFormatting>
  <conditionalFormatting sqref="G2495">
    <cfRule type="expression" dxfId="11316" priority="13554">
      <formula>(IF($C2495=0,1,0)=1)</formula>
    </cfRule>
  </conditionalFormatting>
  <conditionalFormatting sqref="G2495">
    <cfRule type="expression" dxfId="11315" priority="13553">
      <formula>(IF($C2495=0,1,0)=1)</formula>
    </cfRule>
  </conditionalFormatting>
  <conditionalFormatting sqref="G2489">
    <cfRule type="expression" dxfId="11314" priority="13716">
      <formula>$H2489&lt;0</formula>
    </cfRule>
    <cfRule type="expression" dxfId="11313" priority="13717">
      <formula>(IF($C2489=1,1,0)=1)</formula>
    </cfRule>
    <cfRule type="expression" dxfId="11312" priority="13718">
      <formula>(IF($C2489=2,1,0)=1)</formula>
    </cfRule>
    <cfRule type="expression" dxfId="11311" priority="13719">
      <formula>(IF($C2489=3,1,0)=1)</formula>
    </cfRule>
    <cfRule type="expression" dxfId="11310" priority="13720">
      <formula>(IF($C2489=4,1,0)=1)</formula>
    </cfRule>
    <cfRule type="expression" dxfId="11309" priority="13721">
      <formula>(IF($C2489=5,1,0)=1)</formula>
    </cfRule>
    <cfRule type="expression" dxfId="11308" priority="13722">
      <formula>(IF($C2489=6,1,0)=1)</formula>
    </cfRule>
    <cfRule type="expression" dxfId="11307" priority="13723">
      <formula>(IF($C2489=7,1,0)=1)</formula>
    </cfRule>
    <cfRule type="expression" dxfId="11306" priority="13724">
      <formula>(IF($C2489=8,1,0)=1)</formula>
    </cfRule>
    <cfRule type="expression" dxfId="11305" priority="13725">
      <formula>(IF($C2489=9,1,0)=1)</formula>
    </cfRule>
    <cfRule type="expression" dxfId="11304" priority="13726">
      <formula>$H2489=1</formula>
    </cfRule>
  </conditionalFormatting>
  <conditionalFormatting sqref="G2489">
    <cfRule type="expression" dxfId="11303" priority="13708">
      <formula>(IF($C2489=0,1,0)=1)</formula>
    </cfRule>
  </conditionalFormatting>
  <conditionalFormatting sqref="G2489">
    <cfRule type="expression" dxfId="11302" priority="13707">
      <formula>(IF($C2489=0,1,0)=1)</formula>
    </cfRule>
  </conditionalFormatting>
  <conditionalFormatting sqref="G2496">
    <cfRule type="expression" dxfId="11301" priority="13530">
      <formula>(IF($C2496=0,1,0)=1)</formula>
    </cfRule>
  </conditionalFormatting>
  <conditionalFormatting sqref="G2496">
    <cfRule type="expression" dxfId="11300" priority="13529">
      <formula>(IF($C2496=0,1,0)=1)</formula>
    </cfRule>
  </conditionalFormatting>
  <conditionalFormatting sqref="G2496">
    <cfRule type="expression" dxfId="11299" priority="13528">
      <formula>(IF($C2496=0,1,0)=1)</formula>
    </cfRule>
  </conditionalFormatting>
  <conditionalFormatting sqref="G2496">
    <cfRule type="expression" dxfId="11298" priority="13527">
      <formula>(IF($C2496=0,1,0)=1)</formula>
    </cfRule>
  </conditionalFormatting>
  <conditionalFormatting sqref="G2489">
    <cfRule type="expression" dxfId="11297" priority="13702">
      <formula>(IF($C2489=0,1,0)=1)</formula>
    </cfRule>
  </conditionalFormatting>
  <conditionalFormatting sqref="G2489">
    <cfRule type="expression" dxfId="11296" priority="13701">
      <formula>(IF($C2489=0,1,0)=1)</formula>
    </cfRule>
  </conditionalFormatting>
  <conditionalFormatting sqref="G2490">
    <cfRule type="expression" dxfId="11295" priority="13689">
      <formula>(IF($C2490=0,1,0)=1)</formula>
    </cfRule>
  </conditionalFormatting>
  <conditionalFormatting sqref="G2490">
    <cfRule type="expression" dxfId="11294" priority="13690">
      <formula>$H2490&lt;0</formula>
    </cfRule>
    <cfRule type="expression" dxfId="11293" priority="13691">
      <formula>(IF($C2490=1,1,0)=1)</formula>
    </cfRule>
    <cfRule type="expression" dxfId="11292" priority="13692">
      <formula>(IF($C2490=2,1,0)=1)</formula>
    </cfRule>
    <cfRule type="expression" dxfId="11291" priority="13693">
      <formula>(IF($C2490=3,1,0)=1)</formula>
    </cfRule>
    <cfRule type="expression" dxfId="11290" priority="13694">
      <formula>(IF($C2490=4,1,0)=1)</formula>
    </cfRule>
    <cfRule type="expression" dxfId="11289" priority="13695">
      <formula>(IF($C2490=5,1,0)=1)</formula>
    </cfRule>
    <cfRule type="expression" dxfId="11288" priority="13696">
      <formula>(IF($C2490=6,1,0)=1)</formula>
    </cfRule>
    <cfRule type="expression" dxfId="11287" priority="13697">
      <formula>(IF($C2490=7,1,0)=1)</formula>
    </cfRule>
    <cfRule type="expression" dxfId="11286" priority="13698">
      <formula>(IF($C2490=8,1,0)=1)</formula>
    </cfRule>
    <cfRule type="expression" dxfId="11285" priority="13699">
      <formula>(IF($C2490=9,1,0)=1)</formula>
    </cfRule>
    <cfRule type="expression" dxfId="11284" priority="13700">
      <formula>$H2490=1</formula>
    </cfRule>
  </conditionalFormatting>
  <conditionalFormatting sqref="G2490">
    <cfRule type="expression" dxfId="11283" priority="13688">
      <formula>(IF($C2490=0,1,0)=1)</formula>
    </cfRule>
  </conditionalFormatting>
  <conditionalFormatting sqref="G2490">
    <cfRule type="expression" dxfId="11282" priority="13687">
      <formula>(IF($C2490=0,1,0)=1)</formula>
    </cfRule>
  </conditionalFormatting>
  <conditionalFormatting sqref="G2490">
    <cfRule type="expression" dxfId="11281" priority="13686">
      <formula>(IF($C2490=0,1,0)=1)</formula>
    </cfRule>
  </conditionalFormatting>
  <conditionalFormatting sqref="G2490">
    <cfRule type="expression" dxfId="11280" priority="13685">
      <formula>(IF($C2490=0,1,0)=1)</formula>
    </cfRule>
  </conditionalFormatting>
  <conditionalFormatting sqref="G2490">
    <cfRule type="expression" dxfId="11279" priority="13684">
      <formula>(IF($C2490=0,1,0)=1)</formula>
    </cfRule>
  </conditionalFormatting>
  <conditionalFormatting sqref="G2490">
    <cfRule type="expression" dxfId="11278" priority="13683">
      <formula>(IF($C2490=0,1,0)=1)</formula>
    </cfRule>
  </conditionalFormatting>
  <conditionalFormatting sqref="G2490">
    <cfRule type="expression" dxfId="11277" priority="13682">
      <formula>(IF($C2490=0,1,0)=1)</formula>
    </cfRule>
  </conditionalFormatting>
  <conditionalFormatting sqref="G2490">
    <cfRule type="expression" dxfId="11276" priority="13681">
      <formula>(IF($C2490=0,1,0)=1)</formula>
    </cfRule>
  </conditionalFormatting>
  <conditionalFormatting sqref="G2490">
    <cfRule type="expression" dxfId="11275" priority="13680">
      <formula>(IF($C2490=0,1,0)=1)</formula>
    </cfRule>
  </conditionalFormatting>
  <conditionalFormatting sqref="G2490">
    <cfRule type="expression" dxfId="11274" priority="13679">
      <formula>(IF($C2490=0,1,0)=1)</formula>
    </cfRule>
  </conditionalFormatting>
  <conditionalFormatting sqref="G2490">
    <cfRule type="expression" dxfId="11273" priority="13678">
      <formula>(IF($C2490=0,1,0)=1)</formula>
    </cfRule>
  </conditionalFormatting>
  <conditionalFormatting sqref="G2490">
    <cfRule type="expression" dxfId="11272" priority="13677">
      <formula>(IF($C2490=0,1,0)=1)</formula>
    </cfRule>
  </conditionalFormatting>
  <conditionalFormatting sqref="G2490">
    <cfRule type="expression" dxfId="11271" priority="13676">
      <formula>(IF($C2490=0,1,0)=1)</formula>
    </cfRule>
  </conditionalFormatting>
  <conditionalFormatting sqref="G2490">
    <cfRule type="expression" dxfId="11270" priority="13675">
      <formula>(IF($C2490=0,1,0)=1)</formula>
    </cfRule>
  </conditionalFormatting>
  <conditionalFormatting sqref="G2491">
    <cfRule type="expression" dxfId="11269" priority="13663">
      <formula>(IF($C2491=0,1,0)=1)</formula>
    </cfRule>
  </conditionalFormatting>
  <conditionalFormatting sqref="G2491">
    <cfRule type="expression" dxfId="11268" priority="13664">
      <formula>$H2491&lt;0</formula>
    </cfRule>
    <cfRule type="expression" dxfId="11267" priority="13665">
      <formula>(IF($C2491=1,1,0)=1)</formula>
    </cfRule>
    <cfRule type="expression" dxfId="11266" priority="13666">
      <formula>(IF($C2491=2,1,0)=1)</formula>
    </cfRule>
    <cfRule type="expression" dxfId="11265" priority="13667">
      <formula>(IF($C2491=3,1,0)=1)</formula>
    </cfRule>
    <cfRule type="expression" dxfId="11264" priority="13668">
      <formula>(IF($C2491=4,1,0)=1)</formula>
    </cfRule>
    <cfRule type="expression" dxfId="11263" priority="13669">
      <formula>(IF($C2491=5,1,0)=1)</formula>
    </cfRule>
    <cfRule type="expression" dxfId="11262" priority="13670">
      <formula>(IF($C2491=6,1,0)=1)</formula>
    </cfRule>
    <cfRule type="expression" dxfId="11261" priority="13671">
      <formula>(IF($C2491=7,1,0)=1)</formula>
    </cfRule>
    <cfRule type="expression" dxfId="11260" priority="13672">
      <formula>(IF($C2491=8,1,0)=1)</formula>
    </cfRule>
    <cfRule type="expression" dxfId="11259" priority="13673">
      <formula>(IF($C2491=9,1,0)=1)</formula>
    </cfRule>
    <cfRule type="expression" dxfId="11258" priority="13674">
      <formula>$H2491=1</formula>
    </cfRule>
  </conditionalFormatting>
  <conditionalFormatting sqref="G2491">
    <cfRule type="expression" dxfId="11257" priority="13662">
      <formula>(IF($C2491=0,1,0)=1)</formula>
    </cfRule>
  </conditionalFormatting>
  <conditionalFormatting sqref="G2491">
    <cfRule type="expression" dxfId="11256" priority="13661">
      <formula>(IF($C2491=0,1,0)=1)</formula>
    </cfRule>
  </conditionalFormatting>
  <conditionalFormatting sqref="G2491">
    <cfRule type="expression" dxfId="11255" priority="13660">
      <formula>(IF($C2491=0,1,0)=1)</formula>
    </cfRule>
  </conditionalFormatting>
  <conditionalFormatting sqref="G2491">
    <cfRule type="expression" dxfId="11254" priority="13659">
      <formula>(IF($C2491=0,1,0)=1)</formula>
    </cfRule>
  </conditionalFormatting>
  <conditionalFormatting sqref="G2491">
    <cfRule type="expression" dxfId="11253" priority="13658">
      <formula>(IF($C2491=0,1,0)=1)</formula>
    </cfRule>
  </conditionalFormatting>
  <conditionalFormatting sqref="G2491">
    <cfRule type="expression" dxfId="11252" priority="13657">
      <formula>(IF($C2491=0,1,0)=1)</formula>
    </cfRule>
  </conditionalFormatting>
  <conditionalFormatting sqref="G2491">
    <cfRule type="expression" dxfId="11251" priority="13656">
      <formula>(IF($C2491=0,1,0)=1)</formula>
    </cfRule>
  </conditionalFormatting>
  <conditionalFormatting sqref="G2491">
    <cfRule type="expression" dxfId="11250" priority="13655">
      <formula>(IF($C2491=0,1,0)=1)</formula>
    </cfRule>
  </conditionalFormatting>
  <conditionalFormatting sqref="G2491">
    <cfRule type="expression" dxfId="11249" priority="13654">
      <formula>(IF($C2491=0,1,0)=1)</formula>
    </cfRule>
  </conditionalFormatting>
  <conditionalFormatting sqref="G2494">
    <cfRule type="expression" dxfId="11248" priority="13572">
      <formula>(IF($C2494=0,1,0)=1)</formula>
    </cfRule>
  </conditionalFormatting>
  <conditionalFormatting sqref="G2494">
    <cfRule type="expression" dxfId="11247" priority="13571">
      <formula>(IF($C2494=0,1,0)=1)</formula>
    </cfRule>
  </conditionalFormatting>
  <conditionalFormatting sqref="G2435:G2442">
    <cfRule type="expression" dxfId="11246" priority="13394">
      <formula>(IF($C2435=0,1,0)=1)</formula>
    </cfRule>
  </conditionalFormatting>
  <conditionalFormatting sqref="G2435:G2442">
    <cfRule type="expression" dxfId="11245" priority="13393">
      <formula>(IF($C2435=0,1,0)=1)</formula>
    </cfRule>
  </conditionalFormatting>
  <conditionalFormatting sqref="G2491">
    <cfRule type="expression" dxfId="11244" priority="13649">
      <formula>(IF($C2491=0,1,0)=1)</formula>
    </cfRule>
  </conditionalFormatting>
  <conditionalFormatting sqref="G2492">
    <cfRule type="expression" dxfId="11243" priority="13637">
      <formula>(IF($C2492=0,1,0)=1)</formula>
    </cfRule>
  </conditionalFormatting>
  <conditionalFormatting sqref="G2492">
    <cfRule type="expression" dxfId="11242" priority="13638">
      <formula>$H2492&lt;0</formula>
    </cfRule>
    <cfRule type="expression" dxfId="11241" priority="13639">
      <formula>(IF($C2492=1,1,0)=1)</formula>
    </cfRule>
    <cfRule type="expression" dxfId="11240" priority="13640">
      <formula>(IF($C2492=2,1,0)=1)</formula>
    </cfRule>
    <cfRule type="expression" dxfId="11239" priority="13641">
      <formula>(IF($C2492=3,1,0)=1)</formula>
    </cfRule>
    <cfRule type="expression" dxfId="11238" priority="13642">
      <formula>(IF($C2492=4,1,0)=1)</formula>
    </cfRule>
    <cfRule type="expression" dxfId="11237" priority="13643">
      <formula>(IF($C2492=5,1,0)=1)</formula>
    </cfRule>
    <cfRule type="expression" dxfId="11236" priority="13644">
      <formula>(IF($C2492=6,1,0)=1)</formula>
    </cfRule>
    <cfRule type="expression" dxfId="11235" priority="13645">
      <formula>(IF($C2492=7,1,0)=1)</formula>
    </cfRule>
    <cfRule type="expression" dxfId="11234" priority="13646">
      <formula>(IF($C2492=8,1,0)=1)</formula>
    </cfRule>
    <cfRule type="expression" dxfId="11233" priority="13647">
      <formula>(IF($C2492=9,1,0)=1)</formula>
    </cfRule>
    <cfRule type="expression" dxfId="11232" priority="13648">
      <formula>$H2492=1</formula>
    </cfRule>
  </conditionalFormatting>
  <conditionalFormatting sqref="G2492">
    <cfRule type="expression" dxfId="11231" priority="13636">
      <formula>(IF($C2492=0,1,0)=1)</formula>
    </cfRule>
  </conditionalFormatting>
  <conditionalFormatting sqref="G2492">
    <cfRule type="expression" dxfId="11230" priority="13635">
      <formula>(IF($C2492=0,1,0)=1)</formula>
    </cfRule>
  </conditionalFormatting>
  <conditionalFormatting sqref="G2492">
    <cfRule type="expression" dxfId="11229" priority="13634">
      <formula>(IF($C2492=0,1,0)=1)</formula>
    </cfRule>
  </conditionalFormatting>
  <conditionalFormatting sqref="G2492">
    <cfRule type="expression" dxfId="11228" priority="13633">
      <formula>(IF($C2492=0,1,0)=1)</formula>
    </cfRule>
  </conditionalFormatting>
  <conditionalFormatting sqref="G2492">
    <cfRule type="expression" dxfId="11227" priority="13628">
      <formula>(IF($C2492=0,1,0)=1)</formula>
    </cfRule>
  </conditionalFormatting>
  <conditionalFormatting sqref="G2492">
    <cfRule type="expression" dxfId="11226" priority="13627">
      <formula>(IF($C2492=0,1,0)=1)</formula>
    </cfRule>
  </conditionalFormatting>
  <conditionalFormatting sqref="G2492">
    <cfRule type="expression" dxfId="11225" priority="13626">
      <formula>(IF($C2492=0,1,0)=1)</formula>
    </cfRule>
  </conditionalFormatting>
  <conditionalFormatting sqref="G2492">
    <cfRule type="expression" dxfId="11224" priority="13625">
      <formula>(IF($C2492=0,1,0)=1)</formula>
    </cfRule>
  </conditionalFormatting>
  <conditionalFormatting sqref="G2492">
    <cfRule type="expression" dxfId="11223" priority="13624">
      <formula>(IF($C2492=0,1,0)=1)</formula>
    </cfRule>
  </conditionalFormatting>
  <conditionalFormatting sqref="G2492">
    <cfRule type="expression" dxfId="11222" priority="13623">
      <formula>(IF($C2492=0,1,0)=1)</formula>
    </cfRule>
  </conditionalFormatting>
  <conditionalFormatting sqref="G2493">
    <cfRule type="expression" dxfId="11221" priority="13611">
      <formula>(IF($C2493=0,1,0)=1)</formula>
    </cfRule>
  </conditionalFormatting>
  <conditionalFormatting sqref="G2493">
    <cfRule type="expression" dxfId="11220" priority="13612">
      <formula>$H2493&lt;0</formula>
    </cfRule>
    <cfRule type="expression" dxfId="11219" priority="13613">
      <formula>(IF($C2493=1,1,0)=1)</formula>
    </cfRule>
    <cfRule type="expression" dxfId="11218" priority="13614">
      <formula>(IF($C2493=2,1,0)=1)</formula>
    </cfRule>
    <cfRule type="expression" dxfId="11217" priority="13615">
      <formula>(IF($C2493=3,1,0)=1)</formula>
    </cfRule>
    <cfRule type="expression" dxfId="11216" priority="13616">
      <formula>(IF($C2493=4,1,0)=1)</formula>
    </cfRule>
    <cfRule type="expression" dxfId="11215" priority="13617">
      <formula>(IF($C2493=5,1,0)=1)</formula>
    </cfRule>
    <cfRule type="expression" dxfId="11214" priority="13618">
      <formula>(IF($C2493=6,1,0)=1)</formula>
    </cfRule>
    <cfRule type="expression" dxfId="11213" priority="13619">
      <formula>(IF($C2493=7,1,0)=1)</formula>
    </cfRule>
    <cfRule type="expression" dxfId="11212" priority="13620">
      <formula>(IF($C2493=8,1,0)=1)</formula>
    </cfRule>
    <cfRule type="expression" dxfId="11211" priority="13621">
      <formula>(IF($C2493=9,1,0)=1)</formula>
    </cfRule>
    <cfRule type="expression" dxfId="11210" priority="13622">
      <formula>$H2493=1</formula>
    </cfRule>
  </conditionalFormatting>
  <conditionalFormatting sqref="G2493">
    <cfRule type="expression" dxfId="11209" priority="13610">
      <formula>(IF($C2493=0,1,0)=1)</formula>
    </cfRule>
  </conditionalFormatting>
  <conditionalFormatting sqref="G2493">
    <cfRule type="expression" dxfId="11208" priority="13609">
      <formula>(IF($C2493=0,1,0)=1)</formula>
    </cfRule>
  </conditionalFormatting>
  <conditionalFormatting sqref="G2493">
    <cfRule type="expression" dxfId="11207" priority="13608">
      <formula>(IF($C2493=0,1,0)=1)</formula>
    </cfRule>
  </conditionalFormatting>
  <conditionalFormatting sqref="G2493">
    <cfRule type="expression" dxfId="11206" priority="13607">
      <formula>(IF($C2493=0,1,0)=1)</formula>
    </cfRule>
  </conditionalFormatting>
  <conditionalFormatting sqref="G2493">
    <cfRule type="expression" dxfId="11205" priority="13606">
      <formula>(IF($C2493=0,1,0)=1)</formula>
    </cfRule>
  </conditionalFormatting>
  <conditionalFormatting sqref="G2493">
    <cfRule type="expression" dxfId="11204" priority="13605">
      <formula>(IF($C2493=0,1,0)=1)</formula>
    </cfRule>
  </conditionalFormatting>
  <conditionalFormatting sqref="G2493">
    <cfRule type="expression" dxfId="11203" priority="13604">
      <formula>(IF($C2493=0,1,0)=1)</formula>
    </cfRule>
  </conditionalFormatting>
  <conditionalFormatting sqref="G2493">
    <cfRule type="expression" dxfId="11202" priority="13603">
      <formula>(IF($C2493=0,1,0)=1)</formula>
    </cfRule>
  </conditionalFormatting>
  <conditionalFormatting sqref="G2493">
    <cfRule type="expression" dxfId="11201" priority="13602">
      <formula>(IF($C2493=0,1,0)=1)</formula>
    </cfRule>
  </conditionalFormatting>
  <conditionalFormatting sqref="G2493">
    <cfRule type="expression" dxfId="11200" priority="13601">
      <formula>(IF($C2493=0,1,0)=1)</formula>
    </cfRule>
  </conditionalFormatting>
  <conditionalFormatting sqref="G2493">
    <cfRule type="expression" dxfId="11199" priority="13600">
      <formula>(IF($C2493=0,1,0)=1)</formula>
    </cfRule>
  </conditionalFormatting>
  <conditionalFormatting sqref="G2493">
    <cfRule type="expression" dxfId="11198" priority="13599">
      <formula>(IF($C2493=0,1,0)=1)</formula>
    </cfRule>
  </conditionalFormatting>
  <conditionalFormatting sqref="G2493">
    <cfRule type="expression" dxfId="11197" priority="13598">
      <formula>(IF($C2493=0,1,0)=1)</formula>
    </cfRule>
  </conditionalFormatting>
  <conditionalFormatting sqref="G2493">
    <cfRule type="expression" dxfId="11196" priority="13597">
      <formula>(IF($C2493=0,1,0)=1)</formula>
    </cfRule>
  </conditionalFormatting>
  <conditionalFormatting sqref="G2494">
    <cfRule type="expression" dxfId="11195" priority="13586">
      <formula>$H2494&lt;0</formula>
    </cfRule>
    <cfRule type="expression" dxfId="11194" priority="13587">
      <formula>(IF($C2494=1,1,0)=1)</formula>
    </cfRule>
    <cfRule type="expression" dxfId="11193" priority="13588">
      <formula>(IF($C2494=2,1,0)=1)</formula>
    </cfRule>
    <cfRule type="expression" dxfId="11192" priority="13589">
      <formula>(IF($C2494=3,1,0)=1)</formula>
    </cfRule>
    <cfRule type="expression" dxfId="11191" priority="13590">
      <formula>(IF($C2494=4,1,0)=1)</formula>
    </cfRule>
    <cfRule type="expression" dxfId="11190" priority="13591">
      <formula>(IF($C2494=5,1,0)=1)</formula>
    </cfRule>
    <cfRule type="expression" dxfId="11189" priority="13592">
      <formula>(IF($C2494=6,1,0)=1)</formula>
    </cfRule>
    <cfRule type="expression" dxfId="11188" priority="13593">
      <formula>(IF($C2494=7,1,0)=1)</formula>
    </cfRule>
    <cfRule type="expression" dxfId="11187" priority="13594">
      <formula>(IF($C2494=8,1,0)=1)</formula>
    </cfRule>
    <cfRule type="expression" dxfId="11186" priority="13595">
      <formula>(IF($C2494=9,1,0)=1)</formula>
    </cfRule>
    <cfRule type="expression" dxfId="11185" priority="13596">
      <formula>$H2494=1</formula>
    </cfRule>
  </conditionalFormatting>
  <conditionalFormatting sqref="G2494">
    <cfRule type="expression" dxfId="11184" priority="13583">
      <formula>(IF($C2494=0,1,0)=1)</formula>
    </cfRule>
  </conditionalFormatting>
  <conditionalFormatting sqref="G2494">
    <cfRule type="expression" dxfId="11183" priority="13582">
      <formula>(IF($C2494=0,1,0)=1)</formula>
    </cfRule>
  </conditionalFormatting>
  <conditionalFormatting sqref="G2494">
    <cfRule type="expression" dxfId="11182" priority="13581">
      <formula>(IF($C2494=0,1,0)=1)</formula>
    </cfRule>
  </conditionalFormatting>
  <conditionalFormatting sqref="G2494">
    <cfRule type="expression" dxfId="11181" priority="13580">
      <formula>(IF($C2494=0,1,0)=1)</formula>
    </cfRule>
  </conditionalFormatting>
  <conditionalFormatting sqref="G2494">
    <cfRule type="expression" dxfId="11180" priority="13579">
      <formula>(IF($C2494=0,1,0)=1)</formula>
    </cfRule>
  </conditionalFormatting>
  <conditionalFormatting sqref="G2494">
    <cfRule type="expression" dxfId="11179" priority="13578">
      <formula>(IF($C2494=0,1,0)=1)</formula>
    </cfRule>
  </conditionalFormatting>
  <conditionalFormatting sqref="G2494">
    <cfRule type="expression" dxfId="11178" priority="13577">
      <formula>(IF($C2494=0,1,0)=1)</formula>
    </cfRule>
  </conditionalFormatting>
  <conditionalFormatting sqref="G2494">
    <cfRule type="expression" dxfId="11177" priority="13576">
      <formula>(IF($C2494=0,1,0)=1)</formula>
    </cfRule>
  </conditionalFormatting>
  <conditionalFormatting sqref="G2494">
    <cfRule type="expression" dxfId="11176" priority="13575">
      <formula>(IF($C2494=0,1,0)=1)</formula>
    </cfRule>
  </conditionalFormatting>
  <conditionalFormatting sqref="G2494">
    <cfRule type="expression" dxfId="11175" priority="13574">
      <formula>(IF($C2494=0,1,0)=1)</formula>
    </cfRule>
  </conditionalFormatting>
  <conditionalFormatting sqref="G2494">
    <cfRule type="expression" dxfId="11174" priority="13573">
      <formula>(IF($C2494=0,1,0)=1)</formula>
    </cfRule>
  </conditionalFormatting>
  <conditionalFormatting sqref="G2495">
    <cfRule type="expression" dxfId="11173" priority="13559">
      <formula>(IF($C2495=0,1,0)=1)</formula>
    </cfRule>
  </conditionalFormatting>
  <conditionalFormatting sqref="G2495">
    <cfRule type="expression" dxfId="11172" priority="13560">
      <formula>$H2495&lt;0</formula>
    </cfRule>
    <cfRule type="expression" dxfId="11171" priority="13561">
      <formula>(IF($C2495=1,1,0)=1)</formula>
    </cfRule>
    <cfRule type="expression" dxfId="11170" priority="13562">
      <formula>(IF($C2495=2,1,0)=1)</formula>
    </cfRule>
    <cfRule type="expression" dxfId="11169" priority="13563">
      <formula>(IF($C2495=3,1,0)=1)</formula>
    </cfRule>
    <cfRule type="expression" dxfId="11168" priority="13564">
      <formula>(IF($C2495=4,1,0)=1)</formula>
    </cfRule>
    <cfRule type="expression" dxfId="11167" priority="13565">
      <formula>(IF($C2495=5,1,0)=1)</formula>
    </cfRule>
    <cfRule type="expression" dxfId="11166" priority="13566">
      <formula>(IF($C2495=6,1,0)=1)</formula>
    </cfRule>
    <cfRule type="expression" dxfId="11165" priority="13567">
      <formula>(IF($C2495=7,1,0)=1)</formula>
    </cfRule>
    <cfRule type="expression" dxfId="11164" priority="13568">
      <formula>(IF($C2495=8,1,0)=1)</formula>
    </cfRule>
    <cfRule type="expression" dxfId="11163" priority="13569">
      <formula>(IF($C2495=9,1,0)=1)</formula>
    </cfRule>
    <cfRule type="expression" dxfId="11162" priority="13570">
      <formula>$H2495=1</formula>
    </cfRule>
  </conditionalFormatting>
  <conditionalFormatting sqref="G2495">
    <cfRule type="expression" dxfId="11161" priority="13558">
      <formula>(IF($C2495=0,1,0)=1)</formula>
    </cfRule>
  </conditionalFormatting>
  <conditionalFormatting sqref="G2495">
    <cfRule type="expression" dxfId="11160" priority="13557">
      <formula>(IF($C2495=0,1,0)=1)</formula>
    </cfRule>
  </conditionalFormatting>
  <conditionalFormatting sqref="G2495">
    <cfRule type="expression" dxfId="11159" priority="13552">
      <formula>(IF($C2495=0,1,0)=1)</formula>
    </cfRule>
  </conditionalFormatting>
  <conditionalFormatting sqref="G2495">
    <cfRule type="expression" dxfId="11158" priority="13551">
      <formula>(IF($C2495=0,1,0)=1)</formula>
    </cfRule>
  </conditionalFormatting>
  <conditionalFormatting sqref="G2495">
    <cfRule type="expression" dxfId="11157" priority="13550">
      <formula>(IF($C2495=0,1,0)=1)</formula>
    </cfRule>
  </conditionalFormatting>
  <conditionalFormatting sqref="G2495">
    <cfRule type="expression" dxfId="11156" priority="13549">
      <formula>(IF($C2495=0,1,0)=1)</formula>
    </cfRule>
  </conditionalFormatting>
  <conditionalFormatting sqref="G2495">
    <cfRule type="expression" dxfId="11155" priority="13548">
      <formula>(IF($C2495=0,1,0)=1)</formula>
    </cfRule>
  </conditionalFormatting>
  <conditionalFormatting sqref="G2495">
    <cfRule type="expression" dxfId="11154" priority="13547">
      <formula>(IF($C2495=0,1,0)=1)</formula>
    </cfRule>
  </conditionalFormatting>
  <conditionalFormatting sqref="G2495">
    <cfRule type="expression" dxfId="11153" priority="13546">
      <formula>(IF($C2495=0,1,0)=1)</formula>
    </cfRule>
  </conditionalFormatting>
  <conditionalFormatting sqref="G2496">
    <cfRule type="expression" dxfId="11152" priority="13533">
      <formula>(IF($C2496=0,1,0)=1)</formula>
    </cfRule>
  </conditionalFormatting>
  <conditionalFormatting sqref="G2496">
    <cfRule type="expression" dxfId="11151" priority="13534">
      <formula>$H2496&lt;0</formula>
    </cfRule>
    <cfRule type="expression" dxfId="11150" priority="13535">
      <formula>(IF($C2496=1,1,0)=1)</formula>
    </cfRule>
    <cfRule type="expression" dxfId="11149" priority="13536">
      <formula>(IF($C2496=2,1,0)=1)</formula>
    </cfRule>
    <cfRule type="expression" dxfId="11148" priority="13537">
      <formula>(IF($C2496=3,1,0)=1)</formula>
    </cfRule>
    <cfRule type="expression" dxfId="11147" priority="13538">
      <formula>(IF($C2496=4,1,0)=1)</formula>
    </cfRule>
    <cfRule type="expression" dxfId="11146" priority="13539">
      <formula>(IF($C2496=5,1,0)=1)</formula>
    </cfRule>
    <cfRule type="expression" dxfId="11145" priority="13540">
      <formula>(IF($C2496=6,1,0)=1)</formula>
    </cfRule>
    <cfRule type="expression" dxfId="11144" priority="13541">
      <formula>(IF($C2496=7,1,0)=1)</formula>
    </cfRule>
    <cfRule type="expression" dxfId="11143" priority="13542">
      <formula>(IF($C2496=8,1,0)=1)</formula>
    </cfRule>
    <cfRule type="expression" dxfId="11142" priority="13543">
      <formula>(IF($C2496=9,1,0)=1)</formula>
    </cfRule>
    <cfRule type="expression" dxfId="11141" priority="13544">
      <formula>$H2496=1</formula>
    </cfRule>
  </conditionalFormatting>
  <conditionalFormatting sqref="G2496">
    <cfRule type="expression" dxfId="11140" priority="13532">
      <formula>(IF($C2496=0,1,0)=1)</formula>
    </cfRule>
  </conditionalFormatting>
  <conditionalFormatting sqref="G2496">
    <cfRule type="expression" dxfId="11139" priority="13531">
      <formula>(IF($C2496=0,1,0)=1)</formula>
    </cfRule>
  </conditionalFormatting>
  <conditionalFormatting sqref="G2496">
    <cfRule type="expression" dxfId="11138" priority="13526">
      <formula>(IF($C2496=0,1,0)=1)</formula>
    </cfRule>
  </conditionalFormatting>
  <conditionalFormatting sqref="G2496">
    <cfRule type="expression" dxfId="11137" priority="13525">
      <formula>(IF($C2496=0,1,0)=1)</formula>
    </cfRule>
  </conditionalFormatting>
  <conditionalFormatting sqref="G2496">
    <cfRule type="expression" dxfId="11136" priority="13524">
      <formula>(IF($C2496=0,1,0)=1)</formula>
    </cfRule>
  </conditionalFormatting>
  <conditionalFormatting sqref="G2496">
    <cfRule type="expression" dxfId="11135" priority="13523">
      <formula>(IF($C2496=0,1,0)=1)</formula>
    </cfRule>
  </conditionalFormatting>
  <conditionalFormatting sqref="G2496">
    <cfRule type="expression" dxfId="11134" priority="13522">
      <formula>(IF($C2496=0,1,0)=1)</formula>
    </cfRule>
  </conditionalFormatting>
  <conditionalFormatting sqref="G2496">
    <cfRule type="expression" dxfId="11133" priority="13521">
      <formula>(IF($C2496=0,1,0)=1)</formula>
    </cfRule>
  </conditionalFormatting>
  <conditionalFormatting sqref="G2496">
    <cfRule type="expression" dxfId="11132" priority="13520">
      <formula>(IF($C2496=0,1,0)=1)</formula>
    </cfRule>
  </conditionalFormatting>
  <conditionalFormatting sqref="G2496">
    <cfRule type="expression" dxfId="11131" priority="13519">
      <formula>(IF($C2496=0,1,0)=1)</formula>
    </cfRule>
  </conditionalFormatting>
  <conditionalFormatting sqref="G2479:G2486">
    <cfRule type="expression" dxfId="11130" priority="13507">
      <formula>(IF($C2479=0,1,0)=1)</formula>
    </cfRule>
  </conditionalFormatting>
  <conditionalFormatting sqref="G2479:G2486">
    <cfRule type="expression" dxfId="11129" priority="13508">
      <formula>$H2479&lt;0</formula>
    </cfRule>
    <cfRule type="expression" dxfId="11128" priority="13509">
      <formula>(IF($C2479=1,1,0)=1)</formula>
    </cfRule>
    <cfRule type="expression" dxfId="11127" priority="13510">
      <formula>(IF($C2479=2,1,0)=1)</formula>
    </cfRule>
    <cfRule type="expression" dxfId="11126" priority="13511">
      <formula>(IF($C2479=3,1,0)=1)</formula>
    </cfRule>
    <cfRule type="expression" dxfId="11125" priority="13512">
      <formula>(IF($C2479=4,1,0)=1)</formula>
    </cfRule>
    <cfRule type="expression" dxfId="11124" priority="13513">
      <formula>(IF($C2479=5,1,0)=1)</formula>
    </cfRule>
    <cfRule type="expression" dxfId="11123" priority="13514">
      <formula>(IF($C2479=6,1,0)=1)</formula>
    </cfRule>
    <cfRule type="expression" dxfId="11122" priority="13515">
      <formula>(IF($C2479=7,1,0)=1)</formula>
    </cfRule>
    <cfRule type="expression" dxfId="11121" priority="13516">
      <formula>(IF($C2479=8,1,0)=1)</formula>
    </cfRule>
    <cfRule type="expression" dxfId="11120" priority="13517">
      <formula>(IF($C2479=9,1,0)=1)</formula>
    </cfRule>
    <cfRule type="expression" dxfId="11119" priority="13518">
      <formula>$H2479=1</formula>
    </cfRule>
  </conditionalFormatting>
  <conditionalFormatting sqref="G2479:G2486">
    <cfRule type="expression" dxfId="11118" priority="13506">
      <formula>(IF($C2479=0,1,0)=1)</formula>
    </cfRule>
  </conditionalFormatting>
  <conditionalFormatting sqref="G2479:G2486">
    <cfRule type="expression" dxfId="11117" priority="13505">
      <formula>(IF($C2479=0,1,0)=1)</formula>
    </cfRule>
  </conditionalFormatting>
  <conditionalFormatting sqref="G2479:G2486">
    <cfRule type="expression" dxfId="11116" priority="13504">
      <formula>(IF($C2479=0,1,0)=1)</formula>
    </cfRule>
  </conditionalFormatting>
  <conditionalFormatting sqref="G2479:G2486">
    <cfRule type="expression" dxfId="11115" priority="13503">
      <formula>(IF($C2479=0,1,0)=1)</formula>
    </cfRule>
  </conditionalFormatting>
  <conditionalFormatting sqref="G2479:G2486">
    <cfRule type="expression" dxfId="11114" priority="13502">
      <formula>(IF($C2479=0,1,0)=1)</formula>
    </cfRule>
  </conditionalFormatting>
  <conditionalFormatting sqref="G2479:G2486">
    <cfRule type="expression" dxfId="11113" priority="13501">
      <formula>(IF($C2479=0,1,0)=1)</formula>
    </cfRule>
  </conditionalFormatting>
  <conditionalFormatting sqref="G2479:G2486">
    <cfRule type="expression" dxfId="11112" priority="13500">
      <formula>(IF($C2479=0,1,0)=1)</formula>
    </cfRule>
  </conditionalFormatting>
  <conditionalFormatting sqref="G2479:G2486">
    <cfRule type="expression" dxfId="11111" priority="13499">
      <formula>(IF($C2479=0,1,0)=1)</formula>
    </cfRule>
  </conditionalFormatting>
  <conditionalFormatting sqref="G2479:G2486">
    <cfRule type="expression" dxfId="11110" priority="13498">
      <formula>(IF($C2479=0,1,0)=1)</formula>
    </cfRule>
  </conditionalFormatting>
  <conditionalFormatting sqref="G2479:G2486">
    <cfRule type="expression" dxfId="11109" priority="13497">
      <formula>(IF($C2479=0,1,0)=1)</formula>
    </cfRule>
  </conditionalFormatting>
  <conditionalFormatting sqref="G2479:G2486">
    <cfRule type="expression" dxfId="11108" priority="13496">
      <formula>(IF($C2479=0,1,0)=1)</formula>
    </cfRule>
  </conditionalFormatting>
  <conditionalFormatting sqref="G2479:G2486">
    <cfRule type="expression" dxfId="11107" priority="13495">
      <formula>(IF($C2479=0,1,0)=1)</formula>
    </cfRule>
  </conditionalFormatting>
  <conditionalFormatting sqref="G2426:G2433">
    <cfRule type="expression" dxfId="11106" priority="13297">
      <formula>(IF($C2426=0,1,0)=1)</formula>
    </cfRule>
  </conditionalFormatting>
  <conditionalFormatting sqref="G2434">
    <cfRule type="expression" dxfId="11105" priority="13377">
      <formula>(IF($C2434=0,1,0)=1)</formula>
    </cfRule>
  </conditionalFormatting>
  <conditionalFormatting sqref="G2445:G2452">
    <cfRule type="expression" dxfId="11104" priority="13424">
      <formula>(IF($C2445=0,1,0)=1)</formula>
    </cfRule>
  </conditionalFormatting>
  <conditionalFormatting sqref="G2469:G2472 G2474:G2477">
    <cfRule type="expression" dxfId="11103" priority="13482">
      <formula>$H2469&lt;0</formula>
    </cfRule>
    <cfRule type="expression" dxfId="11102" priority="13483">
      <formula>(IF($C2469=1,1,0)=1)</formula>
    </cfRule>
    <cfRule type="expression" dxfId="11101" priority="13484">
      <formula>(IF($C2469=2,1,0)=1)</formula>
    </cfRule>
    <cfRule type="expression" dxfId="11100" priority="13485">
      <formula>(IF($C2469=3,1,0)=1)</formula>
    </cfRule>
    <cfRule type="expression" dxfId="11099" priority="13486">
      <formula>(IF($C2469=4,1,0)=1)</formula>
    </cfRule>
    <cfRule type="expression" dxfId="11098" priority="13487">
      <formula>(IF($C2469=5,1,0)=1)</formula>
    </cfRule>
    <cfRule type="expression" dxfId="11097" priority="13488">
      <formula>(IF($C2469=6,1,0)=1)</formula>
    </cfRule>
    <cfRule type="expression" dxfId="11096" priority="13489">
      <formula>(IF($C2469=7,1,0)=1)</formula>
    </cfRule>
    <cfRule type="expression" dxfId="11095" priority="13490">
      <formula>(IF($C2469=8,1,0)=1)</formula>
    </cfRule>
    <cfRule type="expression" dxfId="11094" priority="13491">
      <formula>(IF($C2469=9,1,0)=1)</formula>
    </cfRule>
    <cfRule type="expression" dxfId="11093" priority="13492">
      <formula>$H2469=1</formula>
    </cfRule>
  </conditionalFormatting>
  <conditionalFormatting sqref="G2445:G2452">
    <cfRule type="expression" dxfId="11092" priority="13423">
      <formula>(IF($C2445=0,1,0)=1)</formula>
    </cfRule>
  </conditionalFormatting>
  <conditionalFormatting sqref="G2445:G2452">
    <cfRule type="expression" dxfId="11091" priority="13422">
      <formula>(IF($C2445=0,1,0)=1)</formula>
    </cfRule>
  </conditionalFormatting>
  <conditionalFormatting sqref="G2445:G2452">
    <cfRule type="expression" dxfId="11090" priority="13421">
      <formula>(IF($C2445=0,1,0)=1)</formula>
    </cfRule>
  </conditionalFormatting>
  <conditionalFormatting sqref="G2445:G2452">
    <cfRule type="expression" dxfId="11089" priority="13420">
      <formula>(IF($C2445=0,1,0)=1)</formula>
    </cfRule>
  </conditionalFormatting>
  <conditionalFormatting sqref="G2445:G2452">
    <cfRule type="expression" dxfId="11088" priority="13419">
      <formula>(IF($C2445=0,1,0)=1)</formula>
    </cfRule>
  </conditionalFormatting>
  <conditionalFormatting sqref="G2445:G2452">
    <cfRule type="expression" dxfId="11087" priority="13418">
      <formula>(IF($C2445=0,1,0)=1)</formula>
    </cfRule>
  </conditionalFormatting>
  <conditionalFormatting sqref="G2445:G2452">
    <cfRule type="expression" dxfId="11086" priority="13417">
      <formula>(IF($C2445=0,1,0)=1)</formula>
    </cfRule>
  </conditionalFormatting>
  <conditionalFormatting sqref="G2445:G2452">
    <cfRule type="expression" dxfId="11085" priority="13416">
      <formula>(IF($C2445=0,1,0)=1)</formula>
    </cfRule>
  </conditionalFormatting>
  <conditionalFormatting sqref="G2445:G2452">
    <cfRule type="expression" dxfId="11084" priority="13415">
      <formula>(IF($C2445=0,1,0)=1)</formula>
    </cfRule>
  </conditionalFormatting>
  <conditionalFormatting sqref="G2425">
    <cfRule type="expression" dxfId="11083" priority="13273">
      <formula>(IF($C2425=0,1,0)=1)</formula>
    </cfRule>
  </conditionalFormatting>
  <conditionalFormatting sqref="G2425">
    <cfRule type="expression" dxfId="11082" priority="13272">
      <formula>(IF($C2425=0,1,0)=1)</formula>
    </cfRule>
  </conditionalFormatting>
  <conditionalFormatting sqref="G2425">
    <cfRule type="expression" dxfId="11081" priority="13271">
      <formula>(IF($C2425=0,1,0)=1)</formula>
    </cfRule>
  </conditionalFormatting>
  <conditionalFormatting sqref="G2468">
    <cfRule type="expression" dxfId="11080" priority="13351">
      <formula>(IF($C2468=0,1,0)=1)</formula>
    </cfRule>
  </conditionalFormatting>
  <conditionalFormatting sqref="G2478">
    <cfRule type="expression" dxfId="11079" priority="13317">
      <formula>(IF($C2478=0,1,0)=1)</formula>
    </cfRule>
  </conditionalFormatting>
  <conditionalFormatting sqref="G2455:G2462">
    <cfRule type="expression" dxfId="11078" priority="13456">
      <formula>$H2455&lt;0</formula>
    </cfRule>
    <cfRule type="expression" dxfId="11077" priority="13457">
      <formula>(IF($C2455=1,1,0)=1)</formula>
    </cfRule>
    <cfRule type="expression" dxfId="11076" priority="13458">
      <formula>(IF($C2455=2,1,0)=1)</formula>
    </cfRule>
    <cfRule type="expression" dxfId="11075" priority="13459">
      <formula>(IF($C2455=3,1,0)=1)</formula>
    </cfRule>
    <cfRule type="expression" dxfId="11074" priority="13460">
      <formula>(IF($C2455=4,1,0)=1)</formula>
    </cfRule>
    <cfRule type="expression" dxfId="11073" priority="13461">
      <formula>(IF($C2455=5,1,0)=1)</formula>
    </cfRule>
    <cfRule type="expression" dxfId="11072" priority="13462">
      <formula>(IF($C2455=6,1,0)=1)</formula>
    </cfRule>
    <cfRule type="expression" dxfId="11071" priority="13463">
      <formula>(IF($C2455=7,1,0)=1)</formula>
    </cfRule>
    <cfRule type="expression" dxfId="11070" priority="13464">
      <formula>(IF($C2455=8,1,0)=1)</formula>
    </cfRule>
    <cfRule type="expression" dxfId="11069" priority="13465">
      <formula>(IF($C2455=9,1,0)=1)</formula>
    </cfRule>
    <cfRule type="expression" dxfId="11068" priority="13466">
      <formula>$H2455=1</formula>
    </cfRule>
  </conditionalFormatting>
  <conditionalFormatting sqref="G2478">
    <cfRule type="expression" dxfId="11067" priority="13316">
      <formula>(IF($C2478=0,1,0)=1)</formula>
    </cfRule>
  </conditionalFormatting>
  <conditionalFormatting sqref="G2478">
    <cfRule type="expression" dxfId="11066" priority="13315">
      <formula>(IF($C2478=0,1,0)=1)</formula>
    </cfRule>
  </conditionalFormatting>
  <conditionalFormatting sqref="G2455:G2462">
    <cfRule type="expression" dxfId="11065" priority="13452">
      <formula>(IF($C2455=0,1,0)=1)</formula>
    </cfRule>
  </conditionalFormatting>
  <conditionalFormatting sqref="G2455:G2462">
    <cfRule type="expression" dxfId="11064" priority="13451">
      <formula>(IF($C2455=0,1,0)=1)</formula>
    </cfRule>
  </conditionalFormatting>
  <conditionalFormatting sqref="G2455:G2462">
    <cfRule type="expression" dxfId="11063" priority="13450">
      <formula>(IF($C2455=0,1,0)=1)</formula>
    </cfRule>
  </conditionalFormatting>
  <conditionalFormatting sqref="G2455:G2462">
    <cfRule type="expression" dxfId="11062" priority="13449">
      <formula>(IF($C2455=0,1,0)=1)</formula>
    </cfRule>
  </conditionalFormatting>
  <conditionalFormatting sqref="G2455:G2462">
    <cfRule type="expression" dxfId="11061" priority="13448">
      <formula>(IF($C2455=0,1,0)=1)</formula>
    </cfRule>
  </conditionalFormatting>
  <conditionalFormatting sqref="G2455:G2462">
    <cfRule type="expression" dxfId="11060" priority="13447">
      <formula>(IF($C2455=0,1,0)=1)</formula>
    </cfRule>
  </conditionalFormatting>
  <conditionalFormatting sqref="G2455:G2462">
    <cfRule type="expression" dxfId="11059" priority="13446">
      <formula>(IF($C2455=0,1,0)=1)</formula>
    </cfRule>
  </conditionalFormatting>
  <conditionalFormatting sqref="G2455:G2462">
    <cfRule type="expression" dxfId="11058" priority="13445">
      <formula>(IF($C2455=0,1,0)=1)</formula>
    </cfRule>
  </conditionalFormatting>
  <conditionalFormatting sqref="G2455:G2462">
    <cfRule type="expression" dxfId="11057" priority="13444">
      <formula>(IF($C2455=0,1,0)=1)</formula>
    </cfRule>
  </conditionalFormatting>
  <conditionalFormatting sqref="G2455:G2462">
    <cfRule type="expression" dxfId="11056" priority="13443">
      <formula>(IF($C2455=0,1,0)=1)</formula>
    </cfRule>
  </conditionalFormatting>
  <conditionalFormatting sqref="G2455:G2462">
    <cfRule type="expression" dxfId="11055" priority="13442">
      <formula>(IF($C2455=0,1,0)=1)</formula>
    </cfRule>
  </conditionalFormatting>
  <conditionalFormatting sqref="G2455:G2462">
    <cfRule type="expression" dxfId="11054" priority="13441">
      <formula>(IF($C2455=0,1,0)=1)</formula>
    </cfRule>
  </conditionalFormatting>
  <conditionalFormatting sqref="G2434">
    <cfRule type="expression" dxfId="11053" priority="13370">
      <formula>(IF($C2434=0,1,0)=1)</formula>
    </cfRule>
  </conditionalFormatting>
  <conditionalFormatting sqref="G2445:G2452">
    <cfRule type="expression" dxfId="11052" priority="13430">
      <formula>$H2445&lt;0</formula>
    </cfRule>
    <cfRule type="expression" dxfId="11051" priority="13431">
      <formula>(IF($C2445=1,1,0)=1)</formula>
    </cfRule>
    <cfRule type="expression" dxfId="11050" priority="13432">
      <formula>(IF($C2445=2,1,0)=1)</formula>
    </cfRule>
    <cfRule type="expression" dxfId="11049" priority="13433">
      <formula>(IF($C2445=3,1,0)=1)</formula>
    </cfRule>
    <cfRule type="expression" dxfId="11048" priority="13434">
      <formula>(IF($C2445=4,1,0)=1)</formula>
    </cfRule>
    <cfRule type="expression" dxfId="11047" priority="13435">
      <formula>(IF($C2445=5,1,0)=1)</formula>
    </cfRule>
    <cfRule type="expression" dxfId="11046" priority="13436">
      <formula>(IF($C2445=6,1,0)=1)</formula>
    </cfRule>
    <cfRule type="expression" dxfId="11045" priority="13437">
      <formula>(IF($C2445=7,1,0)=1)</formula>
    </cfRule>
    <cfRule type="expression" dxfId="11044" priority="13438">
      <formula>(IF($C2445=8,1,0)=1)</formula>
    </cfRule>
    <cfRule type="expression" dxfId="11043" priority="13439">
      <formula>(IF($C2445=9,1,0)=1)</formula>
    </cfRule>
    <cfRule type="expression" dxfId="11042" priority="13440">
      <formula>$H2445=1</formula>
    </cfRule>
  </conditionalFormatting>
  <conditionalFormatting sqref="G2434">
    <cfRule type="expression" dxfId="11041" priority="13369">
      <formula>(IF($C2434=0,1,0)=1)</formula>
    </cfRule>
  </conditionalFormatting>
  <conditionalFormatting sqref="G2434">
    <cfRule type="expression" dxfId="11040" priority="13368">
      <formula>(IF($C2434=0,1,0)=1)</formula>
    </cfRule>
  </conditionalFormatting>
  <conditionalFormatting sqref="G2434">
    <cfRule type="expression" dxfId="11039" priority="13367">
      <formula>(IF($C2434=0,1,0)=1)</formula>
    </cfRule>
  </conditionalFormatting>
  <conditionalFormatting sqref="G2434">
    <cfRule type="expression" dxfId="11038" priority="13366">
      <formula>(IF($C2434=0,1,0)=1)</formula>
    </cfRule>
  </conditionalFormatting>
  <conditionalFormatting sqref="G2434">
    <cfRule type="expression" dxfId="11037" priority="13365">
      <formula>(IF($C2434=0,1,0)=1)</formula>
    </cfRule>
  </conditionalFormatting>
  <conditionalFormatting sqref="G2434">
    <cfRule type="expression" dxfId="11036" priority="13364">
      <formula>(IF($C2434=0,1,0)=1)</formula>
    </cfRule>
  </conditionalFormatting>
  <conditionalFormatting sqref="G2434">
    <cfRule type="expression" dxfId="11035" priority="13363">
      <formula>(IF($C2434=0,1,0)=1)</formula>
    </cfRule>
  </conditionalFormatting>
  <conditionalFormatting sqref="G2468">
    <cfRule type="expression" dxfId="11034" priority="13344">
      <formula>(IF($C2468=0,1,0)=1)</formula>
    </cfRule>
  </conditionalFormatting>
  <conditionalFormatting sqref="G2435:G2442">
    <cfRule type="expression" dxfId="11033" priority="13404">
      <formula>$H2435&lt;0</formula>
    </cfRule>
    <cfRule type="expression" dxfId="11032" priority="13405">
      <formula>(IF($C2435=1,1,0)=1)</formula>
    </cfRule>
    <cfRule type="expression" dxfId="11031" priority="13406">
      <formula>(IF($C2435=2,1,0)=1)</formula>
    </cfRule>
    <cfRule type="expression" dxfId="11030" priority="13407">
      <formula>(IF($C2435=3,1,0)=1)</formula>
    </cfRule>
    <cfRule type="expression" dxfId="11029" priority="13408">
      <formula>(IF($C2435=4,1,0)=1)</formula>
    </cfRule>
    <cfRule type="expression" dxfId="11028" priority="13409">
      <formula>(IF($C2435=5,1,0)=1)</formula>
    </cfRule>
    <cfRule type="expression" dxfId="11027" priority="13410">
      <formula>(IF($C2435=6,1,0)=1)</formula>
    </cfRule>
    <cfRule type="expression" dxfId="11026" priority="13411">
      <formula>(IF($C2435=7,1,0)=1)</formula>
    </cfRule>
    <cfRule type="expression" dxfId="11025" priority="13412">
      <formula>(IF($C2435=8,1,0)=1)</formula>
    </cfRule>
    <cfRule type="expression" dxfId="11024" priority="13413">
      <formula>(IF($C2435=9,1,0)=1)</formula>
    </cfRule>
    <cfRule type="expression" dxfId="11023" priority="13414">
      <formula>$H2435=1</formula>
    </cfRule>
  </conditionalFormatting>
  <conditionalFormatting sqref="G2468">
    <cfRule type="expression" dxfId="11022" priority="13343">
      <formula>(IF($C2468=0,1,0)=1)</formula>
    </cfRule>
  </conditionalFormatting>
  <conditionalFormatting sqref="G2468">
    <cfRule type="expression" dxfId="11021" priority="13342">
      <formula>(IF($C2468=0,1,0)=1)</formula>
    </cfRule>
  </conditionalFormatting>
  <conditionalFormatting sqref="G2468">
    <cfRule type="expression" dxfId="11020" priority="13341">
      <formula>(IF($C2468=0,1,0)=1)</formula>
    </cfRule>
  </conditionalFormatting>
  <conditionalFormatting sqref="G2468">
    <cfRule type="expression" dxfId="11019" priority="13340">
      <formula>(IF($C2468=0,1,0)=1)</formula>
    </cfRule>
  </conditionalFormatting>
  <conditionalFormatting sqref="G2468">
    <cfRule type="expression" dxfId="11018" priority="13339">
      <formula>(IF($C2468=0,1,0)=1)</formula>
    </cfRule>
  </conditionalFormatting>
  <conditionalFormatting sqref="G2468">
    <cfRule type="expression" dxfId="11017" priority="13338">
      <formula>(IF($C2468=0,1,0)=1)</formula>
    </cfRule>
  </conditionalFormatting>
  <conditionalFormatting sqref="G2468">
    <cfRule type="expression" dxfId="11016" priority="13337">
      <formula>(IF($C2468=0,1,0)=1)</formula>
    </cfRule>
  </conditionalFormatting>
  <conditionalFormatting sqref="G2478">
    <cfRule type="expression" dxfId="11015" priority="13314">
      <formula>(IF($C2478=0,1,0)=1)</formula>
    </cfRule>
  </conditionalFormatting>
  <conditionalFormatting sqref="G2435:G2442">
    <cfRule type="expression" dxfId="11014" priority="13392">
      <formula>(IF($C2435=0,1,0)=1)</formula>
    </cfRule>
  </conditionalFormatting>
  <conditionalFormatting sqref="G2435:G2442">
    <cfRule type="expression" dxfId="11013" priority="13391">
      <formula>(IF($C2435=0,1,0)=1)</formula>
    </cfRule>
  </conditionalFormatting>
  <conditionalFormatting sqref="G2435:G2442">
    <cfRule type="expression" dxfId="11012" priority="13390">
      <formula>(IF($C2435=0,1,0)=1)</formula>
    </cfRule>
  </conditionalFormatting>
  <conditionalFormatting sqref="G2435:G2442">
    <cfRule type="expression" dxfId="11011" priority="13389">
      <formula>(IF($C2435=0,1,0)=1)</formula>
    </cfRule>
  </conditionalFormatting>
  <conditionalFormatting sqref="G2426:G2433">
    <cfRule type="expression" dxfId="11010" priority="13296">
      <formula>(IF($C2426=0,1,0)=1)</formula>
    </cfRule>
  </conditionalFormatting>
  <conditionalFormatting sqref="G2434">
    <cfRule type="expression" dxfId="11009" priority="13378">
      <formula>$H2434&lt;0</formula>
    </cfRule>
    <cfRule type="expression" dxfId="11008" priority="13379">
      <formula>(IF($C2434=1,1,0)=1)</formula>
    </cfRule>
    <cfRule type="expression" dxfId="11007" priority="13380">
      <formula>(IF($C2434=2,1,0)=1)</formula>
    </cfRule>
    <cfRule type="expression" dxfId="11006" priority="13381">
      <formula>(IF($C2434=3,1,0)=1)</formula>
    </cfRule>
    <cfRule type="expression" dxfId="11005" priority="13382">
      <formula>(IF($C2434=4,1,0)=1)</formula>
    </cfRule>
    <cfRule type="expression" dxfId="11004" priority="13383">
      <formula>(IF($C2434=5,1,0)=1)</formula>
    </cfRule>
    <cfRule type="expression" dxfId="11003" priority="13384">
      <formula>(IF($C2434=6,1,0)=1)</formula>
    </cfRule>
    <cfRule type="expression" dxfId="11002" priority="13385">
      <formula>(IF($C2434=7,1,0)=1)</formula>
    </cfRule>
    <cfRule type="expression" dxfId="11001" priority="13386">
      <formula>(IF($C2434=8,1,0)=1)</formula>
    </cfRule>
    <cfRule type="expression" dxfId="11000" priority="13387">
      <formula>(IF($C2434=9,1,0)=1)</formula>
    </cfRule>
    <cfRule type="expression" dxfId="10999" priority="13388">
      <formula>$H2434=1</formula>
    </cfRule>
  </conditionalFormatting>
  <conditionalFormatting sqref="G2426:G2433">
    <cfRule type="expression" dxfId="10998" priority="13295">
      <formula>(IF($C2426=0,1,0)=1)</formula>
    </cfRule>
  </conditionalFormatting>
  <conditionalFormatting sqref="G2426:G2433">
    <cfRule type="expression" dxfId="10997" priority="13294">
      <formula>(IF($C2426=0,1,0)=1)</formula>
    </cfRule>
  </conditionalFormatting>
  <conditionalFormatting sqref="G2426:G2433">
    <cfRule type="expression" dxfId="10996" priority="13293">
      <formula>(IF($C2426=0,1,0)=1)</formula>
    </cfRule>
  </conditionalFormatting>
  <conditionalFormatting sqref="G2426:G2433">
    <cfRule type="expression" dxfId="10995" priority="13292">
      <formula>(IF($C2426=0,1,0)=1)</formula>
    </cfRule>
  </conditionalFormatting>
  <conditionalFormatting sqref="G2426:G2433">
    <cfRule type="expression" dxfId="10994" priority="13290">
      <formula>(IF($C2426=0,1,0)=1)</formula>
    </cfRule>
  </conditionalFormatting>
  <conditionalFormatting sqref="G2426:G2433">
    <cfRule type="expression" dxfId="10993" priority="13289">
      <formula>(IF($C2426=0,1,0)=1)</formula>
    </cfRule>
  </conditionalFormatting>
  <conditionalFormatting sqref="G2426:G2433">
    <cfRule type="expression" dxfId="10992" priority="13288">
      <formula>(IF($C2426=0,1,0)=1)</formula>
    </cfRule>
  </conditionalFormatting>
  <conditionalFormatting sqref="G2426:G2433">
    <cfRule type="expression" dxfId="10991" priority="13287">
      <formula>(IF($C2426=0,1,0)=1)</formula>
    </cfRule>
  </conditionalFormatting>
  <conditionalFormatting sqref="G2426:G2433">
    <cfRule type="expression" dxfId="10990" priority="13285">
      <formula>(IF($C2426=0,1,0)=1)</formula>
    </cfRule>
  </conditionalFormatting>
  <conditionalFormatting sqref="G2425">
    <cfRule type="expression" dxfId="10989" priority="13270">
      <formula>(IF($C2425=0,1,0)=1)</formula>
    </cfRule>
  </conditionalFormatting>
  <conditionalFormatting sqref="G2468">
    <cfRule type="expression" dxfId="10988" priority="13352">
      <formula>$H2468&lt;0</formula>
    </cfRule>
    <cfRule type="expression" dxfId="10987" priority="13353">
      <formula>(IF($C2468=1,1,0)=1)</formula>
    </cfRule>
    <cfRule type="expression" dxfId="10986" priority="13354">
      <formula>(IF($C2468=2,1,0)=1)</formula>
    </cfRule>
    <cfRule type="expression" dxfId="10985" priority="13355">
      <formula>(IF($C2468=3,1,0)=1)</formula>
    </cfRule>
    <cfRule type="expression" dxfId="10984" priority="13356">
      <formula>(IF($C2468=4,1,0)=1)</formula>
    </cfRule>
    <cfRule type="expression" dxfId="10983" priority="13357">
      <formula>(IF($C2468=5,1,0)=1)</formula>
    </cfRule>
    <cfRule type="expression" dxfId="10982" priority="13358">
      <formula>(IF($C2468=6,1,0)=1)</formula>
    </cfRule>
    <cfRule type="expression" dxfId="10981" priority="13359">
      <formula>(IF($C2468=7,1,0)=1)</formula>
    </cfRule>
    <cfRule type="expression" dxfId="10980" priority="13360">
      <formula>(IF($C2468=8,1,0)=1)</formula>
    </cfRule>
    <cfRule type="expression" dxfId="10979" priority="13361">
      <formula>(IF($C2468=9,1,0)=1)</formula>
    </cfRule>
    <cfRule type="expression" dxfId="10978" priority="13362">
      <formula>$H2468=1</formula>
    </cfRule>
  </conditionalFormatting>
  <conditionalFormatting sqref="G2425">
    <cfRule type="expression" dxfId="10977" priority="13269">
      <formula>(IF($C2425=0,1,0)=1)</formula>
    </cfRule>
  </conditionalFormatting>
  <conditionalFormatting sqref="G2425">
    <cfRule type="expression" dxfId="10976" priority="13268">
      <formula>(IF($C2425=0,1,0)=1)</formula>
    </cfRule>
  </conditionalFormatting>
  <conditionalFormatting sqref="G2425">
    <cfRule type="expression" dxfId="10975" priority="13267">
      <formula>(IF($C2425=0,1,0)=1)</formula>
    </cfRule>
  </conditionalFormatting>
  <conditionalFormatting sqref="G2425">
    <cfRule type="expression" dxfId="10974" priority="13266">
      <formula>(IF($C2425=0,1,0)=1)</formula>
    </cfRule>
  </conditionalFormatting>
  <conditionalFormatting sqref="G2425">
    <cfRule type="expression" dxfId="10973" priority="13265">
      <formula>(IF($C2425=0,1,0)=1)</formula>
    </cfRule>
  </conditionalFormatting>
  <conditionalFormatting sqref="G2425">
    <cfRule type="expression" dxfId="10972" priority="13264">
      <formula>(IF($C2425=0,1,0)=1)</formula>
    </cfRule>
  </conditionalFormatting>
  <conditionalFormatting sqref="G2425">
    <cfRule type="expression" dxfId="10971" priority="13263">
      <formula>(IF($C2425=0,1,0)=1)</formula>
    </cfRule>
  </conditionalFormatting>
  <conditionalFormatting sqref="G2425">
    <cfRule type="expression" dxfId="10970" priority="13262">
      <formula>(IF($C2425=0,1,0)=1)</formula>
    </cfRule>
  </conditionalFormatting>
  <conditionalFormatting sqref="G2425">
    <cfRule type="expression" dxfId="10969" priority="13260">
      <formula>(IF($C2425=0,1,0)=1)</formula>
    </cfRule>
  </conditionalFormatting>
  <conditionalFormatting sqref="G2425">
    <cfRule type="expression" dxfId="10968" priority="13259">
      <formula>(IF($C2425=0,1,0)=1)</formula>
    </cfRule>
  </conditionalFormatting>
  <conditionalFormatting sqref="G2478">
    <cfRule type="expression" dxfId="10967" priority="13325">
      <formula>(IF($C2478=0,1,0)=1)</formula>
    </cfRule>
  </conditionalFormatting>
  <conditionalFormatting sqref="G2478">
    <cfRule type="expression" dxfId="10966" priority="13326">
      <formula>$H2478&lt;0</formula>
    </cfRule>
    <cfRule type="expression" dxfId="10965" priority="13327">
      <formula>(IF($C2478=1,1,0)=1)</formula>
    </cfRule>
    <cfRule type="expression" dxfId="10964" priority="13328">
      <formula>(IF($C2478=2,1,0)=1)</formula>
    </cfRule>
    <cfRule type="expression" dxfId="10963" priority="13329">
      <formula>(IF($C2478=3,1,0)=1)</formula>
    </cfRule>
    <cfRule type="expression" dxfId="10962" priority="13330">
      <formula>(IF($C2478=4,1,0)=1)</formula>
    </cfRule>
    <cfRule type="expression" dxfId="10961" priority="13331">
      <formula>(IF($C2478=5,1,0)=1)</formula>
    </cfRule>
    <cfRule type="expression" dxfId="10960" priority="13332">
      <formula>(IF($C2478=6,1,0)=1)</formula>
    </cfRule>
    <cfRule type="expression" dxfId="10959" priority="13333">
      <formula>(IF($C2478=7,1,0)=1)</formula>
    </cfRule>
    <cfRule type="expression" dxfId="10958" priority="13334">
      <formula>(IF($C2478=8,1,0)=1)</formula>
    </cfRule>
    <cfRule type="expression" dxfId="10957" priority="13335">
      <formula>(IF($C2478=9,1,0)=1)</formula>
    </cfRule>
    <cfRule type="expression" dxfId="10956" priority="13336">
      <formula>$H2478=1</formula>
    </cfRule>
  </conditionalFormatting>
  <conditionalFormatting sqref="G2478">
    <cfRule type="expression" dxfId="10955" priority="13324">
      <formula>(IF($C2478=0,1,0)=1)</formula>
    </cfRule>
  </conditionalFormatting>
  <conditionalFormatting sqref="G2478">
    <cfRule type="expression" dxfId="10954" priority="13323">
      <formula>(IF($C2478=0,1,0)=1)</formula>
    </cfRule>
  </conditionalFormatting>
  <conditionalFormatting sqref="G2478">
    <cfRule type="expression" dxfId="10953" priority="13322">
      <formula>(IF($C2478=0,1,0)=1)</formula>
    </cfRule>
  </conditionalFormatting>
  <conditionalFormatting sqref="G2478">
    <cfRule type="expression" dxfId="10952" priority="13313">
      <formula>(IF($C2478=0,1,0)=1)</formula>
    </cfRule>
  </conditionalFormatting>
  <conditionalFormatting sqref="G2478">
    <cfRule type="expression" dxfId="10951" priority="13312">
      <formula>(IF($C2478=0,1,0)=1)</formula>
    </cfRule>
  </conditionalFormatting>
  <conditionalFormatting sqref="G2478">
    <cfRule type="expression" dxfId="10950" priority="13311">
      <formula>(IF($C2478=0,1,0)=1)</formula>
    </cfRule>
  </conditionalFormatting>
  <conditionalFormatting sqref="G2426:G2433">
    <cfRule type="expression" dxfId="10949" priority="13299">
      <formula>(IF($C2426=0,1,0)=1)</formula>
    </cfRule>
  </conditionalFormatting>
  <conditionalFormatting sqref="G2426:G2433">
    <cfRule type="expression" dxfId="10948" priority="13300">
      <formula>$H2426&lt;0</formula>
    </cfRule>
    <cfRule type="expression" dxfId="10947" priority="13301">
      <formula>(IF($C2426=1,1,0)=1)</formula>
    </cfRule>
    <cfRule type="expression" dxfId="10946" priority="13302">
      <formula>(IF($C2426=2,1,0)=1)</formula>
    </cfRule>
    <cfRule type="expression" dxfId="10945" priority="13303">
      <formula>(IF($C2426=3,1,0)=1)</formula>
    </cfRule>
    <cfRule type="expression" dxfId="10944" priority="13304">
      <formula>(IF($C2426=4,1,0)=1)</formula>
    </cfRule>
    <cfRule type="expression" dxfId="10943" priority="13305">
      <formula>(IF($C2426=5,1,0)=1)</formula>
    </cfRule>
    <cfRule type="expression" dxfId="10942" priority="13306">
      <formula>(IF($C2426=6,1,0)=1)</formula>
    </cfRule>
    <cfRule type="expression" dxfId="10941" priority="13307">
      <formula>(IF($C2426=7,1,0)=1)</formula>
    </cfRule>
    <cfRule type="expression" dxfId="10940" priority="13308">
      <formula>(IF($C2426=8,1,0)=1)</formula>
    </cfRule>
    <cfRule type="expression" dxfId="10939" priority="13309">
      <formula>(IF($C2426=9,1,0)=1)</formula>
    </cfRule>
    <cfRule type="expression" dxfId="10938" priority="13310">
      <formula>$H2426=1</formula>
    </cfRule>
  </conditionalFormatting>
  <conditionalFormatting sqref="G2426:G2433">
    <cfRule type="expression" dxfId="10937" priority="13298">
      <formula>(IF($C2426=0,1,0)=1)</formula>
    </cfRule>
  </conditionalFormatting>
  <conditionalFormatting sqref="G2425">
    <cfRule type="expression" dxfId="10936" priority="13274">
      <formula>$H2425&lt;0</formula>
    </cfRule>
    <cfRule type="expression" dxfId="10935" priority="13275">
      <formula>(IF($C2425=1,1,0)=1)</formula>
    </cfRule>
    <cfRule type="expression" dxfId="10934" priority="13276">
      <formula>(IF($C2425=2,1,0)=1)</formula>
    </cfRule>
    <cfRule type="expression" dxfId="10933" priority="13277">
      <formula>(IF($C2425=3,1,0)=1)</formula>
    </cfRule>
    <cfRule type="expression" dxfId="10932" priority="13278">
      <formula>(IF($C2425=4,1,0)=1)</formula>
    </cfRule>
    <cfRule type="expression" dxfId="10931" priority="13279">
      <formula>(IF($C2425=5,1,0)=1)</formula>
    </cfRule>
    <cfRule type="expression" dxfId="10930" priority="13280">
      <formula>(IF($C2425=6,1,0)=1)</formula>
    </cfRule>
    <cfRule type="expression" dxfId="10929" priority="13281">
      <formula>(IF($C2425=7,1,0)=1)</formula>
    </cfRule>
    <cfRule type="expression" dxfId="10928" priority="13282">
      <formula>(IF($C2425=8,1,0)=1)</formula>
    </cfRule>
    <cfRule type="expression" dxfId="10927" priority="13283">
      <formula>(IF($C2425=9,1,0)=1)</formula>
    </cfRule>
    <cfRule type="expression" dxfId="10926" priority="13284">
      <formula>$H2425=1</formula>
    </cfRule>
  </conditionalFormatting>
  <conditionalFormatting sqref="G2415:G2422">
    <cfRule type="expression" dxfId="10925" priority="13247">
      <formula>(IF($C2415=0,1,0)=1)</formula>
    </cfRule>
  </conditionalFormatting>
  <conditionalFormatting sqref="G2415:G2422">
    <cfRule type="expression" dxfId="10924" priority="13248">
      <formula>$H2415&lt;0</formula>
    </cfRule>
    <cfRule type="expression" dxfId="10923" priority="13249">
      <formula>(IF($C2415=1,1,0)=1)</formula>
    </cfRule>
    <cfRule type="expression" dxfId="10922" priority="13250">
      <formula>(IF($C2415=2,1,0)=1)</formula>
    </cfRule>
    <cfRule type="expression" dxfId="10921" priority="13251">
      <formula>(IF($C2415=3,1,0)=1)</formula>
    </cfRule>
    <cfRule type="expression" dxfId="10920" priority="13252">
      <formula>(IF($C2415=4,1,0)=1)</formula>
    </cfRule>
    <cfRule type="expression" dxfId="10919" priority="13253">
      <formula>(IF($C2415=5,1,0)=1)</formula>
    </cfRule>
    <cfRule type="expression" dxfId="10918" priority="13254">
      <formula>(IF($C2415=6,1,0)=1)</formula>
    </cfRule>
    <cfRule type="expression" dxfId="10917" priority="13255">
      <formula>(IF($C2415=7,1,0)=1)</formula>
    </cfRule>
    <cfRule type="expression" dxfId="10916" priority="13256">
      <formula>(IF($C2415=8,1,0)=1)</formula>
    </cfRule>
    <cfRule type="expression" dxfId="10915" priority="13257">
      <formula>(IF($C2415=9,1,0)=1)</formula>
    </cfRule>
    <cfRule type="expression" dxfId="10914" priority="13258">
      <formula>$H2415=1</formula>
    </cfRule>
  </conditionalFormatting>
  <conditionalFormatting sqref="G2415:G2422">
    <cfRule type="expression" dxfId="10913" priority="13246">
      <formula>(IF($C2415=0,1,0)=1)</formula>
    </cfRule>
  </conditionalFormatting>
  <conditionalFormatting sqref="G2415:G2422">
    <cfRule type="expression" dxfId="10912" priority="13245">
      <formula>(IF($C2415=0,1,0)=1)</formula>
    </cfRule>
  </conditionalFormatting>
  <conditionalFormatting sqref="G2415:G2422">
    <cfRule type="expression" dxfId="10911" priority="13244">
      <formula>(IF($C2415=0,1,0)=1)</formula>
    </cfRule>
  </conditionalFormatting>
  <conditionalFormatting sqref="G2415:G2422">
    <cfRule type="expression" dxfId="10910" priority="13243">
      <formula>(IF($C2415=0,1,0)=1)</formula>
    </cfRule>
  </conditionalFormatting>
  <conditionalFormatting sqref="G2415:G2422">
    <cfRule type="expression" dxfId="10909" priority="13242">
      <formula>(IF($C2415=0,1,0)=1)</formula>
    </cfRule>
  </conditionalFormatting>
  <conditionalFormatting sqref="G2405:G2412">
    <cfRule type="expression" dxfId="10908" priority="13184">
      <formula>(IF($C2405=0,1,0)=1)</formula>
    </cfRule>
  </conditionalFormatting>
  <conditionalFormatting sqref="G2405:G2412">
    <cfRule type="expression" dxfId="10907" priority="13183">
      <formula>(IF($C2405=0,1,0)=1)</formula>
    </cfRule>
  </conditionalFormatting>
  <conditionalFormatting sqref="G2405:G2412">
    <cfRule type="expression" dxfId="10906" priority="13182">
      <formula>(IF($C2405=0,1,0)=1)</formula>
    </cfRule>
  </conditionalFormatting>
  <conditionalFormatting sqref="G2405:G2412">
    <cfRule type="expression" dxfId="10905" priority="13181">
      <formula>(IF($C2405=0,1,0)=1)</formula>
    </cfRule>
  </conditionalFormatting>
  <conditionalFormatting sqref="G2414">
    <cfRule type="expression" dxfId="10904" priority="13221">
      <formula>(IF($C2414=0,1,0)=1)</formula>
    </cfRule>
  </conditionalFormatting>
  <conditionalFormatting sqref="G2414">
    <cfRule type="expression" dxfId="10903" priority="13222">
      <formula>$H2414&lt;0</formula>
    </cfRule>
    <cfRule type="expression" dxfId="10902" priority="13223">
      <formula>(IF($C2414=1,1,0)=1)</formula>
    </cfRule>
    <cfRule type="expression" dxfId="10901" priority="13224">
      <formula>(IF($C2414=2,1,0)=1)</formula>
    </cfRule>
    <cfRule type="expression" dxfId="10900" priority="13225">
      <formula>(IF($C2414=3,1,0)=1)</formula>
    </cfRule>
    <cfRule type="expression" dxfId="10899" priority="13226">
      <formula>(IF($C2414=4,1,0)=1)</formula>
    </cfRule>
    <cfRule type="expression" dxfId="10898" priority="13227">
      <formula>(IF($C2414=5,1,0)=1)</formula>
    </cfRule>
    <cfRule type="expression" dxfId="10897" priority="13228">
      <formula>(IF($C2414=6,1,0)=1)</formula>
    </cfRule>
    <cfRule type="expression" dxfId="10896" priority="13229">
      <formula>(IF($C2414=7,1,0)=1)</formula>
    </cfRule>
    <cfRule type="expression" dxfId="10895" priority="13230">
      <formula>(IF($C2414=8,1,0)=1)</formula>
    </cfRule>
    <cfRule type="expression" dxfId="10894" priority="13231">
      <formula>(IF($C2414=9,1,0)=1)</formula>
    </cfRule>
    <cfRule type="expression" dxfId="10893" priority="13232">
      <formula>$H2414=1</formula>
    </cfRule>
  </conditionalFormatting>
  <conditionalFormatting sqref="G2414">
    <cfRule type="expression" dxfId="10892" priority="13220">
      <formula>(IF($C2414=0,1,0)=1)</formula>
    </cfRule>
  </conditionalFormatting>
  <conditionalFormatting sqref="G2414">
    <cfRule type="expression" dxfId="10891" priority="13219">
      <formula>(IF($C2414=0,1,0)=1)</formula>
    </cfRule>
  </conditionalFormatting>
  <conditionalFormatting sqref="G2414">
    <cfRule type="expression" dxfId="10890" priority="13218">
      <formula>(IF($C2414=0,1,0)=1)</formula>
    </cfRule>
  </conditionalFormatting>
  <conditionalFormatting sqref="G2414">
    <cfRule type="expression" dxfId="10889" priority="13217">
      <formula>(IF($C2414=0,1,0)=1)</formula>
    </cfRule>
  </conditionalFormatting>
  <conditionalFormatting sqref="G2414">
    <cfRule type="expression" dxfId="10888" priority="13216">
      <formula>(IF($C2414=0,1,0)=1)</formula>
    </cfRule>
  </conditionalFormatting>
  <conditionalFormatting sqref="G2414">
    <cfRule type="expression" dxfId="10887" priority="13215">
      <formula>(IF($C2414=0,1,0)=1)</formula>
    </cfRule>
  </conditionalFormatting>
  <conditionalFormatting sqref="G2414">
    <cfRule type="expression" dxfId="10886" priority="13214">
      <formula>(IF($C2414=0,1,0)=1)</formula>
    </cfRule>
  </conditionalFormatting>
  <conditionalFormatting sqref="G2414">
    <cfRule type="expression" dxfId="10885" priority="13213">
      <formula>(IF($C2414=0,1,0)=1)</formula>
    </cfRule>
  </conditionalFormatting>
  <conditionalFormatting sqref="G2414">
    <cfRule type="expression" dxfId="10884" priority="13212">
      <formula>(IF($C2414=0,1,0)=1)</formula>
    </cfRule>
  </conditionalFormatting>
  <conditionalFormatting sqref="F2455">
    <cfRule type="expression" dxfId="10883" priority="12969">
      <formula>(IF($C2455=0,1,0)=1)</formula>
    </cfRule>
  </conditionalFormatting>
  <conditionalFormatting sqref="G2414">
    <cfRule type="expression" dxfId="10882" priority="13210">
      <formula>(IF($C2414=0,1,0)=1)</formula>
    </cfRule>
  </conditionalFormatting>
  <conditionalFormatting sqref="G2414">
    <cfRule type="expression" dxfId="10881" priority="13209">
      <formula>(IF($C2414=0,1,0)=1)</formula>
    </cfRule>
  </conditionalFormatting>
  <conditionalFormatting sqref="G2414">
    <cfRule type="expression" dxfId="10880" priority="13208">
      <formula>(IF($C2414=0,1,0)=1)</formula>
    </cfRule>
  </conditionalFormatting>
  <conditionalFormatting sqref="G2414">
    <cfRule type="expression" dxfId="10879" priority="13207">
      <formula>(IF($C2414=0,1,0)=1)</formula>
    </cfRule>
  </conditionalFormatting>
  <conditionalFormatting sqref="G2405:G2412">
    <cfRule type="expression" dxfId="10878" priority="13195">
      <formula>(IF($C2405=0,1,0)=1)</formula>
    </cfRule>
  </conditionalFormatting>
  <conditionalFormatting sqref="G2405:G2412">
    <cfRule type="expression" dxfId="10877" priority="13196">
      <formula>$H2405&lt;0</formula>
    </cfRule>
    <cfRule type="expression" dxfId="10876" priority="13197">
      <formula>(IF($C2405=1,1,0)=1)</formula>
    </cfRule>
    <cfRule type="expression" dxfId="10875" priority="13198">
      <formula>(IF($C2405=2,1,0)=1)</formula>
    </cfRule>
    <cfRule type="expression" dxfId="10874" priority="13199">
      <formula>(IF($C2405=3,1,0)=1)</formula>
    </cfRule>
    <cfRule type="expression" dxfId="10873" priority="13200">
      <formula>(IF($C2405=4,1,0)=1)</formula>
    </cfRule>
    <cfRule type="expression" dxfId="10872" priority="13201">
      <formula>(IF($C2405=5,1,0)=1)</formula>
    </cfRule>
    <cfRule type="expression" dxfId="10871" priority="13202">
      <formula>(IF($C2405=6,1,0)=1)</formula>
    </cfRule>
    <cfRule type="expression" dxfId="10870" priority="13203">
      <formula>(IF($C2405=7,1,0)=1)</formula>
    </cfRule>
    <cfRule type="expression" dxfId="10869" priority="13204">
      <formula>(IF($C2405=8,1,0)=1)</formula>
    </cfRule>
    <cfRule type="expression" dxfId="10868" priority="13205">
      <formula>(IF($C2405=9,1,0)=1)</formula>
    </cfRule>
    <cfRule type="expression" dxfId="10867" priority="13206">
      <formula>$H2405=1</formula>
    </cfRule>
  </conditionalFormatting>
  <conditionalFormatting sqref="G2405:G2412">
    <cfRule type="expression" dxfId="10866" priority="13194">
      <formula>(IF($C2405=0,1,0)=1)</formula>
    </cfRule>
  </conditionalFormatting>
  <conditionalFormatting sqref="G2405:G2412">
    <cfRule type="expression" dxfId="10865" priority="13193">
      <formula>(IF($C2405=0,1,0)=1)</formula>
    </cfRule>
  </conditionalFormatting>
  <conditionalFormatting sqref="G2405:G2412">
    <cfRule type="expression" dxfId="10864" priority="13191">
      <formula>(IF($C2405=0,1,0)=1)</formula>
    </cfRule>
  </conditionalFormatting>
  <conditionalFormatting sqref="G2405:G2412">
    <cfRule type="expression" dxfId="10863" priority="13190">
      <formula>(IF($C2405=0,1,0)=1)</formula>
    </cfRule>
  </conditionalFormatting>
  <conditionalFormatting sqref="G2405:G2412">
    <cfRule type="expression" dxfId="10862" priority="13189">
      <formula>(IF($C2405=0,1,0)=1)</formula>
    </cfRule>
  </conditionalFormatting>
  <conditionalFormatting sqref="G2405:G2412">
    <cfRule type="expression" dxfId="10861" priority="13188">
      <formula>(IF($C2405=0,1,0)=1)</formula>
    </cfRule>
  </conditionalFormatting>
  <conditionalFormatting sqref="G2405:G2412">
    <cfRule type="expression" dxfId="10860" priority="13187">
      <formula>(IF($C2405=0,1,0)=1)</formula>
    </cfRule>
  </conditionalFormatting>
  <conditionalFormatting sqref="G2405:G2412">
    <cfRule type="expression" dxfId="10859" priority="13185">
      <formula>(IF($C2405=0,1,0)=1)</formula>
    </cfRule>
  </conditionalFormatting>
  <conditionalFormatting sqref="G2404">
    <cfRule type="expression" dxfId="10858" priority="13169">
      <formula>(IF($C2404=0,1,0)=1)</formula>
    </cfRule>
  </conditionalFormatting>
  <conditionalFormatting sqref="G2404">
    <cfRule type="expression" dxfId="10857" priority="13170">
      <formula>$H2404&lt;0</formula>
    </cfRule>
    <cfRule type="expression" dxfId="10856" priority="13171">
      <formula>(IF($C2404=1,1,0)=1)</formula>
    </cfRule>
    <cfRule type="expression" dxfId="10855" priority="13172">
      <formula>(IF($C2404=2,1,0)=1)</formula>
    </cfRule>
    <cfRule type="expression" dxfId="10854" priority="13173">
      <formula>(IF($C2404=3,1,0)=1)</formula>
    </cfRule>
    <cfRule type="expression" dxfId="10853" priority="13174">
      <formula>(IF($C2404=4,1,0)=1)</formula>
    </cfRule>
    <cfRule type="expression" dxfId="10852" priority="13175">
      <formula>(IF($C2404=5,1,0)=1)</formula>
    </cfRule>
    <cfRule type="expression" dxfId="10851" priority="13176">
      <formula>(IF($C2404=6,1,0)=1)</formula>
    </cfRule>
    <cfRule type="expression" dxfId="10850" priority="13177">
      <formula>(IF($C2404=7,1,0)=1)</formula>
    </cfRule>
    <cfRule type="expression" dxfId="10849" priority="13178">
      <formula>(IF($C2404=8,1,0)=1)</formula>
    </cfRule>
    <cfRule type="expression" dxfId="10848" priority="13179">
      <formula>(IF($C2404=9,1,0)=1)</formula>
    </cfRule>
    <cfRule type="expression" dxfId="10847" priority="13180">
      <formula>$H2404=1</formula>
    </cfRule>
  </conditionalFormatting>
  <conditionalFormatting sqref="G2404">
    <cfRule type="expression" dxfId="10846" priority="13168">
      <formula>(IF($C2404=0,1,0)=1)</formula>
    </cfRule>
  </conditionalFormatting>
  <conditionalFormatting sqref="G2404">
    <cfRule type="expression" dxfId="10845" priority="13167">
      <formula>(IF($C2404=0,1,0)=1)</formula>
    </cfRule>
  </conditionalFormatting>
  <conditionalFormatting sqref="G2404">
    <cfRule type="expression" dxfId="10844" priority="13166">
      <formula>(IF($C2404=0,1,0)=1)</formula>
    </cfRule>
  </conditionalFormatting>
  <conditionalFormatting sqref="G2404">
    <cfRule type="expression" dxfId="10843" priority="13165">
      <formula>(IF($C2404=0,1,0)=1)</formula>
    </cfRule>
  </conditionalFormatting>
  <conditionalFormatting sqref="G2404">
    <cfRule type="expression" dxfId="10842" priority="13164">
      <formula>(IF($C2404=0,1,0)=1)</formula>
    </cfRule>
  </conditionalFormatting>
  <conditionalFormatting sqref="G2404">
    <cfRule type="expression" dxfId="10841" priority="13163">
      <formula>(IF($C2404=0,1,0)=1)</formula>
    </cfRule>
  </conditionalFormatting>
  <conditionalFormatting sqref="G2404">
    <cfRule type="expression" dxfId="10840" priority="13162">
      <formula>(IF($C2404=0,1,0)=1)</formula>
    </cfRule>
  </conditionalFormatting>
  <conditionalFormatting sqref="G2404">
    <cfRule type="expression" dxfId="10839" priority="13161">
      <formula>(IF($C2404=0,1,0)=1)</formula>
    </cfRule>
  </conditionalFormatting>
  <conditionalFormatting sqref="G2404">
    <cfRule type="expression" dxfId="10838" priority="13160">
      <formula>(IF($C2404=0,1,0)=1)</formula>
    </cfRule>
  </conditionalFormatting>
  <conditionalFormatting sqref="G2404">
    <cfRule type="expression" dxfId="10837" priority="13159">
      <formula>(IF($C2404=0,1,0)=1)</formula>
    </cfRule>
  </conditionalFormatting>
  <conditionalFormatting sqref="G2404">
    <cfRule type="expression" dxfId="10836" priority="13158">
      <formula>(IF($C2404=0,1,0)=1)</formula>
    </cfRule>
  </conditionalFormatting>
  <conditionalFormatting sqref="G2404">
    <cfRule type="expression" dxfId="10835" priority="13157">
      <formula>(IF($C2404=0,1,0)=1)</formula>
    </cfRule>
  </conditionalFormatting>
  <conditionalFormatting sqref="G2404">
    <cfRule type="expression" dxfId="10834" priority="13156">
      <formula>(IF($C2404=0,1,0)=1)</formula>
    </cfRule>
  </conditionalFormatting>
  <conditionalFormatting sqref="G2404">
    <cfRule type="expression" dxfId="10833" priority="13155">
      <formula>(IF($C2404=0,1,0)=1)</formula>
    </cfRule>
  </conditionalFormatting>
  <conditionalFormatting sqref="G2402">
    <cfRule type="expression" dxfId="10832" priority="13144">
      <formula>$H2402&lt;0</formula>
    </cfRule>
    <cfRule type="expression" dxfId="10831" priority="13145">
      <formula>(IF($C2402=1,1,0)=1)</formula>
    </cfRule>
    <cfRule type="expression" dxfId="10830" priority="13146">
      <formula>(IF($C2402=2,1,0)=1)</formula>
    </cfRule>
    <cfRule type="expression" dxfId="10829" priority="13147">
      <formula>(IF($C2402=3,1,0)=1)</formula>
    </cfRule>
    <cfRule type="expression" dxfId="10828" priority="13148">
      <formula>(IF($C2402=4,1,0)=1)</formula>
    </cfRule>
    <cfRule type="expression" dxfId="10827" priority="13149">
      <formula>(IF($C2402=5,1,0)=1)</formula>
    </cfRule>
    <cfRule type="expression" dxfId="10826" priority="13150">
      <formula>(IF($C2402=6,1,0)=1)</formula>
    </cfRule>
    <cfRule type="expression" dxfId="10825" priority="13151">
      <formula>(IF($C2402=7,1,0)=1)</formula>
    </cfRule>
    <cfRule type="expression" dxfId="10824" priority="13152">
      <formula>(IF($C2402=8,1,0)=1)</formula>
    </cfRule>
    <cfRule type="expression" dxfId="10823" priority="13153">
      <formula>(IF($C2402=9,1,0)=1)</formula>
    </cfRule>
    <cfRule type="expression" dxfId="10822" priority="13154">
      <formula>$H2402=1</formula>
    </cfRule>
  </conditionalFormatting>
  <conditionalFormatting sqref="G2402">
    <cfRule type="expression" dxfId="10821" priority="13136">
      <formula>(IF($C2402=0,1,0)=1)</formula>
    </cfRule>
  </conditionalFormatting>
  <conditionalFormatting sqref="G2402">
    <cfRule type="expression" dxfId="10820" priority="13135">
      <formula>(IF($C2402=0,1,0)=1)</formula>
    </cfRule>
  </conditionalFormatting>
  <conditionalFormatting sqref="G2402">
    <cfRule type="expression" dxfId="10819" priority="13132">
      <formula>(IF($C2402=0,1,0)=1)</formula>
    </cfRule>
  </conditionalFormatting>
  <conditionalFormatting sqref="G2402">
    <cfRule type="expression" dxfId="10818" priority="13131">
      <formula>(IF($C2402=0,1,0)=1)</formula>
    </cfRule>
  </conditionalFormatting>
  <conditionalFormatting sqref="G2402">
    <cfRule type="expression" dxfId="10817" priority="13130">
      <formula>(IF($C2402=0,1,0)=1)</formula>
    </cfRule>
  </conditionalFormatting>
  <conditionalFormatting sqref="G2454">
    <cfRule type="expression" dxfId="10816" priority="13091">
      <formula>(IF($C2454=0,1,0)=1)</formula>
    </cfRule>
  </conditionalFormatting>
  <conditionalFormatting sqref="G2444">
    <cfRule type="expression" dxfId="10815" priority="13110">
      <formula>(IF($C2444=0,1,0)=1)</formula>
    </cfRule>
  </conditionalFormatting>
  <conditionalFormatting sqref="G2444">
    <cfRule type="expression" dxfId="10814" priority="13109">
      <formula>(IF($C2444=0,1,0)=1)</formula>
    </cfRule>
  </conditionalFormatting>
  <conditionalFormatting sqref="G2444">
    <cfRule type="expression" dxfId="10813" priority="13108">
      <formula>(IF($C2444=0,1,0)=1)</formula>
    </cfRule>
  </conditionalFormatting>
  <conditionalFormatting sqref="G2444">
    <cfRule type="expression" dxfId="10812" priority="13107">
      <formula>(IF($C2444=0,1,0)=1)</formula>
    </cfRule>
  </conditionalFormatting>
  <conditionalFormatting sqref="G2444">
    <cfRule type="expression" dxfId="10811" priority="13106">
      <formula>(IF($C2444=0,1,0)=1)</formula>
    </cfRule>
  </conditionalFormatting>
  <conditionalFormatting sqref="G2444">
    <cfRule type="expression" dxfId="10810" priority="13105">
      <formula>(IF($C2444=0,1,0)=1)</formula>
    </cfRule>
  </conditionalFormatting>
  <conditionalFormatting sqref="G2444">
    <cfRule type="expression" dxfId="10809" priority="13104">
      <formula>(IF($C2444=0,1,0)=1)</formula>
    </cfRule>
  </conditionalFormatting>
  <conditionalFormatting sqref="G2444">
    <cfRule type="expression" dxfId="10808" priority="13103">
      <formula>(IF($C2444=0,1,0)=1)</formula>
    </cfRule>
  </conditionalFormatting>
  <conditionalFormatting sqref="F2398">
    <cfRule type="expression" dxfId="10807" priority="13017">
      <formula>(IF($C2398=0,1,0)=1)</formula>
    </cfRule>
  </conditionalFormatting>
  <conditionalFormatting sqref="G2444">
    <cfRule type="expression" dxfId="10806" priority="13117">
      <formula>(IF($C2444=0,1,0)=1)</formula>
    </cfRule>
  </conditionalFormatting>
  <conditionalFormatting sqref="G2444">
    <cfRule type="expression" dxfId="10805" priority="13118">
      <formula>$H2444&lt;0</formula>
    </cfRule>
    <cfRule type="expression" dxfId="10804" priority="13119">
      <formula>(IF($C2444=1,1,0)=1)</formula>
    </cfRule>
    <cfRule type="expression" dxfId="10803" priority="13120">
      <formula>(IF($C2444=2,1,0)=1)</formula>
    </cfRule>
    <cfRule type="expression" dxfId="10802" priority="13121">
      <formula>(IF($C2444=3,1,0)=1)</formula>
    </cfRule>
    <cfRule type="expression" dxfId="10801" priority="13122">
      <formula>(IF($C2444=4,1,0)=1)</formula>
    </cfRule>
    <cfRule type="expression" dxfId="10800" priority="13123">
      <formula>(IF($C2444=5,1,0)=1)</formula>
    </cfRule>
    <cfRule type="expression" dxfId="10799" priority="13124">
      <formula>(IF($C2444=6,1,0)=1)</formula>
    </cfRule>
    <cfRule type="expression" dxfId="10798" priority="13125">
      <formula>(IF($C2444=7,1,0)=1)</formula>
    </cfRule>
    <cfRule type="expression" dxfId="10797" priority="13126">
      <formula>(IF($C2444=8,1,0)=1)</formula>
    </cfRule>
    <cfRule type="expression" dxfId="10796" priority="13127">
      <formula>(IF($C2444=9,1,0)=1)</formula>
    </cfRule>
    <cfRule type="expression" dxfId="10795" priority="13128">
      <formula>$H2444=1</formula>
    </cfRule>
  </conditionalFormatting>
  <conditionalFormatting sqref="G2444">
    <cfRule type="expression" dxfId="10794" priority="13116">
      <formula>(IF($C2444=0,1,0)=1)</formula>
    </cfRule>
  </conditionalFormatting>
  <conditionalFormatting sqref="G2444">
    <cfRule type="expression" dxfId="10793" priority="13115">
      <formula>(IF($C2444=0,1,0)=1)</formula>
    </cfRule>
  </conditionalFormatting>
  <conditionalFormatting sqref="G2444">
    <cfRule type="expression" dxfId="10792" priority="13114">
      <formula>(IF($C2444=0,1,0)=1)</formula>
    </cfRule>
  </conditionalFormatting>
  <conditionalFormatting sqref="F2397">
    <cfRule type="expression" dxfId="10791" priority="13029">
      <formula>(IF($C2397=0,1,0)=1)</formula>
    </cfRule>
  </conditionalFormatting>
  <conditionalFormatting sqref="G2454">
    <cfRule type="expression" dxfId="10790" priority="13092">
      <formula>$H2454&lt;0</formula>
    </cfRule>
    <cfRule type="expression" dxfId="10789" priority="13093">
      <formula>(IF($C2454=1,1,0)=1)</formula>
    </cfRule>
    <cfRule type="expression" dxfId="10788" priority="13094">
      <formula>(IF($C2454=2,1,0)=1)</formula>
    </cfRule>
    <cfRule type="expression" dxfId="10787" priority="13095">
      <formula>(IF($C2454=3,1,0)=1)</formula>
    </cfRule>
    <cfRule type="expression" dxfId="10786" priority="13096">
      <formula>(IF($C2454=4,1,0)=1)</formula>
    </cfRule>
    <cfRule type="expression" dxfId="10785" priority="13097">
      <formula>(IF($C2454=5,1,0)=1)</formula>
    </cfRule>
    <cfRule type="expression" dxfId="10784" priority="13098">
      <formula>(IF($C2454=6,1,0)=1)</formula>
    </cfRule>
    <cfRule type="expression" dxfId="10783" priority="13099">
      <formula>(IF($C2454=7,1,0)=1)</formula>
    </cfRule>
    <cfRule type="expression" dxfId="10782" priority="13100">
      <formula>(IF($C2454=8,1,0)=1)</formula>
    </cfRule>
    <cfRule type="expression" dxfId="10781" priority="13101">
      <formula>(IF($C2454=9,1,0)=1)</formula>
    </cfRule>
    <cfRule type="expression" dxfId="10780" priority="13102">
      <formula>$H2454=1</formula>
    </cfRule>
  </conditionalFormatting>
  <conditionalFormatting sqref="G2454">
    <cfRule type="expression" dxfId="10779" priority="13087">
      <formula>(IF($C2454=0,1,0)=1)</formula>
    </cfRule>
  </conditionalFormatting>
  <conditionalFormatting sqref="G2454">
    <cfRule type="expression" dxfId="10778" priority="13086">
      <formula>(IF($C2454=0,1,0)=1)</formula>
    </cfRule>
  </conditionalFormatting>
  <conditionalFormatting sqref="G2454">
    <cfRule type="expression" dxfId="10777" priority="13085">
      <formula>(IF($C2454=0,1,0)=1)</formula>
    </cfRule>
  </conditionalFormatting>
  <conditionalFormatting sqref="G2454">
    <cfRule type="expression" dxfId="10776" priority="13084">
      <formula>(IF($C2454=0,1,0)=1)</formula>
    </cfRule>
  </conditionalFormatting>
  <conditionalFormatting sqref="G2454">
    <cfRule type="expression" dxfId="10775" priority="13083">
      <formula>(IF($C2454=0,1,0)=1)</formula>
    </cfRule>
  </conditionalFormatting>
  <conditionalFormatting sqref="G2454">
    <cfRule type="expression" dxfId="10774" priority="13082">
      <formula>(IF($C2454=0,1,0)=1)</formula>
    </cfRule>
  </conditionalFormatting>
  <conditionalFormatting sqref="G2454">
    <cfRule type="expression" dxfId="10773" priority="13081">
      <formula>(IF($C2454=0,1,0)=1)</formula>
    </cfRule>
  </conditionalFormatting>
  <conditionalFormatting sqref="G2454">
    <cfRule type="expression" dxfId="10772" priority="13080">
      <formula>(IF($C2454=0,1,0)=1)</formula>
    </cfRule>
  </conditionalFormatting>
  <conditionalFormatting sqref="G2454">
    <cfRule type="expression" dxfId="10771" priority="13079">
      <formula>(IF($C2454=0,1,0)=1)</formula>
    </cfRule>
  </conditionalFormatting>
  <conditionalFormatting sqref="G2454">
    <cfRule type="expression" dxfId="10770" priority="13078">
      <formula>(IF($C2454=0,1,0)=1)</formula>
    </cfRule>
  </conditionalFormatting>
  <conditionalFormatting sqref="G2454">
    <cfRule type="expression" dxfId="10769" priority="13077">
      <formula>(IF($C2454=0,1,0)=1)</formula>
    </cfRule>
  </conditionalFormatting>
  <conditionalFormatting sqref="F2394">
    <cfRule type="expression" dxfId="10768" priority="13065">
      <formula>(IF($C2394=0,1,0)=1)</formula>
    </cfRule>
  </conditionalFormatting>
  <conditionalFormatting sqref="F2394">
    <cfRule type="expression" dxfId="10767" priority="13066">
      <formula>$H2394&lt;0</formula>
    </cfRule>
    <cfRule type="expression" dxfId="10766" priority="13067">
      <formula>(IF($C2394=1,1,0)=1)</formula>
    </cfRule>
    <cfRule type="expression" dxfId="10765" priority="13068">
      <formula>(IF($C2394=2,1,0)=1)</formula>
    </cfRule>
    <cfRule type="expression" dxfId="10764" priority="13069">
      <formula>(IF($C2394=3,1,0)=1)</formula>
    </cfRule>
    <cfRule type="expression" dxfId="10763" priority="13070">
      <formula>(IF($C2394=4,1,0)=1)</formula>
    </cfRule>
    <cfRule type="expression" dxfId="10762" priority="13071">
      <formula>(IF($C2394=5,1,0)=1)</formula>
    </cfRule>
    <cfRule type="expression" dxfId="10761" priority="13072">
      <formula>(IF($C2394=6,1,0)=1)</formula>
    </cfRule>
    <cfRule type="expression" dxfId="10760" priority="13073">
      <formula>(IF($C2394=7,1,0)=1)</formula>
    </cfRule>
    <cfRule type="expression" dxfId="10759" priority="13074">
      <formula>(IF($C2394=8,1,0)=1)</formula>
    </cfRule>
    <cfRule type="expression" dxfId="10758" priority="13075">
      <formula>(IF($C2394=9,1,0)=1)</formula>
    </cfRule>
    <cfRule type="expression" dxfId="10757" priority="13076">
      <formula>$H2394=1</formula>
    </cfRule>
  </conditionalFormatting>
  <conditionalFormatting sqref="F2395">
    <cfRule type="expression" dxfId="10756" priority="13053">
      <formula>(IF($C2395=0,1,0)=1)</formula>
    </cfRule>
  </conditionalFormatting>
  <conditionalFormatting sqref="F2395">
    <cfRule type="expression" dxfId="10755" priority="13054">
      <formula>$H2395&lt;0</formula>
    </cfRule>
    <cfRule type="expression" dxfId="10754" priority="13055">
      <formula>(IF($C2395=1,1,0)=1)</formula>
    </cfRule>
    <cfRule type="expression" dxfId="10753" priority="13056">
      <formula>(IF($C2395=2,1,0)=1)</formula>
    </cfRule>
    <cfRule type="expression" dxfId="10752" priority="13057">
      <formula>(IF($C2395=3,1,0)=1)</formula>
    </cfRule>
    <cfRule type="expression" dxfId="10751" priority="13058">
      <formula>(IF($C2395=4,1,0)=1)</formula>
    </cfRule>
    <cfRule type="expression" dxfId="10750" priority="13059">
      <formula>(IF($C2395=5,1,0)=1)</formula>
    </cfRule>
    <cfRule type="expression" dxfId="10749" priority="13060">
      <formula>(IF($C2395=6,1,0)=1)</formula>
    </cfRule>
    <cfRule type="expression" dxfId="10748" priority="13061">
      <formula>(IF($C2395=7,1,0)=1)</formula>
    </cfRule>
    <cfRule type="expression" dxfId="10747" priority="13062">
      <formula>(IF($C2395=8,1,0)=1)</formula>
    </cfRule>
    <cfRule type="expression" dxfId="10746" priority="13063">
      <formula>(IF($C2395=9,1,0)=1)</formula>
    </cfRule>
    <cfRule type="expression" dxfId="10745" priority="13064">
      <formula>$H2395=1</formula>
    </cfRule>
  </conditionalFormatting>
  <conditionalFormatting sqref="F2396">
    <cfRule type="expression" dxfId="10744" priority="13041">
      <formula>(IF($C2396=0,1,0)=1)</formula>
    </cfRule>
  </conditionalFormatting>
  <conditionalFormatting sqref="F2396">
    <cfRule type="expression" dxfId="10743" priority="13042">
      <formula>$H2396&lt;0</formula>
    </cfRule>
    <cfRule type="expression" dxfId="10742" priority="13043">
      <formula>(IF($C2396=1,1,0)=1)</formula>
    </cfRule>
    <cfRule type="expression" dxfId="10741" priority="13044">
      <formula>(IF($C2396=2,1,0)=1)</formula>
    </cfRule>
    <cfRule type="expression" dxfId="10740" priority="13045">
      <formula>(IF($C2396=3,1,0)=1)</formula>
    </cfRule>
    <cfRule type="expression" dxfId="10739" priority="13046">
      <formula>(IF($C2396=4,1,0)=1)</formula>
    </cfRule>
    <cfRule type="expression" dxfId="10738" priority="13047">
      <formula>(IF($C2396=5,1,0)=1)</formula>
    </cfRule>
    <cfRule type="expression" dxfId="10737" priority="13048">
      <formula>(IF($C2396=6,1,0)=1)</formula>
    </cfRule>
    <cfRule type="expression" dxfId="10736" priority="13049">
      <formula>(IF($C2396=7,1,0)=1)</formula>
    </cfRule>
    <cfRule type="expression" dxfId="10735" priority="13050">
      <formula>(IF($C2396=8,1,0)=1)</formula>
    </cfRule>
    <cfRule type="expression" dxfId="10734" priority="13051">
      <formula>(IF($C2396=9,1,0)=1)</formula>
    </cfRule>
    <cfRule type="expression" dxfId="10733" priority="13052">
      <formula>$H2396=1</formula>
    </cfRule>
  </conditionalFormatting>
  <conditionalFormatting sqref="F2397">
    <cfRule type="expression" dxfId="10732" priority="13030">
      <formula>$H2397&lt;0</formula>
    </cfRule>
    <cfRule type="expression" dxfId="10731" priority="13031">
      <formula>(IF($C2397=1,1,0)=1)</formula>
    </cfRule>
    <cfRule type="expression" dxfId="10730" priority="13032">
      <formula>(IF($C2397=2,1,0)=1)</formula>
    </cfRule>
    <cfRule type="expression" dxfId="10729" priority="13033">
      <formula>(IF($C2397=3,1,0)=1)</formula>
    </cfRule>
    <cfRule type="expression" dxfId="10728" priority="13034">
      <formula>(IF($C2397=4,1,0)=1)</formula>
    </cfRule>
    <cfRule type="expression" dxfId="10727" priority="13035">
      <formula>(IF($C2397=5,1,0)=1)</formula>
    </cfRule>
    <cfRule type="expression" dxfId="10726" priority="13036">
      <formula>(IF($C2397=6,1,0)=1)</formula>
    </cfRule>
    <cfRule type="expression" dxfId="10725" priority="13037">
      <formula>(IF($C2397=7,1,0)=1)</formula>
    </cfRule>
    <cfRule type="expression" dxfId="10724" priority="13038">
      <formula>(IF($C2397=8,1,0)=1)</formula>
    </cfRule>
    <cfRule type="expression" dxfId="10723" priority="13039">
      <formula>(IF($C2397=9,1,0)=1)</formula>
    </cfRule>
    <cfRule type="expression" dxfId="10722" priority="13040">
      <formula>$H2397=1</formula>
    </cfRule>
  </conditionalFormatting>
  <conditionalFormatting sqref="F2398">
    <cfRule type="expression" dxfId="10721" priority="13018">
      <formula>$H2398&lt;0</formula>
    </cfRule>
    <cfRule type="expression" dxfId="10720" priority="13019">
      <formula>(IF($C2398=1,1,0)=1)</formula>
    </cfRule>
    <cfRule type="expression" dxfId="10719" priority="13020">
      <formula>(IF($C2398=2,1,0)=1)</formula>
    </cfRule>
    <cfRule type="expression" dxfId="10718" priority="13021">
      <formula>(IF($C2398=3,1,0)=1)</formula>
    </cfRule>
    <cfRule type="expression" dxfId="10717" priority="13022">
      <formula>(IF($C2398=4,1,0)=1)</formula>
    </cfRule>
    <cfRule type="expression" dxfId="10716" priority="13023">
      <formula>(IF($C2398=5,1,0)=1)</formula>
    </cfRule>
    <cfRule type="expression" dxfId="10715" priority="13024">
      <formula>(IF($C2398=6,1,0)=1)</formula>
    </cfRule>
    <cfRule type="expression" dxfId="10714" priority="13025">
      <formula>(IF($C2398=7,1,0)=1)</formula>
    </cfRule>
    <cfRule type="expression" dxfId="10713" priority="13026">
      <formula>(IF($C2398=8,1,0)=1)</formula>
    </cfRule>
    <cfRule type="expression" dxfId="10712" priority="13027">
      <formula>(IF($C2398=9,1,0)=1)</formula>
    </cfRule>
    <cfRule type="expression" dxfId="10711" priority="13028">
      <formula>$H2398=1</formula>
    </cfRule>
  </conditionalFormatting>
  <conditionalFormatting sqref="F2399">
    <cfRule type="expression" dxfId="10710" priority="13005">
      <formula>(IF($C2399=0,1,0)=1)</formula>
    </cfRule>
  </conditionalFormatting>
  <conditionalFormatting sqref="F2399">
    <cfRule type="expression" dxfId="10709" priority="13006">
      <formula>$H2399&lt;0</formula>
    </cfRule>
    <cfRule type="expression" dxfId="10708" priority="13007">
      <formula>(IF($C2399=1,1,0)=1)</formula>
    </cfRule>
    <cfRule type="expression" dxfId="10707" priority="13008">
      <formula>(IF($C2399=2,1,0)=1)</formula>
    </cfRule>
    <cfRule type="expression" dxfId="10706" priority="13009">
      <formula>(IF($C2399=3,1,0)=1)</formula>
    </cfRule>
    <cfRule type="expression" dxfId="10705" priority="13010">
      <formula>(IF($C2399=4,1,0)=1)</formula>
    </cfRule>
    <cfRule type="expression" dxfId="10704" priority="13011">
      <formula>(IF($C2399=5,1,0)=1)</formula>
    </cfRule>
    <cfRule type="expression" dxfId="10703" priority="13012">
      <formula>(IF($C2399=6,1,0)=1)</formula>
    </cfRule>
    <cfRule type="expression" dxfId="10702" priority="13013">
      <formula>(IF($C2399=7,1,0)=1)</formula>
    </cfRule>
    <cfRule type="expression" dxfId="10701" priority="13014">
      <formula>(IF($C2399=8,1,0)=1)</formula>
    </cfRule>
    <cfRule type="expression" dxfId="10700" priority="13015">
      <formula>(IF($C2399=9,1,0)=1)</formula>
    </cfRule>
    <cfRule type="expression" dxfId="10699" priority="13016">
      <formula>$H2399=1</formula>
    </cfRule>
  </conditionalFormatting>
  <conditionalFormatting sqref="F2400">
    <cfRule type="expression" dxfId="10698" priority="12994">
      <formula>$H2400&lt;0</formula>
    </cfRule>
    <cfRule type="expression" dxfId="10697" priority="12995">
      <formula>(IF($C2400=1,1,0)=1)</formula>
    </cfRule>
    <cfRule type="expression" dxfId="10696" priority="12996">
      <formula>(IF($C2400=2,1,0)=1)</formula>
    </cfRule>
    <cfRule type="expression" dxfId="10695" priority="12997">
      <formula>(IF($C2400=3,1,0)=1)</formula>
    </cfRule>
    <cfRule type="expression" dxfId="10694" priority="12998">
      <formula>(IF($C2400=4,1,0)=1)</formula>
    </cfRule>
    <cfRule type="expression" dxfId="10693" priority="12999">
      <formula>(IF($C2400=5,1,0)=1)</formula>
    </cfRule>
    <cfRule type="expression" dxfId="10692" priority="13000">
      <formula>(IF($C2400=6,1,0)=1)</formula>
    </cfRule>
    <cfRule type="expression" dxfId="10691" priority="13001">
      <formula>(IF($C2400=7,1,0)=1)</formula>
    </cfRule>
    <cfRule type="expression" dxfId="10690" priority="13002">
      <formula>(IF($C2400=8,1,0)=1)</formula>
    </cfRule>
    <cfRule type="expression" dxfId="10689" priority="13003">
      <formula>(IF($C2400=9,1,0)=1)</formula>
    </cfRule>
    <cfRule type="expression" dxfId="10688" priority="13004">
      <formula>$H2400=1</formula>
    </cfRule>
  </conditionalFormatting>
  <conditionalFormatting sqref="F2401">
    <cfRule type="expression" dxfId="10687" priority="12981">
      <formula>(IF($C2401=0,1,0)=1)</formula>
    </cfRule>
  </conditionalFormatting>
  <conditionalFormatting sqref="F2401">
    <cfRule type="expression" dxfId="10686" priority="12982">
      <formula>$H2401&lt;0</formula>
    </cfRule>
    <cfRule type="expression" dxfId="10685" priority="12983">
      <formula>(IF($C2401=1,1,0)=1)</formula>
    </cfRule>
    <cfRule type="expression" dxfId="10684" priority="12984">
      <formula>(IF($C2401=2,1,0)=1)</formula>
    </cfRule>
    <cfRule type="expression" dxfId="10683" priority="12985">
      <formula>(IF($C2401=3,1,0)=1)</formula>
    </cfRule>
    <cfRule type="expression" dxfId="10682" priority="12986">
      <formula>(IF($C2401=4,1,0)=1)</formula>
    </cfRule>
    <cfRule type="expression" dxfId="10681" priority="12987">
      <formula>(IF($C2401=5,1,0)=1)</formula>
    </cfRule>
    <cfRule type="expression" dxfId="10680" priority="12988">
      <formula>(IF($C2401=6,1,0)=1)</formula>
    </cfRule>
    <cfRule type="expression" dxfId="10679" priority="12989">
      <formula>(IF($C2401=7,1,0)=1)</formula>
    </cfRule>
    <cfRule type="expression" dxfId="10678" priority="12990">
      <formula>(IF($C2401=8,1,0)=1)</formula>
    </cfRule>
    <cfRule type="expression" dxfId="10677" priority="12991">
      <formula>(IF($C2401=9,1,0)=1)</formula>
    </cfRule>
    <cfRule type="expression" dxfId="10676" priority="12992">
      <formula>$H2401=1</formula>
    </cfRule>
  </conditionalFormatting>
  <conditionalFormatting sqref="F2455">
    <cfRule type="expression" dxfId="10675" priority="12970">
      <formula>$H2455&lt;0</formula>
    </cfRule>
    <cfRule type="expression" dxfId="10674" priority="12971">
      <formula>(IF($C2455=1,1,0)=1)</formula>
    </cfRule>
    <cfRule type="expression" dxfId="10673" priority="12972">
      <formula>(IF($C2455=2,1,0)=1)</formula>
    </cfRule>
    <cfRule type="expression" dxfId="10672" priority="12973">
      <formula>(IF($C2455=3,1,0)=1)</formula>
    </cfRule>
    <cfRule type="expression" dxfId="10671" priority="12974">
      <formula>(IF($C2455=4,1,0)=1)</formula>
    </cfRule>
    <cfRule type="expression" dxfId="10670" priority="12975">
      <formula>(IF($C2455=5,1,0)=1)</formula>
    </cfRule>
    <cfRule type="expression" dxfId="10669" priority="12976">
      <formula>(IF($C2455=6,1,0)=1)</formula>
    </cfRule>
    <cfRule type="expression" dxfId="10668" priority="12977">
      <formula>(IF($C2455=7,1,0)=1)</formula>
    </cfRule>
    <cfRule type="expression" dxfId="10667" priority="12978">
      <formula>(IF($C2455=8,1,0)=1)</formula>
    </cfRule>
    <cfRule type="expression" dxfId="10666" priority="12979">
      <formula>(IF($C2455=9,1,0)=1)</formula>
    </cfRule>
    <cfRule type="expression" dxfId="10665" priority="12980">
      <formula>$H2455=1</formula>
    </cfRule>
  </conditionalFormatting>
  <conditionalFormatting sqref="F2456">
    <cfRule type="expression" dxfId="10664" priority="12957">
      <formula>(IF($C2456=0,1,0)=1)</formula>
    </cfRule>
  </conditionalFormatting>
  <conditionalFormatting sqref="F2456">
    <cfRule type="expression" dxfId="10663" priority="12958">
      <formula>$H2456&lt;0</formula>
    </cfRule>
    <cfRule type="expression" dxfId="10662" priority="12959">
      <formula>(IF($C2456=1,1,0)=1)</formula>
    </cfRule>
    <cfRule type="expression" dxfId="10661" priority="12960">
      <formula>(IF($C2456=2,1,0)=1)</formula>
    </cfRule>
    <cfRule type="expression" dxfId="10660" priority="12961">
      <formula>(IF($C2456=3,1,0)=1)</formula>
    </cfRule>
    <cfRule type="expression" dxfId="10659" priority="12962">
      <formula>(IF($C2456=4,1,0)=1)</formula>
    </cfRule>
    <cfRule type="expression" dxfId="10658" priority="12963">
      <formula>(IF($C2456=5,1,0)=1)</formula>
    </cfRule>
    <cfRule type="expression" dxfId="10657" priority="12964">
      <formula>(IF($C2456=6,1,0)=1)</formula>
    </cfRule>
    <cfRule type="expression" dxfId="10656" priority="12965">
      <formula>(IF($C2456=7,1,0)=1)</formula>
    </cfRule>
    <cfRule type="expression" dxfId="10655" priority="12966">
      <formula>(IF($C2456=8,1,0)=1)</formula>
    </cfRule>
    <cfRule type="expression" dxfId="10654" priority="12967">
      <formula>(IF($C2456=9,1,0)=1)</formula>
    </cfRule>
    <cfRule type="expression" dxfId="10653" priority="12968">
      <formula>$H2456=1</formula>
    </cfRule>
  </conditionalFormatting>
  <conditionalFormatting sqref="F2457">
    <cfRule type="expression" dxfId="10652" priority="12945">
      <formula>(IF($C2457=0,1,0)=1)</formula>
    </cfRule>
  </conditionalFormatting>
  <conditionalFormatting sqref="F2457">
    <cfRule type="expression" dxfId="10651" priority="12946">
      <formula>$H2457&lt;0</formula>
    </cfRule>
    <cfRule type="expression" dxfId="10650" priority="12947">
      <formula>(IF($C2457=1,1,0)=1)</formula>
    </cfRule>
    <cfRule type="expression" dxfId="10649" priority="12948">
      <formula>(IF($C2457=2,1,0)=1)</formula>
    </cfRule>
    <cfRule type="expression" dxfId="10648" priority="12949">
      <formula>(IF($C2457=3,1,0)=1)</formula>
    </cfRule>
    <cfRule type="expression" dxfId="10647" priority="12950">
      <formula>(IF($C2457=4,1,0)=1)</formula>
    </cfRule>
    <cfRule type="expression" dxfId="10646" priority="12951">
      <formula>(IF($C2457=5,1,0)=1)</formula>
    </cfRule>
    <cfRule type="expression" dxfId="10645" priority="12952">
      <formula>(IF($C2457=6,1,0)=1)</formula>
    </cfRule>
    <cfRule type="expression" dxfId="10644" priority="12953">
      <formula>(IF($C2457=7,1,0)=1)</formula>
    </cfRule>
    <cfRule type="expression" dxfId="10643" priority="12954">
      <formula>(IF($C2457=8,1,0)=1)</formula>
    </cfRule>
    <cfRule type="expression" dxfId="10642" priority="12955">
      <formula>(IF($C2457=9,1,0)=1)</formula>
    </cfRule>
    <cfRule type="expression" dxfId="10641" priority="12956">
      <formula>$H2457=1</formula>
    </cfRule>
  </conditionalFormatting>
  <conditionalFormatting sqref="F2458">
    <cfRule type="expression" dxfId="10640" priority="12933">
      <formula>(IF($C2458=0,1,0)=1)</formula>
    </cfRule>
  </conditionalFormatting>
  <conditionalFormatting sqref="F2458">
    <cfRule type="expression" dxfId="10639" priority="12934">
      <formula>$H2458&lt;0</formula>
    </cfRule>
    <cfRule type="expression" dxfId="10638" priority="12935">
      <formula>(IF($C2458=1,1,0)=1)</formula>
    </cfRule>
    <cfRule type="expression" dxfId="10637" priority="12936">
      <formula>(IF($C2458=2,1,0)=1)</formula>
    </cfRule>
    <cfRule type="expression" dxfId="10636" priority="12937">
      <formula>(IF($C2458=3,1,0)=1)</formula>
    </cfRule>
    <cfRule type="expression" dxfId="10635" priority="12938">
      <formula>(IF($C2458=4,1,0)=1)</formula>
    </cfRule>
    <cfRule type="expression" dxfId="10634" priority="12939">
      <formula>(IF($C2458=5,1,0)=1)</formula>
    </cfRule>
    <cfRule type="expression" dxfId="10633" priority="12940">
      <formula>(IF($C2458=6,1,0)=1)</formula>
    </cfRule>
    <cfRule type="expression" dxfId="10632" priority="12941">
      <formula>(IF($C2458=7,1,0)=1)</formula>
    </cfRule>
    <cfRule type="expression" dxfId="10631" priority="12942">
      <formula>(IF($C2458=8,1,0)=1)</formula>
    </cfRule>
    <cfRule type="expression" dxfId="10630" priority="12943">
      <formula>(IF($C2458=9,1,0)=1)</formula>
    </cfRule>
    <cfRule type="expression" dxfId="10629" priority="12944">
      <formula>$H2458=1</formula>
    </cfRule>
  </conditionalFormatting>
  <conditionalFormatting sqref="F2459">
    <cfRule type="expression" dxfId="10628" priority="12921">
      <formula>(IF($C2459=0,1,0)=1)</formula>
    </cfRule>
  </conditionalFormatting>
  <conditionalFormatting sqref="F2459">
    <cfRule type="expression" dxfId="10627" priority="12922">
      <formula>$H2459&lt;0</formula>
    </cfRule>
    <cfRule type="expression" dxfId="10626" priority="12923">
      <formula>(IF($C2459=1,1,0)=1)</formula>
    </cfRule>
    <cfRule type="expression" dxfId="10625" priority="12924">
      <formula>(IF($C2459=2,1,0)=1)</formula>
    </cfRule>
    <cfRule type="expression" dxfId="10624" priority="12925">
      <formula>(IF($C2459=3,1,0)=1)</formula>
    </cfRule>
    <cfRule type="expression" dxfId="10623" priority="12926">
      <formula>(IF($C2459=4,1,0)=1)</formula>
    </cfRule>
    <cfRule type="expression" dxfId="10622" priority="12927">
      <formula>(IF($C2459=5,1,0)=1)</formula>
    </cfRule>
    <cfRule type="expression" dxfId="10621" priority="12928">
      <formula>(IF($C2459=6,1,0)=1)</formula>
    </cfRule>
    <cfRule type="expression" dxfId="10620" priority="12929">
      <formula>(IF($C2459=7,1,0)=1)</formula>
    </cfRule>
    <cfRule type="expression" dxfId="10619" priority="12930">
      <formula>(IF($C2459=8,1,0)=1)</formula>
    </cfRule>
    <cfRule type="expression" dxfId="10618" priority="12931">
      <formula>(IF($C2459=9,1,0)=1)</formula>
    </cfRule>
    <cfRule type="expression" dxfId="10617" priority="12932">
      <formula>$H2459=1</formula>
    </cfRule>
  </conditionalFormatting>
  <conditionalFormatting sqref="F2460">
    <cfRule type="expression" dxfId="10616" priority="12909">
      <formula>(IF($C2460=0,1,0)=1)</formula>
    </cfRule>
  </conditionalFormatting>
  <conditionalFormatting sqref="F2460">
    <cfRule type="expression" dxfId="10615" priority="12910">
      <formula>$H2460&lt;0</formula>
    </cfRule>
    <cfRule type="expression" dxfId="10614" priority="12911">
      <formula>(IF($C2460=1,1,0)=1)</formula>
    </cfRule>
    <cfRule type="expression" dxfId="10613" priority="12912">
      <formula>(IF($C2460=2,1,0)=1)</formula>
    </cfRule>
    <cfRule type="expression" dxfId="10612" priority="12913">
      <formula>(IF($C2460=3,1,0)=1)</formula>
    </cfRule>
    <cfRule type="expression" dxfId="10611" priority="12914">
      <formula>(IF($C2460=4,1,0)=1)</formula>
    </cfRule>
    <cfRule type="expression" dxfId="10610" priority="12915">
      <formula>(IF($C2460=5,1,0)=1)</formula>
    </cfRule>
    <cfRule type="expression" dxfId="10609" priority="12916">
      <formula>(IF($C2460=6,1,0)=1)</formula>
    </cfRule>
    <cfRule type="expression" dxfId="10608" priority="12917">
      <formula>(IF($C2460=7,1,0)=1)</formula>
    </cfRule>
    <cfRule type="expression" dxfId="10607" priority="12918">
      <formula>(IF($C2460=8,1,0)=1)</formula>
    </cfRule>
    <cfRule type="expression" dxfId="10606" priority="12919">
      <formula>(IF($C2460=9,1,0)=1)</formula>
    </cfRule>
    <cfRule type="expression" dxfId="10605" priority="12920">
      <formula>$H2460=1</formula>
    </cfRule>
  </conditionalFormatting>
  <conditionalFormatting sqref="F2461">
    <cfRule type="expression" dxfId="10604" priority="12897">
      <formula>(IF($C2461=0,1,0)=1)</formula>
    </cfRule>
  </conditionalFormatting>
  <conditionalFormatting sqref="F2461">
    <cfRule type="expression" dxfId="10603" priority="12898">
      <formula>$H2461&lt;0</formula>
    </cfRule>
    <cfRule type="expression" dxfId="10602" priority="12899">
      <formula>(IF($C2461=1,1,0)=1)</formula>
    </cfRule>
    <cfRule type="expression" dxfId="10601" priority="12900">
      <formula>(IF($C2461=2,1,0)=1)</formula>
    </cfRule>
    <cfRule type="expression" dxfId="10600" priority="12901">
      <formula>(IF($C2461=3,1,0)=1)</formula>
    </cfRule>
    <cfRule type="expression" dxfId="10599" priority="12902">
      <formula>(IF($C2461=4,1,0)=1)</formula>
    </cfRule>
    <cfRule type="expression" dxfId="10598" priority="12903">
      <formula>(IF($C2461=5,1,0)=1)</formula>
    </cfRule>
    <cfRule type="expression" dxfId="10597" priority="12904">
      <formula>(IF($C2461=6,1,0)=1)</formula>
    </cfRule>
    <cfRule type="expression" dxfId="10596" priority="12905">
      <formula>(IF($C2461=7,1,0)=1)</formula>
    </cfRule>
    <cfRule type="expression" dxfId="10595" priority="12906">
      <formula>(IF($C2461=8,1,0)=1)</formula>
    </cfRule>
    <cfRule type="expression" dxfId="10594" priority="12907">
      <formula>(IF($C2461=9,1,0)=1)</formula>
    </cfRule>
    <cfRule type="expression" dxfId="10593" priority="12908">
      <formula>$H2461=1</formula>
    </cfRule>
  </conditionalFormatting>
  <conditionalFormatting sqref="G2391">
    <cfRule type="expression" dxfId="10592" priority="12814">
      <formula>(IF($C2391=0,1,0)=1)</formula>
    </cfRule>
  </conditionalFormatting>
  <conditionalFormatting sqref="G2391">
    <cfRule type="expression" dxfId="10591" priority="12807">
      <formula>(IF($C2391=0,1,0)=1)</formula>
    </cfRule>
  </conditionalFormatting>
  <conditionalFormatting sqref="G2391">
    <cfRule type="expression" dxfId="10590" priority="12819">
      <formula>(IF($C2391=0,1,0)=1)</formula>
    </cfRule>
  </conditionalFormatting>
  <conditionalFormatting sqref="G2393">
    <cfRule type="expression" dxfId="10589" priority="12864">
      <formula>(IF($C2393=0,1,0)=1)</formula>
    </cfRule>
  </conditionalFormatting>
  <conditionalFormatting sqref="G2393">
    <cfRule type="expression" dxfId="10588" priority="12869">
      <formula>(IF($C2393=0,1,0)=1)</formula>
    </cfRule>
  </conditionalFormatting>
  <conditionalFormatting sqref="G2393">
    <cfRule type="expression" dxfId="10587" priority="12868">
      <formula>(IF($C2393=0,1,0)=1)</formula>
    </cfRule>
  </conditionalFormatting>
  <conditionalFormatting sqref="G2393">
    <cfRule type="expression" dxfId="10586" priority="12867">
      <formula>(IF($C2393=0,1,0)=1)</formula>
    </cfRule>
  </conditionalFormatting>
  <conditionalFormatting sqref="G2393">
    <cfRule type="expression" dxfId="10585" priority="12866">
      <formula>(IF($C2393=0,1,0)=1)</formula>
    </cfRule>
  </conditionalFormatting>
  <conditionalFormatting sqref="G2393">
    <cfRule type="expression" dxfId="10584" priority="12865">
      <formula>(IF($C2393=0,1,0)=1)</formula>
    </cfRule>
  </conditionalFormatting>
  <conditionalFormatting sqref="G2393">
    <cfRule type="expression" dxfId="10583" priority="12863">
      <formula>(IF($C2393=0,1,0)=1)</formula>
    </cfRule>
  </conditionalFormatting>
  <conditionalFormatting sqref="G2393">
    <cfRule type="expression" dxfId="10582" priority="12862">
      <formula>(IF($C2393=0,1,0)=1)</formula>
    </cfRule>
  </conditionalFormatting>
  <conditionalFormatting sqref="G2393">
    <cfRule type="expression" dxfId="10581" priority="12861">
      <formula>(IF($C2393=0,1,0)=1)</formula>
    </cfRule>
  </conditionalFormatting>
  <conditionalFormatting sqref="G2393">
    <cfRule type="expression" dxfId="10580" priority="12860">
      <formula>(IF($C2393=0,1,0)=1)</formula>
    </cfRule>
  </conditionalFormatting>
  <conditionalFormatting sqref="G2393">
    <cfRule type="expression" dxfId="10579" priority="12859">
      <formula>(IF($C2393=0,1,0)=1)</formula>
    </cfRule>
  </conditionalFormatting>
  <conditionalFormatting sqref="G2393">
    <cfRule type="expression" dxfId="10578" priority="12873">
      <formula>(IF($C2393=0,1,0)=1)</formula>
    </cfRule>
  </conditionalFormatting>
  <conditionalFormatting sqref="G2393">
    <cfRule type="expression" dxfId="10577" priority="12872">
      <formula>(IF($C2393=0,1,0)=1)</formula>
    </cfRule>
  </conditionalFormatting>
  <conditionalFormatting sqref="G2393">
    <cfRule type="expression" dxfId="10576" priority="12871">
      <formula>(IF($C2393=0,1,0)=1)</formula>
    </cfRule>
  </conditionalFormatting>
  <conditionalFormatting sqref="G2393">
    <cfRule type="expression" dxfId="10575" priority="12870">
      <formula>(IF($C2393=0,1,0)=1)</formula>
    </cfRule>
  </conditionalFormatting>
  <conditionalFormatting sqref="G2393">
    <cfRule type="expression" dxfId="10574" priority="12874">
      <formula>$H2393&lt;0</formula>
    </cfRule>
    <cfRule type="expression" dxfId="10573" priority="12875">
      <formula>(IF($C2393=1,1,0)=1)</formula>
    </cfRule>
    <cfRule type="expression" dxfId="10572" priority="12876">
      <formula>(IF($C2393=2,1,0)=1)</formula>
    </cfRule>
    <cfRule type="expression" dxfId="10571" priority="12877">
      <formula>(IF($C2393=3,1,0)=1)</formula>
    </cfRule>
    <cfRule type="expression" dxfId="10570" priority="12878">
      <formula>(IF($C2393=4,1,0)=1)</formula>
    </cfRule>
    <cfRule type="expression" dxfId="10569" priority="12879">
      <formula>(IF($C2393=5,1,0)=1)</formula>
    </cfRule>
    <cfRule type="expression" dxfId="10568" priority="12880">
      <formula>(IF($C2393=6,1,0)=1)</formula>
    </cfRule>
    <cfRule type="expression" dxfId="10567" priority="12881">
      <formula>(IF($C2393=7,1,0)=1)</formula>
    </cfRule>
    <cfRule type="expression" dxfId="10566" priority="12882">
      <formula>(IF($C2393=8,1,0)=1)</formula>
    </cfRule>
    <cfRule type="expression" dxfId="10565" priority="12883">
      <formula>(IF($C2393=9,1,0)=1)</formula>
    </cfRule>
    <cfRule type="expression" dxfId="10564" priority="12884">
      <formula>$H2393=1</formula>
    </cfRule>
  </conditionalFormatting>
  <conditionalFormatting sqref="G2394:G2401">
    <cfRule type="expression" dxfId="10563" priority="12833">
      <formula>(IF($C2394=0,1,0)=1)</formula>
    </cfRule>
  </conditionalFormatting>
  <conditionalFormatting sqref="G2394:G2401">
    <cfRule type="expression" dxfId="10562" priority="12847">
      <formula>(IF($C2394=0,1,0)=1)</formula>
    </cfRule>
  </conditionalFormatting>
  <conditionalFormatting sqref="G2394:G2401">
    <cfRule type="expression" dxfId="10561" priority="12846">
      <formula>(IF($C2394=0,1,0)=1)</formula>
    </cfRule>
  </conditionalFormatting>
  <conditionalFormatting sqref="G2394:G2401">
    <cfRule type="expression" dxfId="10560" priority="12845">
      <formula>(IF($C2394=0,1,0)=1)</formula>
    </cfRule>
  </conditionalFormatting>
  <conditionalFormatting sqref="G2394:G2401">
    <cfRule type="expression" dxfId="10559" priority="12844">
      <formula>(IF($C2394=0,1,0)=1)</formula>
    </cfRule>
  </conditionalFormatting>
  <conditionalFormatting sqref="G2394:G2401">
    <cfRule type="expression" dxfId="10558" priority="12843">
      <formula>(IF($C2394=0,1,0)=1)</formula>
    </cfRule>
  </conditionalFormatting>
  <conditionalFormatting sqref="G2394:G2401">
    <cfRule type="expression" dxfId="10557" priority="12838">
      <formula>(IF($C2394=0,1,0)=1)</formula>
    </cfRule>
  </conditionalFormatting>
  <conditionalFormatting sqref="G2394:G2401">
    <cfRule type="expression" dxfId="10556" priority="12837">
      <formula>(IF($C2394=0,1,0)=1)</formula>
    </cfRule>
  </conditionalFormatting>
  <conditionalFormatting sqref="G2394:G2401">
    <cfRule type="expression" dxfId="10555" priority="12842">
      <formula>(IF($C2394=0,1,0)=1)</formula>
    </cfRule>
  </conditionalFormatting>
  <conditionalFormatting sqref="G2394:G2401">
    <cfRule type="expression" dxfId="10554" priority="12841">
      <formula>(IF($C2394=0,1,0)=1)</formula>
    </cfRule>
  </conditionalFormatting>
  <conditionalFormatting sqref="G2394:G2401">
    <cfRule type="expression" dxfId="10553" priority="12840">
      <formula>(IF($C2394=0,1,0)=1)</formula>
    </cfRule>
  </conditionalFormatting>
  <conditionalFormatting sqref="G2394:G2401">
    <cfRule type="expression" dxfId="10552" priority="12839">
      <formula>(IF($C2394=0,1,0)=1)</formula>
    </cfRule>
  </conditionalFormatting>
  <conditionalFormatting sqref="G2394:G2401">
    <cfRule type="expression" dxfId="10551" priority="12836">
      <formula>(IF($C2394=0,1,0)=1)</formula>
    </cfRule>
  </conditionalFormatting>
  <conditionalFormatting sqref="G2394:G2401">
    <cfRule type="expression" dxfId="10550" priority="12835">
      <formula>(IF($C2394=0,1,0)=1)</formula>
    </cfRule>
  </conditionalFormatting>
  <conditionalFormatting sqref="G2394:G2401">
    <cfRule type="expression" dxfId="10549" priority="12834">
      <formula>(IF($C2394=0,1,0)=1)</formula>
    </cfRule>
  </conditionalFormatting>
  <conditionalFormatting sqref="G2394:G2401">
    <cfRule type="expression" dxfId="10548" priority="12848">
      <formula>$H2394&lt;0</formula>
    </cfRule>
    <cfRule type="expression" dxfId="10547" priority="12849">
      <formula>(IF($C2394=1,1,0)=1)</formula>
    </cfRule>
    <cfRule type="expression" dxfId="10546" priority="12850">
      <formula>(IF($C2394=2,1,0)=1)</formula>
    </cfRule>
    <cfRule type="expression" dxfId="10545" priority="12851">
      <formula>(IF($C2394=3,1,0)=1)</formula>
    </cfRule>
    <cfRule type="expression" dxfId="10544" priority="12852">
      <formula>(IF($C2394=4,1,0)=1)</formula>
    </cfRule>
    <cfRule type="expression" dxfId="10543" priority="12853">
      <formula>(IF($C2394=5,1,0)=1)</formula>
    </cfRule>
    <cfRule type="expression" dxfId="10542" priority="12854">
      <formula>(IF($C2394=6,1,0)=1)</formula>
    </cfRule>
    <cfRule type="expression" dxfId="10541" priority="12855">
      <formula>(IF($C2394=7,1,0)=1)</formula>
    </cfRule>
    <cfRule type="expression" dxfId="10540" priority="12856">
      <formula>(IF($C2394=8,1,0)=1)</formula>
    </cfRule>
    <cfRule type="expression" dxfId="10539" priority="12857">
      <formula>(IF($C2394=9,1,0)=1)</formula>
    </cfRule>
    <cfRule type="expression" dxfId="10538" priority="12858">
      <formula>$H2394=1</formula>
    </cfRule>
  </conditionalFormatting>
  <conditionalFormatting sqref="G2391">
    <cfRule type="expression" dxfId="10537" priority="12821">
      <formula>(IF($C2391=0,1,0)=1)</formula>
    </cfRule>
  </conditionalFormatting>
  <conditionalFormatting sqref="G2391">
    <cfRule type="expression" dxfId="10536" priority="12820">
      <formula>(IF($C2391=0,1,0)=1)</formula>
    </cfRule>
  </conditionalFormatting>
  <conditionalFormatting sqref="G2391">
    <cfRule type="expression" dxfId="10535" priority="12818">
      <formula>(IF($C2391=0,1,0)=1)</formula>
    </cfRule>
  </conditionalFormatting>
  <conditionalFormatting sqref="G2391">
    <cfRule type="expression" dxfId="10534" priority="12817">
      <formula>(IF($C2391=0,1,0)=1)</formula>
    </cfRule>
  </conditionalFormatting>
  <conditionalFormatting sqref="G2391">
    <cfRule type="expression" dxfId="10533" priority="12812">
      <formula>(IF($C2391=0,1,0)=1)</formula>
    </cfRule>
  </conditionalFormatting>
  <conditionalFormatting sqref="G2391">
    <cfRule type="expression" dxfId="10532" priority="12811">
      <formula>(IF($C2391=0,1,0)=1)</formula>
    </cfRule>
  </conditionalFormatting>
  <conditionalFormatting sqref="G2391">
    <cfRule type="expression" dxfId="10531" priority="12816">
      <formula>(IF($C2391=0,1,0)=1)</formula>
    </cfRule>
  </conditionalFormatting>
  <conditionalFormatting sqref="G2391">
    <cfRule type="expression" dxfId="10530" priority="12815">
      <formula>(IF($C2391=0,1,0)=1)</formula>
    </cfRule>
  </conditionalFormatting>
  <conditionalFormatting sqref="G2391">
    <cfRule type="expression" dxfId="10529" priority="12813">
      <formula>(IF($C2391=0,1,0)=1)</formula>
    </cfRule>
  </conditionalFormatting>
  <conditionalFormatting sqref="G2391">
    <cfRule type="expression" dxfId="10528" priority="12810">
      <formula>(IF($C2391=0,1,0)=1)</formula>
    </cfRule>
  </conditionalFormatting>
  <conditionalFormatting sqref="G2391">
    <cfRule type="expression" dxfId="10527" priority="12809">
      <formula>(IF($C2391=0,1,0)=1)</formula>
    </cfRule>
  </conditionalFormatting>
  <conditionalFormatting sqref="G2391">
    <cfRule type="expression" dxfId="10526" priority="12808">
      <formula>(IF($C2391=0,1,0)=1)</formula>
    </cfRule>
  </conditionalFormatting>
  <conditionalFormatting sqref="G2391">
    <cfRule type="expression" dxfId="10525" priority="12822">
      <formula>$H2391&lt;0</formula>
    </cfRule>
    <cfRule type="expression" dxfId="10524" priority="12823">
      <formula>(IF($C2391=1,1,0)=1)</formula>
    </cfRule>
    <cfRule type="expression" dxfId="10523" priority="12824">
      <formula>(IF($C2391=2,1,0)=1)</formula>
    </cfRule>
    <cfRule type="expression" dxfId="10522" priority="12825">
      <formula>(IF($C2391=3,1,0)=1)</formula>
    </cfRule>
    <cfRule type="expression" dxfId="10521" priority="12826">
      <formula>(IF($C2391=4,1,0)=1)</formula>
    </cfRule>
    <cfRule type="expression" dxfId="10520" priority="12827">
      <formula>(IF($C2391=5,1,0)=1)</formula>
    </cfRule>
    <cfRule type="expression" dxfId="10519" priority="12828">
      <formula>(IF($C2391=6,1,0)=1)</formula>
    </cfRule>
    <cfRule type="expression" dxfId="10518" priority="12829">
      <formula>(IF($C2391=7,1,0)=1)</formula>
    </cfRule>
    <cfRule type="expression" dxfId="10517" priority="12830">
      <formula>(IF($C2391=8,1,0)=1)</formula>
    </cfRule>
    <cfRule type="expression" dxfId="10516" priority="12831">
      <formula>(IF($C2391=9,1,0)=1)</formula>
    </cfRule>
    <cfRule type="expression" dxfId="10515" priority="12832">
      <formula>$H2391=1</formula>
    </cfRule>
  </conditionalFormatting>
  <conditionalFormatting sqref="J2388">
    <cfRule type="expression" dxfId="10514" priority="12806">
      <formula>(IF($C2388=0,1,0)=1)</formula>
    </cfRule>
  </conditionalFormatting>
  <conditionalFormatting sqref="I2388">
    <cfRule type="expression" dxfId="10513" priority="12805">
      <formula>(IF($C2388=0,1,0)=1)</formula>
    </cfRule>
  </conditionalFormatting>
  <conditionalFormatting sqref="F2416">
    <cfRule type="expression" dxfId="10512" priority="12804">
      <formula>(IF($C2416=0,1,0)=1)</formula>
    </cfRule>
  </conditionalFormatting>
  <conditionalFormatting sqref="F2417">
    <cfRule type="expression" dxfId="10511" priority="12803">
      <formula>(IF($C2417=0,1,0)=1)</formula>
    </cfRule>
  </conditionalFormatting>
  <conditionalFormatting sqref="F2417">
    <cfRule type="expression" dxfId="10510" priority="12802">
      <formula>(IF($C2417=0,1,0)=1)</formula>
    </cfRule>
  </conditionalFormatting>
  <conditionalFormatting sqref="F2418">
    <cfRule type="expression" dxfId="10509" priority="12801">
      <formula>(IF($C2418=0,1,0)=1)</formula>
    </cfRule>
  </conditionalFormatting>
  <conditionalFormatting sqref="F2419">
    <cfRule type="expression" dxfId="10508" priority="12800">
      <formula>(IF($C2419=0,1,0)=1)</formula>
    </cfRule>
  </conditionalFormatting>
  <conditionalFormatting sqref="F2420">
    <cfRule type="expression" dxfId="10507" priority="12799">
      <formula>(IF($C2420=0,1,0)=1)</formula>
    </cfRule>
  </conditionalFormatting>
  <conditionalFormatting sqref="F2421">
    <cfRule type="expression" dxfId="10506" priority="12798">
      <formula>(IF($C2421=0,1,0)=1)</formula>
    </cfRule>
  </conditionalFormatting>
  <conditionalFormatting sqref="F2422">
    <cfRule type="expression" dxfId="10505" priority="12797">
      <formula>(IF($C2422=0,1,0)=1)</formula>
    </cfRule>
  </conditionalFormatting>
  <conditionalFormatting sqref="K2473:L2473 H2473">
    <cfRule type="expression" dxfId="10504" priority="12785">
      <formula>(IF($C2473=0,1,0)=1)</formula>
    </cfRule>
  </conditionalFormatting>
  <conditionalFormatting sqref="C2473">
    <cfRule type="expression" dxfId="10503" priority="12783">
      <formula>(IF($C2473=0,1,0)=1)</formula>
    </cfRule>
  </conditionalFormatting>
  <conditionalFormatting sqref="S2473">
    <cfRule type="dataBar" priority="12782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{68F4AC13-9857-49F9-88A8-0645E36EC06B}</x14:id>
        </ext>
      </extLst>
    </cfRule>
  </conditionalFormatting>
  <conditionalFormatting sqref="P2473:Q2473 S2473">
    <cfRule type="expression" dxfId="10502" priority="12781">
      <formula>(IF($C2473=0,1,0)=1)</formula>
    </cfRule>
  </conditionalFormatting>
  <conditionalFormatting sqref="H2473">
    <cfRule type="iconSet" priority="12784">
      <iconSet iconSet="3Symbols" showValue="0">
        <cfvo type="percent" val="0"/>
        <cfvo type="num" val="0"/>
        <cfvo type="num" val="1"/>
      </iconSet>
    </cfRule>
  </conditionalFormatting>
  <conditionalFormatting sqref="D2473:D2477">
    <cfRule type="expression" dxfId="10501" priority="12780">
      <formula>(IF($C2473=0,1,0)=1)</formula>
    </cfRule>
  </conditionalFormatting>
  <conditionalFormatting sqref="F2473">
    <cfRule type="expression" dxfId="10500" priority="12779">
      <formula>(IF($C2473=0,1,0)=1)</formula>
    </cfRule>
  </conditionalFormatting>
  <conditionalFormatting sqref="I2473">
    <cfRule type="expression" dxfId="10499" priority="12778">
      <formula>(IF($C2473=0,1,0)=1)</formula>
    </cfRule>
  </conditionalFormatting>
  <conditionalFormatting sqref="J2473">
    <cfRule type="expression" dxfId="10498" priority="12777">
      <formula>(IF($C2473=0,1,0)=1)</formula>
    </cfRule>
  </conditionalFormatting>
  <conditionalFormatting sqref="F2473 C2473:D2473 D2474:D2477">
    <cfRule type="expression" dxfId="10497" priority="12786">
      <formula>$H2473&lt;0</formula>
    </cfRule>
    <cfRule type="expression" dxfId="10496" priority="12787">
      <formula>(IF($C2473=1,1,0)=1)</formula>
    </cfRule>
    <cfRule type="expression" dxfId="10495" priority="12788">
      <formula>(IF($C2473=2,1,0)=1)</formula>
    </cfRule>
    <cfRule type="expression" dxfId="10494" priority="12789">
      <formula>(IF($C2473=3,1,0)=1)</formula>
    </cfRule>
    <cfRule type="expression" dxfId="10493" priority="12790">
      <formula>(IF($C2473=4,1,0)=1)</formula>
    </cfRule>
    <cfRule type="expression" dxfId="10492" priority="12791">
      <formula>(IF($C2473=5,1,0)=1)</formula>
    </cfRule>
    <cfRule type="expression" dxfId="10491" priority="12792">
      <formula>(IF($C2473=6,1,0)=1)</formula>
    </cfRule>
    <cfRule type="expression" dxfId="10490" priority="12793">
      <formula>(IF($C2473=7,1,0)=1)</formula>
    </cfRule>
    <cfRule type="expression" dxfId="10489" priority="12794">
      <formula>(IF($C2473=8,1,0)=1)</formula>
    </cfRule>
    <cfRule type="expression" dxfId="10488" priority="12795">
      <formula>(IF($C2473=9,1,0)=1)</formula>
    </cfRule>
    <cfRule type="expression" dxfId="10487" priority="12796">
      <formula>$H2473=1</formula>
    </cfRule>
  </conditionalFormatting>
  <conditionalFormatting sqref="E2473">
    <cfRule type="expression" dxfId="10486" priority="12763">
      <formula>(IF($C2473=0,1,0)=1)</formula>
    </cfRule>
  </conditionalFormatting>
  <conditionalFormatting sqref="G2473">
    <cfRule type="expression" dxfId="10485" priority="12751">
      <formula>(IF($C2473=0,1,0)=1)</formula>
    </cfRule>
  </conditionalFormatting>
  <conditionalFormatting sqref="G2473">
    <cfRule type="expression" dxfId="10484" priority="12750">
      <formula>(IF($C2473=0,1,0)=1)</formula>
    </cfRule>
  </conditionalFormatting>
  <conditionalFormatting sqref="G2473">
    <cfRule type="expression" dxfId="10483" priority="12749">
      <formula>(IF($C2473=0,1,0)=1)</formula>
    </cfRule>
  </conditionalFormatting>
  <conditionalFormatting sqref="G2473">
    <cfRule type="expression" dxfId="10482" priority="12748">
      <formula>(IF($C2473=0,1,0)=1)</formula>
    </cfRule>
  </conditionalFormatting>
  <conditionalFormatting sqref="G2473">
    <cfRule type="expression" dxfId="10481" priority="12747">
      <formula>(IF($C2473=0,1,0)=1)</formula>
    </cfRule>
  </conditionalFormatting>
  <conditionalFormatting sqref="G2473">
    <cfRule type="expression" dxfId="10480" priority="12746">
      <formula>(IF($C2473=0,1,0)=1)</formula>
    </cfRule>
  </conditionalFormatting>
  <conditionalFormatting sqref="G2473">
    <cfRule type="expression" dxfId="10479" priority="12745">
      <formula>(IF($C2473=0,1,0)=1)</formula>
    </cfRule>
  </conditionalFormatting>
  <conditionalFormatting sqref="G2473">
    <cfRule type="expression" dxfId="10478" priority="12744">
      <formula>(IF($C2473=0,1,0)=1)</formula>
    </cfRule>
  </conditionalFormatting>
  <conditionalFormatting sqref="G2473">
    <cfRule type="expression" dxfId="10477" priority="12743">
      <formula>(IF($C2473=0,1,0)=1)</formula>
    </cfRule>
  </conditionalFormatting>
  <conditionalFormatting sqref="G2473">
    <cfRule type="expression" dxfId="10476" priority="12742">
      <formula>(IF($C2473=0,1,0)=1)</formula>
    </cfRule>
  </conditionalFormatting>
  <conditionalFormatting sqref="G2473">
    <cfRule type="expression" dxfId="10475" priority="12741">
      <formula>(IF($C2473=0,1,0)=1)</formula>
    </cfRule>
  </conditionalFormatting>
  <conditionalFormatting sqref="G2473">
    <cfRule type="expression" dxfId="10474" priority="12740">
      <formula>(IF($C2473=0,1,0)=1)</formula>
    </cfRule>
  </conditionalFormatting>
  <conditionalFormatting sqref="G2473">
    <cfRule type="expression" dxfId="10473" priority="12739">
      <formula>(IF($C2473=0,1,0)=1)</formula>
    </cfRule>
  </conditionalFormatting>
  <conditionalFormatting sqref="G2473">
    <cfRule type="expression" dxfId="10472" priority="12738">
      <formula>(IF($C2473=0,1,0)=1)</formula>
    </cfRule>
  </conditionalFormatting>
  <conditionalFormatting sqref="G2473">
    <cfRule type="expression" dxfId="10471" priority="12737">
      <formula>(IF($C2473=0,1,0)=1)</formula>
    </cfRule>
  </conditionalFormatting>
  <conditionalFormatting sqref="E2473">
    <cfRule type="expression" dxfId="10470" priority="12764">
      <formula>$H2473&lt;0</formula>
    </cfRule>
    <cfRule type="expression" dxfId="10469" priority="12765">
      <formula>(IF($C2473=1,1,0)=1)</formula>
    </cfRule>
    <cfRule type="expression" dxfId="10468" priority="12766">
      <formula>(IF($C2473=2,1,0)=1)</formula>
    </cfRule>
    <cfRule type="expression" dxfId="10467" priority="12767">
      <formula>(IF($C2473=3,1,0)=1)</formula>
    </cfRule>
    <cfRule type="expression" dxfId="10466" priority="12768">
      <formula>(IF($C2473=4,1,0)=1)</formula>
    </cfRule>
    <cfRule type="expression" dxfId="10465" priority="12769">
      <formula>(IF($C2473=5,1,0)=1)</formula>
    </cfRule>
    <cfRule type="expression" dxfId="10464" priority="12770">
      <formula>(IF($C2473=6,1,0)=1)</formula>
    </cfRule>
    <cfRule type="expression" dxfId="10463" priority="12771">
      <formula>(IF($C2473=7,1,0)=1)</formula>
    </cfRule>
    <cfRule type="expression" dxfId="10462" priority="12772">
      <formula>(IF($C2473=8,1,0)=1)</formula>
    </cfRule>
    <cfRule type="expression" dxfId="10461" priority="12773">
      <formula>(IF($C2473=9,1,0)=1)</formula>
    </cfRule>
    <cfRule type="expression" dxfId="10460" priority="12774">
      <formula>$H2473=1</formula>
    </cfRule>
  </conditionalFormatting>
  <conditionalFormatting sqref="G2473">
    <cfRule type="expression" dxfId="10459" priority="12752">
      <formula>$H2473&lt;0</formula>
    </cfRule>
    <cfRule type="expression" dxfId="10458" priority="12753">
      <formula>(IF($C2473=1,1,0)=1)</formula>
    </cfRule>
    <cfRule type="expression" dxfId="10457" priority="12754">
      <formula>(IF($C2473=2,1,0)=1)</formula>
    </cfRule>
    <cfRule type="expression" dxfId="10456" priority="12755">
      <formula>(IF($C2473=3,1,0)=1)</formula>
    </cfRule>
    <cfRule type="expression" dxfId="10455" priority="12756">
      <formula>(IF($C2473=4,1,0)=1)</formula>
    </cfRule>
    <cfRule type="expression" dxfId="10454" priority="12757">
      <formula>(IF($C2473=5,1,0)=1)</formula>
    </cfRule>
    <cfRule type="expression" dxfId="10453" priority="12758">
      <formula>(IF($C2473=6,1,0)=1)</formula>
    </cfRule>
    <cfRule type="expression" dxfId="10452" priority="12759">
      <formula>(IF($C2473=7,1,0)=1)</formula>
    </cfRule>
    <cfRule type="expression" dxfId="10451" priority="12760">
      <formula>(IF($C2473=8,1,0)=1)</formula>
    </cfRule>
    <cfRule type="expression" dxfId="10450" priority="12761">
      <formula>(IF($C2473=9,1,0)=1)</formula>
    </cfRule>
    <cfRule type="expression" dxfId="10449" priority="12762">
      <formula>$H2473=1</formula>
    </cfRule>
  </conditionalFormatting>
  <conditionalFormatting sqref="H2565:H2567">
    <cfRule type="iconSet" priority="12721">
      <iconSet iconSet="3Symbols" showValue="0">
        <cfvo type="percent" val="0"/>
        <cfvo type="num" val="0"/>
        <cfvo type="num" val="1"/>
      </iconSet>
    </cfRule>
  </conditionalFormatting>
  <conditionalFormatting sqref="C2537:E2538 C2497:E2500 H2512:H2513 G2512 G2498:H2500 C2512:E2512 G2497:J2497 C2509:C2511 E2509:I2511 H2525 P2509:Q2511 C2550:E2551 H2563:H2564 G2537:H2538 G2550:H2551 C2617:C2621 G2616:H2621 L2615:L2621 L2498:L2567 G2565:H2567 F2610:F2621 H2591:K2592 S2616:S2621 S2509:S2511 P2616:Q2621">
    <cfRule type="expression" dxfId="10448" priority="12718">
      <formula>(IF($C2497=0,1,0)=1)</formula>
    </cfRule>
  </conditionalFormatting>
  <conditionalFormatting sqref="S2497">
    <cfRule type="dataBar" priority="12717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{A844D463-8BF2-4EF6-A967-00C2D8D5156E}</x14:id>
        </ext>
      </extLst>
    </cfRule>
  </conditionalFormatting>
  <conditionalFormatting sqref="K2497 P2497:Q2497 S2497">
    <cfRule type="expression" dxfId="10447" priority="12716">
      <formula>(IF($C2497=0,1,0)=1)</formula>
    </cfRule>
  </conditionalFormatting>
  <conditionalFormatting sqref="H2497">
    <cfRule type="iconSet" priority="12719">
      <iconSet iconSet="3Symbols" showValue="0">
        <cfvo type="percent" val="0"/>
        <cfvo type="num" val="0"/>
        <cfvo type="num" val="1"/>
      </iconSet>
    </cfRule>
  </conditionalFormatting>
  <conditionalFormatting sqref="S2498:S2500">
    <cfRule type="dataBar" priority="12715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{BFB9D6E1-C774-48A8-9308-D61819484D77}</x14:id>
        </ext>
      </extLst>
    </cfRule>
  </conditionalFormatting>
  <conditionalFormatting sqref="C2513:E2513 K2498:K2500 C2525:E2525 K2512:K2513 K2525 K2537:K2538 K2550:K2551 K2563:K2564 P2498:Q2500 S2498:S2500">
    <cfRule type="expression" dxfId="10446" priority="12714">
      <formula>(IF($C2498=0,1,0)=1)</formula>
    </cfRule>
  </conditionalFormatting>
  <conditionalFormatting sqref="S2512">
    <cfRule type="dataBar" priority="12713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{92B74B74-345D-42BE-8E72-E14AE92E1BE8}</x14:id>
        </ext>
      </extLst>
    </cfRule>
  </conditionalFormatting>
  <conditionalFormatting sqref="P2512:Q2512 S2512">
    <cfRule type="expression" dxfId="10445" priority="12712">
      <formula>(IF($C2512=0,1,0)=1)</formula>
    </cfRule>
  </conditionalFormatting>
  <conditionalFormatting sqref="P2513:Q2513 S2513">
    <cfRule type="expression" dxfId="10444" priority="12708">
      <formula>(IF($C2513=0,1,0)=1)</formula>
    </cfRule>
  </conditionalFormatting>
  <conditionalFormatting sqref="S2513">
    <cfRule type="dataBar" priority="12709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{C0425436-9F8F-4332-97E4-76D0D3300A6A}</x14:id>
        </ext>
      </extLst>
    </cfRule>
  </conditionalFormatting>
  <conditionalFormatting sqref="P2538:Q2538 S2538">
    <cfRule type="expression" dxfId="10443" priority="12704">
      <formula>(IF($C2538=0,1,0)=1)</formula>
    </cfRule>
  </conditionalFormatting>
  <conditionalFormatting sqref="S2537">
    <cfRule type="dataBar" priority="12711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{A7B0FCA3-784A-4A3D-87CD-18B9040470BC}</x14:id>
        </ext>
      </extLst>
    </cfRule>
  </conditionalFormatting>
  <conditionalFormatting sqref="P2537:Q2537 S2537">
    <cfRule type="expression" dxfId="10442" priority="12710">
      <formula>(IF($C2537=0,1,0)=1)</formula>
    </cfRule>
  </conditionalFormatting>
  <conditionalFormatting sqref="P2525:Q2525 S2525">
    <cfRule type="expression" dxfId="10441" priority="12706">
      <formula>(IF($C2525=0,1,0)=1)</formula>
    </cfRule>
  </conditionalFormatting>
  <conditionalFormatting sqref="S2525">
    <cfRule type="dataBar" priority="12707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{7878E773-F42C-4BF0-8AA3-045F09A53660}</x14:id>
        </ext>
      </extLst>
    </cfRule>
  </conditionalFormatting>
  <conditionalFormatting sqref="S2538">
    <cfRule type="dataBar" priority="12705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{A702911A-217D-4455-8DF5-5BD651275AC6}</x14:id>
        </ext>
      </extLst>
    </cfRule>
  </conditionalFormatting>
  <conditionalFormatting sqref="S2550">
    <cfRule type="dataBar" priority="12703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{E6D651A0-7257-4665-BC65-5CFA61D78FEF}</x14:id>
        </ext>
      </extLst>
    </cfRule>
  </conditionalFormatting>
  <conditionalFormatting sqref="P2550:Q2550 S2550">
    <cfRule type="expression" dxfId="10440" priority="12702">
      <formula>(IF($C2550=0,1,0)=1)</formula>
    </cfRule>
  </conditionalFormatting>
  <conditionalFormatting sqref="S2551">
    <cfRule type="dataBar" priority="12701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{26B4CA62-8DD7-44D7-921C-F12B45E42D51}</x14:id>
        </ext>
      </extLst>
    </cfRule>
  </conditionalFormatting>
  <conditionalFormatting sqref="P2551:Q2551 S2551">
    <cfRule type="expression" dxfId="10439" priority="12700">
      <formula>(IF($C2551=0,1,0)=1)</formula>
    </cfRule>
  </conditionalFormatting>
  <conditionalFormatting sqref="C2563:E2564 G2563:G2564">
    <cfRule type="expression" dxfId="10438" priority="12699">
      <formula>(IF($C2563=0,1,0)=1)</formula>
    </cfRule>
  </conditionalFormatting>
  <conditionalFormatting sqref="S2563">
    <cfRule type="dataBar" priority="12698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{0D6FACFF-35E4-4112-AEE8-2BE5DF8ABB5B}</x14:id>
        </ext>
      </extLst>
    </cfRule>
  </conditionalFormatting>
  <conditionalFormatting sqref="P2563:Q2563 S2563">
    <cfRule type="expression" dxfId="10437" priority="12697">
      <formula>(IF($C2563=0,1,0)=1)</formula>
    </cfRule>
  </conditionalFormatting>
  <conditionalFormatting sqref="S2564">
    <cfRule type="dataBar" priority="12696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{FB9B108E-32C4-4EF7-8118-35F7731BE0E6}</x14:id>
        </ext>
      </extLst>
    </cfRule>
  </conditionalFormatting>
  <conditionalFormatting sqref="P2564:Q2564 S2564">
    <cfRule type="expression" dxfId="10436" priority="12695">
      <formula>(IF($C2564=0,1,0)=1)</formula>
    </cfRule>
  </conditionalFormatting>
  <conditionalFormatting sqref="G2513 G2525">
    <cfRule type="expression" dxfId="10435" priority="12694">
      <formula>(IF($C2513=0,1,0)=1)</formula>
    </cfRule>
  </conditionalFormatting>
  <conditionalFormatting sqref="C2565:E2567">
    <cfRule type="expression" dxfId="10434" priority="12693">
      <formula>(IF($C2565=0,1,0)=1)</formula>
    </cfRule>
  </conditionalFormatting>
  <conditionalFormatting sqref="S2565:S2567">
    <cfRule type="dataBar" priority="12692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{8083805E-716E-4CE3-8C84-49081784DBF5}</x14:id>
        </ext>
      </extLst>
    </cfRule>
  </conditionalFormatting>
  <conditionalFormatting sqref="K2565:K2567 P2565:Q2567 S2565:S2567">
    <cfRule type="expression" dxfId="10433" priority="12691">
      <formula>(IF($C2565=0,1,0)=1)</formula>
    </cfRule>
  </conditionalFormatting>
  <conditionalFormatting sqref="H2537:H2538 H2512:H2513 H2498:H2500 H2525 H2550:H2551 H2563:H2564">
    <cfRule type="iconSet" priority="12720">
      <iconSet iconSet="3Symbols" showValue="0">
        <cfvo type="percent" val="0"/>
        <cfvo type="num" val="0"/>
        <cfvo type="num" val="1"/>
      </iconSet>
    </cfRule>
  </conditionalFormatting>
  <conditionalFormatting sqref="F2537:F2538 F2497:F2500 F2512 F2550:F2551">
    <cfRule type="expression" dxfId="10432" priority="12690">
      <formula>(IF($C2497=0,1,0)=1)</formula>
    </cfRule>
  </conditionalFormatting>
  <conditionalFormatting sqref="F2563:F2564">
    <cfRule type="expression" dxfId="10431" priority="12689">
      <formula>(IF($C2563=0,1,0)=1)</formula>
    </cfRule>
  </conditionalFormatting>
  <conditionalFormatting sqref="F2513 F2525">
    <cfRule type="expression" dxfId="10430" priority="12688">
      <formula>(IF($C2513=0,1,0)=1)</formula>
    </cfRule>
  </conditionalFormatting>
  <conditionalFormatting sqref="F2565:F2567">
    <cfRule type="expression" dxfId="10429" priority="12687">
      <formula>(IF($C2565=0,1,0)=1)</formula>
    </cfRule>
  </conditionalFormatting>
  <conditionalFormatting sqref="I2498:J2499 I2512:I2513 I2525 I2537 I2564:J2564 I2500 J2500:J2549 I2563">
    <cfRule type="expression" dxfId="10428" priority="12686">
      <formula>(IF($C2498=0,1,0)=1)</formula>
    </cfRule>
  </conditionalFormatting>
  <conditionalFormatting sqref="I2565:J2565 J2566:J2589">
    <cfRule type="expression" dxfId="10427" priority="12685">
      <formula>(IF($C2565=0,1,0)=1)</formula>
    </cfRule>
  </conditionalFormatting>
  <conditionalFormatting sqref="C2497:G2500 C2509:C2511 E2509:G2511 C2525:G2525 C2512:G2513 C2537:G2538 C2593:E2595 C2617:C2621 F2616:G2621 C2579:G2579 C2591:G2592 C2608:G2609 C2563:G2567 C2550:G2551">
    <cfRule type="expression" dxfId="10426" priority="12722">
      <formula>$H2497&lt;0</formula>
    </cfRule>
    <cfRule type="expression" dxfId="10425" priority="12723">
      <formula>(IF($C2497=1,1,0)=1)</formula>
    </cfRule>
    <cfRule type="expression" dxfId="10424" priority="12724">
      <formula>(IF($C2497=2,1,0)=1)</formula>
    </cfRule>
    <cfRule type="expression" dxfId="10423" priority="12725">
      <formula>(IF($C2497=3,1,0)=1)</formula>
    </cfRule>
    <cfRule type="expression" dxfId="10422" priority="12726">
      <formula>(IF($C2497=4,1,0)=1)</formula>
    </cfRule>
    <cfRule type="expression" dxfId="10421" priority="12727">
      <formula>(IF($C2497=5,1,0)=1)</formula>
    </cfRule>
    <cfRule type="expression" dxfId="10420" priority="12728">
      <formula>(IF($C2497=6,1,0)=1)</formula>
    </cfRule>
    <cfRule type="expression" dxfId="10419" priority="12729">
      <formula>(IF($C2497=7,1,0)=1)</formula>
    </cfRule>
    <cfRule type="expression" dxfId="10418" priority="12730">
      <formula>(IF($C2497=8,1,0)=1)</formula>
    </cfRule>
    <cfRule type="expression" dxfId="10417" priority="12731">
      <formula>(IF($C2497=9,1,0)=1)</formula>
    </cfRule>
    <cfRule type="expression" dxfId="10416" priority="12732">
      <formula>$H2497=1</formula>
    </cfRule>
  </conditionalFormatting>
  <conditionalFormatting sqref="G2501:I2501">
    <cfRule type="expression" dxfId="10415" priority="12672">
      <formula>(IF($C2501=0,1,0)=1)</formula>
    </cfRule>
  </conditionalFormatting>
  <conditionalFormatting sqref="C2501:E2501 D2503 D2505 D2507 D2509 D2511">
    <cfRule type="expression" dxfId="10414" priority="12671">
      <formula>(IF($C2501=0,1,0)=1)</formula>
    </cfRule>
  </conditionalFormatting>
  <conditionalFormatting sqref="S2501">
    <cfRule type="dataBar" priority="12670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{6E36FD9F-14F5-4406-9062-5030C4B3FA79}</x14:id>
        </ext>
      </extLst>
    </cfRule>
  </conditionalFormatting>
  <conditionalFormatting sqref="P2501:Q2501 S2501 K2501:K2511">
    <cfRule type="expression" dxfId="10413" priority="12669">
      <formula>(IF($C2501=0,1,0)=1)</formula>
    </cfRule>
  </conditionalFormatting>
  <conditionalFormatting sqref="F2501">
    <cfRule type="expression" dxfId="10412" priority="12668">
      <formula>(IF($C2501=0,1,0)=1)</formula>
    </cfRule>
  </conditionalFormatting>
  <conditionalFormatting sqref="H2501">
    <cfRule type="iconSet" priority="12673">
      <iconSet iconSet="3Symbols" showValue="0">
        <cfvo type="percent" val="0"/>
        <cfvo type="num" val="0"/>
        <cfvo type="num" val="1"/>
      </iconSet>
    </cfRule>
  </conditionalFormatting>
  <conditionalFormatting sqref="C2501:G2501 D2503 D2505 D2507 D2509 D2511">
    <cfRule type="expression" dxfId="10411" priority="12674">
      <formula>$H2501&lt;0</formula>
    </cfRule>
    <cfRule type="expression" dxfId="10410" priority="12675">
      <formula>(IF($C2501=1,1,0)=1)</formula>
    </cfRule>
    <cfRule type="expression" dxfId="10409" priority="12676">
      <formula>(IF($C2501=2,1,0)=1)</formula>
    </cfRule>
    <cfRule type="expression" dxfId="10408" priority="12677">
      <formula>(IF($C2501=3,1,0)=1)</formula>
    </cfRule>
    <cfRule type="expression" dxfId="10407" priority="12678">
      <formula>(IF($C2501=4,1,0)=1)</formula>
    </cfRule>
    <cfRule type="expression" dxfId="10406" priority="12679">
      <formula>(IF($C2501=5,1,0)=1)</formula>
    </cfRule>
    <cfRule type="expression" dxfId="10405" priority="12680">
      <formula>(IF($C2501=6,1,0)=1)</formula>
    </cfRule>
    <cfRule type="expression" dxfId="10404" priority="12681">
      <formula>(IF($C2501=7,1,0)=1)</formula>
    </cfRule>
    <cfRule type="expression" dxfId="10403" priority="12682">
      <formula>(IF($C2501=8,1,0)=1)</formula>
    </cfRule>
    <cfRule type="expression" dxfId="10402" priority="12683">
      <formula>(IF($C2501=9,1,0)=1)</formula>
    </cfRule>
    <cfRule type="expression" dxfId="10401" priority="12684">
      <formula>$H2501=1</formula>
    </cfRule>
  </conditionalFormatting>
  <conditionalFormatting sqref="G2502:I2508">
    <cfRule type="expression" dxfId="10400" priority="12656">
      <formula>(IF($C2502=0,1,0)=1)</formula>
    </cfRule>
  </conditionalFormatting>
  <conditionalFormatting sqref="C2502:E2502 C2503:C2508 E2503:E2508 D2504 D2506 D2508 D2510">
    <cfRule type="expression" dxfId="10399" priority="12655">
      <formula>(IF($C2502=0,1,0)=1)</formula>
    </cfRule>
  </conditionalFormatting>
  <conditionalFormatting sqref="S2502:S2508">
    <cfRule type="dataBar" priority="12654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{689C2C91-622A-4844-850E-E9DF1463FCFE}</x14:id>
        </ext>
      </extLst>
    </cfRule>
  </conditionalFormatting>
  <conditionalFormatting sqref="P2502:Q2508 S2502:S2508">
    <cfRule type="expression" dxfId="10398" priority="12653">
      <formula>(IF($C2502=0,1,0)=1)</formula>
    </cfRule>
  </conditionalFormatting>
  <conditionalFormatting sqref="F2502:F2508">
    <cfRule type="expression" dxfId="10397" priority="12652">
      <formula>(IF($C2502=0,1,0)=1)</formula>
    </cfRule>
  </conditionalFormatting>
  <conditionalFormatting sqref="C2502:G2502 C2503:C2508 E2503:G2508 D2504 D2506 D2508 D2510">
    <cfRule type="expression" dxfId="10396" priority="12657">
      <formula>$H2502&lt;0</formula>
    </cfRule>
    <cfRule type="expression" dxfId="10395" priority="12658">
      <formula>(IF($C2502=1,1,0)=1)</formula>
    </cfRule>
    <cfRule type="expression" dxfId="10394" priority="12659">
      <formula>(IF($C2502=2,1,0)=1)</formula>
    </cfRule>
    <cfRule type="expression" dxfId="10393" priority="12660">
      <formula>(IF($C2502=3,1,0)=1)</formula>
    </cfRule>
    <cfRule type="expression" dxfId="10392" priority="12661">
      <formula>(IF($C2502=4,1,0)=1)</formula>
    </cfRule>
    <cfRule type="expression" dxfId="10391" priority="12662">
      <formula>(IF($C2502=5,1,0)=1)</formula>
    </cfRule>
    <cfRule type="expression" dxfId="10390" priority="12663">
      <formula>(IF($C2502=6,1,0)=1)</formula>
    </cfRule>
    <cfRule type="expression" dxfId="10389" priority="12664">
      <formula>(IF($C2502=7,1,0)=1)</formula>
    </cfRule>
    <cfRule type="expression" dxfId="10388" priority="12665">
      <formula>(IF($C2502=8,1,0)=1)</formula>
    </cfRule>
    <cfRule type="expression" dxfId="10387" priority="12666">
      <formula>(IF($C2502=9,1,0)=1)</formula>
    </cfRule>
    <cfRule type="expression" dxfId="10386" priority="12667">
      <formula>$H2502=1</formula>
    </cfRule>
  </conditionalFormatting>
  <conditionalFormatting sqref="S2509:S2511">
    <cfRule type="dataBar" priority="12651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{7D4ABEF2-83D0-4E07-B54D-4D65D97CB5FC}</x14:id>
        </ext>
      </extLst>
    </cfRule>
  </conditionalFormatting>
  <conditionalFormatting sqref="H2502:H2508">
    <cfRule type="iconSet" priority="12733">
      <iconSet iconSet="3Symbols" showValue="0">
        <cfvo type="percent" val="0"/>
        <cfvo type="num" val="0"/>
        <cfvo type="num" val="1"/>
      </iconSet>
    </cfRule>
  </conditionalFormatting>
  <conditionalFormatting sqref="H2509:H2511">
    <cfRule type="iconSet" priority="12734">
      <iconSet iconSet="3Symbols" showValue="0">
        <cfvo type="percent" val="0"/>
        <cfvo type="num" val="0"/>
        <cfvo type="num" val="1"/>
      </iconSet>
    </cfRule>
  </conditionalFormatting>
  <conditionalFormatting sqref="C2522:C2524 E2522:I2524 P2522:Q2524 S2522:S2524">
    <cfRule type="expression" dxfId="10385" priority="12637">
      <formula>(IF($C2522=0,1,0)=1)</formula>
    </cfRule>
  </conditionalFormatting>
  <conditionalFormatting sqref="C2522:C2524 E2522:G2524">
    <cfRule type="expression" dxfId="10384" priority="12638">
      <formula>$H2522&lt;0</formula>
    </cfRule>
    <cfRule type="expression" dxfId="10383" priority="12639">
      <formula>(IF($C2522=1,1,0)=1)</formula>
    </cfRule>
    <cfRule type="expression" dxfId="10382" priority="12640">
      <formula>(IF($C2522=2,1,0)=1)</formula>
    </cfRule>
    <cfRule type="expression" dxfId="10381" priority="12641">
      <formula>(IF($C2522=3,1,0)=1)</formula>
    </cfRule>
    <cfRule type="expression" dxfId="10380" priority="12642">
      <formula>(IF($C2522=4,1,0)=1)</formula>
    </cfRule>
    <cfRule type="expression" dxfId="10379" priority="12643">
      <formula>(IF($C2522=5,1,0)=1)</formula>
    </cfRule>
    <cfRule type="expression" dxfId="10378" priority="12644">
      <formula>(IF($C2522=6,1,0)=1)</formula>
    </cfRule>
    <cfRule type="expression" dxfId="10377" priority="12645">
      <formula>(IF($C2522=7,1,0)=1)</formula>
    </cfRule>
    <cfRule type="expression" dxfId="10376" priority="12646">
      <formula>(IF($C2522=8,1,0)=1)</formula>
    </cfRule>
    <cfRule type="expression" dxfId="10375" priority="12647">
      <formula>(IF($C2522=9,1,0)=1)</formula>
    </cfRule>
    <cfRule type="expression" dxfId="10374" priority="12648">
      <formula>$H2522=1</formula>
    </cfRule>
  </conditionalFormatting>
  <conditionalFormatting sqref="G2514:I2514">
    <cfRule type="expression" dxfId="10373" priority="12624">
      <formula>(IF($C2514=0,1,0)=1)</formula>
    </cfRule>
  </conditionalFormatting>
  <conditionalFormatting sqref="C2514:E2514 D2516 D2518 D2520 D2522 D2524">
    <cfRule type="expression" dxfId="10372" priority="12623">
      <formula>(IF($C2514=0,1,0)=1)</formula>
    </cfRule>
  </conditionalFormatting>
  <conditionalFormatting sqref="S2514">
    <cfRule type="dataBar" priority="12622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{06A50279-11A1-4E76-BC4A-F521614B0E5A}</x14:id>
        </ext>
      </extLst>
    </cfRule>
  </conditionalFormatting>
  <conditionalFormatting sqref="P2514:Q2514 S2514">
    <cfRule type="expression" dxfId="10371" priority="12621">
      <formula>(IF($C2514=0,1,0)=1)</formula>
    </cfRule>
  </conditionalFormatting>
  <conditionalFormatting sqref="F2514">
    <cfRule type="expression" dxfId="10370" priority="12620">
      <formula>(IF($C2514=0,1,0)=1)</formula>
    </cfRule>
  </conditionalFormatting>
  <conditionalFormatting sqref="H2514">
    <cfRule type="iconSet" priority="12625">
      <iconSet iconSet="3Symbols" showValue="0">
        <cfvo type="percent" val="0"/>
        <cfvo type="num" val="0"/>
        <cfvo type="num" val="1"/>
      </iconSet>
    </cfRule>
  </conditionalFormatting>
  <conditionalFormatting sqref="C2514:G2514 D2516 D2518 D2520 D2522 D2524">
    <cfRule type="expression" dxfId="10369" priority="12626">
      <formula>$H2514&lt;0</formula>
    </cfRule>
    <cfRule type="expression" dxfId="10368" priority="12627">
      <formula>(IF($C2514=1,1,0)=1)</formula>
    </cfRule>
    <cfRule type="expression" dxfId="10367" priority="12628">
      <formula>(IF($C2514=2,1,0)=1)</formula>
    </cfRule>
    <cfRule type="expression" dxfId="10366" priority="12629">
      <formula>(IF($C2514=3,1,0)=1)</formula>
    </cfRule>
    <cfRule type="expression" dxfId="10365" priority="12630">
      <formula>(IF($C2514=4,1,0)=1)</formula>
    </cfRule>
    <cfRule type="expression" dxfId="10364" priority="12631">
      <formula>(IF($C2514=5,1,0)=1)</formula>
    </cfRule>
    <cfRule type="expression" dxfId="10363" priority="12632">
      <formula>(IF($C2514=6,1,0)=1)</formula>
    </cfRule>
    <cfRule type="expression" dxfId="10362" priority="12633">
      <formula>(IF($C2514=7,1,0)=1)</formula>
    </cfRule>
    <cfRule type="expression" dxfId="10361" priority="12634">
      <formula>(IF($C2514=8,1,0)=1)</formula>
    </cfRule>
    <cfRule type="expression" dxfId="10360" priority="12635">
      <formula>(IF($C2514=9,1,0)=1)</formula>
    </cfRule>
    <cfRule type="expression" dxfId="10359" priority="12636">
      <formula>$H2514=1</formula>
    </cfRule>
  </conditionalFormatting>
  <conditionalFormatting sqref="G2515:I2521">
    <cfRule type="expression" dxfId="10358" priority="12608">
      <formula>(IF($C2515=0,1,0)=1)</formula>
    </cfRule>
  </conditionalFormatting>
  <conditionalFormatting sqref="C2515:E2515 C2516:C2521 E2516:E2521 D2517 D2519 D2521 D2523">
    <cfRule type="expression" dxfId="10357" priority="12607">
      <formula>(IF($C2515=0,1,0)=1)</formula>
    </cfRule>
  </conditionalFormatting>
  <conditionalFormatting sqref="S2515:S2521">
    <cfRule type="dataBar" priority="12606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{1A0E7473-BBE1-494F-A7C1-0AAF2400563D}</x14:id>
        </ext>
      </extLst>
    </cfRule>
  </conditionalFormatting>
  <conditionalFormatting sqref="P2515:Q2521 S2515:S2521">
    <cfRule type="expression" dxfId="10356" priority="12605">
      <formula>(IF($C2515=0,1,0)=1)</formula>
    </cfRule>
  </conditionalFormatting>
  <conditionalFormatting sqref="F2515:F2521">
    <cfRule type="expression" dxfId="10355" priority="12604">
      <formula>(IF($C2515=0,1,0)=1)</formula>
    </cfRule>
  </conditionalFormatting>
  <conditionalFormatting sqref="C2515:G2515 C2516:C2521 E2516:G2521 D2517 D2519 D2521 D2523">
    <cfRule type="expression" dxfId="10354" priority="12609">
      <formula>$H2515&lt;0</formula>
    </cfRule>
    <cfRule type="expression" dxfId="10353" priority="12610">
      <formula>(IF($C2515=1,1,0)=1)</formula>
    </cfRule>
    <cfRule type="expression" dxfId="10352" priority="12611">
      <formula>(IF($C2515=2,1,0)=1)</formula>
    </cfRule>
    <cfRule type="expression" dxfId="10351" priority="12612">
      <formula>(IF($C2515=3,1,0)=1)</formula>
    </cfRule>
    <cfRule type="expression" dxfId="10350" priority="12613">
      <formula>(IF($C2515=4,1,0)=1)</formula>
    </cfRule>
    <cfRule type="expression" dxfId="10349" priority="12614">
      <formula>(IF($C2515=5,1,0)=1)</formula>
    </cfRule>
    <cfRule type="expression" dxfId="10348" priority="12615">
      <formula>(IF($C2515=6,1,0)=1)</formula>
    </cfRule>
    <cfRule type="expression" dxfId="10347" priority="12616">
      <formula>(IF($C2515=7,1,0)=1)</formula>
    </cfRule>
    <cfRule type="expression" dxfId="10346" priority="12617">
      <formula>(IF($C2515=8,1,0)=1)</formula>
    </cfRule>
    <cfRule type="expression" dxfId="10345" priority="12618">
      <formula>(IF($C2515=9,1,0)=1)</formula>
    </cfRule>
    <cfRule type="expression" dxfId="10344" priority="12619">
      <formula>$H2515=1</formula>
    </cfRule>
  </conditionalFormatting>
  <conditionalFormatting sqref="S2522:S2524">
    <cfRule type="dataBar" priority="12603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{8F52E7F3-3E97-4F34-86E0-1EE46F334A33}</x14:id>
        </ext>
      </extLst>
    </cfRule>
  </conditionalFormatting>
  <conditionalFormatting sqref="H2515:H2521">
    <cfRule type="iconSet" priority="12649">
      <iconSet iconSet="3Symbols" showValue="0">
        <cfvo type="percent" val="0"/>
        <cfvo type="num" val="0"/>
        <cfvo type="num" val="1"/>
      </iconSet>
    </cfRule>
  </conditionalFormatting>
  <conditionalFormatting sqref="H2522:H2524">
    <cfRule type="iconSet" priority="12650">
      <iconSet iconSet="3Symbols" showValue="0">
        <cfvo type="percent" val="0"/>
        <cfvo type="num" val="0"/>
        <cfvo type="num" val="1"/>
      </iconSet>
    </cfRule>
  </conditionalFormatting>
  <conditionalFormatting sqref="C2534:C2536 E2534:I2536 P2534:Q2536 S2534:S2536">
    <cfRule type="expression" dxfId="10343" priority="12589">
      <formula>(IF($C2534=0,1,0)=1)</formula>
    </cfRule>
  </conditionalFormatting>
  <conditionalFormatting sqref="C2534:C2536 E2534:G2536">
    <cfRule type="expression" dxfId="10342" priority="12590">
      <formula>$H2534&lt;0</formula>
    </cfRule>
    <cfRule type="expression" dxfId="10341" priority="12591">
      <formula>(IF($C2534=1,1,0)=1)</formula>
    </cfRule>
    <cfRule type="expression" dxfId="10340" priority="12592">
      <formula>(IF($C2534=2,1,0)=1)</formula>
    </cfRule>
    <cfRule type="expression" dxfId="10339" priority="12593">
      <formula>(IF($C2534=3,1,0)=1)</formula>
    </cfRule>
    <cfRule type="expression" dxfId="10338" priority="12594">
      <formula>(IF($C2534=4,1,0)=1)</formula>
    </cfRule>
    <cfRule type="expression" dxfId="10337" priority="12595">
      <formula>(IF($C2534=5,1,0)=1)</formula>
    </cfRule>
    <cfRule type="expression" dxfId="10336" priority="12596">
      <formula>(IF($C2534=6,1,0)=1)</formula>
    </cfRule>
    <cfRule type="expression" dxfId="10335" priority="12597">
      <formula>(IF($C2534=7,1,0)=1)</formula>
    </cfRule>
    <cfRule type="expression" dxfId="10334" priority="12598">
      <formula>(IF($C2534=8,1,0)=1)</formula>
    </cfRule>
    <cfRule type="expression" dxfId="10333" priority="12599">
      <formula>(IF($C2534=9,1,0)=1)</formula>
    </cfRule>
    <cfRule type="expression" dxfId="10332" priority="12600">
      <formula>$H2534=1</formula>
    </cfRule>
  </conditionalFormatting>
  <conditionalFormatting sqref="G2526:I2526">
    <cfRule type="expression" dxfId="10331" priority="12576">
      <formula>(IF($C2526=0,1,0)=1)</formula>
    </cfRule>
  </conditionalFormatting>
  <conditionalFormatting sqref="C2526:E2526 D2528 D2530 D2532 D2534 D2536">
    <cfRule type="expression" dxfId="10330" priority="12575">
      <formula>(IF($C2526=0,1,0)=1)</formula>
    </cfRule>
  </conditionalFormatting>
  <conditionalFormatting sqref="S2526">
    <cfRule type="dataBar" priority="12574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{835D9213-F036-427F-AC95-F9C3327C21DB}</x14:id>
        </ext>
      </extLst>
    </cfRule>
  </conditionalFormatting>
  <conditionalFormatting sqref="P2526:Q2526 S2526">
    <cfRule type="expression" dxfId="10329" priority="12573">
      <formula>(IF($C2526=0,1,0)=1)</formula>
    </cfRule>
  </conditionalFormatting>
  <conditionalFormatting sqref="F2526">
    <cfRule type="expression" dxfId="10328" priority="12572">
      <formula>(IF($C2526=0,1,0)=1)</formula>
    </cfRule>
  </conditionalFormatting>
  <conditionalFormatting sqref="H2526">
    <cfRule type="iconSet" priority="12577">
      <iconSet iconSet="3Symbols" showValue="0">
        <cfvo type="percent" val="0"/>
        <cfvo type="num" val="0"/>
        <cfvo type="num" val="1"/>
      </iconSet>
    </cfRule>
  </conditionalFormatting>
  <conditionalFormatting sqref="C2526:G2526 D2528 D2530 D2532 D2534 D2536">
    <cfRule type="expression" dxfId="10327" priority="12578">
      <formula>$H2526&lt;0</formula>
    </cfRule>
    <cfRule type="expression" dxfId="10326" priority="12579">
      <formula>(IF($C2526=1,1,0)=1)</formula>
    </cfRule>
    <cfRule type="expression" dxfId="10325" priority="12580">
      <formula>(IF($C2526=2,1,0)=1)</formula>
    </cfRule>
    <cfRule type="expression" dxfId="10324" priority="12581">
      <formula>(IF($C2526=3,1,0)=1)</formula>
    </cfRule>
    <cfRule type="expression" dxfId="10323" priority="12582">
      <formula>(IF($C2526=4,1,0)=1)</formula>
    </cfRule>
    <cfRule type="expression" dxfId="10322" priority="12583">
      <formula>(IF($C2526=5,1,0)=1)</formula>
    </cfRule>
    <cfRule type="expression" dxfId="10321" priority="12584">
      <formula>(IF($C2526=6,1,0)=1)</formula>
    </cfRule>
    <cfRule type="expression" dxfId="10320" priority="12585">
      <formula>(IF($C2526=7,1,0)=1)</formula>
    </cfRule>
    <cfRule type="expression" dxfId="10319" priority="12586">
      <formula>(IF($C2526=8,1,0)=1)</formula>
    </cfRule>
    <cfRule type="expression" dxfId="10318" priority="12587">
      <formula>(IF($C2526=9,1,0)=1)</formula>
    </cfRule>
    <cfRule type="expression" dxfId="10317" priority="12588">
      <formula>$H2526=1</formula>
    </cfRule>
  </conditionalFormatting>
  <conditionalFormatting sqref="G2527:I2533">
    <cfRule type="expression" dxfId="10316" priority="12560">
      <formula>(IF($C2527=0,1,0)=1)</formula>
    </cfRule>
  </conditionalFormatting>
  <conditionalFormatting sqref="C2527:E2527 C2528:C2533 E2528:E2533 D2529 D2531 D2533 D2535">
    <cfRule type="expression" dxfId="10315" priority="12559">
      <formula>(IF($C2527=0,1,0)=1)</formula>
    </cfRule>
  </conditionalFormatting>
  <conditionalFormatting sqref="S2527:S2533">
    <cfRule type="dataBar" priority="12558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{2FA1CE82-5B06-4263-A1F0-618154B22377}</x14:id>
        </ext>
      </extLst>
    </cfRule>
  </conditionalFormatting>
  <conditionalFormatting sqref="P2527:Q2533 S2527:S2533">
    <cfRule type="expression" dxfId="10314" priority="12557">
      <formula>(IF($C2527=0,1,0)=1)</formula>
    </cfRule>
  </conditionalFormatting>
  <conditionalFormatting sqref="F2527:F2533">
    <cfRule type="expression" dxfId="10313" priority="12556">
      <formula>(IF($C2527=0,1,0)=1)</formula>
    </cfRule>
  </conditionalFormatting>
  <conditionalFormatting sqref="C2527:G2527 C2528:C2533 E2528:G2533 D2529 D2531 D2533 D2535">
    <cfRule type="expression" dxfId="10312" priority="12561">
      <formula>$H2527&lt;0</formula>
    </cfRule>
    <cfRule type="expression" dxfId="10311" priority="12562">
      <formula>(IF($C2527=1,1,0)=1)</formula>
    </cfRule>
    <cfRule type="expression" dxfId="10310" priority="12563">
      <formula>(IF($C2527=2,1,0)=1)</formula>
    </cfRule>
    <cfRule type="expression" dxfId="10309" priority="12564">
      <formula>(IF($C2527=3,1,0)=1)</formula>
    </cfRule>
    <cfRule type="expression" dxfId="10308" priority="12565">
      <formula>(IF($C2527=4,1,0)=1)</formula>
    </cfRule>
    <cfRule type="expression" dxfId="10307" priority="12566">
      <formula>(IF($C2527=5,1,0)=1)</formula>
    </cfRule>
    <cfRule type="expression" dxfId="10306" priority="12567">
      <formula>(IF($C2527=6,1,0)=1)</formula>
    </cfRule>
    <cfRule type="expression" dxfId="10305" priority="12568">
      <formula>(IF($C2527=7,1,0)=1)</formula>
    </cfRule>
    <cfRule type="expression" dxfId="10304" priority="12569">
      <formula>(IF($C2527=8,1,0)=1)</formula>
    </cfRule>
    <cfRule type="expression" dxfId="10303" priority="12570">
      <formula>(IF($C2527=9,1,0)=1)</formula>
    </cfRule>
    <cfRule type="expression" dxfId="10302" priority="12571">
      <formula>$H2527=1</formula>
    </cfRule>
  </conditionalFormatting>
  <conditionalFormatting sqref="S2534:S2536">
    <cfRule type="dataBar" priority="12555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{6C785D6A-E19D-438F-828C-F6C7E5211E99}</x14:id>
        </ext>
      </extLst>
    </cfRule>
  </conditionalFormatting>
  <conditionalFormatting sqref="H2527:H2533">
    <cfRule type="iconSet" priority="12601">
      <iconSet iconSet="3Symbols" showValue="0">
        <cfvo type="percent" val="0"/>
        <cfvo type="num" val="0"/>
        <cfvo type="num" val="1"/>
      </iconSet>
    </cfRule>
  </conditionalFormatting>
  <conditionalFormatting sqref="H2534:H2536">
    <cfRule type="iconSet" priority="12602">
      <iconSet iconSet="3Symbols" showValue="0">
        <cfvo type="percent" val="0"/>
        <cfvo type="num" val="0"/>
        <cfvo type="num" val="1"/>
      </iconSet>
    </cfRule>
  </conditionalFormatting>
  <conditionalFormatting sqref="C2547:C2549 E2547:H2549 P2547:Q2549 S2547:S2549">
    <cfRule type="expression" dxfId="10301" priority="12541">
      <formula>(IF($C2547=0,1,0)=1)</formula>
    </cfRule>
  </conditionalFormatting>
  <conditionalFormatting sqref="C2547:C2549 E2547:G2549">
    <cfRule type="expression" dxfId="10300" priority="12542">
      <formula>$H2547&lt;0</formula>
    </cfRule>
    <cfRule type="expression" dxfId="10299" priority="12543">
      <formula>(IF($C2547=1,1,0)=1)</formula>
    </cfRule>
    <cfRule type="expression" dxfId="10298" priority="12544">
      <formula>(IF($C2547=2,1,0)=1)</formula>
    </cfRule>
    <cfRule type="expression" dxfId="10297" priority="12545">
      <formula>(IF($C2547=3,1,0)=1)</formula>
    </cfRule>
    <cfRule type="expression" dxfId="10296" priority="12546">
      <formula>(IF($C2547=4,1,0)=1)</formula>
    </cfRule>
    <cfRule type="expression" dxfId="10295" priority="12547">
      <formula>(IF($C2547=5,1,0)=1)</formula>
    </cfRule>
    <cfRule type="expression" dxfId="10294" priority="12548">
      <formula>(IF($C2547=6,1,0)=1)</formula>
    </cfRule>
    <cfRule type="expression" dxfId="10293" priority="12549">
      <formula>(IF($C2547=7,1,0)=1)</formula>
    </cfRule>
    <cfRule type="expression" dxfId="10292" priority="12550">
      <formula>(IF($C2547=8,1,0)=1)</formula>
    </cfRule>
    <cfRule type="expression" dxfId="10291" priority="12551">
      <formula>(IF($C2547=9,1,0)=1)</formula>
    </cfRule>
    <cfRule type="expression" dxfId="10290" priority="12552">
      <formula>$H2547=1</formula>
    </cfRule>
  </conditionalFormatting>
  <conditionalFormatting sqref="G2539:H2539">
    <cfRule type="expression" dxfId="10289" priority="12528">
      <formula>(IF($C2539=0,1,0)=1)</formula>
    </cfRule>
  </conditionalFormatting>
  <conditionalFormatting sqref="C2539:E2539 D2541 D2543 D2545 D2547 D2549">
    <cfRule type="expression" dxfId="10288" priority="12527">
      <formula>(IF($C2539=0,1,0)=1)</formula>
    </cfRule>
  </conditionalFormatting>
  <conditionalFormatting sqref="S2539">
    <cfRule type="dataBar" priority="12526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{89FA9F4A-72F4-4185-BBCE-1A6187BE44DE}</x14:id>
        </ext>
      </extLst>
    </cfRule>
  </conditionalFormatting>
  <conditionalFormatting sqref="P2539:Q2539 S2539">
    <cfRule type="expression" dxfId="10287" priority="12525">
      <formula>(IF($C2539=0,1,0)=1)</formula>
    </cfRule>
  </conditionalFormatting>
  <conditionalFormatting sqref="F2539">
    <cfRule type="expression" dxfId="10286" priority="12524">
      <formula>(IF($C2539=0,1,0)=1)</formula>
    </cfRule>
  </conditionalFormatting>
  <conditionalFormatting sqref="H2539">
    <cfRule type="iconSet" priority="12529">
      <iconSet iconSet="3Symbols" showValue="0">
        <cfvo type="percent" val="0"/>
        <cfvo type="num" val="0"/>
        <cfvo type="num" val="1"/>
      </iconSet>
    </cfRule>
  </conditionalFormatting>
  <conditionalFormatting sqref="C2539:G2539 D2541 D2543 D2545 D2547 D2549">
    <cfRule type="expression" dxfId="10285" priority="12530">
      <formula>$H2539&lt;0</formula>
    </cfRule>
    <cfRule type="expression" dxfId="10284" priority="12531">
      <formula>(IF($C2539=1,1,0)=1)</formula>
    </cfRule>
    <cfRule type="expression" dxfId="10283" priority="12532">
      <formula>(IF($C2539=2,1,0)=1)</formula>
    </cfRule>
    <cfRule type="expression" dxfId="10282" priority="12533">
      <formula>(IF($C2539=3,1,0)=1)</formula>
    </cfRule>
    <cfRule type="expression" dxfId="10281" priority="12534">
      <formula>(IF($C2539=4,1,0)=1)</formula>
    </cfRule>
    <cfRule type="expression" dxfId="10280" priority="12535">
      <formula>(IF($C2539=5,1,0)=1)</formula>
    </cfRule>
    <cfRule type="expression" dxfId="10279" priority="12536">
      <formula>(IF($C2539=6,1,0)=1)</formula>
    </cfRule>
    <cfRule type="expression" dxfId="10278" priority="12537">
      <formula>(IF($C2539=7,1,0)=1)</formula>
    </cfRule>
    <cfRule type="expression" dxfId="10277" priority="12538">
      <formula>(IF($C2539=8,1,0)=1)</formula>
    </cfRule>
    <cfRule type="expression" dxfId="10276" priority="12539">
      <formula>(IF($C2539=9,1,0)=1)</formula>
    </cfRule>
    <cfRule type="expression" dxfId="10275" priority="12540">
      <formula>$H2539=1</formula>
    </cfRule>
  </conditionalFormatting>
  <conditionalFormatting sqref="G2540:H2546">
    <cfRule type="expression" dxfId="10274" priority="12512">
      <formula>(IF($C2540=0,1,0)=1)</formula>
    </cfRule>
  </conditionalFormatting>
  <conditionalFormatting sqref="C2540:E2540 C2541:C2546 E2541:E2546 D2542 D2544 D2546 D2548">
    <cfRule type="expression" dxfId="10273" priority="12511">
      <formula>(IF($C2540=0,1,0)=1)</formula>
    </cfRule>
  </conditionalFormatting>
  <conditionalFormatting sqref="S2540:S2546">
    <cfRule type="dataBar" priority="12510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{0152F3C2-D77F-4565-926A-7738F4ABBAD5}</x14:id>
        </ext>
      </extLst>
    </cfRule>
  </conditionalFormatting>
  <conditionalFormatting sqref="P2540:Q2546 S2540:S2546">
    <cfRule type="expression" dxfId="10272" priority="12509">
      <formula>(IF($C2540=0,1,0)=1)</formula>
    </cfRule>
  </conditionalFormatting>
  <conditionalFormatting sqref="F2540:F2546">
    <cfRule type="expression" dxfId="10271" priority="12508">
      <formula>(IF($C2540=0,1,0)=1)</formula>
    </cfRule>
  </conditionalFormatting>
  <conditionalFormatting sqref="C2540:G2540 C2541:C2546 E2541:G2546 D2542 D2544 D2546 D2548">
    <cfRule type="expression" dxfId="10270" priority="12513">
      <formula>$H2540&lt;0</formula>
    </cfRule>
    <cfRule type="expression" dxfId="10269" priority="12514">
      <formula>(IF($C2540=1,1,0)=1)</formula>
    </cfRule>
    <cfRule type="expression" dxfId="10268" priority="12515">
      <formula>(IF($C2540=2,1,0)=1)</formula>
    </cfRule>
    <cfRule type="expression" dxfId="10267" priority="12516">
      <formula>(IF($C2540=3,1,0)=1)</formula>
    </cfRule>
    <cfRule type="expression" dxfId="10266" priority="12517">
      <formula>(IF($C2540=4,1,0)=1)</formula>
    </cfRule>
    <cfRule type="expression" dxfId="10265" priority="12518">
      <formula>(IF($C2540=5,1,0)=1)</formula>
    </cfRule>
    <cfRule type="expression" dxfId="10264" priority="12519">
      <formula>(IF($C2540=6,1,0)=1)</formula>
    </cfRule>
    <cfRule type="expression" dxfId="10263" priority="12520">
      <formula>(IF($C2540=7,1,0)=1)</formula>
    </cfRule>
    <cfRule type="expression" dxfId="10262" priority="12521">
      <formula>(IF($C2540=8,1,0)=1)</formula>
    </cfRule>
    <cfRule type="expression" dxfId="10261" priority="12522">
      <formula>(IF($C2540=9,1,0)=1)</formula>
    </cfRule>
    <cfRule type="expression" dxfId="10260" priority="12523">
      <formula>$H2540=1</formula>
    </cfRule>
  </conditionalFormatting>
  <conditionalFormatting sqref="S2547:S2549">
    <cfRule type="dataBar" priority="12507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{3BCA5B31-DE3E-4A4F-82F1-823C14DCBEBF}</x14:id>
        </ext>
      </extLst>
    </cfRule>
  </conditionalFormatting>
  <conditionalFormatting sqref="H2540:H2546">
    <cfRule type="iconSet" priority="12553">
      <iconSet iconSet="3Symbols" showValue="0">
        <cfvo type="percent" val="0"/>
        <cfvo type="num" val="0"/>
        <cfvo type="num" val="1"/>
      </iconSet>
    </cfRule>
  </conditionalFormatting>
  <conditionalFormatting sqref="H2547:H2549">
    <cfRule type="iconSet" priority="12554">
      <iconSet iconSet="3Symbols" showValue="0">
        <cfvo type="percent" val="0"/>
        <cfvo type="num" val="0"/>
        <cfvo type="num" val="1"/>
      </iconSet>
    </cfRule>
  </conditionalFormatting>
  <conditionalFormatting sqref="C2560:C2562 E2560:H2562 P2560:Q2562 S2560:S2562">
    <cfRule type="expression" dxfId="10259" priority="12493">
      <formula>(IF($C2560=0,1,0)=1)</formula>
    </cfRule>
  </conditionalFormatting>
  <conditionalFormatting sqref="C2560:C2562 E2560:G2562">
    <cfRule type="expression" dxfId="10258" priority="12494">
      <formula>$H2560&lt;0</formula>
    </cfRule>
    <cfRule type="expression" dxfId="10257" priority="12495">
      <formula>(IF($C2560=1,1,0)=1)</formula>
    </cfRule>
    <cfRule type="expression" dxfId="10256" priority="12496">
      <formula>(IF($C2560=2,1,0)=1)</formula>
    </cfRule>
    <cfRule type="expression" dxfId="10255" priority="12497">
      <formula>(IF($C2560=3,1,0)=1)</formula>
    </cfRule>
    <cfRule type="expression" dxfId="10254" priority="12498">
      <formula>(IF($C2560=4,1,0)=1)</formula>
    </cfRule>
    <cfRule type="expression" dxfId="10253" priority="12499">
      <formula>(IF($C2560=5,1,0)=1)</formula>
    </cfRule>
    <cfRule type="expression" dxfId="10252" priority="12500">
      <formula>(IF($C2560=6,1,0)=1)</formula>
    </cfRule>
    <cfRule type="expression" dxfId="10251" priority="12501">
      <formula>(IF($C2560=7,1,0)=1)</formula>
    </cfRule>
    <cfRule type="expression" dxfId="10250" priority="12502">
      <formula>(IF($C2560=8,1,0)=1)</formula>
    </cfRule>
    <cfRule type="expression" dxfId="10249" priority="12503">
      <formula>(IF($C2560=9,1,0)=1)</formula>
    </cfRule>
    <cfRule type="expression" dxfId="10248" priority="12504">
      <formula>$H2560=1</formula>
    </cfRule>
  </conditionalFormatting>
  <conditionalFormatting sqref="G2552:H2552">
    <cfRule type="expression" dxfId="10247" priority="12480">
      <formula>(IF($C2552=0,1,0)=1)</formula>
    </cfRule>
  </conditionalFormatting>
  <conditionalFormatting sqref="C2552:E2552 D2554 D2556 D2558 D2560 D2562">
    <cfRule type="expression" dxfId="10246" priority="12479">
      <formula>(IF($C2552=0,1,0)=1)</formula>
    </cfRule>
  </conditionalFormatting>
  <conditionalFormatting sqref="S2552">
    <cfRule type="dataBar" priority="12478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{5D72C907-3660-4286-AA44-0EDE3EF39213}</x14:id>
        </ext>
      </extLst>
    </cfRule>
  </conditionalFormatting>
  <conditionalFormatting sqref="P2552:Q2552 S2552">
    <cfRule type="expression" dxfId="10245" priority="12477">
      <formula>(IF($C2552=0,1,0)=1)</formula>
    </cfRule>
  </conditionalFormatting>
  <conditionalFormatting sqref="F2552">
    <cfRule type="expression" dxfId="10244" priority="12476">
      <formula>(IF($C2552=0,1,0)=1)</formula>
    </cfRule>
  </conditionalFormatting>
  <conditionalFormatting sqref="H2552">
    <cfRule type="iconSet" priority="12481">
      <iconSet iconSet="3Symbols" showValue="0">
        <cfvo type="percent" val="0"/>
        <cfvo type="num" val="0"/>
        <cfvo type="num" val="1"/>
      </iconSet>
    </cfRule>
  </conditionalFormatting>
  <conditionalFormatting sqref="C2552:G2552 D2554 D2556 D2558 D2560 D2562">
    <cfRule type="expression" dxfId="10243" priority="12482">
      <formula>$H2552&lt;0</formula>
    </cfRule>
    <cfRule type="expression" dxfId="10242" priority="12483">
      <formula>(IF($C2552=1,1,0)=1)</formula>
    </cfRule>
    <cfRule type="expression" dxfId="10241" priority="12484">
      <formula>(IF($C2552=2,1,0)=1)</formula>
    </cfRule>
    <cfRule type="expression" dxfId="10240" priority="12485">
      <formula>(IF($C2552=3,1,0)=1)</formula>
    </cfRule>
    <cfRule type="expression" dxfId="10239" priority="12486">
      <formula>(IF($C2552=4,1,0)=1)</formula>
    </cfRule>
    <cfRule type="expression" dxfId="10238" priority="12487">
      <formula>(IF($C2552=5,1,0)=1)</formula>
    </cfRule>
    <cfRule type="expression" dxfId="10237" priority="12488">
      <formula>(IF($C2552=6,1,0)=1)</formula>
    </cfRule>
    <cfRule type="expression" dxfId="10236" priority="12489">
      <formula>(IF($C2552=7,1,0)=1)</formula>
    </cfRule>
    <cfRule type="expression" dxfId="10235" priority="12490">
      <formula>(IF($C2552=8,1,0)=1)</formula>
    </cfRule>
    <cfRule type="expression" dxfId="10234" priority="12491">
      <formula>(IF($C2552=9,1,0)=1)</formula>
    </cfRule>
    <cfRule type="expression" dxfId="10233" priority="12492">
      <formula>$H2552=1</formula>
    </cfRule>
  </conditionalFormatting>
  <conditionalFormatting sqref="G2553:H2559">
    <cfRule type="expression" dxfId="10232" priority="12464">
      <formula>(IF($C2553=0,1,0)=1)</formula>
    </cfRule>
  </conditionalFormatting>
  <conditionalFormatting sqref="C2553:E2553 C2554:C2559 E2554:E2559 D2555 D2557 D2559 D2561">
    <cfRule type="expression" dxfId="10231" priority="12463">
      <formula>(IF($C2553=0,1,0)=1)</formula>
    </cfRule>
  </conditionalFormatting>
  <conditionalFormatting sqref="S2553:S2559">
    <cfRule type="dataBar" priority="12462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{BAB0FF0D-91BB-430A-B1AB-1AB1795EE9D2}</x14:id>
        </ext>
      </extLst>
    </cfRule>
  </conditionalFormatting>
  <conditionalFormatting sqref="P2553:Q2559 S2553:S2559">
    <cfRule type="expression" dxfId="10230" priority="12461">
      <formula>(IF($C2553=0,1,0)=1)</formula>
    </cfRule>
  </conditionalFormatting>
  <conditionalFormatting sqref="F2553:F2559">
    <cfRule type="expression" dxfId="10229" priority="12460">
      <formula>(IF($C2553=0,1,0)=1)</formula>
    </cfRule>
  </conditionalFormatting>
  <conditionalFormatting sqref="C2553:G2553 C2554:C2559 E2554:G2559 D2555 D2557 D2559 D2561">
    <cfRule type="expression" dxfId="10228" priority="12465">
      <formula>$H2553&lt;0</formula>
    </cfRule>
    <cfRule type="expression" dxfId="10227" priority="12466">
      <formula>(IF($C2553=1,1,0)=1)</formula>
    </cfRule>
    <cfRule type="expression" dxfId="10226" priority="12467">
      <formula>(IF($C2553=2,1,0)=1)</formula>
    </cfRule>
    <cfRule type="expression" dxfId="10225" priority="12468">
      <formula>(IF($C2553=3,1,0)=1)</formula>
    </cfRule>
    <cfRule type="expression" dxfId="10224" priority="12469">
      <formula>(IF($C2553=4,1,0)=1)</formula>
    </cfRule>
    <cfRule type="expression" dxfId="10223" priority="12470">
      <formula>(IF($C2553=5,1,0)=1)</formula>
    </cfRule>
    <cfRule type="expression" dxfId="10222" priority="12471">
      <formula>(IF($C2553=6,1,0)=1)</formula>
    </cfRule>
    <cfRule type="expression" dxfId="10221" priority="12472">
      <formula>(IF($C2553=7,1,0)=1)</formula>
    </cfRule>
    <cfRule type="expression" dxfId="10220" priority="12473">
      <formula>(IF($C2553=8,1,0)=1)</formula>
    </cfRule>
    <cfRule type="expression" dxfId="10219" priority="12474">
      <formula>(IF($C2553=9,1,0)=1)</formula>
    </cfRule>
    <cfRule type="expression" dxfId="10218" priority="12475">
      <formula>$H2553=1</formula>
    </cfRule>
  </conditionalFormatting>
  <conditionalFormatting sqref="S2560:S2562">
    <cfRule type="dataBar" priority="12459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{63D51852-A87F-44E8-A8B5-0A5A64F38C95}</x14:id>
        </ext>
      </extLst>
    </cfRule>
  </conditionalFormatting>
  <conditionalFormatting sqref="H2553:H2559">
    <cfRule type="iconSet" priority="12505">
      <iconSet iconSet="3Symbols" showValue="0">
        <cfvo type="percent" val="0"/>
        <cfvo type="num" val="0"/>
        <cfvo type="num" val="1"/>
      </iconSet>
    </cfRule>
  </conditionalFormatting>
  <conditionalFormatting sqref="H2560:H2562">
    <cfRule type="iconSet" priority="12506">
      <iconSet iconSet="3Symbols" showValue="0">
        <cfvo type="percent" val="0"/>
        <cfvo type="num" val="0"/>
        <cfvo type="num" val="1"/>
      </iconSet>
    </cfRule>
  </conditionalFormatting>
  <conditionalFormatting sqref="L2497">
    <cfRule type="expression" dxfId="10217" priority="12458">
      <formula>(IF($C2497=0,1,0)=1)</formula>
    </cfRule>
  </conditionalFormatting>
  <conditionalFormatting sqref="G2513">
    <cfRule type="expression" dxfId="10216" priority="12457">
      <formula>(IF($C2513=0,1,0)=1)</formula>
    </cfRule>
  </conditionalFormatting>
  <conditionalFormatting sqref="G2538">
    <cfRule type="expression" dxfId="10215" priority="12456">
      <formula>(IF($C2538=0,1,0)=1)</formula>
    </cfRule>
  </conditionalFormatting>
  <conditionalFormatting sqref="G2551">
    <cfRule type="expression" dxfId="10214" priority="12455">
      <formula>(IF($C2551=0,1,0)=1)</formula>
    </cfRule>
  </conditionalFormatting>
  <conditionalFormatting sqref="G2564">
    <cfRule type="expression" dxfId="10213" priority="12454">
      <formula>(IF($C2564=0,1,0)=1)</formula>
    </cfRule>
  </conditionalFormatting>
  <conditionalFormatting sqref="G2566">
    <cfRule type="expression" dxfId="10212" priority="12453">
      <formula>(IF($C2566=0,1,0)=1)</formula>
    </cfRule>
  </conditionalFormatting>
  <conditionalFormatting sqref="G2567">
    <cfRule type="expression" dxfId="10211" priority="12452">
      <formula>(IF($C2567=0,1,0)=1)</formula>
    </cfRule>
  </conditionalFormatting>
  <conditionalFormatting sqref="C2576:C2578 E2576:H2578 P2576:Q2578 S2576:S2578">
    <cfRule type="expression" dxfId="10210" priority="12438">
      <formula>(IF($C2576=0,1,0)=1)</formula>
    </cfRule>
  </conditionalFormatting>
  <conditionalFormatting sqref="C2576:C2578 E2576:G2578">
    <cfRule type="expression" dxfId="10209" priority="12439">
      <formula>$H2576&lt;0</formula>
    </cfRule>
    <cfRule type="expression" dxfId="10208" priority="12440">
      <formula>(IF($C2576=1,1,0)=1)</formula>
    </cfRule>
    <cfRule type="expression" dxfId="10207" priority="12441">
      <formula>(IF($C2576=2,1,0)=1)</formula>
    </cfRule>
    <cfRule type="expression" dxfId="10206" priority="12442">
      <formula>(IF($C2576=3,1,0)=1)</formula>
    </cfRule>
    <cfRule type="expression" dxfId="10205" priority="12443">
      <formula>(IF($C2576=4,1,0)=1)</formula>
    </cfRule>
    <cfRule type="expression" dxfId="10204" priority="12444">
      <formula>(IF($C2576=5,1,0)=1)</formula>
    </cfRule>
    <cfRule type="expression" dxfId="10203" priority="12445">
      <formula>(IF($C2576=6,1,0)=1)</formula>
    </cfRule>
    <cfRule type="expression" dxfId="10202" priority="12446">
      <formula>(IF($C2576=7,1,0)=1)</formula>
    </cfRule>
    <cfRule type="expression" dxfId="10201" priority="12447">
      <formula>(IF($C2576=8,1,0)=1)</formula>
    </cfRule>
    <cfRule type="expression" dxfId="10200" priority="12448">
      <formula>(IF($C2576=9,1,0)=1)</formula>
    </cfRule>
    <cfRule type="expression" dxfId="10199" priority="12449">
      <formula>$H2576=1</formula>
    </cfRule>
  </conditionalFormatting>
  <conditionalFormatting sqref="G2568:H2568">
    <cfRule type="expression" dxfId="10198" priority="12425">
      <formula>(IF($C2568=0,1,0)=1)</formula>
    </cfRule>
  </conditionalFormatting>
  <conditionalFormatting sqref="C2568:E2568 D2570 D2572 D2574 D2576 D2578">
    <cfRule type="expression" dxfId="10197" priority="12424">
      <formula>(IF($C2568=0,1,0)=1)</formula>
    </cfRule>
  </conditionalFormatting>
  <conditionalFormatting sqref="S2568">
    <cfRule type="dataBar" priority="12423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{4D86950E-DC16-4672-9F74-8B7621B02CB4}</x14:id>
        </ext>
      </extLst>
    </cfRule>
  </conditionalFormatting>
  <conditionalFormatting sqref="P2568:Q2568 S2568">
    <cfRule type="expression" dxfId="10196" priority="12422">
      <formula>(IF($C2568=0,1,0)=1)</formula>
    </cfRule>
  </conditionalFormatting>
  <conditionalFormatting sqref="F2568">
    <cfRule type="expression" dxfId="10195" priority="12421">
      <formula>(IF($C2568=0,1,0)=1)</formula>
    </cfRule>
  </conditionalFormatting>
  <conditionalFormatting sqref="H2568">
    <cfRule type="iconSet" priority="12426">
      <iconSet iconSet="3Symbols" showValue="0">
        <cfvo type="percent" val="0"/>
        <cfvo type="num" val="0"/>
        <cfvo type="num" val="1"/>
      </iconSet>
    </cfRule>
  </conditionalFormatting>
  <conditionalFormatting sqref="C2568:G2568 D2570 D2572 D2574 D2576 D2578">
    <cfRule type="expression" dxfId="10194" priority="12427">
      <formula>$H2568&lt;0</formula>
    </cfRule>
    <cfRule type="expression" dxfId="10193" priority="12428">
      <formula>(IF($C2568=1,1,0)=1)</formula>
    </cfRule>
    <cfRule type="expression" dxfId="10192" priority="12429">
      <formula>(IF($C2568=2,1,0)=1)</formula>
    </cfRule>
    <cfRule type="expression" dxfId="10191" priority="12430">
      <formula>(IF($C2568=3,1,0)=1)</formula>
    </cfRule>
    <cfRule type="expression" dxfId="10190" priority="12431">
      <formula>(IF($C2568=4,1,0)=1)</formula>
    </cfRule>
    <cfRule type="expression" dxfId="10189" priority="12432">
      <formula>(IF($C2568=5,1,0)=1)</formula>
    </cfRule>
    <cfRule type="expression" dxfId="10188" priority="12433">
      <formula>(IF($C2568=6,1,0)=1)</formula>
    </cfRule>
    <cfRule type="expression" dxfId="10187" priority="12434">
      <formula>(IF($C2568=7,1,0)=1)</formula>
    </cfRule>
    <cfRule type="expression" dxfId="10186" priority="12435">
      <formula>(IF($C2568=8,1,0)=1)</formula>
    </cfRule>
    <cfRule type="expression" dxfId="10185" priority="12436">
      <formula>(IF($C2568=9,1,0)=1)</formula>
    </cfRule>
    <cfRule type="expression" dxfId="10184" priority="12437">
      <formula>$H2568=1</formula>
    </cfRule>
  </conditionalFormatting>
  <conditionalFormatting sqref="G2569:H2575">
    <cfRule type="expression" dxfId="10183" priority="12409">
      <formula>(IF($C2569=0,1,0)=1)</formula>
    </cfRule>
  </conditionalFormatting>
  <conditionalFormatting sqref="C2569:E2569 C2570:C2575 E2570:E2575 D2571 D2573 D2575 D2577">
    <cfRule type="expression" dxfId="10182" priority="12408">
      <formula>(IF($C2569=0,1,0)=1)</formula>
    </cfRule>
  </conditionalFormatting>
  <conditionalFormatting sqref="S2569:S2575">
    <cfRule type="dataBar" priority="12407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{B135FA55-705F-456F-AEAB-56409E448123}</x14:id>
        </ext>
      </extLst>
    </cfRule>
  </conditionalFormatting>
  <conditionalFormatting sqref="P2569:Q2575 S2569:S2575">
    <cfRule type="expression" dxfId="10181" priority="12406">
      <formula>(IF($C2569=0,1,0)=1)</formula>
    </cfRule>
  </conditionalFormatting>
  <conditionalFormatting sqref="F2569:F2575">
    <cfRule type="expression" dxfId="10180" priority="12405">
      <formula>(IF($C2569=0,1,0)=1)</formula>
    </cfRule>
  </conditionalFormatting>
  <conditionalFormatting sqref="C2569:G2569 C2570:C2575 E2570:G2575 D2571 D2573 D2575 D2577">
    <cfRule type="expression" dxfId="10179" priority="12410">
      <formula>$H2569&lt;0</formula>
    </cfRule>
    <cfRule type="expression" dxfId="10178" priority="12411">
      <formula>(IF($C2569=1,1,0)=1)</formula>
    </cfRule>
    <cfRule type="expression" dxfId="10177" priority="12412">
      <formula>(IF($C2569=2,1,0)=1)</formula>
    </cfRule>
    <cfRule type="expression" dxfId="10176" priority="12413">
      <formula>(IF($C2569=3,1,0)=1)</formula>
    </cfRule>
    <cfRule type="expression" dxfId="10175" priority="12414">
      <formula>(IF($C2569=4,1,0)=1)</formula>
    </cfRule>
    <cfRule type="expression" dxfId="10174" priority="12415">
      <formula>(IF($C2569=5,1,0)=1)</formula>
    </cfRule>
    <cfRule type="expression" dxfId="10173" priority="12416">
      <formula>(IF($C2569=6,1,0)=1)</formula>
    </cfRule>
    <cfRule type="expression" dxfId="10172" priority="12417">
      <formula>(IF($C2569=7,1,0)=1)</formula>
    </cfRule>
    <cfRule type="expression" dxfId="10171" priority="12418">
      <formula>(IF($C2569=8,1,0)=1)</formula>
    </cfRule>
    <cfRule type="expression" dxfId="10170" priority="12419">
      <formula>(IF($C2569=9,1,0)=1)</formula>
    </cfRule>
    <cfRule type="expression" dxfId="10169" priority="12420">
      <formula>$H2569=1</formula>
    </cfRule>
  </conditionalFormatting>
  <conditionalFormatting sqref="S2576:S2578">
    <cfRule type="dataBar" priority="12404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{83326164-F132-4941-BF55-AB1E6967AA18}</x14:id>
        </ext>
      </extLst>
    </cfRule>
  </conditionalFormatting>
  <conditionalFormatting sqref="H2569:H2575">
    <cfRule type="iconSet" priority="12450">
      <iconSet iconSet="3Symbols" showValue="0">
        <cfvo type="percent" val="0"/>
        <cfvo type="num" val="0"/>
        <cfvo type="num" val="1"/>
      </iconSet>
    </cfRule>
  </conditionalFormatting>
  <conditionalFormatting sqref="H2576:H2578">
    <cfRule type="iconSet" priority="12451">
      <iconSet iconSet="3Symbols" showValue="0">
        <cfvo type="percent" val="0"/>
        <cfvo type="num" val="0"/>
        <cfvo type="num" val="1"/>
      </iconSet>
    </cfRule>
  </conditionalFormatting>
  <conditionalFormatting sqref="L2568:L2578">
    <cfRule type="expression" dxfId="10168" priority="12403">
      <formula>(IF($C2568=0,1,0)=1)</formula>
    </cfRule>
  </conditionalFormatting>
  <conditionalFormatting sqref="C2592:E2592 G2592 G2579:H2579 G2593:H2594 H2608:H2609 H2595 K2608:K2609">
    <cfRule type="expression" dxfId="10167" priority="12390">
      <formula>(IF($C2579=0,1,0)=1)</formula>
    </cfRule>
  </conditionalFormatting>
  <conditionalFormatting sqref="C2591:E2591 G2591">
    <cfRule type="expression" dxfId="10166" priority="12389">
      <formula>(IF($C2591=0,1,0)=1)</formula>
    </cfRule>
  </conditionalFormatting>
  <conditionalFormatting sqref="S2591">
    <cfRule type="dataBar" priority="12388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{9E132C41-68A5-4CA8-A74C-CD18AFB77CC6}</x14:id>
        </ext>
      </extLst>
    </cfRule>
  </conditionalFormatting>
  <conditionalFormatting sqref="P2591:Q2591 S2591">
    <cfRule type="expression" dxfId="10165" priority="12387">
      <formula>(IF($C2591=0,1,0)=1)</formula>
    </cfRule>
  </conditionalFormatting>
  <conditionalFormatting sqref="P2592:Q2592 S2592">
    <cfRule type="expression" dxfId="10164" priority="12385">
      <formula>(IF($C2592=0,1,0)=1)</formula>
    </cfRule>
  </conditionalFormatting>
  <conditionalFormatting sqref="S2592">
    <cfRule type="dataBar" priority="12386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{16F8699B-F7EB-43E6-B063-CE976D9541A7}</x14:id>
        </ext>
      </extLst>
    </cfRule>
  </conditionalFormatting>
  <conditionalFormatting sqref="C2579:E2579">
    <cfRule type="expression" dxfId="10163" priority="12384">
      <formula>(IF($C2579=0,1,0)=1)</formula>
    </cfRule>
  </conditionalFormatting>
  <conditionalFormatting sqref="S2579">
    <cfRule type="dataBar" priority="12382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{EF1AAC7F-A09E-4037-85BF-575D58D5B532}</x14:id>
        </ext>
      </extLst>
    </cfRule>
  </conditionalFormatting>
  <conditionalFormatting sqref="K2579 P2579:Q2579 S2579">
    <cfRule type="expression" dxfId="10162" priority="12381">
      <formula>(IF($C2579=0,1,0)=1)</formula>
    </cfRule>
  </conditionalFormatting>
  <conditionalFormatting sqref="H2579">
    <cfRule type="iconSet" priority="12383">
      <iconSet iconSet="3Symbols" showValue="0">
        <cfvo type="percent" val="0"/>
        <cfvo type="num" val="0"/>
        <cfvo type="num" val="1"/>
      </iconSet>
    </cfRule>
  </conditionalFormatting>
  <conditionalFormatting sqref="C2593:E2595">
    <cfRule type="expression" dxfId="10161" priority="12380">
      <formula>(IF($C2593=0,1,0)=1)</formula>
    </cfRule>
  </conditionalFormatting>
  <conditionalFormatting sqref="S2593:S2595">
    <cfRule type="dataBar" priority="12379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{16FF8F79-7ED8-4012-971F-1B3F9A9DF0AF}</x14:id>
        </ext>
      </extLst>
    </cfRule>
  </conditionalFormatting>
  <conditionalFormatting sqref="K2593:K2595 P2593:Q2595 S2593:S2595">
    <cfRule type="expression" dxfId="10160" priority="12378">
      <formula>(IF($C2593=0,1,0)=1)</formula>
    </cfRule>
  </conditionalFormatting>
  <conditionalFormatting sqref="H2593:H2595">
    <cfRule type="iconSet" priority="12391">
      <iconSet iconSet="3Symbols" showValue="0">
        <cfvo type="percent" val="0"/>
        <cfvo type="num" val="0"/>
        <cfvo type="num" val="1"/>
      </iconSet>
    </cfRule>
  </conditionalFormatting>
  <conditionalFormatting sqref="F2592">
    <cfRule type="expression" dxfId="10159" priority="12377">
      <formula>(IF($C2592=0,1,0)=1)</formula>
    </cfRule>
  </conditionalFormatting>
  <conditionalFormatting sqref="F2591">
    <cfRule type="expression" dxfId="10158" priority="12376">
      <formula>(IF($C2591=0,1,0)=1)</formula>
    </cfRule>
  </conditionalFormatting>
  <conditionalFormatting sqref="F2579">
    <cfRule type="expression" dxfId="10157" priority="12375">
      <formula>(IF($C2579=0,1,0)=1)</formula>
    </cfRule>
  </conditionalFormatting>
  <conditionalFormatting sqref="F2593:F2595">
    <cfRule type="expression" dxfId="10156" priority="12374">
      <formula>(IF($C2593=0,1,0)=1)</formula>
    </cfRule>
  </conditionalFormatting>
  <conditionalFormatting sqref="C2609:E2609 G2609">
    <cfRule type="expression" dxfId="10155" priority="12372">
      <formula>(IF($C2609=0,1,0)=1)</formula>
    </cfRule>
  </conditionalFormatting>
  <conditionalFormatting sqref="C2608:E2608 G2608">
    <cfRule type="expression" dxfId="10154" priority="12371">
      <formula>(IF($C2608=0,1,0)=1)</formula>
    </cfRule>
  </conditionalFormatting>
  <conditionalFormatting sqref="S2608">
    <cfRule type="dataBar" priority="12370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{299C1499-2D22-46C8-8CDA-23ADDA7B4CBD}</x14:id>
        </ext>
      </extLst>
    </cfRule>
  </conditionalFormatting>
  <conditionalFormatting sqref="P2608:Q2608 S2608">
    <cfRule type="expression" dxfId="10153" priority="12369">
      <formula>(IF($C2608=0,1,0)=1)</formula>
    </cfRule>
  </conditionalFormatting>
  <conditionalFormatting sqref="P2609:Q2609 S2609">
    <cfRule type="expression" dxfId="10152" priority="12367">
      <formula>(IF($C2609=0,1,0)=1)</formula>
    </cfRule>
  </conditionalFormatting>
  <conditionalFormatting sqref="S2609">
    <cfRule type="dataBar" priority="12368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{F2A820A1-4443-42CA-8443-E32D7B222626}</x14:id>
        </ext>
      </extLst>
    </cfRule>
  </conditionalFormatting>
  <conditionalFormatting sqref="H2608:H2609">
    <cfRule type="iconSet" priority="12373">
      <iconSet iconSet="3Symbols" showValue="0">
        <cfvo type="percent" val="0"/>
        <cfvo type="num" val="0"/>
        <cfvo type="num" val="1"/>
      </iconSet>
    </cfRule>
  </conditionalFormatting>
  <conditionalFormatting sqref="F2609">
    <cfRule type="expression" dxfId="10151" priority="12366">
      <formula>(IF($C2609=0,1,0)=1)</formula>
    </cfRule>
  </conditionalFormatting>
  <conditionalFormatting sqref="F2608">
    <cfRule type="expression" dxfId="10150" priority="12365">
      <formula>(IF($C2608=0,1,0)=1)</formula>
    </cfRule>
  </conditionalFormatting>
  <conditionalFormatting sqref="I2579:I2590">
    <cfRule type="expression" dxfId="10149" priority="12364">
      <formula>(IF($C2579=0,1,0)=1)</formula>
    </cfRule>
  </conditionalFormatting>
  <conditionalFormatting sqref="J2595">
    <cfRule type="expression" dxfId="10148" priority="12363">
      <formula>(IF($C2595=0,1,0)=1)</formula>
    </cfRule>
  </conditionalFormatting>
  <conditionalFormatting sqref="I2593:J2593">
    <cfRule type="expression" dxfId="10147" priority="12362">
      <formula>(IF($C2593=0,1,0)=1)</formula>
    </cfRule>
  </conditionalFormatting>
  <conditionalFormatting sqref="F2593:G2594 F2595">
    <cfRule type="expression" dxfId="10146" priority="12392">
      <formula>$H2593&lt;0</formula>
    </cfRule>
    <cfRule type="expression" dxfId="10145" priority="12393">
      <formula>(IF($C2593=1,1,0)=1)</formula>
    </cfRule>
    <cfRule type="expression" dxfId="10144" priority="12394">
      <formula>(IF($C2593=2,1,0)=1)</formula>
    </cfRule>
    <cfRule type="expression" dxfId="10143" priority="12395">
      <formula>(IF($C2593=3,1,0)=1)</formula>
    </cfRule>
    <cfRule type="expression" dxfId="10142" priority="12396">
      <formula>(IF($C2593=4,1,0)=1)</formula>
    </cfRule>
    <cfRule type="expression" dxfId="10141" priority="12397">
      <formula>(IF($C2593=5,1,0)=1)</formula>
    </cfRule>
    <cfRule type="expression" dxfId="10140" priority="12398">
      <formula>(IF($C2593=6,1,0)=1)</formula>
    </cfRule>
    <cfRule type="expression" dxfId="10139" priority="12399">
      <formula>(IF($C2593=7,1,0)=1)</formula>
    </cfRule>
    <cfRule type="expression" dxfId="10138" priority="12400">
      <formula>(IF($C2593=8,1,0)=1)</formula>
    </cfRule>
    <cfRule type="expression" dxfId="10137" priority="12401">
      <formula>(IF($C2593=9,1,0)=1)</formula>
    </cfRule>
    <cfRule type="expression" dxfId="10136" priority="12402">
      <formula>$H2593=1</formula>
    </cfRule>
  </conditionalFormatting>
  <conditionalFormatting sqref="H2591:H2592">
    <cfRule type="iconSet" priority="12735">
      <iconSet iconSet="3Symbols" showValue="0">
        <cfvo type="percent" val="0"/>
        <cfvo type="num" val="0"/>
        <cfvo type="num" val="1"/>
      </iconSet>
    </cfRule>
  </conditionalFormatting>
  <conditionalFormatting sqref="C2588:C2590 E2588:H2590 P2588:Q2590 S2588:S2590">
    <cfRule type="expression" dxfId="10135" priority="12348">
      <formula>(IF($C2588=0,1,0)=1)</formula>
    </cfRule>
  </conditionalFormatting>
  <conditionalFormatting sqref="C2588:C2590 E2588:G2590">
    <cfRule type="expression" dxfId="10134" priority="12349">
      <formula>$H2588&lt;0</formula>
    </cfRule>
    <cfRule type="expression" dxfId="10133" priority="12350">
      <formula>(IF($C2588=1,1,0)=1)</formula>
    </cfRule>
    <cfRule type="expression" dxfId="10132" priority="12351">
      <formula>(IF($C2588=2,1,0)=1)</formula>
    </cfRule>
    <cfRule type="expression" dxfId="10131" priority="12352">
      <formula>(IF($C2588=3,1,0)=1)</formula>
    </cfRule>
    <cfRule type="expression" dxfId="10130" priority="12353">
      <formula>(IF($C2588=4,1,0)=1)</formula>
    </cfRule>
    <cfRule type="expression" dxfId="10129" priority="12354">
      <formula>(IF($C2588=5,1,0)=1)</formula>
    </cfRule>
    <cfRule type="expression" dxfId="10128" priority="12355">
      <formula>(IF($C2588=6,1,0)=1)</formula>
    </cfRule>
    <cfRule type="expression" dxfId="10127" priority="12356">
      <formula>(IF($C2588=7,1,0)=1)</formula>
    </cfRule>
    <cfRule type="expression" dxfId="10126" priority="12357">
      <formula>(IF($C2588=8,1,0)=1)</formula>
    </cfRule>
    <cfRule type="expression" dxfId="10125" priority="12358">
      <formula>(IF($C2588=9,1,0)=1)</formula>
    </cfRule>
    <cfRule type="expression" dxfId="10124" priority="12359">
      <formula>$H2588=1</formula>
    </cfRule>
  </conditionalFormatting>
  <conditionalFormatting sqref="G2580:H2580">
    <cfRule type="expression" dxfId="10123" priority="12335">
      <formula>(IF($C2580=0,1,0)=1)</formula>
    </cfRule>
  </conditionalFormatting>
  <conditionalFormatting sqref="C2580:E2580 D2582 D2584 D2586 D2588 D2590">
    <cfRule type="expression" dxfId="10122" priority="12334">
      <formula>(IF($C2580=0,1,0)=1)</formula>
    </cfRule>
  </conditionalFormatting>
  <conditionalFormatting sqref="S2580">
    <cfRule type="dataBar" priority="12333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{77CF8CC4-BC02-4ED2-A0DC-7A27D3E64DE5}</x14:id>
        </ext>
      </extLst>
    </cfRule>
  </conditionalFormatting>
  <conditionalFormatting sqref="P2580:Q2580 S2580">
    <cfRule type="expression" dxfId="10121" priority="12332">
      <formula>(IF($C2580=0,1,0)=1)</formula>
    </cfRule>
  </conditionalFormatting>
  <conditionalFormatting sqref="F2580">
    <cfRule type="expression" dxfId="10120" priority="12331">
      <formula>(IF($C2580=0,1,0)=1)</formula>
    </cfRule>
  </conditionalFormatting>
  <conditionalFormatting sqref="H2580">
    <cfRule type="iconSet" priority="12336">
      <iconSet iconSet="3Symbols" showValue="0">
        <cfvo type="percent" val="0"/>
        <cfvo type="num" val="0"/>
        <cfvo type="num" val="1"/>
      </iconSet>
    </cfRule>
  </conditionalFormatting>
  <conditionalFormatting sqref="C2580:G2580 D2582 D2584 D2586 D2588 D2590">
    <cfRule type="expression" dxfId="10119" priority="12337">
      <formula>$H2580&lt;0</formula>
    </cfRule>
    <cfRule type="expression" dxfId="10118" priority="12338">
      <formula>(IF($C2580=1,1,0)=1)</formula>
    </cfRule>
    <cfRule type="expression" dxfId="10117" priority="12339">
      <formula>(IF($C2580=2,1,0)=1)</formula>
    </cfRule>
    <cfRule type="expression" dxfId="10116" priority="12340">
      <formula>(IF($C2580=3,1,0)=1)</formula>
    </cfRule>
    <cfRule type="expression" dxfId="10115" priority="12341">
      <formula>(IF($C2580=4,1,0)=1)</formula>
    </cfRule>
    <cfRule type="expression" dxfId="10114" priority="12342">
      <formula>(IF($C2580=5,1,0)=1)</formula>
    </cfRule>
    <cfRule type="expression" dxfId="10113" priority="12343">
      <formula>(IF($C2580=6,1,0)=1)</formula>
    </cfRule>
    <cfRule type="expression" dxfId="10112" priority="12344">
      <formula>(IF($C2580=7,1,0)=1)</formula>
    </cfRule>
    <cfRule type="expression" dxfId="10111" priority="12345">
      <formula>(IF($C2580=8,1,0)=1)</formula>
    </cfRule>
    <cfRule type="expression" dxfId="10110" priority="12346">
      <formula>(IF($C2580=9,1,0)=1)</formula>
    </cfRule>
    <cfRule type="expression" dxfId="10109" priority="12347">
      <formula>$H2580=1</formula>
    </cfRule>
  </conditionalFormatting>
  <conditionalFormatting sqref="G2581:H2587">
    <cfRule type="expression" dxfId="10108" priority="12319">
      <formula>(IF($C2581=0,1,0)=1)</formula>
    </cfRule>
  </conditionalFormatting>
  <conditionalFormatting sqref="C2581:E2581 C2582:C2587 E2582:E2587 D2583 D2585 D2587 D2589">
    <cfRule type="expression" dxfId="10107" priority="12318">
      <formula>(IF($C2581=0,1,0)=1)</formula>
    </cfRule>
  </conditionalFormatting>
  <conditionalFormatting sqref="S2581:S2587">
    <cfRule type="dataBar" priority="12317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{99CD7184-B433-4A10-B270-AD1256704930}</x14:id>
        </ext>
      </extLst>
    </cfRule>
  </conditionalFormatting>
  <conditionalFormatting sqref="P2581:Q2587 S2581:S2587">
    <cfRule type="expression" dxfId="10106" priority="12316">
      <formula>(IF($C2581=0,1,0)=1)</formula>
    </cfRule>
  </conditionalFormatting>
  <conditionalFormatting sqref="F2581:F2587">
    <cfRule type="expression" dxfId="10105" priority="12315">
      <formula>(IF($C2581=0,1,0)=1)</formula>
    </cfRule>
  </conditionalFormatting>
  <conditionalFormatting sqref="C2581:G2581 C2582:C2587 E2582:G2587 D2583 D2585 D2587 D2589">
    <cfRule type="expression" dxfId="10104" priority="12320">
      <formula>$H2581&lt;0</formula>
    </cfRule>
    <cfRule type="expression" dxfId="10103" priority="12321">
      <formula>(IF($C2581=1,1,0)=1)</formula>
    </cfRule>
    <cfRule type="expression" dxfId="10102" priority="12322">
      <formula>(IF($C2581=2,1,0)=1)</formula>
    </cfRule>
    <cfRule type="expression" dxfId="10101" priority="12323">
      <formula>(IF($C2581=3,1,0)=1)</formula>
    </cfRule>
    <cfRule type="expression" dxfId="10100" priority="12324">
      <formula>(IF($C2581=4,1,0)=1)</formula>
    </cfRule>
    <cfRule type="expression" dxfId="10099" priority="12325">
      <formula>(IF($C2581=5,1,0)=1)</formula>
    </cfRule>
    <cfRule type="expression" dxfId="10098" priority="12326">
      <formula>(IF($C2581=6,1,0)=1)</formula>
    </cfRule>
    <cfRule type="expression" dxfId="10097" priority="12327">
      <formula>(IF($C2581=7,1,0)=1)</formula>
    </cfRule>
    <cfRule type="expression" dxfId="10096" priority="12328">
      <formula>(IF($C2581=8,1,0)=1)</formula>
    </cfRule>
    <cfRule type="expression" dxfId="10095" priority="12329">
      <formula>(IF($C2581=9,1,0)=1)</formula>
    </cfRule>
    <cfRule type="expression" dxfId="10094" priority="12330">
      <formula>$H2581=1</formula>
    </cfRule>
  </conditionalFormatting>
  <conditionalFormatting sqref="S2588:S2590">
    <cfRule type="dataBar" priority="12314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{700E81E4-80EE-4F40-9C9F-AAFAA3839B62}</x14:id>
        </ext>
      </extLst>
    </cfRule>
  </conditionalFormatting>
  <conditionalFormatting sqref="H2581:H2587">
    <cfRule type="iconSet" priority="12360">
      <iconSet iconSet="3Symbols" showValue="0">
        <cfvo type="percent" val="0"/>
        <cfvo type="num" val="0"/>
        <cfvo type="num" val="1"/>
      </iconSet>
    </cfRule>
  </conditionalFormatting>
  <conditionalFormatting sqref="H2588:H2590">
    <cfRule type="iconSet" priority="12361">
      <iconSet iconSet="3Symbols" showValue="0">
        <cfvo type="percent" val="0"/>
        <cfvo type="num" val="0"/>
        <cfvo type="num" val="1"/>
      </iconSet>
    </cfRule>
  </conditionalFormatting>
  <conditionalFormatting sqref="L2580:L2590">
    <cfRule type="expression" dxfId="10093" priority="12313">
      <formula>(IF($C2580=0,1,0)=1)</formula>
    </cfRule>
  </conditionalFormatting>
  <conditionalFormatting sqref="C2604:C2606 G2604:H2606 P2604:Q2606 S2604:S2606">
    <cfRule type="expression" dxfId="10092" priority="12299">
      <formula>(IF($C2604=0,1,0)=1)</formula>
    </cfRule>
  </conditionalFormatting>
  <conditionalFormatting sqref="C2604:C2606 G2604:G2606">
    <cfRule type="expression" dxfId="10091" priority="12300">
      <formula>$H2604&lt;0</formula>
    </cfRule>
    <cfRule type="expression" dxfId="10090" priority="12301">
      <formula>(IF($C2604=1,1,0)=1)</formula>
    </cfRule>
    <cfRule type="expression" dxfId="10089" priority="12302">
      <formula>(IF($C2604=2,1,0)=1)</formula>
    </cfRule>
    <cfRule type="expression" dxfId="10088" priority="12303">
      <formula>(IF($C2604=3,1,0)=1)</formula>
    </cfRule>
    <cfRule type="expression" dxfId="10087" priority="12304">
      <formula>(IF($C2604=4,1,0)=1)</formula>
    </cfRule>
    <cfRule type="expression" dxfId="10086" priority="12305">
      <formula>(IF($C2604=5,1,0)=1)</formula>
    </cfRule>
    <cfRule type="expression" dxfId="10085" priority="12306">
      <formula>(IF($C2604=6,1,0)=1)</formula>
    </cfRule>
    <cfRule type="expression" dxfId="10084" priority="12307">
      <formula>(IF($C2604=7,1,0)=1)</formula>
    </cfRule>
    <cfRule type="expression" dxfId="10083" priority="12308">
      <formula>(IF($C2604=8,1,0)=1)</formula>
    </cfRule>
    <cfRule type="expression" dxfId="10082" priority="12309">
      <formula>(IF($C2604=9,1,0)=1)</formula>
    </cfRule>
    <cfRule type="expression" dxfId="10081" priority="12310">
      <formula>$H2604=1</formula>
    </cfRule>
  </conditionalFormatting>
  <conditionalFormatting sqref="G2596:H2596">
    <cfRule type="expression" dxfId="10080" priority="12286">
      <formula>(IF($C2596=0,1,0)=1)</formula>
    </cfRule>
  </conditionalFormatting>
  <conditionalFormatting sqref="C2596:D2596 D2598 D2600 D2602 D2604 D2606">
    <cfRule type="expression" dxfId="10079" priority="12285">
      <formula>(IF($C2596=0,1,0)=1)</formula>
    </cfRule>
  </conditionalFormatting>
  <conditionalFormatting sqref="S2596">
    <cfRule type="dataBar" priority="12284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{13730C0E-9844-4728-A507-9378A5C2C88B}</x14:id>
        </ext>
      </extLst>
    </cfRule>
  </conditionalFormatting>
  <conditionalFormatting sqref="P2596:Q2596 S2596">
    <cfRule type="expression" dxfId="10078" priority="12283">
      <formula>(IF($C2596=0,1,0)=1)</formula>
    </cfRule>
  </conditionalFormatting>
  <conditionalFormatting sqref="F2596:F2607">
    <cfRule type="expression" dxfId="10077" priority="12282">
      <formula>(IF($C2596=0,1,0)=1)</formula>
    </cfRule>
  </conditionalFormatting>
  <conditionalFormatting sqref="H2596">
    <cfRule type="iconSet" priority="12287">
      <iconSet iconSet="3Symbols" showValue="0">
        <cfvo type="percent" val="0"/>
        <cfvo type="num" val="0"/>
        <cfvo type="num" val="1"/>
      </iconSet>
    </cfRule>
  </conditionalFormatting>
  <conditionalFormatting sqref="C2596:D2596 F2596:G2596 F2597:F2607 D2598 D2600 D2602 D2604 D2606">
    <cfRule type="expression" dxfId="10076" priority="12288">
      <formula>$H2596&lt;0</formula>
    </cfRule>
    <cfRule type="expression" dxfId="10075" priority="12289">
      <formula>(IF($C2596=1,1,0)=1)</formula>
    </cfRule>
    <cfRule type="expression" dxfId="10074" priority="12290">
      <formula>(IF($C2596=2,1,0)=1)</formula>
    </cfRule>
    <cfRule type="expression" dxfId="10073" priority="12291">
      <formula>(IF($C2596=3,1,0)=1)</formula>
    </cfRule>
    <cfRule type="expression" dxfId="10072" priority="12292">
      <formula>(IF($C2596=4,1,0)=1)</formula>
    </cfRule>
    <cfRule type="expression" dxfId="10071" priority="12293">
      <formula>(IF($C2596=5,1,0)=1)</formula>
    </cfRule>
    <cfRule type="expression" dxfId="10070" priority="12294">
      <formula>(IF($C2596=6,1,0)=1)</formula>
    </cfRule>
    <cfRule type="expression" dxfId="10069" priority="12295">
      <formula>(IF($C2596=7,1,0)=1)</formula>
    </cfRule>
    <cfRule type="expression" dxfId="10068" priority="12296">
      <formula>(IF($C2596=8,1,0)=1)</formula>
    </cfRule>
    <cfRule type="expression" dxfId="10067" priority="12297">
      <formula>(IF($C2596=9,1,0)=1)</formula>
    </cfRule>
    <cfRule type="expression" dxfId="10066" priority="12298">
      <formula>$H2596=1</formula>
    </cfRule>
  </conditionalFormatting>
  <conditionalFormatting sqref="G2597:H2603">
    <cfRule type="expression" dxfId="10065" priority="12270">
      <formula>(IF($C2597=0,1,0)=1)</formula>
    </cfRule>
  </conditionalFormatting>
  <conditionalFormatting sqref="C2597:D2597 C2598:C2603 D2599 D2601 D2603 D2605 D2607">
    <cfRule type="expression" dxfId="10064" priority="12269">
      <formula>(IF($C2597=0,1,0)=1)</formula>
    </cfRule>
  </conditionalFormatting>
  <conditionalFormatting sqref="S2597:S2603">
    <cfRule type="dataBar" priority="12268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{F62700C4-1A5F-47DE-A068-AA48A1FFC1A6}</x14:id>
        </ext>
      </extLst>
    </cfRule>
  </conditionalFormatting>
  <conditionalFormatting sqref="P2597:Q2603 S2597:S2603">
    <cfRule type="expression" dxfId="10063" priority="12267">
      <formula>(IF($C2597=0,1,0)=1)</formula>
    </cfRule>
  </conditionalFormatting>
  <conditionalFormatting sqref="C2597:D2597 C2598:C2603 G2597:G2603 D2599 D2601 D2603 D2605 D2607">
    <cfRule type="expression" dxfId="10062" priority="12271">
      <formula>$H2597&lt;0</formula>
    </cfRule>
    <cfRule type="expression" dxfId="10061" priority="12272">
      <formula>(IF($C2597=1,1,0)=1)</formula>
    </cfRule>
    <cfRule type="expression" dxfId="10060" priority="12273">
      <formula>(IF($C2597=2,1,0)=1)</formula>
    </cfRule>
    <cfRule type="expression" dxfId="10059" priority="12274">
      <formula>(IF($C2597=3,1,0)=1)</formula>
    </cfRule>
    <cfRule type="expression" dxfId="10058" priority="12275">
      <formula>(IF($C2597=4,1,0)=1)</formula>
    </cfRule>
    <cfRule type="expression" dxfId="10057" priority="12276">
      <formula>(IF($C2597=5,1,0)=1)</formula>
    </cfRule>
    <cfRule type="expression" dxfId="10056" priority="12277">
      <formula>(IF($C2597=6,1,0)=1)</formula>
    </cfRule>
    <cfRule type="expression" dxfId="10055" priority="12278">
      <formula>(IF($C2597=7,1,0)=1)</formula>
    </cfRule>
    <cfRule type="expression" dxfId="10054" priority="12279">
      <formula>(IF($C2597=8,1,0)=1)</formula>
    </cfRule>
    <cfRule type="expression" dxfId="10053" priority="12280">
      <formula>(IF($C2597=9,1,0)=1)</formula>
    </cfRule>
    <cfRule type="expression" dxfId="10052" priority="12281">
      <formula>$H2597=1</formula>
    </cfRule>
  </conditionalFormatting>
  <conditionalFormatting sqref="S2604:S2606">
    <cfRule type="dataBar" priority="12266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{9FE145D8-013C-4747-BC26-562ABD582547}</x14:id>
        </ext>
      </extLst>
    </cfRule>
  </conditionalFormatting>
  <conditionalFormatting sqref="H2597:H2603">
    <cfRule type="iconSet" priority="12311">
      <iconSet iconSet="3Symbols" showValue="0">
        <cfvo type="percent" val="0"/>
        <cfvo type="num" val="0"/>
        <cfvo type="num" val="1"/>
      </iconSet>
    </cfRule>
  </conditionalFormatting>
  <conditionalFormatting sqref="H2604:H2606">
    <cfRule type="iconSet" priority="12312">
      <iconSet iconSet="3Symbols" showValue="0">
        <cfvo type="percent" val="0"/>
        <cfvo type="num" val="0"/>
        <cfvo type="num" val="1"/>
      </iconSet>
    </cfRule>
  </conditionalFormatting>
  <conditionalFormatting sqref="K2596">
    <cfRule type="expression" dxfId="10051" priority="12265">
      <formula>(IF($C2596=0,1,0)=1)</formula>
    </cfRule>
  </conditionalFormatting>
  <conditionalFormatting sqref="L2596:L2606">
    <cfRule type="expression" dxfId="10050" priority="12264">
      <formula>(IF($C2596=0,1,0)=1)</formula>
    </cfRule>
  </conditionalFormatting>
  <conditionalFormatting sqref="C2607 G2607:H2607 P2607:Q2607 S2607">
    <cfRule type="expression" dxfId="10049" priority="12251">
      <formula>(IF($C2607=0,1,0)=1)</formula>
    </cfRule>
  </conditionalFormatting>
  <conditionalFormatting sqref="C2607 G2607">
    <cfRule type="expression" dxfId="10048" priority="12252">
      <formula>$H2607&lt;0</formula>
    </cfRule>
    <cfRule type="expression" dxfId="10047" priority="12253">
      <formula>(IF($C2607=1,1,0)=1)</formula>
    </cfRule>
    <cfRule type="expression" dxfId="10046" priority="12254">
      <formula>(IF($C2607=2,1,0)=1)</formula>
    </cfRule>
    <cfRule type="expression" dxfId="10045" priority="12255">
      <formula>(IF($C2607=3,1,0)=1)</formula>
    </cfRule>
    <cfRule type="expression" dxfId="10044" priority="12256">
      <formula>(IF($C2607=4,1,0)=1)</formula>
    </cfRule>
    <cfRule type="expression" dxfId="10043" priority="12257">
      <formula>(IF($C2607=5,1,0)=1)</formula>
    </cfRule>
    <cfRule type="expression" dxfId="10042" priority="12258">
      <formula>(IF($C2607=6,1,0)=1)</formula>
    </cfRule>
    <cfRule type="expression" dxfId="10041" priority="12259">
      <formula>(IF($C2607=7,1,0)=1)</formula>
    </cfRule>
    <cfRule type="expression" dxfId="10040" priority="12260">
      <formula>(IF($C2607=8,1,0)=1)</formula>
    </cfRule>
    <cfRule type="expression" dxfId="10039" priority="12261">
      <formula>(IF($C2607=9,1,0)=1)</formula>
    </cfRule>
    <cfRule type="expression" dxfId="10038" priority="12262">
      <formula>$H2607=1</formula>
    </cfRule>
  </conditionalFormatting>
  <conditionalFormatting sqref="S2607">
    <cfRule type="dataBar" priority="12250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{F70A26E3-9AB9-4F5F-9A9C-61591A727DD0}</x14:id>
        </ext>
      </extLst>
    </cfRule>
  </conditionalFormatting>
  <conditionalFormatting sqref="H2607">
    <cfRule type="iconSet" priority="12263">
      <iconSet iconSet="3Symbols" showValue="0">
        <cfvo type="percent" val="0"/>
        <cfvo type="num" val="0"/>
        <cfvo type="num" val="1"/>
      </iconSet>
    </cfRule>
  </conditionalFormatting>
  <conditionalFormatting sqref="L2607">
    <cfRule type="expression" dxfId="10037" priority="12249">
      <formula>(IF($C2607=0,1,0)=1)</formula>
    </cfRule>
  </conditionalFormatting>
  <conditionalFormatting sqref="E2596:E2607">
    <cfRule type="expression" dxfId="10036" priority="12238">
      <formula>$H2596&lt;0</formula>
    </cfRule>
    <cfRule type="expression" dxfId="10035" priority="12239">
      <formula>(IF($C2596=1,1,0)=1)</formula>
    </cfRule>
    <cfRule type="expression" dxfId="10034" priority="12240">
      <formula>(IF($C2596=2,1,0)=1)</formula>
    </cfRule>
    <cfRule type="expression" dxfId="10033" priority="12241">
      <formula>(IF($C2596=3,1,0)=1)</formula>
    </cfRule>
    <cfRule type="expression" dxfId="10032" priority="12242">
      <formula>(IF($C2596=4,1,0)=1)</formula>
    </cfRule>
    <cfRule type="expression" dxfId="10031" priority="12243">
      <formula>(IF($C2596=5,1,0)=1)</formula>
    </cfRule>
    <cfRule type="expression" dxfId="10030" priority="12244">
      <formula>(IF($C2596=6,1,0)=1)</formula>
    </cfRule>
    <cfRule type="expression" dxfId="10029" priority="12245">
      <formula>(IF($C2596=7,1,0)=1)</formula>
    </cfRule>
    <cfRule type="expression" dxfId="10028" priority="12246">
      <formula>(IF($C2596=8,1,0)=1)</formula>
    </cfRule>
    <cfRule type="expression" dxfId="10027" priority="12247">
      <formula>(IF($C2596=9,1,0)=1)</formula>
    </cfRule>
    <cfRule type="expression" dxfId="10026" priority="12248">
      <formula>$H2596=1</formula>
    </cfRule>
  </conditionalFormatting>
  <conditionalFormatting sqref="E2607">
    <cfRule type="expression" dxfId="10025" priority="12237">
      <formula>(IF($C2607=0,1,0)=1)</formula>
    </cfRule>
  </conditionalFormatting>
  <conditionalFormatting sqref="E2605">
    <cfRule type="expression" dxfId="10024" priority="12236">
      <formula>(IF($C2605=0,1,0)=1)</formula>
    </cfRule>
  </conditionalFormatting>
  <conditionalFormatting sqref="E2604">
    <cfRule type="expression" dxfId="10023" priority="12235">
      <formula>(IF($C2604=0,1,0)=1)</formula>
    </cfRule>
  </conditionalFormatting>
  <conditionalFormatting sqref="E2599">
    <cfRule type="expression" dxfId="10022" priority="12234">
      <formula>(IF($C2599=0,1,0)=1)</formula>
    </cfRule>
  </conditionalFormatting>
  <conditionalFormatting sqref="E2598">
    <cfRule type="expression" dxfId="10021" priority="12233">
      <formula>(IF($C2598=0,1,0)=1)</formula>
    </cfRule>
  </conditionalFormatting>
  <conditionalFormatting sqref="E2597">
    <cfRule type="expression" dxfId="10020" priority="12232">
      <formula>(IF($C2597=0,1,0)=1)</formula>
    </cfRule>
  </conditionalFormatting>
  <conditionalFormatting sqref="E2596">
    <cfRule type="expression" dxfId="10019" priority="12231">
      <formula>(IF($C2596=0,1,0)=1)</formula>
    </cfRule>
  </conditionalFormatting>
  <conditionalFormatting sqref="E2603">
    <cfRule type="expression" dxfId="10018" priority="12230">
      <formula>(IF($C2603=0,1,0)=1)</formula>
    </cfRule>
  </conditionalFormatting>
  <conditionalFormatting sqref="E2602">
    <cfRule type="expression" dxfId="10017" priority="12229">
      <formula>(IF($C2602=0,1,0)=1)</formula>
    </cfRule>
  </conditionalFormatting>
  <conditionalFormatting sqref="E2601">
    <cfRule type="expression" dxfId="10016" priority="12228">
      <formula>(IF($C2601=0,1,0)=1)</formula>
    </cfRule>
  </conditionalFormatting>
  <conditionalFormatting sqref="E2600">
    <cfRule type="expression" dxfId="10015" priority="12227">
      <formula>(IF($C2600=0,1,0)=1)</formula>
    </cfRule>
  </conditionalFormatting>
  <conditionalFormatting sqref="E2606">
    <cfRule type="expression" dxfId="10014" priority="12226">
      <formula>(IF($C2606=0,1,0)=1)</formula>
    </cfRule>
  </conditionalFormatting>
  <conditionalFormatting sqref="E2606">
    <cfRule type="expression" dxfId="10013" priority="12225">
      <formula>(IF($C2606=0,1,0)=1)</formula>
    </cfRule>
  </conditionalFormatting>
  <conditionalFormatting sqref="E2605">
    <cfRule type="expression" dxfId="10012" priority="12224">
      <formula>(IF($C2605=0,1,0)=1)</formula>
    </cfRule>
  </conditionalFormatting>
  <conditionalFormatting sqref="E2604">
    <cfRule type="expression" dxfId="10011" priority="12223">
      <formula>(IF($C2604=0,1,0)=1)</formula>
    </cfRule>
  </conditionalFormatting>
  <conditionalFormatting sqref="E2603">
    <cfRule type="expression" dxfId="10010" priority="12222">
      <formula>(IF($C2603=0,1,0)=1)</formula>
    </cfRule>
  </conditionalFormatting>
  <conditionalFormatting sqref="E2602">
    <cfRule type="expression" dxfId="10009" priority="12221">
      <formula>(IF($C2602=0,1,0)=1)</formula>
    </cfRule>
  </conditionalFormatting>
  <conditionalFormatting sqref="E2601">
    <cfRule type="expression" dxfId="10008" priority="12220">
      <formula>(IF($C2601=0,1,0)=1)</formula>
    </cfRule>
  </conditionalFormatting>
  <conditionalFormatting sqref="E2607">
    <cfRule type="expression" dxfId="10007" priority="12219">
      <formula>(IF($C2607=0,1,0)=1)</formula>
    </cfRule>
  </conditionalFormatting>
  <conditionalFormatting sqref="G2615:H2615">
    <cfRule type="expression" dxfId="10006" priority="12206">
      <formula>(IF($C2615=0,1,0)=1)</formula>
    </cfRule>
  </conditionalFormatting>
  <conditionalFormatting sqref="C2615">
    <cfRule type="expression" dxfId="10005" priority="12205">
      <formula>(IF($C2615=0,1,0)=1)</formula>
    </cfRule>
  </conditionalFormatting>
  <conditionalFormatting sqref="S2615">
    <cfRule type="dataBar" priority="12204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{BF61ABE3-A8A0-4AA5-B6CD-4F6406BE4727}</x14:id>
        </ext>
      </extLst>
    </cfRule>
  </conditionalFormatting>
  <conditionalFormatting sqref="P2615:Q2615 S2615">
    <cfRule type="expression" dxfId="10004" priority="12203">
      <formula>(IF($C2615=0,1,0)=1)</formula>
    </cfRule>
  </conditionalFormatting>
  <conditionalFormatting sqref="H2615">
    <cfRule type="iconSet" priority="12207">
      <iconSet iconSet="3Symbols" showValue="0">
        <cfvo type="percent" val="0"/>
        <cfvo type="num" val="0"/>
        <cfvo type="num" val="1"/>
      </iconSet>
    </cfRule>
  </conditionalFormatting>
  <conditionalFormatting sqref="C2615 F2615:G2615 F2610:F2614">
    <cfRule type="expression" dxfId="10003" priority="12208">
      <formula>$H2610&lt;0</formula>
    </cfRule>
    <cfRule type="expression" dxfId="10002" priority="12209">
      <formula>(IF($C2610=1,1,0)=1)</formula>
    </cfRule>
    <cfRule type="expression" dxfId="10001" priority="12210">
      <formula>(IF($C2610=2,1,0)=1)</formula>
    </cfRule>
    <cfRule type="expression" dxfId="10000" priority="12211">
      <formula>(IF($C2610=3,1,0)=1)</formula>
    </cfRule>
    <cfRule type="expression" dxfId="9999" priority="12212">
      <formula>(IF($C2610=4,1,0)=1)</formula>
    </cfRule>
    <cfRule type="expression" dxfId="9998" priority="12213">
      <formula>(IF($C2610=5,1,0)=1)</formula>
    </cfRule>
    <cfRule type="expression" dxfId="9997" priority="12214">
      <formula>(IF($C2610=6,1,0)=1)</formula>
    </cfRule>
    <cfRule type="expression" dxfId="9996" priority="12215">
      <formula>(IF($C2610=7,1,0)=1)</formula>
    </cfRule>
    <cfRule type="expression" dxfId="9995" priority="12216">
      <formula>(IF($C2610=8,1,0)=1)</formula>
    </cfRule>
    <cfRule type="expression" dxfId="9994" priority="12217">
      <formula>(IF($C2610=9,1,0)=1)</formula>
    </cfRule>
    <cfRule type="expression" dxfId="9993" priority="12218">
      <formula>$H2610=1</formula>
    </cfRule>
  </conditionalFormatting>
  <conditionalFormatting sqref="C2616">
    <cfRule type="expression" dxfId="9992" priority="12191">
      <formula>(IF($C2616=0,1,0)=1)</formula>
    </cfRule>
  </conditionalFormatting>
  <conditionalFormatting sqref="S2616:S2621">
    <cfRule type="dataBar" priority="12190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{F6F1AE40-023D-478C-92EF-4CEB814AB903}</x14:id>
        </ext>
      </extLst>
    </cfRule>
  </conditionalFormatting>
  <conditionalFormatting sqref="C2616">
    <cfRule type="expression" dxfId="9991" priority="12192">
      <formula>$H2616&lt;0</formula>
    </cfRule>
    <cfRule type="expression" dxfId="9990" priority="12193">
      <formula>(IF($C2616=1,1,0)=1)</formula>
    </cfRule>
    <cfRule type="expression" dxfId="9989" priority="12194">
      <formula>(IF($C2616=2,1,0)=1)</formula>
    </cfRule>
    <cfRule type="expression" dxfId="9988" priority="12195">
      <formula>(IF($C2616=3,1,0)=1)</formula>
    </cfRule>
    <cfRule type="expression" dxfId="9987" priority="12196">
      <formula>(IF($C2616=4,1,0)=1)</formula>
    </cfRule>
    <cfRule type="expression" dxfId="9986" priority="12197">
      <formula>(IF($C2616=5,1,0)=1)</formula>
    </cfRule>
    <cfRule type="expression" dxfId="9985" priority="12198">
      <formula>(IF($C2616=6,1,0)=1)</formula>
    </cfRule>
    <cfRule type="expression" dxfId="9984" priority="12199">
      <formula>(IF($C2616=7,1,0)=1)</formula>
    </cfRule>
    <cfRule type="expression" dxfId="9983" priority="12200">
      <formula>(IF($C2616=8,1,0)=1)</formula>
    </cfRule>
    <cfRule type="expression" dxfId="9982" priority="12201">
      <formula>(IF($C2616=9,1,0)=1)</formula>
    </cfRule>
    <cfRule type="expression" dxfId="9981" priority="12202">
      <formula>$H2616=1</formula>
    </cfRule>
  </conditionalFormatting>
  <conditionalFormatting sqref="E2619">
    <cfRule type="expression" dxfId="9980" priority="12177">
      <formula>(IF($C2619=0,1,0)=1)</formula>
    </cfRule>
  </conditionalFormatting>
  <conditionalFormatting sqref="E2618">
    <cfRule type="expression" dxfId="9979" priority="12176">
      <formula>(IF($C2618=0,1,0)=1)</formula>
    </cfRule>
  </conditionalFormatting>
  <conditionalFormatting sqref="E2617">
    <cfRule type="expression" dxfId="9978" priority="12175">
      <formula>(IF($C2617=0,1,0)=1)</formula>
    </cfRule>
  </conditionalFormatting>
  <conditionalFormatting sqref="E2616">
    <cfRule type="expression" dxfId="9977" priority="12174">
      <formula>(IF($C2616=0,1,0)=1)</formula>
    </cfRule>
  </conditionalFormatting>
  <conditionalFormatting sqref="E2620">
    <cfRule type="expression" dxfId="9976" priority="12172">
      <formula>(IF($C2620=0,1,0)=1)</formula>
    </cfRule>
  </conditionalFormatting>
  <conditionalFormatting sqref="E2620">
    <cfRule type="expression" dxfId="9975" priority="12171">
      <formula>(IF($C2620=0,1,0)=1)</formula>
    </cfRule>
  </conditionalFormatting>
  <conditionalFormatting sqref="E2619">
    <cfRule type="expression" dxfId="9974" priority="12170">
      <formula>(IF($C2619=0,1,0)=1)</formula>
    </cfRule>
  </conditionalFormatting>
  <conditionalFormatting sqref="E2615">
    <cfRule type="expression" dxfId="9973" priority="12166">
      <formula>(IF($C2615=0,1,0)=1)</formula>
    </cfRule>
  </conditionalFormatting>
  <conditionalFormatting sqref="E2621">
    <cfRule type="expression" dxfId="9972" priority="12165">
      <formula>(IF($C2621=0,1,0)=1)</formula>
    </cfRule>
  </conditionalFormatting>
  <conditionalFormatting sqref="E2621">
    <cfRule type="expression" dxfId="9971" priority="12178">
      <formula>(IF($C2621=0,1,0)=1)</formula>
    </cfRule>
  </conditionalFormatting>
  <conditionalFormatting sqref="E2615">
    <cfRule type="expression" dxfId="9970" priority="12173">
      <formula>(IF($C2615=0,1,0)=1)</formula>
    </cfRule>
  </conditionalFormatting>
  <conditionalFormatting sqref="E2618">
    <cfRule type="expression" dxfId="9969" priority="12169">
      <formula>(IF($C2618=0,1,0)=1)</formula>
    </cfRule>
  </conditionalFormatting>
  <conditionalFormatting sqref="E2617">
    <cfRule type="expression" dxfId="9968" priority="12168">
      <formula>(IF($C2617=0,1,0)=1)</formula>
    </cfRule>
  </conditionalFormatting>
  <conditionalFormatting sqref="E2616">
    <cfRule type="expression" dxfId="9967" priority="12167">
      <formula>(IF($C2616=0,1,0)=1)</formula>
    </cfRule>
  </conditionalFormatting>
  <conditionalFormatting sqref="E2615:E2621">
    <cfRule type="expression" dxfId="9966" priority="12179">
      <formula>$H2615&lt;0</formula>
    </cfRule>
    <cfRule type="expression" dxfId="9965" priority="12180">
      <formula>(IF($C2615=1,1,0)=1)</formula>
    </cfRule>
    <cfRule type="expression" dxfId="9964" priority="12181">
      <formula>(IF($C2615=2,1,0)=1)</formula>
    </cfRule>
    <cfRule type="expression" dxfId="9963" priority="12182">
      <formula>(IF($C2615=3,1,0)=1)</formula>
    </cfRule>
    <cfRule type="expression" dxfId="9962" priority="12183">
      <formula>(IF($C2615=4,1,0)=1)</formula>
    </cfRule>
    <cfRule type="expression" dxfId="9961" priority="12184">
      <formula>(IF($C2615=5,1,0)=1)</formula>
    </cfRule>
    <cfRule type="expression" dxfId="9960" priority="12185">
      <formula>(IF($C2615=6,1,0)=1)</formula>
    </cfRule>
    <cfRule type="expression" dxfId="9959" priority="12186">
      <formula>(IF($C2615=7,1,0)=1)</formula>
    </cfRule>
    <cfRule type="expression" dxfId="9958" priority="12187">
      <formula>(IF($C2615=8,1,0)=1)</formula>
    </cfRule>
    <cfRule type="expression" dxfId="9957" priority="12188">
      <formula>(IF($C2615=9,1,0)=1)</formula>
    </cfRule>
    <cfRule type="expression" dxfId="9956" priority="12189">
      <formula>$H2615=1</formula>
    </cfRule>
  </conditionalFormatting>
  <conditionalFormatting sqref="H2616:H2621">
    <cfRule type="iconSet" priority="12736">
      <iconSet iconSet="3Symbols" showValue="0">
        <cfvo type="percent" val="0"/>
        <cfvo type="num" val="0"/>
        <cfvo type="num" val="1"/>
      </iconSet>
    </cfRule>
  </conditionalFormatting>
  <conditionalFormatting sqref="F2616">
    <cfRule type="expression" dxfId="9955" priority="12154">
      <formula>$H2616&lt;0</formula>
    </cfRule>
    <cfRule type="expression" dxfId="9954" priority="12155">
      <formula>(IF($C2616=1,1,0)=1)</formula>
    </cfRule>
    <cfRule type="expression" dxfId="9953" priority="12156">
      <formula>(IF($C2616=2,1,0)=1)</formula>
    </cfRule>
    <cfRule type="expression" dxfId="9952" priority="12157">
      <formula>(IF($C2616=3,1,0)=1)</formula>
    </cfRule>
    <cfRule type="expression" dxfId="9951" priority="12158">
      <formula>(IF($C2616=4,1,0)=1)</formula>
    </cfRule>
    <cfRule type="expression" dxfId="9950" priority="12159">
      <formula>(IF($C2616=5,1,0)=1)</formula>
    </cfRule>
    <cfRule type="expression" dxfId="9949" priority="12160">
      <formula>(IF($C2616=6,1,0)=1)</formula>
    </cfRule>
    <cfRule type="expression" dxfId="9948" priority="12161">
      <formula>(IF($C2616=7,1,0)=1)</formula>
    </cfRule>
    <cfRule type="expression" dxfId="9947" priority="12162">
      <formula>(IF($C2616=8,1,0)=1)</formula>
    </cfRule>
    <cfRule type="expression" dxfId="9946" priority="12163">
      <formula>(IF($C2616=9,1,0)=1)</formula>
    </cfRule>
    <cfRule type="expression" dxfId="9945" priority="12164">
      <formula>$H2616=1</formula>
    </cfRule>
  </conditionalFormatting>
  <conditionalFormatting sqref="F2617">
    <cfRule type="expression" dxfId="9944" priority="12143">
      <formula>$H2617&lt;0</formula>
    </cfRule>
    <cfRule type="expression" dxfId="9943" priority="12144">
      <formula>(IF($C2617=1,1,0)=1)</formula>
    </cfRule>
    <cfRule type="expression" dxfId="9942" priority="12145">
      <formula>(IF($C2617=2,1,0)=1)</formula>
    </cfRule>
    <cfRule type="expression" dxfId="9941" priority="12146">
      <formula>(IF($C2617=3,1,0)=1)</formula>
    </cfRule>
    <cfRule type="expression" dxfId="9940" priority="12147">
      <formula>(IF($C2617=4,1,0)=1)</formula>
    </cfRule>
    <cfRule type="expression" dxfId="9939" priority="12148">
      <formula>(IF($C2617=5,1,0)=1)</formula>
    </cfRule>
    <cfRule type="expression" dxfId="9938" priority="12149">
      <formula>(IF($C2617=6,1,0)=1)</formula>
    </cfRule>
    <cfRule type="expression" dxfId="9937" priority="12150">
      <formula>(IF($C2617=7,1,0)=1)</formula>
    </cfRule>
    <cfRule type="expression" dxfId="9936" priority="12151">
      <formula>(IF($C2617=8,1,0)=1)</formula>
    </cfRule>
    <cfRule type="expression" dxfId="9935" priority="12152">
      <formula>(IF($C2617=9,1,0)=1)</formula>
    </cfRule>
    <cfRule type="expression" dxfId="9934" priority="12153">
      <formula>$H2617=1</formula>
    </cfRule>
  </conditionalFormatting>
  <conditionalFormatting sqref="F2618">
    <cfRule type="expression" dxfId="9933" priority="12132">
      <formula>$H2618&lt;0</formula>
    </cfRule>
    <cfRule type="expression" dxfId="9932" priority="12133">
      <formula>(IF($C2618=1,1,0)=1)</formula>
    </cfRule>
    <cfRule type="expression" dxfId="9931" priority="12134">
      <formula>(IF($C2618=2,1,0)=1)</formula>
    </cfRule>
    <cfRule type="expression" dxfId="9930" priority="12135">
      <formula>(IF($C2618=3,1,0)=1)</formula>
    </cfRule>
    <cfRule type="expression" dxfId="9929" priority="12136">
      <formula>(IF($C2618=4,1,0)=1)</formula>
    </cfRule>
    <cfRule type="expression" dxfId="9928" priority="12137">
      <formula>(IF($C2618=5,1,0)=1)</formula>
    </cfRule>
    <cfRule type="expression" dxfId="9927" priority="12138">
      <formula>(IF($C2618=6,1,0)=1)</formula>
    </cfRule>
    <cfRule type="expression" dxfId="9926" priority="12139">
      <formula>(IF($C2618=7,1,0)=1)</formula>
    </cfRule>
    <cfRule type="expression" dxfId="9925" priority="12140">
      <formula>(IF($C2618=8,1,0)=1)</formula>
    </cfRule>
    <cfRule type="expression" dxfId="9924" priority="12141">
      <formula>(IF($C2618=9,1,0)=1)</formula>
    </cfRule>
    <cfRule type="expression" dxfId="9923" priority="12142">
      <formula>$H2618=1</formula>
    </cfRule>
  </conditionalFormatting>
  <conditionalFormatting sqref="F2619">
    <cfRule type="expression" dxfId="9922" priority="12121">
      <formula>$H2619&lt;0</formula>
    </cfRule>
    <cfRule type="expression" dxfId="9921" priority="12122">
      <formula>(IF($C2619=1,1,0)=1)</formula>
    </cfRule>
    <cfRule type="expression" dxfId="9920" priority="12123">
      <formula>(IF($C2619=2,1,0)=1)</formula>
    </cfRule>
    <cfRule type="expression" dxfId="9919" priority="12124">
      <formula>(IF($C2619=3,1,0)=1)</formula>
    </cfRule>
    <cfRule type="expression" dxfId="9918" priority="12125">
      <formula>(IF($C2619=4,1,0)=1)</formula>
    </cfRule>
    <cfRule type="expression" dxfId="9917" priority="12126">
      <formula>(IF($C2619=5,1,0)=1)</formula>
    </cfRule>
    <cfRule type="expression" dxfId="9916" priority="12127">
      <formula>(IF($C2619=6,1,0)=1)</formula>
    </cfRule>
    <cfRule type="expression" dxfId="9915" priority="12128">
      <formula>(IF($C2619=7,1,0)=1)</formula>
    </cfRule>
    <cfRule type="expression" dxfId="9914" priority="12129">
      <formula>(IF($C2619=8,1,0)=1)</formula>
    </cfRule>
    <cfRule type="expression" dxfId="9913" priority="12130">
      <formula>(IF($C2619=9,1,0)=1)</formula>
    </cfRule>
    <cfRule type="expression" dxfId="9912" priority="12131">
      <formula>$H2619=1</formula>
    </cfRule>
  </conditionalFormatting>
  <conditionalFormatting sqref="F2620">
    <cfRule type="expression" dxfId="9911" priority="12110">
      <formula>$H2620&lt;0</formula>
    </cfRule>
    <cfRule type="expression" dxfId="9910" priority="12111">
      <formula>(IF($C2620=1,1,0)=1)</formula>
    </cfRule>
    <cfRule type="expression" dxfId="9909" priority="12112">
      <formula>(IF($C2620=2,1,0)=1)</formula>
    </cfRule>
    <cfRule type="expression" dxfId="9908" priority="12113">
      <formula>(IF($C2620=3,1,0)=1)</formula>
    </cfRule>
    <cfRule type="expression" dxfId="9907" priority="12114">
      <formula>(IF($C2620=4,1,0)=1)</formula>
    </cfRule>
    <cfRule type="expression" dxfId="9906" priority="12115">
      <formula>(IF($C2620=5,1,0)=1)</formula>
    </cfRule>
    <cfRule type="expression" dxfId="9905" priority="12116">
      <formula>(IF($C2620=6,1,0)=1)</formula>
    </cfRule>
    <cfRule type="expression" dxfId="9904" priority="12117">
      <formula>(IF($C2620=7,1,0)=1)</formula>
    </cfRule>
    <cfRule type="expression" dxfId="9903" priority="12118">
      <formula>(IF($C2620=8,1,0)=1)</formula>
    </cfRule>
    <cfRule type="expression" dxfId="9902" priority="12119">
      <formula>(IF($C2620=9,1,0)=1)</formula>
    </cfRule>
    <cfRule type="expression" dxfId="9901" priority="12120">
      <formula>$H2620=1</formula>
    </cfRule>
  </conditionalFormatting>
  <conditionalFormatting sqref="F2621">
    <cfRule type="expression" dxfId="9900" priority="12099">
      <formula>$H2621&lt;0</formula>
    </cfRule>
    <cfRule type="expression" dxfId="9899" priority="12100">
      <formula>(IF($C2621=1,1,0)=1)</formula>
    </cfRule>
    <cfRule type="expression" dxfId="9898" priority="12101">
      <formula>(IF($C2621=2,1,0)=1)</formula>
    </cfRule>
    <cfRule type="expression" dxfId="9897" priority="12102">
      <formula>(IF($C2621=3,1,0)=1)</formula>
    </cfRule>
    <cfRule type="expression" dxfId="9896" priority="12103">
      <formula>(IF($C2621=4,1,0)=1)</formula>
    </cfRule>
    <cfRule type="expression" dxfId="9895" priority="12104">
      <formula>(IF($C2621=5,1,0)=1)</formula>
    </cfRule>
    <cfRule type="expression" dxfId="9894" priority="12105">
      <formula>(IF($C2621=6,1,0)=1)</formula>
    </cfRule>
    <cfRule type="expression" dxfId="9893" priority="12106">
      <formula>(IF($C2621=7,1,0)=1)</formula>
    </cfRule>
    <cfRule type="expression" dxfId="9892" priority="12107">
      <formula>(IF($C2621=8,1,0)=1)</formula>
    </cfRule>
    <cfRule type="expression" dxfId="9891" priority="12108">
      <formula>(IF($C2621=9,1,0)=1)</formula>
    </cfRule>
    <cfRule type="expression" dxfId="9890" priority="12109">
      <formula>$H2621=1</formula>
    </cfRule>
  </conditionalFormatting>
  <conditionalFormatting sqref="J2607">
    <cfRule type="expression" dxfId="9889" priority="12098">
      <formula>(IF($C2607=0,1,0)=1)</formula>
    </cfRule>
  </conditionalFormatting>
  <conditionalFormatting sqref="I2605:J2605">
    <cfRule type="expression" dxfId="9888" priority="12097">
      <formula>(IF($C2605=0,1,0)=1)</formula>
    </cfRule>
  </conditionalFormatting>
  <conditionalFormatting sqref="I2599:J2599">
    <cfRule type="expression" dxfId="9887" priority="12096">
      <formula>(IF($C2599=0,1,0)=1)</formula>
    </cfRule>
  </conditionalFormatting>
  <conditionalFormatting sqref="I2597:J2597">
    <cfRule type="expression" dxfId="9886" priority="12095">
      <formula>(IF($C2597=0,1,0)=1)</formula>
    </cfRule>
  </conditionalFormatting>
  <conditionalFormatting sqref="J2596">
    <cfRule type="expression" dxfId="9885" priority="12094">
      <formula>(IF($C2596=0,1,0)=1)</formula>
    </cfRule>
  </conditionalFormatting>
  <conditionalFormatting sqref="J2603">
    <cfRule type="expression" dxfId="9884" priority="12093">
      <formula>(IF($C2603=0,1,0)=1)</formula>
    </cfRule>
  </conditionalFormatting>
  <conditionalFormatting sqref="I2600">
    <cfRule type="expression" dxfId="9883" priority="12092">
      <formula>(IF($C2600=0,1,0)=1)</formula>
    </cfRule>
  </conditionalFormatting>
  <conditionalFormatting sqref="I2603">
    <cfRule type="expression" dxfId="9882" priority="12091">
      <formula>(IF($C2603=0,1,0)=1)</formula>
    </cfRule>
  </conditionalFormatting>
  <conditionalFormatting sqref="I2604">
    <cfRule type="expression" dxfId="9881" priority="12090">
      <formula>(IF($C2604=0,1,0)=1)</formula>
    </cfRule>
  </conditionalFormatting>
  <conditionalFormatting sqref="J2604">
    <cfRule type="expression" dxfId="9880" priority="12089">
      <formula>(IF($C2604=0,1,0)=1)</formula>
    </cfRule>
  </conditionalFormatting>
  <conditionalFormatting sqref="I2607">
    <cfRule type="expression" dxfId="9879" priority="12088">
      <formula>(IF($C2607=0,1,0)=1)</formula>
    </cfRule>
  </conditionalFormatting>
  <conditionalFormatting sqref="J2606">
    <cfRule type="expression" dxfId="9878" priority="12087">
      <formula>(IF($C2606=0,1,0)=1)</formula>
    </cfRule>
  </conditionalFormatting>
  <conditionalFormatting sqref="I2606">
    <cfRule type="expression" dxfId="9877" priority="12086">
      <formula>(IF($C2606=0,1,0)=1)</formula>
    </cfRule>
  </conditionalFormatting>
  <conditionalFormatting sqref="I2606:J2606">
    <cfRule type="expression" dxfId="9876" priority="12085">
      <formula>(IF($C2606=0,1,0)=1)</formula>
    </cfRule>
  </conditionalFormatting>
  <conditionalFormatting sqref="J2604">
    <cfRule type="expression" dxfId="9875" priority="12084">
      <formula>(IF($C2604=0,1,0)=1)</formula>
    </cfRule>
  </conditionalFormatting>
  <conditionalFormatting sqref="I2604">
    <cfRule type="expression" dxfId="9874" priority="12083">
      <formula>(IF($C2604=0,1,0)=1)</formula>
    </cfRule>
  </conditionalFormatting>
  <conditionalFormatting sqref="I2603">
    <cfRule type="expression" dxfId="9873" priority="12082">
      <formula>(IF($C2603=0,1,0)=1)</formula>
    </cfRule>
  </conditionalFormatting>
  <conditionalFormatting sqref="J2603">
    <cfRule type="expression" dxfId="9872" priority="12081">
      <formula>(IF($C2603=0,1,0)=1)</formula>
    </cfRule>
  </conditionalFormatting>
  <conditionalFormatting sqref="I2605">
    <cfRule type="expression" dxfId="9871" priority="12080">
      <formula>(IF($C2605=0,1,0)=1)</formula>
    </cfRule>
  </conditionalFormatting>
  <conditionalFormatting sqref="J2605">
    <cfRule type="expression" dxfId="9870" priority="12079">
      <formula>(IF($C2605=0,1,0)=1)</formula>
    </cfRule>
  </conditionalFormatting>
  <conditionalFormatting sqref="J2607">
    <cfRule type="expression" dxfId="9869" priority="12078">
      <formula>(IF($C2607=0,1,0)=1)</formula>
    </cfRule>
  </conditionalFormatting>
  <conditionalFormatting sqref="I2607">
    <cfRule type="expression" dxfId="9868" priority="12077">
      <formula>(IF($C2607=0,1,0)=1)</formula>
    </cfRule>
  </conditionalFormatting>
  <conditionalFormatting sqref="L2579">
    <cfRule type="expression" dxfId="9867" priority="12076">
      <formula>(IF($C2579=0,1,0)=1)</formula>
    </cfRule>
  </conditionalFormatting>
  <conditionalFormatting sqref="L2591">
    <cfRule type="expression" dxfId="9866" priority="12075">
      <formula>(IF($C2591=0,1,0)=1)</formula>
    </cfRule>
  </conditionalFormatting>
  <conditionalFormatting sqref="L2592">
    <cfRule type="expression" dxfId="9865" priority="12074">
      <formula>(IF($C2592=0,1,0)=1)</formula>
    </cfRule>
  </conditionalFormatting>
  <conditionalFormatting sqref="L2593:L2595">
    <cfRule type="expression" dxfId="9864" priority="12073">
      <formula>(IF($C2593=0,1,0)=1)</formula>
    </cfRule>
  </conditionalFormatting>
  <conditionalFormatting sqref="L2608">
    <cfRule type="expression" dxfId="9863" priority="12072">
      <formula>(IF($C2608=0,1,0)=1)</formula>
    </cfRule>
  </conditionalFormatting>
  <conditionalFormatting sqref="L2609">
    <cfRule type="expression" dxfId="9862" priority="12071">
      <formula>(IF($C2609=0,1,0)=1)</formula>
    </cfRule>
  </conditionalFormatting>
  <conditionalFormatting sqref="G2579">
    <cfRule type="expression" dxfId="9861" priority="12070">
      <formula>(IF($C2579=0,1,0)=1)</formula>
    </cfRule>
  </conditionalFormatting>
  <conditionalFormatting sqref="G2592">
    <cfRule type="expression" dxfId="9860" priority="12069">
      <formula>(IF($C2592=0,1,0)=1)</formula>
    </cfRule>
  </conditionalFormatting>
  <conditionalFormatting sqref="G2595">
    <cfRule type="expression" dxfId="9859" priority="12057">
      <formula>(IF($C2595=0,1,0)=1)</formula>
    </cfRule>
  </conditionalFormatting>
  <conditionalFormatting sqref="G2595">
    <cfRule type="expression" dxfId="9858" priority="12058">
      <formula>$H2595&lt;0</formula>
    </cfRule>
    <cfRule type="expression" dxfId="9857" priority="12059">
      <formula>(IF($C2595=1,1,0)=1)</formula>
    </cfRule>
    <cfRule type="expression" dxfId="9856" priority="12060">
      <formula>(IF($C2595=2,1,0)=1)</formula>
    </cfRule>
    <cfRule type="expression" dxfId="9855" priority="12061">
      <formula>(IF($C2595=3,1,0)=1)</formula>
    </cfRule>
    <cfRule type="expression" dxfId="9854" priority="12062">
      <formula>(IF($C2595=4,1,0)=1)</formula>
    </cfRule>
    <cfRule type="expression" dxfId="9853" priority="12063">
      <formula>(IF($C2595=5,1,0)=1)</formula>
    </cfRule>
    <cfRule type="expression" dxfId="9852" priority="12064">
      <formula>(IF($C2595=6,1,0)=1)</formula>
    </cfRule>
    <cfRule type="expression" dxfId="9851" priority="12065">
      <formula>(IF($C2595=7,1,0)=1)</formula>
    </cfRule>
    <cfRule type="expression" dxfId="9850" priority="12066">
      <formula>(IF($C2595=8,1,0)=1)</formula>
    </cfRule>
    <cfRule type="expression" dxfId="9849" priority="12067">
      <formula>(IF($C2595=9,1,0)=1)</formula>
    </cfRule>
    <cfRule type="expression" dxfId="9848" priority="12068">
      <formula>$H2595=1</formula>
    </cfRule>
  </conditionalFormatting>
  <conditionalFormatting sqref="G2609">
    <cfRule type="expression" dxfId="9847" priority="12056">
      <formula>(IF($C2609=0,1,0)=1)</formula>
    </cfRule>
  </conditionalFormatting>
  <conditionalFormatting sqref="G2567">
    <cfRule type="expression" dxfId="9846" priority="12055">
      <formula>(IF($C2567=0,1,0)=1)</formula>
    </cfRule>
  </conditionalFormatting>
  <conditionalFormatting sqref="G2610:H2610">
    <cfRule type="expression" dxfId="9845" priority="12041">
      <formula>(IF($C2610=0,1,0)=1)</formula>
    </cfRule>
  </conditionalFormatting>
  <conditionalFormatting sqref="C2610:D2610 D2612 D2614 D2616 D2618 D2620">
    <cfRule type="expression" dxfId="9844" priority="12040">
      <formula>(IF($C2610=0,1,0)=1)</formula>
    </cfRule>
  </conditionalFormatting>
  <conditionalFormatting sqref="S2610">
    <cfRule type="dataBar" priority="12039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{4B4082BE-14BD-4666-A392-4036957AFF9B}</x14:id>
        </ext>
      </extLst>
    </cfRule>
  </conditionalFormatting>
  <conditionalFormatting sqref="P2610:Q2610 S2610">
    <cfRule type="expression" dxfId="9843" priority="12038">
      <formula>(IF($C2610=0,1,0)=1)</formula>
    </cfRule>
  </conditionalFormatting>
  <conditionalFormatting sqref="F2610:F2614">
    <cfRule type="expression" dxfId="9842" priority="12037">
      <formula>(IF($C2610=0,1,0)=1)</formula>
    </cfRule>
  </conditionalFormatting>
  <conditionalFormatting sqref="H2610">
    <cfRule type="iconSet" priority="12042">
      <iconSet iconSet="3Symbols" showValue="0">
        <cfvo type="percent" val="0"/>
        <cfvo type="num" val="0"/>
        <cfvo type="num" val="1"/>
      </iconSet>
    </cfRule>
  </conditionalFormatting>
  <conditionalFormatting sqref="C2610:D2610 F2610:G2610 F2611:F2614 D2612 D2614 D2616 D2618 D2620">
    <cfRule type="expression" dxfId="9841" priority="12043">
      <formula>$H2610&lt;0</formula>
    </cfRule>
    <cfRule type="expression" dxfId="9840" priority="12044">
      <formula>(IF($C2610=1,1,0)=1)</formula>
    </cfRule>
    <cfRule type="expression" dxfId="9839" priority="12045">
      <formula>(IF($C2610=2,1,0)=1)</formula>
    </cfRule>
    <cfRule type="expression" dxfId="9838" priority="12046">
      <formula>(IF($C2610=3,1,0)=1)</formula>
    </cfRule>
    <cfRule type="expression" dxfId="9837" priority="12047">
      <formula>(IF($C2610=4,1,0)=1)</formula>
    </cfRule>
    <cfRule type="expression" dxfId="9836" priority="12048">
      <formula>(IF($C2610=5,1,0)=1)</formula>
    </cfRule>
    <cfRule type="expression" dxfId="9835" priority="12049">
      <formula>(IF($C2610=6,1,0)=1)</formula>
    </cfRule>
    <cfRule type="expression" dxfId="9834" priority="12050">
      <formula>(IF($C2610=7,1,0)=1)</formula>
    </cfRule>
    <cfRule type="expression" dxfId="9833" priority="12051">
      <formula>(IF($C2610=8,1,0)=1)</formula>
    </cfRule>
    <cfRule type="expression" dxfId="9832" priority="12052">
      <formula>(IF($C2610=9,1,0)=1)</formula>
    </cfRule>
    <cfRule type="expression" dxfId="9831" priority="12053">
      <formula>$H2610=1</formula>
    </cfRule>
  </conditionalFormatting>
  <conditionalFormatting sqref="G2611:H2614">
    <cfRule type="expression" dxfId="9830" priority="12025">
      <formula>(IF($C2611=0,1,0)=1)</formula>
    </cfRule>
  </conditionalFormatting>
  <conditionalFormatting sqref="C2611:D2611 C2612:C2614 D2613 D2615 D2617 D2619 D2621">
    <cfRule type="expression" dxfId="9829" priority="12024">
      <formula>(IF($C2611=0,1,0)=1)</formula>
    </cfRule>
  </conditionalFormatting>
  <conditionalFormatting sqref="S2611:S2614">
    <cfRule type="dataBar" priority="12023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{4C67B3A9-FA64-4008-8CD5-4437CDDDD04D}</x14:id>
        </ext>
      </extLst>
    </cfRule>
  </conditionalFormatting>
  <conditionalFormatting sqref="P2611:Q2614 S2611:S2614">
    <cfRule type="expression" dxfId="9828" priority="12022">
      <formula>(IF($C2611=0,1,0)=1)</formula>
    </cfRule>
  </conditionalFormatting>
  <conditionalFormatting sqref="C2611:D2611 C2612:C2614 G2611:G2614 D2613 D2615 D2617 D2619 D2621">
    <cfRule type="expression" dxfId="9827" priority="12026">
      <formula>$H2611&lt;0</formula>
    </cfRule>
    <cfRule type="expression" dxfId="9826" priority="12027">
      <formula>(IF($C2611=1,1,0)=1)</formula>
    </cfRule>
    <cfRule type="expression" dxfId="9825" priority="12028">
      <formula>(IF($C2611=2,1,0)=1)</formula>
    </cfRule>
    <cfRule type="expression" dxfId="9824" priority="12029">
      <formula>(IF($C2611=3,1,0)=1)</formula>
    </cfRule>
    <cfRule type="expression" dxfId="9823" priority="12030">
      <formula>(IF($C2611=4,1,0)=1)</formula>
    </cfRule>
    <cfRule type="expression" dxfId="9822" priority="12031">
      <formula>(IF($C2611=5,1,0)=1)</formula>
    </cfRule>
    <cfRule type="expression" dxfId="9821" priority="12032">
      <formula>(IF($C2611=6,1,0)=1)</formula>
    </cfRule>
    <cfRule type="expression" dxfId="9820" priority="12033">
      <formula>(IF($C2611=7,1,0)=1)</formula>
    </cfRule>
    <cfRule type="expression" dxfId="9819" priority="12034">
      <formula>(IF($C2611=8,1,0)=1)</formula>
    </cfRule>
    <cfRule type="expression" dxfId="9818" priority="12035">
      <formula>(IF($C2611=9,1,0)=1)</formula>
    </cfRule>
    <cfRule type="expression" dxfId="9817" priority="12036">
      <formula>$H2611=1</formula>
    </cfRule>
  </conditionalFormatting>
  <conditionalFormatting sqref="H2611:H2614">
    <cfRule type="iconSet" priority="12054">
      <iconSet iconSet="3Symbols" showValue="0">
        <cfvo type="percent" val="0"/>
        <cfvo type="num" val="0"/>
        <cfvo type="num" val="1"/>
      </iconSet>
    </cfRule>
  </conditionalFormatting>
  <conditionalFormatting sqref="K2610">
    <cfRule type="expression" dxfId="9816" priority="12021">
      <formula>(IF($C2610=0,1,0)=1)</formula>
    </cfRule>
  </conditionalFormatting>
  <conditionalFormatting sqref="L2610:L2614">
    <cfRule type="expression" dxfId="9815" priority="12020">
      <formula>(IF($C2610=0,1,0)=1)</formula>
    </cfRule>
  </conditionalFormatting>
  <conditionalFormatting sqref="E2610:E2614">
    <cfRule type="expression" dxfId="9814" priority="12009">
      <formula>$H2610&lt;0</formula>
    </cfRule>
    <cfRule type="expression" dxfId="9813" priority="12010">
      <formula>(IF($C2610=1,1,0)=1)</formula>
    </cfRule>
    <cfRule type="expression" dxfId="9812" priority="12011">
      <formula>(IF($C2610=2,1,0)=1)</formula>
    </cfRule>
    <cfRule type="expression" dxfId="9811" priority="12012">
      <formula>(IF($C2610=3,1,0)=1)</formula>
    </cfRule>
    <cfRule type="expression" dxfId="9810" priority="12013">
      <formula>(IF($C2610=4,1,0)=1)</formula>
    </cfRule>
    <cfRule type="expression" dxfId="9809" priority="12014">
      <formula>(IF($C2610=5,1,0)=1)</formula>
    </cfRule>
    <cfRule type="expression" dxfId="9808" priority="12015">
      <formula>(IF($C2610=6,1,0)=1)</formula>
    </cfRule>
    <cfRule type="expression" dxfId="9807" priority="12016">
      <formula>(IF($C2610=7,1,0)=1)</formula>
    </cfRule>
    <cfRule type="expression" dxfId="9806" priority="12017">
      <formula>(IF($C2610=8,1,0)=1)</formula>
    </cfRule>
    <cfRule type="expression" dxfId="9805" priority="12018">
      <formula>(IF($C2610=9,1,0)=1)</formula>
    </cfRule>
    <cfRule type="expression" dxfId="9804" priority="12019">
      <formula>$H2610=1</formula>
    </cfRule>
  </conditionalFormatting>
  <conditionalFormatting sqref="E2613">
    <cfRule type="expression" dxfId="9803" priority="12008">
      <formula>(IF($C2613=0,1,0)=1)</formula>
    </cfRule>
  </conditionalFormatting>
  <conditionalFormatting sqref="E2612">
    <cfRule type="expression" dxfId="9802" priority="12007">
      <formula>(IF($C2612=0,1,0)=1)</formula>
    </cfRule>
  </conditionalFormatting>
  <conditionalFormatting sqref="E2611">
    <cfRule type="expression" dxfId="9801" priority="12006">
      <formula>(IF($C2611=0,1,0)=1)</formula>
    </cfRule>
  </conditionalFormatting>
  <conditionalFormatting sqref="E2610">
    <cfRule type="expression" dxfId="9800" priority="12005">
      <formula>(IF($C2610=0,1,0)=1)</formula>
    </cfRule>
  </conditionalFormatting>
  <conditionalFormatting sqref="E2614">
    <cfRule type="expression" dxfId="9799" priority="12004">
      <formula>(IF($C2614=0,1,0)=1)</formula>
    </cfRule>
  </conditionalFormatting>
  <conditionalFormatting sqref="I2538:I2549">
    <cfRule type="expression" dxfId="9798" priority="12003">
      <formula>(IF($C2538=0,1,0)=1)</formula>
    </cfRule>
  </conditionalFormatting>
  <conditionalFormatting sqref="J2590">
    <cfRule type="expression" dxfId="9797" priority="12002">
      <formula>(IF($C2590=0,1,0)=1)</formula>
    </cfRule>
  </conditionalFormatting>
  <conditionalFormatting sqref="I2594:J2594 I2595:I2596">
    <cfRule type="expression" dxfId="9796" priority="12001">
      <formula>(IF($C2594=0,1,0)=1)</formula>
    </cfRule>
  </conditionalFormatting>
  <conditionalFormatting sqref="G2551">
    <cfRule type="expression" dxfId="9795" priority="12000">
      <formula>(IF($C2551=0,1,0)=1)</formula>
    </cfRule>
  </conditionalFormatting>
  <conditionalFormatting sqref="G2551">
    <cfRule type="expression" dxfId="9794" priority="11999">
      <formula>(IF($C2551=0,1,0)=1)</formula>
    </cfRule>
  </conditionalFormatting>
  <conditionalFormatting sqref="J2602">
    <cfRule type="expression" dxfId="9793" priority="11998">
      <formula>(IF($C2602=0,1,0)=1)</formula>
    </cfRule>
  </conditionalFormatting>
  <conditionalFormatting sqref="I2602">
    <cfRule type="expression" dxfId="9792" priority="11997">
      <formula>(IF($C2602=0,1,0)=1)</formula>
    </cfRule>
  </conditionalFormatting>
  <conditionalFormatting sqref="I2602">
    <cfRule type="expression" dxfId="9791" priority="11996">
      <formula>(IF($C2602=0,1,0)=1)</formula>
    </cfRule>
  </conditionalFormatting>
  <conditionalFormatting sqref="J2602">
    <cfRule type="expression" dxfId="9790" priority="11995">
      <formula>(IF($C2602=0,1,0)=1)</formula>
    </cfRule>
  </conditionalFormatting>
  <conditionalFormatting sqref="J2601">
    <cfRule type="expression" dxfId="9789" priority="11994">
      <formula>(IF($C2601=0,1,0)=1)</formula>
    </cfRule>
  </conditionalFormatting>
  <conditionalFormatting sqref="I2601">
    <cfRule type="expression" dxfId="9788" priority="11993">
      <formula>(IF($C2601=0,1,0)=1)</formula>
    </cfRule>
  </conditionalFormatting>
  <conditionalFormatting sqref="I2601">
    <cfRule type="expression" dxfId="9787" priority="11992">
      <formula>(IF($C2601=0,1,0)=1)</formula>
    </cfRule>
  </conditionalFormatting>
  <conditionalFormatting sqref="J2601">
    <cfRule type="expression" dxfId="9786" priority="11991">
      <formula>(IF($C2601=0,1,0)=1)</formula>
    </cfRule>
  </conditionalFormatting>
  <conditionalFormatting sqref="J2600">
    <cfRule type="expression" dxfId="9785" priority="11990">
      <formula>(IF($C2600=0,1,0)=1)</formula>
    </cfRule>
  </conditionalFormatting>
  <conditionalFormatting sqref="I2598:J2598">
    <cfRule type="expression" dxfId="9784" priority="11989">
      <formula>(IF($C2598=0,1,0)=1)</formula>
    </cfRule>
  </conditionalFormatting>
  <conditionalFormatting sqref="J2609">
    <cfRule type="expression" dxfId="9783" priority="11988">
      <formula>(IF($C2609=0,1,0)=1)</formula>
    </cfRule>
  </conditionalFormatting>
  <conditionalFormatting sqref="J2621">
    <cfRule type="expression" dxfId="9782" priority="11987">
      <formula>(IF($C2621=0,1,0)=1)</formula>
    </cfRule>
  </conditionalFormatting>
  <conditionalFormatting sqref="I2619:J2619">
    <cfRule type="expression" dxfId="9781" priority="11986">
      <formula>(IF($C2619=0,1,0)=1)</formula>
    </cfRule>
  </conditionalFormatting>
  <conditionalFormatting sqref="I2613:J2613">
    <cfRule type="expression" dxfId="9780" priority="11985">
      <formula>(IF($C2613=0,1,0)=1)</formula>
    </cfRule>
  </conditionalFormatting>
  <conditionalFormatting sqref="I2611:J2611">
    <cfRule type="expression" dxfId="9779" priority="11984">
      <formula>(IF($C2611=0,1,0)=1)</formula>
    </cfRule>
  </conditionalFormatting>
  <conditionalFormatting sqref="J2610">
    <cfRule type="expression" dxfId="9778" priority="11983">
      <formula>(IF($C2610=0,1,0)=1)</formula>
    </cfRule>
  </conditionalFormatting>
  <conditionalFormatting sqref="J2617">
    <cfRule type="expression" dxfId="9777" priority="11982">
      <formula>(IF($C2617=0,1,0)=1)</formula>
    </cfRule>
  </conditionalFormatting>
  <conditionalFormatting sqref="I2614">
    <cfRule type="expression" dxfId="9776" priority="11981">
      <formula>(IF($C2614=0,1,0)=1)</formula>
    </cfRule>
  </conditionalFormatting>
  <conditionalFormatting sqref="I2617">
    <cfRule type="expression" dxfId="9775" priority="11980">
      <formula>(IF($C2617=0,1,0)=1)</formula>
    </cfRule>
  </conditionalFormatting>
  <conditionalFormatting sqref="I2618">
    <cfRule type="expression" dxfId="9774" priority="11979">
      <formula>(IF($C2618=0,1,0)=1)</formula>
    </cfRule>
  </conditionalFormatting>
  <conditionalFormatting sqref="J2618">
    <cfRule type="expression" dxfId="9773" priority="11978">
      <formula>(IF($C2618=0,1,0)=1)</formula>
    </cfRule>
  </conditionalFormatting>
  <conditionalFormatting sqref="I2621">
    <cfRule type="expression" dxfId="9772" priority="11977">
      <formula>(IF($C2621=0,1,0)=1)</formula>
    </cfRule>
  </conditionalFormatting>
  <conditionalFormatting sqref="J2620">
    <cfRule type="expression" dxfId="9771" priority="11976">
      <formula>(IF($C2620=0,1,0)=1)</formula>
    </cfRule>
  </conditionalFormatting>
  <conditionalFormatting sqref="I2620">
    <cfRule type="expression" dxfId="9770" priority="11975">
      <formula>(IF($C2620=0,1,0)=1)</formula>
    </cfRule>
  </conditionalFormatting>
  <conditionalFormatting sqref="I2620:J2620">
    <cfRule type="expression" dxfId="9769" priority="11974">
      <formula>(IF($C2620=0,1,0)=1)</formula>
    </cfRule>
  </conditionalFormatting>
  <conditionalFormatting sqref="J2618">
    <cfRule type="expression" dxfId="9768" priority="11973">
      <formula>(IF($C2618=0,1,0)=1)</formula>
    </cfRule>
  </conditionalFormatting>
  <conditionalFormatting sqref="I2618">
    <cfRule type="expression" dxfId="9767" priority="11972">
      <formula>(IF($C2618=0,1,0)=1)</formula>
    </cfRule>
  </conditionalFormatting>
  <conditionalFormatting sqref="I2617">
    <cfRule type="expression" dxfId="9766" priority="11971">
      <formula>(IF($C2617=0,1,0)=1)</formula>
    </cfRule>
  </conditionalFormatting>
  <conditionalFormatting sqref="J2617">
    <cfRule type="expression" dxfId="9765" priority="11970">
      <formula>(IF($C2617=0,1,0)=1)</formula>
    </cfRule>
  </conditionalFormatting>
  <conditionalFormatting sqref="I2619">
    <cfRule type="expression" dxfId="9764" priority="11969">
      <formula>(IF($C2619=0,1,0)=1)</formula>
    </cfRule>
  </conditionalFormatting>
  <conditionalFormatting sqref="J2619">
    <cfRule type="expression" dxfId="9763" priority="11968">
      <formula>(IF($C2619=0,1,0)=1)</formula>
    </cfRule>
  </conditionalFormatting>
  <conditionalFormatting sqref="J2621">
    <cfRule type="expression" dxfId="9762" priority="11967">
      <formula>(IF($C2621=0,1,0)=1)</formula>
    </cfRule>
  </conditionalFormatting>
  <conditionalFormatting sqref="I2621">
    <cfRule type="expression" dxfId="9761" priority="11966">
      <formula>(IF($C2621=0,1,0)=1)</formula>
    </cfRule>
  </conditionalFormatting>
  <conditionalFormatting sqref="I2608:J2608 I2609:I2610">
    <cfRule type="expression" dxfId="9760" priority="11965">
      <formula>(IF($C2608=0,1,0)=1)</formula>
    </cfRule>
  </conditionalFormatting>
  <conditionalFormatting sqref="J2616">
    <cfRule type="expression" dxfId="9759" priority="11964">
      <formula>(IF($C2616=0,1,0)=1)</formula>
    </cfRule>
  </conditionalFormatting>
  <conditionalFormatting sqref="I2616">
    <cfRule type="expression" dxfId="9758" priority="11963">
      <formula>(IF($C2616=0,1,0)=1)</formula>
    </cfRule>
  </conditionalFormatting>
  <conditionalFormatting sqref="I2616">
    <cfRule type="expression" dxfId="9757" priority="11962">
      <formula>(IF($C2616=0,1,0)=1)</formula>
    </cfRule>
  </conditionalFormatting>
  <conditionalFormatting sqref="J2616">
    <cfRule type="expression" dxfId="9756" priority="11961">
      <formula>(IF($C2616=0,1,0)=1)</formula>
    </cfRule>
  </conditionalFormatting>
  <conditionalFormatting sqref="J2615">
    <cfRule type="expression" dxfId="9755" priority="11960">
      <formula>(IF($C2615=0,1,0)=1)</formula>
    </cfRule>
  </conditionalFormatting>
  <conditionalFormatting sqref="I2615">
    <cfRule type="expression" dxfId="9754" priority="11959">
      <formula>(IF($C2615=0,1,0)=1)</formula>
    </cfRule>
  </conditionalFormatting>
  <conditionalFormatting sqref="I2615">
    <cfRule type="expression" dxfId="9753" priority="11958">
      <formula>(IF($C2615=0,1,0)=1)</formula>
    </cfRule>
  </conditionalFormatting>
  <conditionalFormatting sqref="J2615">
    <cfRule type="expression" dxfId="9752" priority="11957">
      <formula>(IF($C2615=0,1,0)=1)</formula>
    </cfRule>
  </conditionalFormatting>
  <conditionalFormatting sqref="J2614">
    <cfRule type="expression" dxfId="9751" priority="11956">
      <formula>(IF($C2614=0,1,0)=1)</formula>
    </cfRule>
  </conditionalFormatting>
  <conditionalFormatting sqref="I2612:J2612">
    <cfRule type="expression" dxfId="9750" priority="11955">
      <formula>(IF($C2612=0,1,0)=1)</formula>
    </cfRule>
  </conditionalFormatting>
  <conditionalFormatting sqref="J2550:J2563">
    <cfRule type="expression" dxfId="9749" priority="11954">
      <formula>(IF($C2550=0,1,0)=1)</formula>
    </cfRule>
  </conditionalFormatting>
  <conditionalFormatting sqref="I2550:I2562">
    <cfRule type="expression" dxfId="9748" priority="11953">
      <formula>(IF($C2550=0,1,0)=1)</formula>
    </cfRule>
  </conditionalFormatting>
  <conditionalFormatting sqref="I2566:I2578">
    <cfRule type="expression" dxfId="9747" priority="11952">
      <formula>(IF($C2566=0,1,0)=1)</formula>
    </cfRule>
  </conditionalFormatting>
  <conditionalFormatting sqref="K2514">
    <cfRule type="expression" dxfId="9746" priority="11951">
      <formula>(IF($C2514=0,1,0)=1)</formula>
    </cfRule>
  </conditionalFormatting>
  <conditionalFormatting sqref="K2515:K2524">
    <cfRule type="expression" dxfId="9745" priority="11950">
      <formula>(IF($C2515=0,1,0)=1)</formula>
    </cfRule>
  </conditionalFormatting>
  <conditionalFormatting sqref="K2526">
    <cfRule type="expression" dxfId="9744" priority="11949">
      <formula>(IF($C2526=0,1,0)=1)</formula>
    </cfRule>
  </conditionalFormatting>
  <conditionalFormatting sqref="K2527:K2536">
    <cfRule type="expression" dxfId="9743" priority="11948">
      <formula>(IF($C2527=0,1,0)=1)</formula>
    </cfRule>
  </conditionalFormatting>
  <conditionalFormatting sqref="K2539">
    <cfRule type="expression" dxfId="9742" priority="11947">
      <formula>(IF($C2539=0,1,0)=1)</formula>
    </cfRule>
  </conditionalFormatting>
  <conditionalFormatting sqref="K2540:K2549">
    <cfRule type="expression" dxfId="9741" priority="11946">
      <formula>(IF($C2540=0,1,0)=1)</formula>
    </cfRule>
  </conditionalFormatting>
  <conditionalFormatting sqref="K2552">
    <cfRule type="expression" dxfId="9740" priority="11945">
      <formula>(IF($C2552=0,1,0)=1)</formula>
    </cfRule>
  </conditionalFormatting>
  <conditionalFormatting sqref="K2568">
    <cfRule type="expression" dxfId="9739" priority="11944">
      <formula>(IF($C2568=0,1,0)=1)</formula>
    </cfRule>
  </conditionalFormatting>
  <conditionalFormatting sqref="K2569:K2578">
    <cfRule type="expression" dxfId="9738" priority="11943">
      <formula>(IF($C2569=0,1,0)=1)</formula>
    </cfRule>
  </conditionalFormatting>
  <conditionalFormatting sqref="K2580">
    <cfRule type="expression" dxfId="9737" priority="11942">
      <formula>(IF($C2580=0,1,0)=1)</formula>
    </cfRule>
  </conditionalFormatting>
  <conditionalFormatting sqref="K2581:K2590">
    <cfRule type="expression" dxfId="9736" priority="11941">
      <formula>(IF($C2581=0,1,0)=1)</formula>
    </cfRule>
  </conditionalFormatting>
  <conditionalFormatting sqref="K2611:K2621">
    <cfRule type="expression" dxfId="9735" priority="11940">
      <formula>(IF($C2611=0,1,0)=1)</formula>
    </cfRule>
  </conditionalFormatting>
  <conditionalFormatting sqref="K2597:K2607">
    <cfRule type="expression" dxfId="9734" priority="11939">
      <formula>(IF($C2597=0,1,0)=1)</formula>
    </cfRule>
  </conditionalFormatting>
  <conditionalFormatting sqref="K2553:K2562">
    <cfRule type="expression" dxfId="9733" priority="11934">
      <formula>(IF($C2553=0,1,0)=1)</formula>
    </cfRule>
  </conditionalFormatting>
  <conditionalFormatting sqref="H2658:H2660">
    <cfRule type="iconSet" priority="11914">
      <iconSet iconSet="3Symbols" showValue="0">
        <cfvo type="percent" val="0"/>
        <cfvo type="num" val="0"/>
        <cfvo type="num" val="1"/>
      </iconSet>
    </cfRule>
  </conditionalFormatting>
  <conditionalFormatting sqref="C2640:E2641 C2622:E2625 H2631:H2632 G2631 G2623:H2625 C2631:E2631 G2622:J2622 H2638 C2648:E2649 H2656:H2657 G2640:H2641 G2648:H2649 L2698 G2658:H2660 H2677:K2678 C2628:C2630 E2628:E2630 P2627:Q2630 F2627:I2630 C2635:C2637 E2635:E2637 P2634:Q2637 F2634:I2637 K2639 J2625:J2647 C2644:C2647 P2643:Q2647 F2643:H2647 I2641:I2647 L2623:L2660 C2652:C2655 P2651:Q2655 F2651:H2655 J2656 I2648:J2655 C2663:C2666 E2666 P2662:Q2666 F2662:H2666 I2659:J2676 C2676 E2676:H2676 P2676:Q2676 C2690 G2690:H2690 P2690:Q2690 F2682:F2690 L2682:L2690 F2693:F2698 K2642:K2647 K2668:L2676 K2661:L2666 K2650:K2655 K2626:K2630 K2633:K2637 S2690 S2676 S2662:S2666 S2651:S2655 S2643:S2647 S2634:S2637 S2627:S2630">
    <cfRule type="expression" dxfId="9732" priority="11911">
      <formula>(IF($C2622=0,1,0)=1)</formula>
    </cfRule>
  </conditionalFormatting>
  <conditionalFormatting sqref="S2622">
    <cfRule type="dataBar" priority="11910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{918FEE89-9B6D-4D5D-81A6-E07EF96A2B2D}</x14:id>
        </ext>
      </extLst>
    </cfRule>
  </conditionalFormatting>
  <conditionalFormatting sqref="K2622 P2622:Q2622 S2622">
    <cfRule type="expression" dxfId="9731" priority="11909">
      <formula>(IF($C2622=0,1,0)=1)</formula>
    </cfRule>
  </conditionalFormatting>
  <conditionalFormatting sqref="H2622">
    <cfRule type="iconSet" priority="11912">
      <iconSet iconSet="3Symbols" showValue="0">
        <cfvo type="percent" val="0"/>
        <cfvo type="num" val="0"/>
        <cfvo type="num" val="1"/>
      </iconSet>
    </cfRule>
  </conditionalFormatting>
  <conditionalFormatting sqref="S2623:S2625">
    <cfRule type="dataBar" priority="11908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{093CD2B4-8635-498F-B854-B80C2B31CA9A}</x14:id>
        </ext>
      </extLst>
    </cfRule>
  </conditionalFormatting>
  <conditionalFormatting sqref="C2632:E2632 K2623:K2625 C2638:E2638 K2631:K2632 K2638 K2640:K2641 K2648:K2649 K2656:K2657 P2623:Q2625 S2623:S2625">
    <cfRule type="expression" dxfId="9730" priority="11907">
      <formula>(IF($C2623=0,1,0)=1)</formula>
    </cfRule>
  </conditionalFormatting>
  <conditionalFormatting sqref="S2631">
    <cfRule type="dataBar" priority="11906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{42D8B368-C948-4C07-81DD-58BD13D3370A}</x14:id>
        </ext>
      </extLst>
    </cfRule>
  </conditionalFormatting>
  <conditionalFormatting sqref="P2631:Q2631 S2631">
    <cfRule type="expression" dxfId="9729" priority="11905">
      <formula>(IF($C2631=0,1,0)=1)</formula>
    </cfRule>
  </conditionalFormatting>
  <conditionalFormatting sqref="P2632:Q2632 S2632">
    <cfRule type="expression" dxfId="9728" priority="11901">
      <formula>(IF($C2632=0,1,0)=1)</formula>
    </cfRule>
  </conditionalFormatting>
  <conditionalFormatting sqref="S2632">
    <cfRule type="dataBar" priority="11902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{A88B25C9-2FE8-4AB8-9CA5-EF4119B8CEB2}</x14:id>
        </ext>
      </extLst>
    </cfRule>
  </conditionalFormatting>
  <conditionalFormatting sqref="P2641:Q2641 S2641">
    <cfRule type="expression" dxfId="9727" priority="11897">
      <formula>(IF($C2641=0,1,0)=1)</formula>
    </cfRule>
  </conditionalFormatting>
  <conditionalFormatting sqref="S2640">
    <cfRule type="dataBar" priority="11904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{9C837E3A-2928-40E8-AD74-3E3AD2278B7B}</x14:id>
        </ext>
      </extLst>
    </cfRule>
  </conditionalFormatting>
  <conditionalFormatting sqref="P2640:Q2640 S2640">
    <cfRule type="expression" dxfId="9726" priority="11903">
      <formula>(IF($C2640=0,1,0)=1)</formula>
    </cfRule>
  </conditionalFormatting>
  <conditionalFormatting sqref="P2638:Q2638 S2638">
    <cfRule type="expression" dxfId="9725" priority="11899">
      <formula>(IF($C2638=0,1,0)=1)</formula>
    </cfRule>
  </conditionalFormatting>
  <conditionalFormatting sqref="S2638">
    <cfRule type="dataBar" priority="11900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{78142206-02AB-4163-8186-40DE1E629FED}</x14:id>
        </ext>
      </extLst>
    </cfRule>
  </conditionalFormatting>
  <conditionalFormatting sqref="S2641">
    <cfRule type="dataBar" priority="11898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{67E3D735-F20D-4BBA-8CE1-BEBE20997967}</x14:id>
        </ext>
      </extLst>
    </cfRule>
  </conditionalFormatting>
  <conditionalFormatting sqref="S2648">
    <cfRule type="dataBar" priority="11896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{FE35515E-0957-49B0-B0B7-041C9DC91E64}</x14:id>
        </ext>
      </extLst>
    </cfRule>
  </conditionalFormatting>
  <conditionalFormatting sqref="P2648:Q2648 S2648">
    <cfRule type="expression" dxfId="9724" priority="11895">
      <formula>(IF($C2648=0,1,0)=1)</formula>
    </cfRule>
  </conditionalFormatting>
  <conditionalFormatting sqref="S2649">
    <cfRule type="dataBar" priority="11894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{51547972-F82E-49EA-86FE-9DC5DDB990FE}</x14:id>
        </ext>
      </extLst>
    </cfRule>
  </conditionalFormatting>
  <conditionalFormatting sqref="P2649:Q2649 S2649">
    <cfRule type="expression" dxfId="9723" priority="11893">
      <formula>(IF($C2649=0,1,0)=1)</formula>
    </cfRule>
  </conditionalFormatting>
  <conditionalFormatting sqref="C2656:E2657 G2656:G2657">
    <cfRule type="expression" dxfId="9722" priority="11892">
      <formula>(IF($C2656=0,1,0)=1)</formula>
    </cfRule>
  </conditionalFormatting>
  <conditionalFormatting sqref="S2656">
    <cfRule type="dataBar" priority="11891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{698EADD1-402F-44EA-8F70-29B6931AB95B}</x14:id>
        </ext>
      </extLst>
    </cfRule>
  </conditionalFormatting>
  <conditionalFormatting sqref="P2656:Q2656 S2656">
    <cfRule type="expression" dxfId="9721" priority="11890">
      <formula>(IF($C2656=0,1,0)=1)</formula>
    </cfRule>
  </conditionalFormatting>
  <conditionalFormatting sqref="S2657">
    <cfRule type="dataBar" priority="11889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{132B309B-9A25-4322-B431-C59DCAB055CA}</x14:id>
        </ext>
      </extLst>
    </cfRule>
  </conditionalFormatting>
  <conditionalFormatting sqref="P2657:Q2657 S2657">
    <cfRule type="expression" dxfId="9720" priority="11888">
      <formula>(IF($C2657=0,1,0)=1)</formula>
    </cfRule>
  </conditionalFormatting>
  <conditionalFormatting sqref="G2632 G2638">
    <cfRule type="expression" dxfId="9719" priority="11887">
      <formula>(IF($C2632=0,1,0)=1)</formula>
    </cfRule>
  </conditionalFormatting>
  <conditionalFormatting sqref="C2658:E2660">
    <cfRule type="expression" dxfId="9718" priority="11886">
      <formula>(IF($C2658=0,1,0)=1)</formula>
    </cfRule>
  </conditionalFormatting>
  <conditionalFormatting sqref="S2658:S2660">
    <cfRule type="dataBar" priority="11885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{245CC9A7-0D60-4EDC-BF6B-9E1798B4DF6A}</x14:id>
        </ext>
      </extLst>
    </cfRule>
  </conditionalFormatting>
  <conditionalFormatting sqref="K2658:K2660 P2658:Q2660 S2658:S2660">
    <cfRule type="expression" dxfId="9717" priority="11884">
      <formula>(IF($C2658=0,1,0)=1)</formula>
    </cfRule>
  </conditionalFormatting>
  <conditionalFormatting sqref="H2656:H2657 H2648:H2649 H2640:H2641 H2631:H2632 H2623:H2625 H2638">
    <cfRule type="iconSet" priority="11913">
      <iconSet iconSet="3Symbols" showValue="0">
        <cfvo type="percent" val="0"/>
        <cfvo type="num" val="0"/>
        <cfvo type="num" val="1"/>
      </iconSet>
    </cfRule>
  </conditionalFormatting>
  <conditionalFormatting sqref="F2640:F2641 F2622:F2625 F2631 F2648:F2649">
    <cfRule type="expression" dxfId="9716" priority="11883">
      <formula>(IF($C2622=0,1,0)=1)</formula>
    </cfRule>
  </conditionalFormatting>
  <conditionalFormatting sqref="F2656:F2657">
    <cfRule type="expression" dxfId="9715" priority="11882">
      <formula>(IF($C2656=0,1,0)=1)</formula>
    </cfRule>
  </conditionalFormatting>
  <conditionalFormatting sqref="F2632 F2638">
    <cfRule type="expression" dxfId="9714" priority="11881">
      <formula>(IF($C2632=0,1,0)=1)</formula>
    </cfRule>
  </conditionalFormatting>
  <conditionalFormatting sqref="F2658:F2660">
    <cfRule type="expression" dxfId="9713" priority="11880">
      <formula>(IF($C2658=0,1,0)=1)</formula>
    </cfRule>
  </conditionalFormatting>
  <conditionalFormatting sqref="I2623:J2624 I2631:I2632 I2638 I2640 I2657:J2657 I2625 I2656">
    <cfRule type="expression" dxfId="9712" priority="11879">
      <formula>(IF($C2623=0,1,0)=1)</formula>
    </cfRule>
  </conditionalFormatting>
  <conditionalFormatting sqref="I2658:J2658">
    <cfRule type="expression" dxfId="9711" priority="11878">
      <formula>(IF($C2658=0,1,0)=1)</formula>
    </cfRule>
  </conditionalFormatting>
  <conditionalFormatting sqref="C2622:G2625 C2638:G2638 C2631:G2632 C2640:G2641 C2679:E2681 C2667:G2667 C2677:G2678 C2691:G2692 C2656:G2660 C2648:G2649 C2628:C2630 E2628:G2630 C2635:C2637 E2635:G2637 C2644:C2647 C2652:C2655 C2663:C2666 E2666:G2666 C2676 E2676:G2676 C2690 G2690 F2683:F2690 E2682:E2690">
    <cfRule type="expression" dxfId="9710" priority="11915">
      <formula>$H2622&lt;0</formula>
    </cfRule>
    <cfRule type="expression" dxfId="9709" priority="11916">
      <formula>(IF($C2622=1,1,0)=1)</formula>
    </cfRule>
    <cfRule type="expression" dxfId="9708" priority="11917">
      <formula>(IF($C2622=2,1,0)=1)</formula>
    </cfRule>
    <cfRule type="expression" dxfId="9707" priority="11918">
      <formula>(IF($C2622=3,1,0)=1)</formula>
    </cfRule>
    <cfRule type="expression" dxfId="9706" priority="11919">
      <formula>(IF($C2622=4,1,0)=1)</formula>
    </cfRule>
    <cfRule type="expression" dxfId="9705" priority="11920">
      <formula>(IF($C2622=5,1,0)=1)</formula>
    </cfRule>
    <cfRule type="expression" dxfId="9704" priority="11921">
      <formula>(IF($C2622=6,1,0)=1)</formula>
    </cfRule>
    <cfRule type="expression" dxfId="9703" priority="11922">
      <formula>(IF($C2622=7,1,0)=1)</formula>
    </cfRule>
    <cfRule type="expression" dxfId="9702" priority="11923">
      <formula>(IF($C2622=8,1,0)=1)</formula>
    </cfRule>
    <cfRule type="expression" dxfId="9701" priority="11924">
      <formula>(IF($C2622=9,1,0)=1)</formula>
    </cfRule>
    <cfRule type="expression" dxfId="9700" priority="11925">
      <formula>$H2622=1</formula>
    </cfRule>
  </conditionalFormatting>
  <conditionalFormatting sqref="G2626:I2626">
    <cfRule type="expression" dxfId="9699" priority="11865">
      <formula>(IF($C2626=0,1,0)=1)</formula>
    </cfRule>
  </conditionalFormatting>
  <conditionalFormatting sqref="C2626:E2626 D2627:D2630">
    <cfRule type="expression" dxfId="9698" priority="11864">
      <formula>(IF($C2626=0,1,0)=1)</formula>
    </cfRule>
  </conditionalFormatting>
  <conditionalFormatting sqref="S2626">
    <cfRule type="dataBar" priority="11863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{2D544A0B-6B68-45A9-9575-26540B1276B7}</x14:id>
        </ext>
      </extLst>
    </cfRule>
  </conditionalFormatting>
  <conditionalFormatting sqref="P2626:Q2626 S2626">
    <cfRule type="expression" dxfId="9697" priority="11862">
      <formula>(IF($C2626=0,1,0)=1)</formula>
    </cfRule>
  </conditionalFormatting>
  <conditionalFormatting sqref="F2626">
    <cfRule type="expression" dxfId="9696" priority="11861">
      <formula>(IF($C2626=0,1,0)=1)</formula>
    </cfRule>
  </conditionalFormatting>
  <conditionalFormatting sqref="H2626">
    <cfRule type="iconSet" priority="11866">
      <iconSet iconSet="3Symbols" showValue="0">
        <cfvo type="percent" val="0"/>
        <cfvo type="num" val="0"/>
        <cfvo type="num" val="1"/>
      </iconSet>
    </cfRule>
  </conditionalFormatting>
  <conditionalFormatting sqref="C2626:G2626 D2627:D2630">
    <cfRule type="expression" dxfId="9695" priority="11867">
      <formula>$H2626&lt;0</formula>
    </cfRule>
    <cfRule type="expression" dxfId="9694" priority="11868">
      <formula>(IF($C2626=1,1,0)=1)</formula>
    </cfRule>
    <cfRule type="expression" dxfId="9693" priority="11869">
      <formula>(IF($C2626=2,1,0)=1)</formula>
    </cfRule>
    <cfRule type="expression" dxfId="9692" priority="11870">
      <formula>(IF($C2626=3,1,0)=1)</formula>
    </cfRule>
    <cfRule type="expression" dxfId="9691" priority="11871">
      <formula>(IF($C2626=4,1,0)=1)</formula>
    </cfRule>
    <cfRule type="expression" dxfId="9690" priority="11872">
      <formula>(IF($C2626=5,1,0)=1)</formula>
    </cfRule>
    <cfRule type="expression" dxfId="9689" priority="11873">
      <formula>(IF($C2626=6,1,0)=1)</formula>
    </cfRule>
    <cfRule type="expression" dxfId="9688" priority="11874">
      <formula>(IF($C2626=7,1,0)=1)</formula>
    </cfRule>
    <cfRule type="expression" dxfId="9687" priority="11875">
      <formula>(IF($C2626=8,1,0)=1)</formula>
    </cfRule>
    <cfRule type="expression" dxfId="9686" priority="11876">
      <formula>(IF($C2626=9,1,0)=1)</formula>
    </cfRule>
    <cfRule type="expression" dxfId="9685" priority="11877">
      <formula>$H2626=1</formula>
    </cfRule>
  </conditionalFormatting>
  <conditionalFormatting sqref="C2627 E2627">
    <cfRule type="expression" dxfId="9684" priority="11849">
      <formula>(IF($C2627=0,1,0)=1)</formula>
    </cfRule>
  </conditionalFormatting>
  <conditionalFormatting sqref="S2627:S2630">
    <cfRule type="dataBar" priority="11848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{9DD4755B-9373-433E-9A52-022CC4BD1D92}</x14:id>
        </ext>
      </extLst>
    </cfRule>
  </conditionalFormatting>
  <conditionalFormatting sqref="C2627 E2627:G2627">
    <cfRule type="expression" dxfId="9683" priority="11850">
      <formula>$H2627&lt;0</formula>
    </cfRule>
    <cfRule type="expression" dxfId="9682" priority="11851">
      <formula>(IF($C2627=1,1,0)=1)</formula>
    </cfRule>
    <cfRule type="expression" dxfId="9681" priority="11852">
      <formula>(IF($C2627=2,1,0)=1)</formula>
    </cfRule>
    <cfRule type="expression" dxfId="9680" priority="11853">
      <formula>(IF($C2627=3,1,0)=1)</formula>
    </cfRule>
    <cfRule type="expression" dxfId="9679" priority="11854">
      <formula>(IF($C2627=4,1,0)=1)</formula>
    </cfRule>
    <cfRule type="expression" dxfId="9678" priority="11855">
      <formula>(IF($C2627=5,1,0)=1)</formula>
    </cfRule>
    <cfRule type="expression" dxfId="9677" priority="11856">
      <formula>(IF($C2627=6,1,0)=1)</formula>
    </cfRule>
    <cfRule type="expression" dxfId="9676" priority="11857">
      <formula>(IF($C2627=7,1,0)=1)</formula>
    </cfRule>
    <cfRule type="expression" dxfId="9675" priority="11858">
      <formula>(IF($C2627=8,1,0)=1)</formula>
    </cfRule>
    <cfRule type="expression" dxfId="9674" priority="11859">
      <formula>(IF($C2627=9,1,0)=1)</formula>
    </cfRule>
    <cfRule type="expression" dxfId="9673" priority="11860">
      <formula>$H2627=1</formula>
    </cfRule>
  </conditionalFormatting>
  <conditionalFormatting sqref="G2633:I2633">
    <cfRule type="expression" dxfId="9672" priority="11835">
      <formula>(IF($C2633=0,1,0)=1)</formula>
    </cfRule>
  </conditionalFormatting>
  <conditionalFormatting sqref="C2633:E2633 D2634:D2637">
    <cfRule type="expression" dxfId="9671" priority="11834">
      <formula>(IF($C2633=0,1,0)=1)</formula>
    </cfRule>
  </conditionalFormatting>
  <conditionalFormatting sqref="S2633">
    <cfRule type="dataBar" priority="11833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{2027CB2E-484E-4506-AAD6-59F9AB9269B0}</x14:id>
        </ext>
      </extLst>
    </cfRule>
  </conditionalFormatting>
  <conditionalFormatting sqref="P2633:Q2633 S2633">
    <cfRule type="expression" dxfId="9670" priority="11832">
      <formula>(IF($C2633=0,1,0)=1)</formula>
    </cfRule>
  </conditionalFormatting>
  <conditionalFormatting sqref="F2633">
    <cfRule type="expression" dxfId="9669" priority="11831">
      <formula>(IF($C2633=0,1,0)=1)</formula>
    </cfRule>
  </conditionalFormatting>
  <conditionalFormatting sqref="H2633">
    <cfRule type="iconSet" priority="11836">
      <iconSet iconSet="3Symbols" showValue="0">
        <cfvo type="percent" val="0"/>
        <cfvo type="num" val="0"/>
        <cfvo type="num" val="1"/>
      </iconSet>
    </cfRule>
  </conditionalFormatting>
  <conditionalFormatting sqref="C2633:G2633 D2634:D2637">
    <cfRule type="expression" dxfId="9668" priority="11837">
      <formula>$H2633&lt;0</formula>
    </cfRule>
    <cfRule type="expression" dxfId="9667" priority="11838">
      <formula>(IF($C2633=1,1,0)=1)</formula>
    </cfRule>
    <cfRule type="expression" dxfId="9666" priority="11839">
      <formula>(IF($C2633=2,1,0)=1)</formula>
    </cfRule>
    <cfRule type="expression" dxfId="9665" priority="11840">
      <formula>(IF($C2633=3,1,0)=1)</formula>
    </cfRule>
    <cfRule type="expression" dxfId="9664" priority="11841">
      <formula>(IF($C2633=4,1,0)=1)</formula>
    </cfRule>
    <cfRule type="expression" dxfId="9663" priority="11842">
      <formula>(IF($C2633=5,1,0)=1)</formula>
    </cfRule>
    <cfRule type="expression" dxfId="9662" priority="11843">
      <formula>(IF($C2633=6,1,0)=1)</formula>
    </cfRule>
    <cfRule type="expression" dxfId="9661" priority="11844">
      <formula>(IF($C2633=7,1,0)=1)</formula>
    </cfRule>
    <cfRule type="expression" dxfId="9660" priority="11845">
      <formula>(IF($C2633=8,1,0)=1)</formula>
    </cfRule>
    <cfRule type="expression" dxfId="9659" priority="11846">
      <formula>(IF($C2633=9,1,0)=1)</formula>
    </cfRule>
    <cfRule type="expression" dxfId="9658" priority="11847">
      <formula>$H2633=1</formula>
    </cfRule>
  </conditionalFormatting>
  <conditionalFormatting sqref="C2634 E2634">
    <cfRule type="expression" dxfId="9657" priority="11819">
      <formula>(IF($C2634=0,1,0)=1)</formula>
    </cfRule>
  </conditionalFormatting>
  <conditionalFormatting sqref="S2634:S2637">
    <cfRule type="dataBar" priority="11818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{91FE8D22-E991-4A53-91D9-9D4797AE6188}</x14:id>
        </ext>
      </extLst>
    </cfRule>
  </conditionalFormatting>
  <conditionalFormatting sqref="C2634 E2634:G2634">
    <cfRule type="expression" dxfId="9656" priority="11820">
      <formula>$H2634&lt;0</formula>
    </cfRule>
    <cfRule type="expression" dxfId="9655" priority="11821">
      <formula>(IF($C2634=1,1,0)=1)</formula>
    </cfRule>
    <cfRule type="expression" dxfId="9654" priority="11822">
      <formula>(IF($C2634=2,1,0)=1)</formula>
    </cfRule>
    <cfRule type="expression" dxfId="9653" priority="11823">
      <formula>(IF($C2634=3,1,0)=1)</formula>
    </cfRule>
    <cfRule type="expression" dxfId="9652" priority="11824">
      <formula>(IF($C2634=4,1,0)=1)</formula>
    </cfRule>
    <cfRule type="expression" dxfId="9651" priority="11825">
      <formula>(IF($C2634=5,1,0)=1)</formula>
    </cfRule>
    <cfRule type="expression" dxfId="9650" priority="11826">
      <formula>(IF($C2634=6,1,0)=1)</formula>
    </cfRule>
    <cfRule type="expression" dxfId="9649" priority="11827">
      <formula>(IF($C2634=7,1,0)=1)</formula>
    </cfRule>
    <cfRule type="expression" dxfId="9648" priority="11828">
      <formula>(IF($C2634=8,1,0)=1)</formula>
    </cfRule>
    <cfRule type="expression" dxfId="9647" priority="11829">
      <formula>(IF($C2634=9,1,0)=1)</formula>
    </cfRule>
    <cfRule type="expression" dxfId="9646" priority="11830">
      <formula>$H2634=1</formula>
    </cfRule>
  </conditionalFormatting>
  <conditionalFormatting sqref="G2639:I2639">
    <cfRule type="expression" dxfId="9645" priority="11805">
      <formula>(IF($C2639=0,1,0)=1)</formula>
    </cfRule>
  </conditionalFormatting>
  <conditionalFormatting sqref="C2639:E2639">
    <cfRule type="expression" dxfId="9644" priority="11804">
      <formula>(IF($C2639=0,1,0)=1)</formula>
    </cfRule>
  </conditionalFormatting>
  <conditionalFormatting sqref="S2639">
    <cfRule type="dataBar" priority="11803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{CA80A113-018A-49FF-AB90-DCA23B700B7D}</x14:id>
        </ext>
      </extLst>
    </cfRule>
  </conditionalFormatting>
  <conditionalFormatting sqref="P2639:Q2639 S2639">
    <cfRule type="expression" dxfId="9643" priority="11802">
      <formula>(IF($C2639=0,1,0)=1)</formula>
    </cfRule>
  </conditionalFormatting>
  <conditionalFormatting sqref="F2639">
    <cfRule type="expression" dxfId="9642" priority="11801">
      <formula>(IF($C2639=0,1,0)=1)</formula>
    </cfRule>
  </conditionalFormatting>
  <conditionalFormatting sqref="H2639">
    <cfRule type="iconSet" priority="11806">
      <iconSet iconSet="3Symbols" showValue="0">
        <cfvo type="percent" val="0"/>
        <cfvo type="num" val="0"/>
        <cfvo type="num" val="1"/>
      </iconSet>
    </cfRule>
  </conditionalFormatting>
  <conditionalFormatting sqref="C2639:G2639">
    <cfRule type="expression" dxfId="9641" priority="11807">
      <formula>$H2639&lt;0</formula>
    </cfRule>
    <cfRule type="expression" dxfId="9640" priority="11808">
      <formula>(IF($C2639=1,1,0)=1)</formula>
    </cfRule>
    <cfRule type="expression" dxfId="9639" priority="11809">
      <formula>(IF($C2639=2,1,0)=1)</formula>
    </cfRule>
    <cfRule type="expression" dxfId="9638" priority="11810">
      <formula>(IF($C2639=3,1,0)=1)</formula>
    </cfRule>
    <cfRule type="expression" dxfId="9637" priority="11811">
      <formula>(IF($C2639=4,1,0)=1)</formula>
    </cfRule>
    <cfRule type="expression" dxfId="9636" priority="11812">
      <formula>(IF($C2639=5,1,0)=1)</formula>
    </cfRule>
    <cfRule type="expression" dxfId="9635" priority="11813">
      <formula>(IF($C2639=6,1,0)=1)</formula>
    </cfRule>
    <cfRule type="expression" dxfId="9634" priority="11814">
      <formula>(IF($C2639=7,1,0)=1)</formula>
    </cfRule>
    <cfRule type="expression" dxfId="9633" priority="11815">
      <formula>(IF($C2639=8,1,0)=1)</formula>
    </cfRule>
    <cfRule type="expression" dxfId="9632" priority="11816">
      <formula>(IF($C2639=9,1,0)=1)</formula>
    </cfRule>
    <cfRule type="expression" dxfId="9631" priority="11817">
      <formula>$H2639=1</formula>
    </cfRule>
  </conditionalFormatting>
  <conditionalFormatting sqref="G2642:H2642">
    <cfRule type="expression" dxfId="9630" priority="11788">
      <formula>(IF($C2642=0,1,0)=1)</formula>
    </cfRule>
  </conditionalFormatting>
  <conditionalFormatting sqref="C2642:D2642 D2643:D2647">
    <cfRule type="expression" dxfId="9629" priority="11787">
      <formula>(IF($C2642=0,1,0)=1)</formula>
    </cfRule>
  </conditionalFormatting>
  <conditionalFormatting sqref="S2642">
    <cfRule type="dataBar" priority="11786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{4F827A5C-32D7-408C-8BDF-2724346983CF}</x14:id>
        </ext>
      </extLst>
    </cfRule>
  </conditionalFormatting>
  <conditionalFormatting sqref="P2642:Q2642 S2642">
    <cfRule type="expression" dxfId="9628" priority="11785">
      <formula>(IF($C2642=0,1,0)=1)</formula>
    </cfRule>
  </conditionalFormatting>
  <conditionalFormatting sqref="F2642">
    <cfRule type="expression" dxfId="9627" priority="11784">
      <formula>(IF($C2642=0,1,0)=1)</formula>
    </cfRule>
  </conditionalFormatting>
  <conditionalFormatting sqref="H2642">
    <cfRule type="iconSet" priority="11789">
      <iconSet iconSet="3Symbols" showValue="0">
        <cfvo type="percent" val="0"/>
        <cfvo type="num" val="0"/>
        <cfvo type="num" val="1"/>
      </iconSet>
    </cfRule>
  </conditionalFormatting>
  <conditionalFormatting sqref="C2642:D2642 F2642:G2642 D2643:D2647">
    <cfRule type="expression" dxfId="9626" priority="11790">
      <formula>$H2642&lt;0</formula>
    </cfRule>
    <cfRule type="expression" dxfId="9625" priority="11791">
      <formula>(IF($C2642=1,1,0)=1)</formula>
    </cfRule>
    <cfRule type="expression" dxfId="9624" priority="11792">
      <formula>(IF($C2642=2,1,0)=1)</formula>
    </cfRule>
    <cfRule type="expression" dxfId="9623" priority="11793">
      <formula>(IF($C2642=3,1,0)=1)</formula>
    </cfRule>
    <cfRule type="expression" dxfId="9622" priority="11794">
      <formula>(IF($C2642=4,1,0)=1)</formula>
    </cfRule>
    <cfRule type="expression" dxfId="9621" priority="11795">
      <formula>(IF($C2642=5,1,0)=1)</formula>
    </cfRule>
    <cfRule type="expression" dxfId="9620" priority="11796">
      <formula>(IF($C2642=6,1,0)=1)</formula>
    </cfRule>
    <cfRule type="expression" dxfId="9619" priority="11797">
      <formula>(IF($C2642=7,1,0)=1)</formula>
    </cfRule>
    <cfRule type="expression" dxfId="9618" priority="11798">
      <formula>(IF($C2642=8,1,0)=1)</formula>
    </cfRule>
    <cfRule type="expression" dxfId="9617" priority="11799">
      <formula>(IF($C2642=9,1,0)=1)</formula>
    </cfRule>
    <cfRule type="expression" dxfId="9616" priority="11800">
      <formula>$H2642=1</formula>
    </cfRule>
  </conditionalFormatting>
  <conditionalFormatting sqref="C2643">
    <cfRule type="expression" dxfId="9615" priority="11772">
      <formula>(IF($C2643=0,1,0)=1)</formula>
    </cfRule>
  </conditionalFormatting>
  <conditionalFormatting sqref="S2643:S2647">
    <cfRule type="dataBar" priority="11771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{D85645D9-AC56-4D0B-BE9C-876662C0C290}</x14:id>
        </ext>
      </extLst>
    </cfRule>
  </conditionalFormatting>
  <conditionalFormatting sqref="C2643 F2643:G2647">
    <cfRule type="expression" dxfId="9614" priority="11773">
      <formula>$H2643&lt;0</formula>
    </cfRule>
    <cfRule type="expression" dxfId="9613" priority="11774">
      <formula>(IF($C2643=1,1,0)=1)</formula>
    </cfRule>
    <cfRule type="expression" dxfId="9612" priority="11775">
      <formula>(IF($C2643=2,1,0)=1)</formula>
    </cfRule>
    <cfRule type="expression" dxfId="9611" priority="11776">
      <formula>(IF($C2643=3,1,0)=1)</formula>
    </cfRule>
    <cfRule type="expression" dxfId="9610" priority="11777">
      <formula>(IF($C2643=4,1,0)=1)</formula>
    </cfRule>
    <cfRule type="expression" dxfId="9609" priority="11778">
      <formula>(IF($C2643=5,1,0)=1)</formula>
    </cfRule>
    <cfRule type="expression" dxfId="9608" priority="11779">
      <formula>(IF($C2643=6,1,0)=1)</formula>
    </cfRule>
    <cfRule type="expression" dxfId="9607" priority="11780">
      <formula>(IF($C2643=7,1,0)=1)</formula>
    </cfRule>
    <cfRule type="expression" dxfId="9606" priority="11781">
      <formula>(IF($C2643=8,1,0)=1)</formula>
    </cfRule>
    <cfRule type="expression" dxfId="9605" priority="11782">
      <formula>(IF($C2643=9,1,0)=1)</formula>
    </cfRule>
    <cfRule type="expression" dxfId="9604" priority="11783">
      <formula>$H2643=1</formula>
    </cfRule>
  </conditionalFormatting>
  <conditionalFormatting sqref="G2650:H2650">
    <cfRule type="expression" dxfId="9603" priority="11758">
      <formula>(IF($C2650=0,1,0)=1)</formula>
    </cfRule>
  </conditionalFormatting>
  <conditionalFormatting sqref="C2650:D2650 D2651:D2655">
    <cfRule type="expression" dxfId="9602" priority="11757">
      <formula>(IF($C2650=0,1,0)=1)</formula>
    </cfRule>
  </conditionalFormatting>
  <conditionalFormatting sqref="S2650">
    <cfRule type="dataBar" priority="11756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{2A89B09E-5BD6-474F-AEA2-01190A6AC39C}</x14:id>
        </ext>
      </extLst>
    </cfRule>
  </conditionalFormatting>
  <conditionalFormatting sqref="P2650:Q2650 S2650">
    <cfRule type="expression" dxfId="9601" priority="11755">
      <formula>(IF($C2650=0,1,0)=1)</formula>
    </cfRule>
  </conditionalFormatting>
  <conditionalFormatting sqref="F2650">
    <cfRule type="expression" dxfId="9600" priority="11754">
      <formula>(IF($C2650=0,1,0)=1)</formula>
    </cfRule>
  </conditionalFormatting>
  <conditionalFormatting sqref="H2650">
    <cfRule type="iconSet" priority="11759">
      <iconSet iconSet="3Symbols" showValue="0">
        <cfvo type="percent" val="0"/>
        <cfvo type="num" val="0"/>
        <cfvo type="num" val="1"/>
      </iconSet>
    </cfRule>
  </conditionalFormatting>
  <conditionalFormatting sqref="C2650:D2650 F2650:G2650 D2651:D2655">
    <cfRule type="expression" dxfId="9599" priority="11760">
      <formula>$H2650&lt;0</formula>
    </cfRule>
    <cfRule type="expression" dxfId="9598" priority="11761">
      <formula>(IF($C2650=1,1,0)=1)</formula>
    </cfRule>
    <cfRule type="expression" dxfId="9597" priority="11762">
      <formula>(IF($C2650=2,1,0)=1)</formula>
    </cfRule>
    <cfRule type="expression" dxfId="9596" priority="11763">
      <formula>(IF($C2650=3,1,0)=1)</formula>
    </cfRule>
    <cfRule type="expression" dxfId="9595" priority="11764">
      <formula>(IF($C2650=4,1,0)=1)</formula>
    </cfRule>
    <cfRule type="expression" dxfId="9594" priority="11765">
      <formula>(IF($C2650=5,1,0)=1)</formula>
    </cfRule>
    <cfRule type="expression" dxfId="9593" priority="11766">
      <formula>(IF($C2650=6,1,0)=1)</formula>
    </cfRule>
    <cfRule type="expression" dxfId="9592" priority="11767">
      <formula>(IF($C2650=7,1,0)=1)</formula>
    </cfRule>
    <cfRule type="expression" dxfId="9591" priority="11768">
      <formula>(IF($C2650=8,1,0)=1)</formula>
    </cfRule>
    <cfRule type="expression" dxfId="9590" priority="11769">
      <formula>(IF($C2650=9,1,0)=1)</formula>
    </cfRule>
    <cfRule type="expression" dxfId="9589" priority="11770">
      <formula>$H2650=1</formula>
    </cfRule>
  </conditionalFormatting>
  <conditionalFormatting sqref="C2651">
    <cfRule type="expression" dxfId="9588" priority="11742">
      <formula>(IF($C2651=0,1,0)=1)</formula>
    </cfRule>
  </conditionalFormatting>
  <conditionalFormatting sqref="S2651:S2655">
    <cfRule type="dataBar" priority="11741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{B92187C0-E8A8-44FB-8851-3A4587A6CA9D}</x14:id>
        </ext>
      </extLst>
    </cfRule>
  </conditionalFormatting>
  <conditionalFormatting sqref="C2651 F2651:G2655">
    <cfRule type="expression" dxfId="9587" priority="11743">
      <formula>$H2651&lt;0</formula>
    </cfRule>
    <cfRule type="expression" dxfId="9586" priority="11744">
      <formula>(IF($C2651=1,1,0)=1)</formula>
    </cfRule>
    <cfRule type="expression" dxfId="9585" priority="11745">
      <formula>(IF($C2651=2,1,0)=1)</formula>
    </cfRule>
    <cfRule type="expression" dxfId="9584" priority="11746">
      <formula>(IF($C2651=3,1,0)=1)</formula>
    </cfRule>
    <cfRule type="expression" dxfId="9583" priority="11747">
      <formula>(IF($C2651=4,1,0)=1)</formula>
    </cfRule>
    <cfRule type="expression" dxfId="9582" priority="11748">
      <formula>(IF($C2651=5,1,0)=1)</formula>
    </cfRule>
    <cfRule type="expression" dxfId="9581" priority="11749">
      <formula>(IF($C2651=6,1,0)=1)</formula>
    </cfRule>
    <cfRule type="expression" dxfId="9580" priority="11750">
      <formula>(IF($C2651=7,1,0)=1)</formula>
    </cfRule>
    <cfRule type="expression" dxfId="9579" priority="11751">
      <formula>(IF($C2651=8,1,0)=1)</formula>
    </cfRule>
    <cfRule type="expression" dxfId="9578" priority="11752">
      <formula>(IF($C2651=9,1,0)=1)</formula>
    </cfRule>
    <cfRule type="expression" dxfId="9577" priority="11753">
      <formula>$H2651=1</formula>
    </cfRule>
  </conditionalFormatting>
  <conditionalFormatting sqref="L2622">
    <cfRule type="expression" dxfId="9576" priority="11740">
      <formula>(IF($C2622=0,1,0)=1)</formula>
    </cfRule>
  </conditionalFormatting>
  <conditionalFormatting sqref="G2632">
    <cfRule type="expression" dxfId="9575" priority="11739">
      <formula>(IF($C2632=0,1,0)=1)</formula>
    </cfRule>
  </conditionalFormatting>
  <conditionalFormatting sqref="G2641">
    <cfRule type="expression" dxfId="9574" priority="11738">
      <formula>(IF($C2641=0,1,0)=1)</formula>
    </cfRule>
  </conditionalFormatting>
  <conditionalFormatting sqref="G2649">
    <cfRule type="expression" dxfId="9573" priority="11737">
      <formula>(IF($C2649=0,1,0)=1)</formula>
    </cfRule>
  </conditionalFormatting>
  <conditionalFormatting sqref="G2657">
    <cfRule type="expression" dxfId="9572" priority="11736">
      <formula>(IF($C2657=0,1,0)=1)</formula>
    </cfRule>
  </conditionalFormatting>
  <conditionalFormatting sqref="G2659">
    <cfRule type="expression" dxfId="9571" priority="11735">
      <formula>(IF($C2659=0,1,0)=1)</formula>
    </cfRule>
  </conditionalFormatting>
  <conditionalFormatting sqref="G2660">
    <cfRule type="expression" dxfId="9570" priority="11734">
      <formula>(IF($C2660=0,1,0)=1)</formula>
    </cfRule>
  </conditionalFormatting>
  <conditionalFormatting sqref="G2661:H2661">
    <cfRule type="expression" dxfId="9569" priority="11721">
      <formula>(IF($C2661=0,1,0)=1)</formula>
    </cfRule>
  </conditionalFormatting>
  <conditionalFormatting sqref="C2661:D2661 D2662:D2666">
    <cfRule type="expression" dxfId="9568" priority="11720">
      <formula>(IF($C2661=0,1,0)=1)</formula>
    </cfRule>
  </conditionalFormatting>
  <conditionalFormatting sqref="S2661">
    <cfRule type="dataBar" priority="11719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{6FCDB58F-FB2A-4720-A9BB-7688B529F7A9}</x14:id>
        </ext>
      </extLst>
    </cfRule>
  </conditionalFormatting>
  <conditionalFormatting sqref="P2661:Q2661 S2661">
    <cfRule type="expression" dxfId="9567" priority="11718">
      <formula>(IF($C2661=0,1,0)=1)</formula>
    </cfRule>
  </conditionalFormatting>
  <conditionalFormatting sqref="F2661">
    <cfRule type="expression" dxfId="9566" priority="11717">
      <formula>(IF($C2661=0,1,0)=1)</formula>
    </cfRule>
  </conditionalFormatting>
  <conditionalFormatting sqref="H2661">
    <cfRule type="iconSet" priority="11722">
      <iconSet iconSet="3Symbols" showValue="0">
        <cfvo type="percent" val="0"/>
        <cfvo type="num" val="0"/>
        <cfvo type="num" val="1"/>
      </iconSet>
    </cfRule>
  </conditionalFormatting>
  <conditionalFormatting sqref="C2661:D2661 F2661:G2661 D2662:D2666">
    <cfRule type="expression" dxfId="9565" priority="11723">
      <formula>$H2661&lt;0</formula>
    </cfRule>
    <cfRule type="expression" dxfId="9564" priority="11724">
      <formula>(IF($C2661=1,1,0)=1)</formula>
    </cfRule>
    <cfRule type="expression" dxfId="9563" priority="11725">
      <formula>(IF($C2661=2,1,0)=1)</formula>
    </cfRule>
    <cfRule type="expression" dxfId="9562" priority="11726">
      <formula>(IF($C2661=3,1,0)=1)</formula>
    </cfRule>
    <cfRule type="expression" dxfId="9561" priority="11727">
      <formula>(IF($C2661=4,1,0)=1)</formula>
    </cfRule>
    <cfRule type="expression" dxfId="9560" priority="11728">
      <formula>(IF($C2661=5,1,0)=1)</formula>
    </cfRule>
    <cfRule type="expression" dxfId="9559" priority="11729">
      <formula>(IF($C2661=6,1,0)=1)</formula>
    </cfRule>
    <cfRule type="expression" dxfId="9558" priority="11730">
      <formula>(IF($C2661=7,1,0)=1)</formula>
    </cfRule>
    <cfRule type="expression" dxfId="9557" priority="11731">
      <formula>(IF($C2661=8,1,0)=1)</formula>
    </cfRule>
    <cfRule type="expression" dxfId="9556" priority="11732">
      <formula>(IF($C2661=9,1,0)=1)</formula>
    </cfRule>
    <cfRule type="expression" dxfId="9555" priority="11733">
      <formula>$H2661=1</formula>
    </cfRule>
  </conditionalFormatting>
  <conditionalFormatting sqref="C2662">
    <cfRule type="expression" dxfId="9554" priority="11705">
      <formula>(IF($C2662=0,1,0)=1)</formula>
    </cfRule>
  </conditionalFormatting>
  <conditionalFormatting sqref="S2662:S2666">
    <cfRule type="dataBar" priority="11704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{D710ED30-7AB0-41AF-B3E9-16745B1F8384}</x14:id>
        </ext>
      </extLst>
    </cfRule>
  </conditionalFormatting>
  <conditionalFormatting sqref="C2662 F2662:G2665">
    <cfRule type="expression" dxfId="9553" priority="11706">
      <formula>$H2662&lt;0</formula>
    </cfRule>
    <cfRule type="expression" dxfId="9552" priority="11707">
      <formula>(IF($C2662=1,1,0)=1)</formula>
    </cfRule>
    <cfRule type="expression" dxfId="9551" priority="11708">
      <formula>(IF($C2662=2,1,0)=1)</formula>
    </cfRule>
    <cfRule type="expression" dxfId="9550" priority="11709">
      <formula>(IF($C2662=3,1,0)=1)</formula>
    </cfRule>
    <cfRule type="expression" dxfId="9549" priority="11710">
      <formula>(IF($C2662=4,1,0)=1)</formula>
    </cfRule>
    <cfRule type="expression" dxfId="9548" priority="11711">
      <formula>(IF($C2662=5,1,0)=1)</formula>
    </cfRule>
    <cfRule type="expression" dxfId="9547" priority="11712">
      <formula>(IF($C2662=6,1,0)=1)</formula>
    </cfRule>
    <cfRule type="expression" dxfId="9546" priority="11713">
      <formula>(IF($C2662=7,1,0)=1)</formula>
    </cfRule>
    <cfRule type="expression" dxfId="9545" priority="11714">
      <formula>(IF($C2662=8,1,0)=1)</formula>
    </cfRule>
    <cfRule type="expression" dxfId="9544" priority="11715">
      <formula>(IF($C2662=9,1,0)=1)</formula>
    </cfRule>
    <cfRule type="expression" dxfId="9543" priority="11716">
      <formula>$H2662=1</formula>
    </cfRule>
  </conditionalFormatting>
  <conditionalFormatting sqref="C2678:E2678 G2678 G2667:H2667 G2679:H2680 H2691:H2692 H2681 K2691:K2692">
    <cfRule type="expression" dxfId="9542" priority="11691">
      <formula>(IF($C2667=0,1,0)=1)</formula>
    </cfRule>
  </conditionalFormatting>
  <conditionalFormatting sqref="C2677:E2677 G2677">
    <cfRule type="expression" dxfId="9541" priority="11690">
      <formula>(IF($C2677=0,1,0)=1)</formula>
    </cfRule>
  </conditionalFormatting>
  <conditionalFormatting sqref="S2677">
    <cfRule type="dataBar" priority="11689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{3293A008-5F42-4022-B874-6B52EEB822B1}</x14:id>
        </ext>
      </extLst>
    </cfRule>
  </conditionalFormatting>
  <conditionalFormatting sqref="P2677:Q2677 S2677">
    <cfRule type="expression" dxfId="9540" priority="11688">
      <formula>(IF($C2677=0,1,0)=1)</formula>
    </cfRule>
  </conditionalFormatting>
  <conditionalFormatting sqref="P2678:Q2678 S2678">
    <cfRule type="expression" dxfId="9539" priority="11686">
      <formula>(IF($C2678=0,1,0)=1)</formula>
    </cfRule>
  </conditionalFormatting>
  <conditionalFormatting sqref="S2678">
    <cfRule type="dataBar" priority="11687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{38EF5093-D53A-43EA-81C7-DC1236A65FDE}</x14:id>
        </ext>
      </extLst>
    </cfRule>
  </conditionalFormatting>
  <conditionalFormatting sqref="C2667:E2667">
    <cfRule type="expression" dxfId="9538" priority="11685">
      <formula>(IF($C2667=0,1,0)=1)</formula>
    </cfRule>
  </conditionalFormatting>
  <conditionalFormatting sqref="S2667">
    <cfRule type="dataBar" priority="11683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{9D6EBA12-2A8E-41E5-92F7-95654B671BDB}</x14:id>
        </ext>
      </extLst>
    </cfRule>
  </conditionalFormatting>
  <conditionalFormatting sqref="K2667 P2667:Q2667 S2667">
    <cfRule type="expression" dxfId="9537" priority="11682">
      <formula>(IF($C2667=0,1,0)=1)</formula>
    </cfRule>
  </conditionalFormatting>
  <conditionalFormatting sqref="H2667">
    <cfRule type="iconSet" priority="11684">
      <iconSet iconSet="3Symbols" showValue="0">
        <cfvo type="percent" val="0"/>
        <cfvo type="num" val="0"/>
        <cfvo type="num" val="1"/>
      </iconSet>
    </cfRule>
  </conditionalFormatting>
  <conditionalFormatting sqref="C2679:E2681">
    <cfRule type="expression" dxfId="9536" priority="11681">
      <formula>(IF($C2679=0,1,0)=1)</formula>
    </cfRule>
  </conditionalFormatting>
  <conditionalFormatting sqref="S2679:S2681">
    <cfRule type="dataBar" priority="11680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{094EBF7D-7E60-4C06-B8E7-D7C98662C904}</x14:id>
        </ext>
      </extLst>
    </cfRule>
  </conditionalFormatting>
  <conditionalFormatting sqref="K2679:K2681 P2679:Q2681 S2679:S2681">
    <cfRule type="expression" dxfId="9535" priority="11679">
      <formula>(IF($C2679=0,1,0)=1)</formula>
    </cfRule>
  </conditionalFormatting>
  <conditionalFormatting sqref="H2679:H2681">
    <cfRule type="iconSet" priority="11692">
      <iconSet iconSet="3Symbols" showValue="0">
        <cfvo type="percent" val="0"/>
        <cfvo type="num" val="0"/>
        <cfvo type="num" val="1"/>
      </iconSet>
    </cfRule>
  </conditionalFormatting>
  <conditionalFormatting sqref="F2678">
    <cfRule type="expression" dxfId="9534" priority="11678">
      <formula>(IF($C2678=0,1,0)=1)</formula>
    </cfRule>
  </conditionalFormatting>
  <conditionalFormatting sqref="F2677">
    <cfRule type="expression" dxfId="9533" priority="11677">
      <formula>(IF($C2677=0,1,0)=1)</formula>
    </cfRule>
  </conditionalFormatting>
  <conditionalFormatting sqref="F2667">
    <cfRule type="expression" dxfId="9532" priority="11676">
      <formula>(IF($C2667=0,1,0)=1)</formula>
    </cfRule>
  </conditionalFormatting>
  <conditionalFormatting sqref="F2679:F2681">
    <cfRule type="expression" dxfId="9531" priority="11675">
      <formula>(IF($C2679=0,1,0)=1)</formula>
    </cfRule>
  </conditionalFormatting>
  <conditionalFormatting sqref="C2692:E2692 G2692">
    <cfRule type="expression" dxfId="9530" priority="11673">
      <formula>(IF($C2692=0,1,0)=1)</formula>
    </cfRule>
  </conditionalFormatting>
  <conditionalFormatting sqref="C2691:E2691 G2691">
    <cfRule type="expression" dxfId="9529" priority="11672">
      <formula>(IF($C2691=0,1,0)=1)</formula>
    </cfRule>
  </conditionalFormatting>
  <conditionalFormatting sqref="S2691">
    <cfRule type="dataBar" priority="11671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{47160414-4452-4F06-8BF8-677889637563}</x14:id>
        </ext>
      </extLst>
    </cfRule>
  </conditionalFormatting>
  <conditionalFormatting sqref="P2691:Q2691 S2691">
    <cfRule type="expression" dxfId="9528" priority="11670">
      <formula>(IF($C2691=0,1,0)=1)</formula>
    </cfRule>
  </conditionalFormatting>
  <conditionalFormatting sqref="P2692:Q2692 S2692">
    <cfRule type="expression" dxfId="9527" priority="11668">
      <formula>(IF($C2692=0,1,0)=1)</formula>
    </cfRule>
  </conditionalFormatting>
  <conditionalFormatting sqref="S2692">
    <cfRule type="dataBar" priority="11669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{F1EC6A8F-F159-418D-A2DA-FE1841C5FD21}</x14:id>
        </ext>
      </extLst>
    </cfRule>
  </conditionalFormatting>
  <conditionalFormatting sqref="H2691:H2692">
    <cfRule type="iconSet" priority="11674">
      <iconSet iconSet="3Symbols" showValue="0">
        <cfvo type="percent" val="0"/>
        <cfvo type="num" val="0"/>
        <cfvo type="num" val="1"/>
      </iconSet>
    </cfRule>
  </conditionalFormatting>
  <conditionalFormatting sqref="F2692">
    <cfRule type="expression" dxfId="9526" priority="11667">
      <formula>(IF($C2692=0,1,0)=1)</formula>
    </cfRule>
  </conditionalFormatting>
  <conditionalFormatting sqref="F2691">
    <cfRule type="expression" dxfId="9525" priority="11666">
      <formula>(IF($C2691=0,1,0)=1)</formula>
    </cfRule>
  </conditionalFormatting>
  <conditionalFormatting sqref="J2681">
    <cfRule type="expression" dxfId="9524" priority="11665">
      <formula>(IF($C2681=0,1,0)=1)</formula>
    </cfRule>
  </conditionalFormatting>
  <conditionalFormatting sqref="I2679:J2679">
    <cfRule type="expression" dxfId="9523" priority="11664">
      <formula>(IF($C2679=0,1,0)=1)</formula>
    </cfRule>
  </conditionalFormatting>
  <conditionalFormatting sqref="F2679:G2680 F2681">
    <cfRule type="expression" dxfId="9522" priority="11693">
      <formula>$H2679&lt;0</formula>
    </cfRule>
    <cfRule type="expression" dxfId="9521" priority="11694">
      <formula>(IF($C2679=1,1,0)=1)</formula>
    </cfRule>
    <cfRule type="expression" dxfId="9520" priority="11695">
      <formula>(IF($C2679=2,1,0)=1)</formula>
    </cfRule>
    <cfRule type="expression" dxfId="9519" priority="11696">
      <formula>(IF($C2679=3,1,0)=1)</formula>
    </cfRule>
    <cfRule type="expression" dxfId="9518" priority="11697">
      <formula>(IF($C2679=4,1,0)=1)</formula>
    </cfRule>
    <cfRule type="expression" dxfId="9517" priority="11698">
      <formula>(IF($C2679=5,1,0)=1)</formula>
    </cfRule>
    <cfRule type="expression" dxfId="9516" priority="11699">
      <formula>(IF($C2679=6,1,0)=1)</formula>
    </cfRule>
    <cfRule type="expression" dxfId="9515" priority="11700">
      <formula>(IF($C2679=7,1,0)=1)</formula>
    </cfRule>
    <cfRule type="expression" dxfId="9514" priority="11701">
      <formula>(IF($C2679=8,1,0)=1)</formula>
    </cfRule>
    <cfRule type="expression" dxfId="9513" priority="11702">
      <formula>(IF($C2679=9,1,0)=1)</formula>
    </cfRule>
    <cfRule type="expression" dxfId="9512" priority="11703">
      <formula>$H2679=1</formula>
    </cfRule>
  </conditionalFormatting>
  <conditionalFormatting sqref="H2677:H2678">
    <cfRule type="iconSet" priority="11926">
      <iconSet iconSet="3Symbols" showValue="0">
        <cfvo type="percent" val="0"/>
        <cfvo type="num" val="0"/>
        <cfvo type="num" val="1"/>
      </iconSet>
    </cfRule>
  </conditionalFormatting>
  <conditionalFormatting sqref="G2668:H2668">
    <cfRule type="expression" dxfId="9511" priority="11650">
      <formula>(IF($C2668=0,1,0)=1)</formula>
    </cfRule>
  </conditionalFormatting>
  <conditionalFormatting sqref="C2668:E2668 D2669:D2676">
    <cfRule type="expression" dxfId="9510" priority="11649">
      <formula>(IF($C2668=0,1,0)=1)</formula>
    </cfRule>
  </conditionalFormatting>
  <conditionalFormatting sqref="S2668">
    <cfRule type="dataBar" priority="11648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{3E37AD83-C161-4ADD-A0B0-D38985E78BE2}</x14:id>
        </ext>
      </extLst>
    </cfRule>
  </conditionalFormatting>
  <conditionalFormatting sqref="P2668:Q2668 S2668">
    <cfRule type="expression" dxfId="9509" priority="11647">
      <formula>(IF($C2668=0,1,0)=1)</formula>
    </cfRule>
  </conditionalFormatting>
  <conditionalFormatting sqref="F2668">
    <cfRule type="expression" dxfId="9508" priority="11646">
      <formula>(IF($C2668=0,1,0)=1)</formula>
    </cfRule>
  </conditionalFormatting>
  <conditionalFormatting sqref="H2668">
    <cfRule type="iconSet" priority="11651">
      <iconSet iconSet="3Symbols" showValue="0">
        <cfvo type="percent" val="0"/>
        <cfvo type="num" val="0"/>
        <cfvo type="num" val="1"/>
      </iconSet>
    </cfRule>
  </conditionalFormatting>
  <conditionalFormatting sqref="C2668:G2668 D2669:D2676">
    <cfRule type="expression" dxfId="9507" priority="11652">
      <formula>$H2668&lt;0</formula>
    </cfRule>
    <cfRule type="expression" dxfId="9506" priority="11653">
      <formula>(IF($C2668=1,1,0)=1)</formula>
    </cfRule>
    <cfRule type="expression" dxfId="9505" priority="11654">
      <formula>(IF($C2668=2,1,0)=1)</formula>
    </cfRule>
    <cfRule type="expression" dxfId="9504" priority="11655">
      <formula>(IF($C2668=3,1,0)=1)</formula>
    </cfRule>
    <cfRule type="expression" dxfId="9503" priority="11656">
      <formula>(IF($C2668=4,1,0)=1)</formula>
    </cfRule>
    <cfRule type="expression" dxfId="9502" priority="11657">
      <formula>(IF($C2668=5,1,0)=1)</formula>
    </cfRule>
    <cfRule type="expression" dxfId="9501" priority="11658">
      <formula>(IF($C2668=6,1,0)=1)</formula>
    </cfRule>
    <cfRule type="expression" dxfId="9500" priority="11659">
      <formula>(IF($C2668=7,1,0)=1)</formula>
    </cfRule>
    <cfRule type="expression" dxfId="9499" priority="11660">
      <formula>(IF($C2668=8,1,0)=1)</formula>
    </cfRule>
    <cfRule type="expression" dxfId="9498" priority="11661">
      <formula>(IF($C2668=9,1,0)=1)</formula>
    </cfRule>
    <cfRule type="expression" dxfId="9497" priority="11662">
      <formula>$H2668=1</formula>
    </cfRule>
  </conditionalFormatting>
  <conditionalFormatting sqref="G2669:H2675">
    <cfRule type="expression" dxfId="9496" priority="11634">
      <formula>(IF($C2669=0,1,0)=1)</formula>
    </cfRule>
  </conditionalFormatting>
  <conditionalFormatting sqref="C2669:C2675 E2669:E2675">
    <cfRule type="expression" dxfId="9495" priority="11633">
      <formula>(IF($C2669=0,1,0)=1)</formula>
    </cfRule>
  </conditionalFormatting>
  <conditionalFormatting sqref="S2669:S2675">
    <cfRule type="dataBar" priority="11632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{52D2DD6C-6D75-408D-BAC4-A1BE7A6B0008}</x14:id>
        </ext>
      </extLst>
    </cfRule>
  </conditionalFormatting>
  <conditionalFormatting sqref="P2669:Q2675 S2669:S2675">
    <cfRule type="expression" dxfId="9494" priority="11631">
      <formula>(IF($C2669=0,1,0)=1)</formula>
    </cfRule>
  </conditionalFormatting>
  <conditionalFormatting sqref="F2669:F2675">
    <cfRule type="expression" dxfId="9493" priority="11630">
      <formula>(IF($C2669=0,1,0)=1)</formula>
    </cfRule>
  </conditionalFormatting>
  <conditionalFormatting sqref="C2669:C2675 E2669:G2675">
    <cfRule type="expression" dxfId="9492" priority="11635">
      <formula>$H2669&lt;0</formula>
    </cfRule>
    <cfRule type="expression" dxfId="9491" priority="11636">
      <formula>(IF($C2669=1,1,0)=1)</formula>
    </cfRule>
    <cfRule type="expression" dxfId="9490" priority="11637">
      <formula>(IF($C2669=2,1,0)=1)</formula>
    </cfRule>
    <cfRule type="expression" dxfId="9489" priority="11638">
      <formula>(IF($C2669=3,1,0)=1)</formula>
    </cfRule>
    <cfRule type="expression" dxfId="9488" priority="11639">
      <formula>(IF($C2669=4,1,0)=1)</formula>
    </cfRule>
    <cfRule type="expression" dxfId="9487" priority="11640">
      <formula>(IF($C2669=5,1,0)=1)</formula>
    </cfRule>
    <cfRule type="expression" dxfId="9486" priority="11641">
      <formula>(IF($C2669=6,1,0)=1)</formula>
    </cfRule>
    <cfRule type="expression" dxfId="9485" priority="11642">
      <formula>(IF($C2669=7,1,0)=1)</formula>
    </cfRule>
    <cfRule type="expression" dxfId="9484" priority="11643">
      <formula>(IF($C2669=8,1,0)=1)</formula>
    </cfRule>
    <cfRule type="expression" dxfId="9483" priority="11644">
      <formula>(IF($C2669=9,1,0)=1)</formula>
    </cfRule>
    <cfRule type="expression" dxfId="9482" priority="11645">
      <formula>$H2669=1</formula>
    </cfRule>
  </conditionalFormatting>
  <conditionalFormatting sqref="S2676">
    <cfRule type="dataBar" priority="11629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{42A10B03-F1D5-4DAE-9743-25ABBC66F461}</x14:id>
        </ext>
      </extLst>
    </cfRule>
  </conditionalFormatting>
  <conditionalFormatting sqref="H2669:H2675">
    <cfRule type="iconSet" priority="11663">
      <iconSet iconSet="3Symbols" showValue="0">
        <cfvo type="percent" val="0"/>
        <cfvo type="num" val="0"/>
        <cfvo type="num" val="1"/>
      </iconSet>
    </cfRule>
  </conditionalFormatting>
  <conditionalFormatting sqref="G2682:H2682">
    <cfRule type="expression" dxfId="9481" priority="11615">
      <formula>(IF($C2682=0,1,0)=1)</formula>
    </cfRule>
  </conditionalFormatting>
  <conditionalFormatting sqref="C2682:D2682 D2683:D2690">
    <cfRule type="expression" dxfId="9480" priority="11614">
      <formula>(IF($C2682=0,1,0)=1)</formula>
    </cfRule>
  </conditionalFormatting>
  <conditionalFormatting sqref="S2682">
    <cfRule type="dataBar" priority="11613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{0D799CDC-E03C-4A17-B185-8D59FB258997}</x14:id>
        </ext>
      </extLst>
    </cfRule>
  </conditionalFormatting>
  <conditionalFormatting sqref="P2682:Q2682 S2682">
    <cfRule type="expression" dxfId="9479" priority="11612">
      <formula>(IF($C2682=0,1,0)=1)</formula>
    </cfRule>
  </conditionalFormatting>
  <conditionalFormatting sqref="H2682">
    <cfRule type="iconSet" priority="11616">
      <iconSet iconSet="3Symbols" showValue="0">
        <cfvo type="percent" val="0"/>
        <cfvo type="num" val="0"/>
        <cfvo type="num" val="1"/>
      </iconSet>
    </cfRule>
  </conditionalFormatting>
  <conditionalFormatting sqref="C2682:D2682 F2682:G2682 D2683:D2690">
    <cfRule type="expression" dxfId="9478" priority="11617">
      <formula>$H2682&lt;0</formula>
    </cfRule>
    <cfRule type="expression" dxfId="9477" priority="11618">
      <formula>(IF($C2682=1,1,0)=1)</formula>
    </cfRule>
    <cfRule type="expression" dxfId="9476" priority="11619">
      <formula>(IF($C2682=2,1,0)=1)</formula>
    </cfRule>
    <cfRule type="expression" dxfId="9475" priority="11620">
      <formula>(IF($C2682=3,1,0)=1)</formula>
    </cfRule>
    <cfRule type="expression" dxfId="9474" priority="11621">
      <formula>(IF($C2682=4,1,0)=1)</formula>
    </cfRule>
    <cfRule type="expression" dxfId="9473" priority="11622">
      <formula>(IF($C2682=5,1,0)=1)</formula>
    </cfRule>
    <cfRule type="expression" dxfId="9472" priority="11623">
      <formula>(IF($C2682=6,1,0)=1)</formula>
    </cfRule>
    <cfRule type="expression" dxfId="9471" priority="11624">
      <formula>(IF($C2682=7,1,0)=1)</formula>
    </cfRule>
    <cfRule type="expression" dxfId="9470" priority="11625">
      <formula>(IF($C2682=8,1,0)=1)</formula>
    </cfRule>
    <cfRule type="expression" dxfId="9469" priority="11626">
      <formula>(IF($C2682=9,1,0)=1)</formula>
    </cfRule>
    <cfRule type="expression" dxfId="9468" priority="11627">
      <formula>$H2682=1</formula>
    </cfRule>
  </conditionalFormatting>
  <conditionalFormatting sqref="G2683:H2689">
    <cfRule type="expression" dxfId="9467" priority="11600">
      <formula>(IF($C2683=0,1,0)=1)</formula>
    </cfRule>
  </conditionalFormatting>
  <conditionalFormatting sqref="C2683:C2689">
    <cfRule type="expression" dxfId="9466" priority="11599">
      <formula>(IF($C2683=0,1,0)=1)</formula>
    </cfRule>
  </conditionalFormatting>
  <conditionalFormatting sqref="S2683:S2689">
    <cfRule type="dataBar" priority="11598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{03FE28B3-9239-44EF-9FDB-8C3148042429}</x14:id>
        </ext>
      </extLst>
    </cfRule>
  </conditionalFormatting>
  <conditionalFormatting sqref="P2683:Q2689 S2683:S2689">
    <cfRule type="expression" dxfId="9465" priority="11597">
      <formula>(IF($C2683=0,1,0)=1)</formula>
    </cfRule>
  </conditionalFormatting>
  <conditionalFormatting sqref="C2683:C2689 G2683:G2689">
    <cfRule type="expression" dxfId="9464" priority="11601">
      <formula>$H2683&lt;0</formula>
    </cfRule>
    <cfRule type="expression" dxfId="9463" priority="11602">
      <formula>(IF($C2683=1,1,0)=1)</formula>
    </cfRule>
    <cfRule type="expression" dxfId="9462" priority="11603">
      <formula>(IF($C2683=2,1,0)=1)</formula>
    </cfRule>
    <cfRule type="expression" dxfId="9461" priority="11604">
      <formula>(IF($C2683=3,1,0)=1)</formula>
    </cfRule>
    <cfRule type="expression" dxfId="9460" priority="11605">
      <formula>(IF($C2683=4,1,0)=1)</formula>
    </cfRule>
    <cfRule type="expression" dxfId="9459" priority="11606">
      <formula>(IF($C2683=5,1,0)=1)</formula>
    </cfRule>
    <cfRule type="expression" dxfId="9458" priority="11607">
      <formula>(IF($C2683=6,1,0)=1)</formula>
    </cfRule>
    <cfRule type="expression" dxfId="9457" priority="11608">
      <formula>(IF($C2683=7,1,0)=1)</formula>
    </cfRule>
    <cfRule type="expression" dxfId="9456" priority="11609">
      <formula>(IF($C2683=8,1,0)=1)</formula>
    </cfRule>
    <cfRule type="expression" dxfId="9455" priority="11610">
      <formula>(IF($C2683=9,1,0)=1)</formula>
    </cfRule>
    <cfRule type="expression" dxfId="9454" priority="11611">
      <formula>$H2683=1</formula>
    </cfRule>
  </conditionalFormatting>
  <conditionalFormatting sqref="S2690">
    <cfRule type="dataBar" priority="11596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{754F2F7E-EA70-456F-9735-67DB9CAF220B}</x14:id>
        </ext>
      </extLst>
    </cfRule>
  </conditionalFormatting>
  <conditionalFormatting sqref="H2683:H2689">
    <cfRule type="iconSet" priority="11628">
      <iconSet iconSet="3Symbols" showValue="0">
        <cfvo type="percent" val="0"/>
        <cfvo type="num" val="0"/>
        <cfvo type="num" val="1"/>
      </iconSet>
    </cfRule>
  </conditionalFormatting>
  <conditionalFormatting sqref="E2690">
    <cfRule type="expression" dxfId="9453" priority="11595">
      <formula>(IF($C2690=0,1,0)=1)</formula>
    </cfRule>
  </conditionalFormatting>
  <conditionalFormatting sqref="E2685">
    <cfRule type="expression" dxfId="9452" priority="11594">
      <formula>(IF($C2685=0,1,0)=1)</formula>
    </cfRule>
  </conditionalFormatting>
  <conditionalFormatting sqref="E2684">
    <cfRule type="expression" dxfId="9451" priority="11593">
      <formula>(IF($C2684=0,1,0)=1)</formula>
    </cfRule>
  </conditionalFormatting>
  <conditionalFormatting sqref="E2683">
    <cfRule type="expression" dxfId="9450" priority="11592">
      <formula>(IF($C2683=0,1,0)=1)</formula>
    </cfRule>
  </conditionalFormatting>
  <conditionalFormatting sqref="E2682">
    <cfRule type="expression" dxfId="9449" priority="11591">
      <formula>(IF($C2682=0,1,0)=1)</formula>
    </cfRule>
  </conditionalFormatting>
  <conditionalFormatting sqref="E2689">
    <cfRule type="expression" dxfId="9448" priority="11590">
      <formula>(IF($C2689=0,1,0)=1)</formula>
    </cfRule>
  </conditionalFormatting>
  <conditionalFormatting sqref="E2688">
    <cfRule type="expression" dxfId="9447" priority="11589">
      <formula>(IF($C2688=0,1,0)=1)</formula>
    </cfRule>
  </conditionalFormatting>
  <conditionalFormatting sqref="E2687">
    <cfRule type="expression" dxfId="9446" priority="11588">
      <formula>(IF($C2687=0,1,0)=1)</formula>
    </cfRule>
  </conditionalFormatting>
  <conditionalFormatting sqref="E2686">
    <cfRule type="expression" dxfId="9445" priority="11587">
      <formula>(IF($C2686=0,1,0)=1)</formula>
    </cfRule>
  </conditionalFormatting>
  <conditionalFormatting sqref="E2690">
    <cfRule type="expression" dxfId="9444" priority="11586">
      <formula>(IF($C2690=0,1,0)=1)</formula>
    </cfRule>
  </conditionalFormatting>
  <conditionalFormatting sqref="E2689">
    <cfRule type="expression" dxfId="9443" priority="11585">
      <formula>(IF($C2689=0,1,0)=1)</formula>
    </cfRule>
  </conditionalFormatting>
  <conditionalFormatting sqref="E2688">
    <cfRule type="expression" dxfId="9442" priority="11584">
      <formula>(IF($C2688=0,1,0)=1)</formula>
    </cfRule>
  </conditionalFormatting>
  <conditionalFormatting sqref="E2687">
    <cfRule type="expression" dxfId="9441" priority="11583">
      <formula>(IF($C2687=0,1,0)=1)</formula>
    </cfRule>
  </conditionalFormatting>
  <conditionalFormatting sqref="G2698:H2698">
    <cfRule type="expression" dxfId="9440" priority="11570">
      <formula>(IF($C2698=0,1,0)=1)</formula>
    </cfRule>
  </conditionalFormatting>
  <conditionalFormatting sqref="C2698">
    <cfRule type="expression" dxfId="9439" priority="11569">
      <formula>(IF($C2698=0,1,0)=1)</formula>
    </cfRule>
  </conditionalFormatting>
  <conditionalFormatting sqref="S2698">
    <cfRule type="dataBar" priority="11568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{F3221BDB-7FB3-494A-BFF3-544E4FE76838}</x14:id>
        </ext>
      </extLst>
    </cfRule>
  </conditionalFormatting>
  <conditionalFormatting sqref="P2698:Q2698 S2698">
    <cfRule type="expression" dxfId="9438" priority="11567">
      <formula>(IF($C2698=0,1,0)=1)</formula>
    </cfRule>
  </conditionalFormatting>
  <conditionalFormatting sqref="H2698">
    <cfRule type="iconSet" priority="11571">
      <iconSet iconSet="3Symbols" showValue="0">
        <cfvo type="percent" val="0"/>
        <cfvo type="num" val="0"/>
        <cfvo type="num" val="1"/>
      </iconSet>
    </cfRule>
  </conditionalFormatting>
  <conditionalFormatting sqref="C2698 F2698:G2698 F2693:F2697">
    <cfRule type="expression" dxfId="9437" priority="11572">
      <formula>$H2693&lt;0</formula>
    </cfRule>
    <cfRule type="expression" dxfId="9436" priority="11573">
      <formula>(IF($C2693=1,1,0)=1)</formula>
    </cfRule>
    <cfRule type="expression" dxfId="9435" priority="11574">
      <formula>(IF($C2693=2,1,0)=1)</formula>
    </cfRule>
    <cfRule type="expression" dxfId="9434" priority="11575">
      <formula>(IF($C2693=3,1,0)=1)</formula>
    </cfRule>
    <cfRule type="expression" dxfId="9433" priority="11576">
      <formula>(IF($C2693=4,1,0)=1)</formula>
    </cfRule>
    <cfRule type="expression" dxfId="9432" priority="11577">
      <formula>(IF($C2693=5,1,0)=1)</formula>
    </cfRule>
    <cfRule type="expression" dxfId="9431" priority="11578">
      <formula>(IF($C2693=6,1,0)=1)</formula>
    </cfRule>
    <cfRule type="expression" dxfId="9430" priority="11579">
      <formula>(IF($C2693=7,1,0)=1)</formula>
    </cfRule>
    <cfRule type="expression" dxfId="9429" priority="11580">
      <formula>(IF($C2693=8,1,0)=1)</formula>
    </cfRule>
    <cfRule type="expression" dxfId="9428" priority="11581">
      <formula>(IF($C2693=9,1,0)=1)</formula>
    </cfRule>
    <cfRule type="expression" dxfId="9427" priority="11582">
      <formula>$H2693=1</formula>
    </cfRule>
  </conditionalFormatting>
  <conditionalFormatting sqref="I2685">
    <cfRule type="expression" dxfId="9426" priority="11566">
      <formula>(IF($C2685=0,1,0)=1)</formula>
    </cfRule>
  </conditionalFormatting>
  <conditionalFormatting sqref="I2683">
    <cfRule type="expression" dxfId="9425" priority="11565">
      <formula>(IF($C2683=0,1,0)=1)</formula>
    </cfRule>
  </conditionalFormatting>
  <conditionalFormatting sqref="J2682">
    <cfRule type="expression" dxfId="9424" priority="11564">
      <formula>(IF($C2682=0,1,0)=1)</formula>
    </cfRule>
  </conditionalFormatting>
  <conditionalFormatting sqref="J2689">
    <cfRule type="expression" dxfId="9423" priority="11563">
      <formula>(IF($C2689=0,1,0)=1)</formula>
    </cfRule>
  </conditionalFormatting>
  <conditionalFormatting sqref="I2690">
    <cfRule type="expression" dxfId="9422" priority="11562">
      <formula>(IF($C2690=0,1,0)=1)</formula>
    </cfRule>
  </conditionalFormatting>
  <conditionalFormatting sqref="I2690">
    <cfRule type="expression" dxfId="9421" priority="11561">
      <formula>(IF($C2690=0,1,0)=1)</formula>
    </cfRule>
  </conditionalFormatting>
  <conditionalFormatting sqref="J2689">
    <cfRule type="expression" dxfId="9420" priority="11560">
      <formula>(IF($C2689=0,1,0)=1)</formula>
    </cfRule>
  </conditionalFormatting>
  <conditionalFormatting sqref="L2667">
    <cfRule type="expression" dxfId="9419" priority="11559">
      <formula>(IF($C2667=0,1,0)=1)</formula>
    </cfRule>
  </conditionalFormatting>
  <conditionalFormatting sqref="L2677">
    <cfRule type="expression" dxfId="9418" priority="11558">
      <formula>(IF($C2677=0,1,0)=1)</formula>
    </cfRule>
  </conditionalFormatting>
  <conditionalFormatting sqref="L2678">
    <cfRule type="expression" dxfId="9417" priority="11557">
      <formula>(IF($C2678=0,1,0)=1)</formula>
    </cfRule>
  </conditionalFormatting>
  <conditionalFormatting sqref="L2679:L2681">
    <cfRule type="expression" dxfId="9416" priority="11556">
      <formula>(IF($C2679=0,1,0)=1)</formula>
    </cfRule>
  </conditionalFormatting>
  <conditionalFormatting sqref="L2691">
    <cfRule type="expression" dxfId="9415" priority="11555">
      <formula>(IF($C2691=0,1,0)=1)</formula>
    </cfRule>
  </conditionalFormatting>
  <conditionalFormatting sqref="L2692">
    <cfRule type="expression" dxfId="9414" priority="11554">
      <formula>(IF($C2692=0,1,0)=1)</formula>
    </cfRule>
  </conditionalFormatting>
  <conditionalFormatting sqref="G2667">
    <cfRule type="expression" dxfId="9413" priority="11553">
      <formula>(IF($C2667=0,1,0)=1)</formula>
    </cfRule>
  </conditionalFormatting>
  <conditionalFormatting sqref="G2678">
    <cfRule type="expression" dxfId="9412" priority="11552">
      <formula>(IF($C2678=0,1,0)=1)</formula>
    </cfRule>
  </conditionalFormatting>
  <conditionalFormatting sqref="G2681">
    <cfRule type="expression" dxfId="9411" priority="11540">
      <formula>(IF($C2681=0,1,0)=1)</formula>
    </cfRule>
  </conditionalFormatting>
  <conditionalFormatting sqref="G2681">
    <cfRule type="expression" dxfId="9410" priority="11541">
      <formula>$H2681&lt;0</formula>
    </cfRule>
    <cfRule type="expression" dxfId="9409" priority="11542">
      <formula>(IF($C2681=1,1,0)=1)</formula>
    </cfRule>
    <cfRule type="expression" dxfId="9408" priority="11543">
      <formula>(IF($C2681=2,1,0)=1)</formula>
    </cfRule>
    <cfRule type="expression" dxfId="9407" priority="11544">
      <formula>(IF($C2681=3,1,0)=1)</formula>
    </cfRule>
    <cfRule type="expression" dxfId="9406" priority="11545">
      <formula>(IF($C2681=4,1,0)=1)</formula>
    </cfRule>
    <cfRule type="expression" dxfId="9405" priority="11546">
      <formula>(IF($C2681=5,1,0)=1)</formula>
    </cfRule>
    <cfRule type="expression" dxfId="9404" priority="11547">
      <formula>(IF($C2681=6,1,0)=1)</formula>
    </cfRule>
    <cfRule type="expression" dxfId="9403" priority="11548">
      <formula>(IF($C2681=7,1,0)=1)</formula>
    </cfRule>
    <cfRule type="expression" dxfId="9402" priority="11549">
      <formula>(IF($C2681=8,1,0)=1)</formula>
    </cfRule>
    <cfRule type="expression" dxfId="9401" priority="11550">
      <formula>(IF($C2681=9,1,0)=1)</formula>
    </cfRule>
    <cfRule type="expression" dxfId="9400" priority="11551">
      <formula>$H2681=1</formula>
    </cfRule>
  </conditionalFormatting>
  <conditionalFormatting sqref="G2692">
    <cfRule type="expression" dxfId="9399" priority="11539">
      <formula>(IF($C2692=0,1,0)=1)</formula>
    </cfRule>
  </conditionalFormatting>
  <conditionalFormatting sqref="G2660">
    <cfRule type="expression" dxfId="9398" priority="11538">
      <formula>(IF($C2660=0,1,0)=1)</formula>
    </cfRule>
  </conditionalFormatting>
  <conditionalFormatting sqref="G2693:H2693">
    <cfRule type="expression" dxfId="9397" priority="11524">
      <formula>(IF($C2693=0,1,0)=1)</formula>
    </cfRule>
  </conditionalFormatting>
  <conditionalFormatting sqref="C2693:D2693 D2694:D2698">
    <cfRule type="expression" dxfId="9396" priority="11523">
      <formula>(IF($C2693=0,1,0)=1)</formula>
    </cfRule>
  </conditionalFormatting>
  <conditionalFormatting sqref="S2693">
    <cfRule type="dataBar" priority="11522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{19DAB6A4-432A-43D4-A675-5AFF1FE229CE}</x14:id>
        </ext>
      </extLst>
    </cfRule>
  </conditionalFormatting>
  <conditionalFormatting sqref="P2693:Q2693 S2693">
    <cfRule type="expression" dxfId="9395" priority="11521">
      <formula>(IF($C2693=0,1,0)=1)</formula>
    </cfRule>
  </conditionalFormatting>
  <conditionalFormatting sqref="F2693:F2697">
    <cfRule type="expression" dxfId="9394" priority="11520">
      <formula>(IF($C2693=0,1,0)=1)</formula>
    </cfRule>
  </conditionalFormatting>
  <conditionalFormatting sqref="H2693">
    <cfRule type="iconSet" priority="11525">
      <iconSet iconSet="3Symbols" showValue="0">
        <cfvo type="percent" val="0"/>
        <cfvo type="num" val="0"/>
        <cfvo type="num" val="1"/>
      </iconSet>
    </cfRule>
  </conditionalFormatting>
  <conditionalFormatting sqref="C2693:D2693 F2693:G2693 F2694:F2697 D2694:D2698">
    <cfRule type="expression" dxfId="9393" priority="11526">
      <formula>$H2693&lt;0</formula>
    </cfRule>
    <cfRule type="expression" dxfId="9392" priority="11527">
      <formula>(IF($C2693=1,1,0)=1)</formula>
    </cfRule>
    <cfRule type="expression" dxfId="9391" priority="11528">
      <formula>(IF($C2693=2,1,0)=1)</formula>
    </cfRule>
    <cfRule type="expression" dxfId="9390" priority="11529">
      <formula>(IF($C2693=3,1,0)=1)</formula>
    </cfRule>
    <cfRule type="expression" dxfId="9389" priority="11530">
      <formula>(IF($C2693=4,1,0)=1)</formula>
    </cfRule>
    <cfRule type="expression" dxfId="9388" priority="11531">
      <formula>(IF($C2693=5,1,0)=1)</formula>
    </cfRule>
    <cfRule type="expression" dxfId="9387" priority="11532">
      <formula>(IF($C2693=6,1,0)=1)</formula>
    </cfRule>
    <cfRule type="expression" dxfId="9386" priority="11533">
      <formula>(IF($C2693=7,1,0)=1)</formula>
    </cfRule>
    <cfRule type="expression" dxfId="9385" priority="11534">
      <formula>(IF($C2693=8,1,0)=1)</formula>
    </cfRule>
    <cfRule type="expression" dxfId="9384" priority="11535">
      <formula>(IF($C2693=9,1,0)=1)</formula>
    </cfRule>
    <cfRule type="expression" dxfId="9383" priority="11536">
      <formula>$H2693=1</formula>
    </cfRule>
  </conditionalFormatting>
  <conditionalFormatting sqref="G2694:H2697">
    <cfRule type="expression" dxfId="9382" priority="11508">
      <formula>(IF($C2694=0,1,0)=1)</formula>
    </cfRule>
  </conditionalFormatting>
  <conditionalFormatting sqref="C2694:C2697">
    <cfRule type="expression" dxfId="9381" priority="11507">
      <formula>(IF($C2694=0,1,0)=1)</formula>
    </cfRule>
  </conditionalFormatting>
  <conditionalFormatting sqref="S2694:S2697">
    <cfRule type="dataBar" priority="11506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{4423B670-9825-4C21-AD16-24B9F2C0154D}</x14:id>
        </ext>
      </extLst>
    </cfRule>
  </conditionalFormatting>
  <conditionalFormatting sqref="P2694:Q2697 S2694:S2697">
    <cfRule type="expression" dxfId="9380" priority="11505">
      <formula>(IF($C2694=0,1,0)=1)</formula>
    </cfRule>
  </conditionalFormatting>
  <conditionalFormatting sqref="C2694:C2697 G2694:G2697">
    <cfRule type="expression" dxfId="9379" priority="11509">
      <formula>$H2694&lt;0</formula>
    </cfRule>
    <cfRule type="expression" dxfId="9378" priority="11510">
      <formula>(IF($C2694=1,1,0)=1)</formula>
    </cfRule>
    <cfRule type="expression" dxfId="9377" priority="11511">
      <formula>(IF($C2694=2,1,0)=1)</formula>
    </cfRule>
    <cfRule type="expression" dxfId="9376" priority="11512">
      <formula>(IF($C2694=3,1,0)=1)</formula>
    </cfRule>
    <cfRule type="expression" dxfId="9375" priority="11513">
      <formula>(IF($C2694=4,1,0)=1)</formula>
    </cfRule>
    <cfRule type="expression" dxfId="9374" priority="11514">
      <formula>(IF($C2694=5,1,0)=1)</formula>
    </cfRule>
    <cfRule type="expression" dxfId="9373" priority="11515">
      <formula>(IF($C2694=6,1,0)=1)</formula>
    </cfRule>
    <cfRule type="expression" dxfId="9372" priority="11516">
      <formula>(IF($C2694=7,1,0)=1)</formula>
    </cfRule>
    <cfRule type="expression" dxfId="9371" priority="11517">
      <formula>(IF($C2694=8,1,0)=1)</formula>
    </cfRule>
    <cfRule type="expression" dxfId="9370" priority="11518">
      <formula>(IF($C2694=9,1,0)=1)</formula>
    </cfRule>
    <cfRule type="expression" dxfId="9369" priority="11519">
      <formula>$H2694=1</formula>
    </cfRule>
  </conditionalFormatting>
  <conditionalFormatting sqref="H2694:H2697">
    <cfRule type="iconSet" priority="11537">
      <iconSet iconSet="3Symbols" showValue="0">
        <cfvo type="percent" val="0"/>
        <cfvo type="num" val="0"/>
        <cfvo type="num" val="1"/>
      </iconSet>
    </cfRule>
  </conditionalFormatting>
  <conditionalFormatting sqref="K2693">
    <cfRule type="expression" dxfId="9368" priority="11504">
      <formula>(IF($C2693=0,1,0)=1)</formula>
    </cfRule>
  </conditionalFormatting>
  <conditionalFormatting sqref="L2693:L2697">
    <cfRule type="expression" dxfId="9367" priority="11503">
      <formula>(IF($C2693=0,1,0)=1)</formula>
    </cfRule>
  </conditionalFormatting>
  <conditionalFormatting sqref="I2680:J2680 I2681:I2682">
    <cfRule type="expression" dxfId="9366" priority="11502">
      <formula>(IF($C2680=0,1,0)=1)</formula>
    </cfRule>
  </conditionalFormatting>
  <conditionalFormatting sqref="G2649">
    <cfRule type="expression" dxfId="9365" priority="11501">
      <formula>(IF($C2649=0,1,0)=1)</formula>
    </cfRule>
  </conditionalFormatting>
  <conditionalFormatting sqref="G2649">
    <cfRule type="expression" dxfId="9364" priority="11500">
      <formula>(IF($C2649=0,1,0)=1)</formula>
    </cfRule>
  </conditionalFormatting>
  <conditionalFormatting sqref="J2688">
    <cfRule type="expression" dxfId="9363" priority="11499">
      <formula>(IF($C2688=0,1,0)=1)</formula>
    </cfRule>
  </conditionalFormatting>
  <conditionalFormatting sqref="J2687">
    <cfRule type="expression" dxfId="9362" priority="11496">
      <formula>(IF($C2687=0,1,0)=1)</formula>
    </cfRule>
  </conditionalFormatting>
  <conditionalFormatting sqref="J2688">
    <cfRule type="expression" dxfId="9361" priority="11498">
      <formula>(IF($C2688=0,1,0)=1)</formula>
    </cfRule>
  </conditionalFormatting>
  <conditionalFormatting sqref="J2687">
    <cfRule type="expression" dxfId="9360" priority="11497">
      <formula>(IF($C2687=0,1,0)=1)</formula>
    </cfRule>
  </conditionalFormatting>
  <conditionalFormatting sqref="J2684">
    <cfRule type="expression" dxfId="9359" priority="11495">
      <formula>(IF($C2684=0,1,0)=1)</formula>
    </cfRule>
  </conditionalFormatting>
  <conditionalFormatting sqref="J2692">
    <cfRule type="expression" dxfId="9358" priority="11494">
      <formula>(IF($C2692=0,1,0)=1)</formula>
    </cfRule>
  </conditionalFormatting>
  <conditionalFormatting sqref="I2691:J2691 I2692">
    <cfRule type="expression" dxfId="9357" priority="11493">
      <formula>(IF($C2691=0,1,0)=1)</formula>
    </cfRule>
  </conditionalFormatting>
  <conditionalFormatting sqref="E2661">
    <cfRule type="expression" dxfId="9356" priority="11481">
      <formula>(IF($C2661=0,1,0)=1)</formula>
    </cfRule>
  </conditionalFormatting>
  <conditionalFormatting sqref="E2661">
    <cfRule type="expression" dxfId="9355" priority="11482">
      <formula>$H2661&lt;0</formula>
    </cfRule>
    <cfRule type="expression" dxfId="9354" priority="11483">
      <formula>(IF($C2661=1,1,0)=1)</formula>
    </cfRule>
    <cfRule type="expression" dxfId="9353" priority="11484">
      <formula>(IF($C2661=2,1,0)=1)</formula>
    </cfRule>
    <cfRule type="expression" dxfId="9352" priority="11485">
      <formula>(IF($C2661=3,1,0)=1)</formula>
    </cfRule>
    <cfRule type="expression" dxfId="9351" priority="11486">
      <formula>(IF($C2661=4,1,0)=1)</formula>
    </cfRule>
    <cfRule type="expression" dxfId="9350" priority="11487">
      <formula>(IF($C2661=5,1,0)=1)</formula>
    </cfRule>
    <cfRule type="expression" dxfId="9349" priority="11488">
      <formula>(IF($C2661=6,1,0)=1)</formula>
    </cfRule>
    <cfRule type="expression" dxfId="9348" priority="11489">
      <formula>(IF($C2661=7,1,0)=1)</formula>
    </cfRule>
    <cfRule type="expression" dxfId="9347" priority="11490">
      <formula>(IF($C2661=8,1,0)=1)</formula>
    </cfRule>
    <cfRule type="expression" dxfId="9346" priority="11491">
      <formula>(IF($C2661=9,1,0)=1)</formula>
    </cfRule>
    <cfRule type="expression" dxfId="9345" priority="11492">
      <formula>$H2661=1</formula>
    </cfRule>
  </conditionalFormatting>
  <conditionalFormatting sqref="E2651:E2654">
    <cfRule type="expression" dxfId="9344" priority="11433">
      <formula>(IF($C2651=0,1,0)=1)</formula>
    </cfRule>
  </conditionalFormatting>
  <conditionalFormatting sqref="E2651:E2654">
    <cfRule type="expression" dxfId="9343" priority="11434">
      <formula>$H2651&lt;0</formula>
    </cfRule>
    <cfRule type="expression" dxfId="9342" priority="11435">
      <formula>(IF($C2651=1,1,0)=1)</formula>
    </cfRule>
    <cfRule type="expression" dxfId="9341" priority="11436">
      <formula>(IF($C2651=2,1,0)=1)</formula>
    </cfRule>
    <cfRule type="expression" dxfId="9340" priority="11437">
      <formula>(IF($C2651=3,1,0)=1)</formula>
    </cfRule>
    <cfRule type="expression" dxfId="9339" priority="11438">
      <formula>(IF($C2651=4,1,0)=1)</formula>
    </cfRule>
    <cfRule type="expression" dxfId="9338" priority="11439">
      <formula>(IF($C2651=5,1,0)=1)</formula>
    </cfRule>
    <cfRule type="expression" dxfId="9337" priority="11440">
      <formula>(IF($C2651=6,1,0)=1)</formula>
    </cfRule>
    <cfRule type="expression" dxfId="9336" priority="11441">
      <formula>(IF($C2651=7,1,0)=1)</formula>
    </cfRule>
    <cfRule type="expression" dxfId="9335" priority="11442">
      <formula>(IF($C2651=8,1,0)=1)</formula>
    </cfRule>
    <cfRule type="expression" dxfId="9334" priority="11443">
      <formula>(IF($C2651=9,1,0)=1)</formula>
    </cfRule>
    <cfRule type="expression" dxfId="9333" priority="11444">
      <formula>$H2651=1</formula>
    </cfRule>
  </conditionalFormatting>
  <conditionalFormatting sqref="E2647">
    <cfRule type="expression" dxfId="9332" priority="11421">
      <formula>(IF($C2647=0,1,0)=1)</formula>
    </cfRule>
  </conditionalFormatting>
  <conditionalFormatting sqref="E2647">
    <cfRule type="expression" dxfId="9331" priority="11422">
      <formula>$H2647&lt;0</formula>
    </cfRule>
    <cfRule type="expression" dxfId="9330" priority="11423">
      <formula>(IF($C2647=1,1,0)=1)</formula>
    </cfRule>
    <cfRule type="expression" dxfId="9329" priority="11424">
      <formula>(IF($C2647=2,1,0)=1)</formula>
    </cfRule>
    <cfRule type="expression" dxfId="9328" priority="11425">
      <formula>(IF($C2647=3,1,0)=1)</formula>
    </cfRule>
    <cfRule type="expression" dxfId="9327" priority="11426">
      <formula>(IF($C2647=4,1,0)=1)</formula>
    </cfRule>
    <cfRule type="expression" dxfId="9326" priority="11427">
      <formula>(IF($C2647=5,1,0)=1)</formula>
    </cfRule>
    <cfRule type="expression" dxfId="9325" priority="11428">
      <formula>(IF($C2647=6,1,0)=1)</formula>
    </cfRule>
    <cfRule type="expression" dxfId="9324" priority="11429">
      <formula>(IF($C2647=7,1,0)=1)</formula>
    </cfRule>
    <cfRule type="expression" dxfId="9323" priority="11430">
      <formula>(IF($C2647=8,1,0)=1)</formula>
    </cfRule>
    <cfRule type="expression" dxfId="9322" priority="11431">
      <formula>(IF($C2647=9,1,0)=1)</formula>
    </cfRule>
    <cfRule type="expression" dxfId="9321" priority="11432">
      <formula>$H2647=1</formula>
    </cfRule>
  </conditionalFormatting>
  <conditionalFormatting sqref="E2662:E2665">
    <cfRule type="expression" dxfId="9320" priority="11469">
      <formula>(IF($C2662=0,1,0)=1)</formula>
    </cfRule>
  </conditionalFormatting>
  <conditionalFormatting sqref="E2662:E2665">
    <cfRule type="expression" dxfId="9319" priority="11470">
      <formula>$H2662&lt;0</formula>
    </cfRule>
    <cfRule type="expression" dxfId="9318" priority="11471">
      <formula>(IF($C2662=1,1,0)=1)</formula>
    </cfRule>
    <cfRule type="expression" dxfId="9317" priority="11472">
      <formula>(IF($C2662=2,1,0)=1)</formula>
    </cfRule>
    <cfRule type="expression" dxfId="9316" priority="11473">
      <formula>(IF($C2662=3,1,0)=1)</formula>
    </cfRule>
    <cfRule type="expression" dxfId="9315" priority="11474">
      <formula>(IF($C2662=4,1,0)=1)</formula>
    </cfRule>
    <cfRule type="expression" dxfId="9314" priority="11475">
      <formula>(IF($C2662=5,1,0)=1)</formula>
    </cfRule>
    <cfRule type="expression" dxfId="9313" priority="11476">
      <formula>(IF($C2662=6,1,0)=1)</formula>
    </cfRule>
    <cfRule type="expression" dxfId="9312" priority="11477">
      <formula>(IF($C2662=7,1,0)=1)</formula>
    </cfRule>
    <cfRule type="expression" dxfId="9311" priority="11478">
      <formula>(IF($C2662=8,1,0)=1)</formula>
    </cfRule>
    <cfRule type="expression" dxfId="9310" priority="11479">
      <formula>(IF($C2662=9,1,0)=1)</formula>
    </cfRule>
    <cfRule type="expression" dxfId="9309" priority="11480">
      <formula>$H2662=1</formula>
    </cfRule>
  </conditionalFormatting>
  <conditionalFormatting sqref="E2655">
    <cfRule type="expression" dxfId="9308" priority="11457">
      <formula>(IF($C2655=0,1,0)=1)</formula>
    </cfRule>
  </conditionalFormatting>
  <conditionalFormatting sqref="E2655">
    <cfRule type="expression" dxfId="9307" priority="11458">
      <formula>$H2655&lt;0</formula>
    </cfRule>
    <cfRule type="expression" dxfId="9306" priority="11459">
      <formula>(IF($C2655=1,1,0)=1)</formula>
    </cfRule>
    <cfRule type="expression" dxfId="9305" priority="11460">
      <formula>(IF($C2655=2,1,0)=1)</formula>
    </cfRule>
    <cfRule type="expression" dxfId="9304" priority="11461">
      <formula>(IF($C2655=3,1,0)=1)</formula>
    </cfRule>
    <cfRule type="expression" dxfId="9303" priority="11462">
      <formula>(IF($C2655=4,1,0)=1)</formula>
    </cfRule>
    <cfRule type="expression" dxfId="9302" priority="11463">
      <formula>(IF($C2655=5,1,0)=1)</formula>
    </cfRule>
    <cfRule type="expression" dxfId="9301" priority="11464">
      <formula>(IF($C2655=6,1,0)=1)</formula>
    </cfRule>
    <cfRule type="expression" dxfId="9300" priority="11465">
      <formula>(IF($C2655=7,1,0)=1)</formula>
    </cfRule>
    <cfRule type="expression" dxfId="9299" priority="11466">
      <formula>(IF($C2655=8,1,0)=1)</formula>
    </cfRule>
    <cfRule type="expression" dxfId="9298" priority="11467">
      <formula>(IF($C2655=9,1,0)=1)</formula>
    </cfRule>
    <cfRule type="expression" dxfId="9297" priority="11468">
      <formula>$H2655=1</formula>
    </cfRule>
  </conditionalFormatting>
  <conditionalFormatting sqref="E2650">
    <cfRule type="expression" dxfId="9296" priority="11445">
      <formula>(IF($C2650=0,1,0)=1)</formula>
    </cfRule>
  </conditionalFormatting>
  <conditionalFormatting sqref="E2650">
    <cfRule type="expression" dxfId="9295" priority="11446">
      <formula>$H2650&lt;0</formula>
    </cfRule>
    <cfRule type="expression" dxfId="9294" priority="11447">
      <formula>(IF($C2650=1,1,0)=1)</formula>
    </cfRule>
    <cfRule type="expression" dxfId="9293" priority="11448">
      <formula>(IF($C2650=2,1,0)=1)</formula>
    </cfRule>
    <cfRule type="expression" dxfId="9292" priority="11449">
      <formula>(IF($C2650=3,1,0)=1)</formula>
    </cfRule>
    <cfRule type="expression" dxfId="9291" priority="11450">
      <formula>(IF($C2650=4,1,0)=1)</formula>
    </cfRule>
    <cfRule type="expression" dxfId="9290" priority="11451">
      <formula>(IF($C2650=5,1,0)=1)</formula>
    </cfRule>
    <cfRule type="expression" dxfId="9289" priority="11452">
      <formula>(IF($C2650=6,1,0)=1)</formula>
    </cfRule>
    <cfRule type="expression" dxfId="9288" priority="11453">
      <formula>(IF($C2650=7,1,0)=1)</formula>
    </cfRule>
    <cfRule type="expression" dxfId="9287" priority="11454">
      <formula>(IF($C2650=8,1,0)=1)</formula>
    </cfRule>
    <cfRule type="expression" dxfId="9286" priority="11455">
      <formula>(IF($C2650=9,1,0)=1)</formula>
    </cfRule>
    <cfRule type="expression" dxfId="9285" priority="11456">
      <formula>$H2650=1</formula>
    </cfRule>
  </conditionalFormatting>
  <conditionalFormatting sqref="E2642">
    <cfRule type="expression" dxfId="9284" priority="11409">
      <formula>(IF($C2642=0,1,0)=1)</formula>
    </cfRule>
  </conditionalFormatting>
  <conditionalFormatting sqref="E2642">
    <cfRule type="expression" dxfId="9283" priority="11410">
      <formula>$H2642&lt;0</formula>
    </cfRule>
    <cfRule type="expression" dxfId="9282" priority="11411">
      <formula>(IF($C2642=1,1,0)=1)</formula>
    </cfRule>
    <cfRule type="expression" dxfId="9281" priority="11412">
      <formula>(IF($C2642=2,1,0)=1)</formula>
    </cfRule>
    <cfRule type="expression" dxfId="9280" priority="11413">
      <formula>(IF($C2642=3,1,0)=1)</formula>
    </cfRule>
    <cfRule type="expression" dxfId="9279" priority="11414">
      <formula>(IF($C2642=4,1,0)=1)</formula>
    </cfRule>
    <cfRule type="expression" dxfId="9278" priority="11415">
      <formula>(IF($C2642=5,1,0)=1)</formula>
    </cfRule>
    <cfRule type="expression" dxfId="9277" priority="11416">
      <formula>(IF($C2642=6,1,0)=1)</formula>
    </cfRule>
    <cfRule type="expression" dxfId="9276" priority="11417">
      <formula>(IF($C2642=7,1,0)=1)</formula>
    </cfRule>
    <cfRule type="expression" dxfId="9275" priority="11418">
      <formula>(IF($C2642=8,1,0)=1)</formula>
    </cfRule>
    <cfRule type="expression" dxfId="9274" priority="11419">
      <formula>(IF($C2642=9,1,0)=1)</formula>
    </cfRule>
    <cfRule type="expression" dxfId="9273" priority="11420">
      <formula>$H2642=1</formula>
    </cfRule>
  </conditionalFormatting>
  <conditionalFormatting sqref="E2643:E2646">
    <cfRule type="expression" dxfId="9272" priority="11397">
      <formula>(IF($C2643=0,1,0)=1)</formula>
    </cfRule>
  </conditionalFormatting>
  <conditionalFormatting sqref="E2643:E2646">
    <cfRule type="expression" dxfId="9271" priority="11398">
      <formula>$H2643&lt;0</formula>
    </cfRule>
    <cfRule type="expression" dxfId="9270" priority="11399">
      <formula>(IF($C2643=1,1,0)=1)</formula>
    </cfRule>
    <cfRule type="expression" dxfId="9269" priority="11400">
      <formula>(IF($C2643=2,1,0)=1)</formula>
    </cfRule>
    <cfRule type="expression" dxfId="9268" priority="11401">
      <formula>(IF($C2643=3,1,0)=1)</formula>
    </cfRule>
    <cfRule type="expression" dxfId="9267" priority="11402">
      <formula>(IF($C2643=4,1,0)=1)</formula>
    </cfRule>
    <cfRule type="expression" dxfId="9266" priority="11403">
      <formula>(IF($C2643=5,1,0)=1)</formula>
    </cfRule>
    <cfRule type="expression" dxfId="9265" priority="11404">
      <formula>(IF($C2643=6,1,0)=1)</formula>
    </cfRule>
    <cfRule type="expression" dxfId="9264" priority="11405">
      <formula>(IF($C2643=7,1,0)=1)</formula>
    </cfRule>
    <cfRule type="expression" dxfId="9263" priority="11406">
      <formula>(IF($C2643=8,1,0)=1)</formula>
    </cfRule>
    <cfRule type="expression" dxfId="9262" priority="11407">
      <formula>(IF($C2643=9,1,0)=1)</formula>
    </cfRule>
    <cfRule type="expression" dxfId="9261" priority="11408">
      <formula>$H2643=1</formula>
    </cfRule>
  </conditionalFormatting>
  <conditionalFormatting sqref="H2627:H2630">
    <cfRule type="iconSet" priority="11927">
      <iconSet iconSet="3Symbols" showValue="0">
        <cfvo type="percent" val="0"/>
        <cfvo type="num" val="0"/>
        <cfvo type="num" val="1"/>
      </iconSet>
    </cfRule>
  </conditionalFormatting>
  <conditionalFormatting sqref="H2634:H2637">
    <cfRule type="iconSet" priority="11928">
      <iconSet iconSet="3Symbols" showValue="0">
        <cfvo type="percent" val="0"/>
        <cfvo type="num" val="0"/>
        <cfvo type="num" val="1"/>
      </iconSet>
    </cfRule>
  </conditionalFormatting>
  <conditionalFormatting sqref="H2643:H2647">
    <cfRule type="iconSet" priority="11929">
      <iconSet iconSet="3Symbols" showValue="0">
        <cfvo type="percent" val="0"/>
        <cfvo type="num" val="0"/>
        <cfvo type="num" val="1"/>
      </iconSet>
    </cfRule>
  </conditionalFormatting>
  <conditionalFormatting sqref="H2651:H2655">
    <cfRule type="iconSet" priority="11930">
      <iconSet iconSet="3Symbols" showValue="0">
        <cfvo type="percent" val="0"/>
        <cfvo type="num" val="0"/>
        <cfvo type="num" val="1"/>
      </iconSet>
    </cfRule>
  </conditionalFormatting>
  <conditionalFormatting sqref="H2662:H2666">
    <cfRule type="iconSet" priority="11931">
      <iconSet iconSet="3Symbols" showValue="0">
        <cfvo type="percent" val="0"/>
        <cfvo type="num" val="0"/>
        <cfvo type="num" val="1"/>
      </iconSet>
    </cfRule>
  </conditionalFormatting>
  <conditionalFormatting sqref="H2676">
    <cfRule type="iconSet" priority="11932">
      <iconSet iconSet="3Symbols" showValue="0">
        <cfvo type="percent" val="0"/>
        <cfvo type="num" val="0"/>
        <cfvo type="num" val="1"/>
      </iconSet>
    </cfRule>
  </conditionalFormatting>
  <conditionalFormatting sqref="E2693:E2698">
    <cfRule type="expression" dxfId="9260" priority="11386">
      <formula>$H2693&lt;0</formula>
    </cfRule>
    <cfRule type="expression" dxfId="9259" priority="11387">
      <formula>(IF($C2693=1,1,0)=1)</formula>
    </cfRule>
    <cfRule type="expression" dxfId="9258" priority="11388">
      <formula>(IF($C2693=2,1,0)=1)</formula>
    </cfRule>
    <cfRule type="expression" dxfId="9257" priority="11389">
      <formula>(IF($C2693=3,1,0)=1)</formula>
    </cfRule>
    <cfRule type="expression" dxfId="9256" priority="11390">
      <formula>(IF($C2693=4,1,0)=1)</formula>
    </cfRule>
    <cfRule type="expression" dxfId="9255" priority="11391">
      <formula>(IF($C2693=5,1,0)=1)</formula>
    </cfRule>
    <cfRule type="expression" dxfId="9254" priority="11392">
      <formula>(IF($C2693=6,1,0)=1)</formula>
    </cfRule>
    <cfRule type="expression" dxfId="9253" priority="11393">
      <formula>(IF($C2693=7,1,0)=1)</formula>
    </cfRule>
    <cfRule type="expression" dxfId="9252" priority="11394">
      <formula>(IF($C2693=8,1,0)=1)</formula>
    </cfRule>
    <cfRule type="expression" dxfId="9251" priority="11395">
      <formula>(IF($C2693=9,1,0)=1)</formula>
    </cfRule>
    <cfRule type="expression" dxfId="9250" priority="11396">
      <formula>$H2693=1</formula>
    </cfRule>
  </conditionalFormatting>
  <conditionalFormatting sqref="E2698">
    <cfRule type="expression" dxfId="9249" priority="11385">
      <formula>(IF($C2698=0,1,0)=1)</formula>
    </cfRule>
  </conditionalFormatting>
  <conditionalFormatting sqref="E2693">
    <cfRule type="expression" dxfId="9248" priority="11384">
      <formula>(IF($C2693=0,1,0)=1)</formula>
    </cfRule>
  </conditionalFormatting>
  <conditionalFormatting sqref="E2697">
    <cfRule type="expression" dxfId="9247" priority="11383">
      <formula>(IF($C2697=0,1,0)=1)</formula>
    </cfRule>
  </conditionalFormatting>
  <conditionalFormatting sqref="E2696">
    <cfRule type="expression" dxfId="9246" priority="11382">
      <formula>(IF($C2696=0,1,0)=1)</formula>
    </cfRule>
  </conditionalFormatting>
  <conditionalFormatting sqref="E2695">
    <cfRule type="expression" dxfId="9245" priority="11381">
      <formula>(IF($C2695=0,1,0)=1)</formula>
    </cfRule>
  </conditionalFormatting>
  <conditionalFormatting sqref="E2694">
    <cfRule type="expression" dxfId="9244" priority="11380">
      <formula>(IF($C2694=0,1,0)=1)</formula>
    </cfRule>
  </conditionalFormatting>
  <conditionalFormatting sqref="E2698">
    <cfRule type="expression" dxfId="9243" priority="11379">
      <formula>(IF($C2698=0,1,0)=1)</formula>
    </cfRule>
  </conditionalFormatting>
  <conditionalFormatting sqref="E2697">
    <cfRule type="expression" dxfId="9242" priority="11378">
      <formula>(IF($C2697=0,1,0)=1)</formula>
    </cfRule>
  </conditionalFormatting>
  <conditionalFormatting sqref="E2696">
    <cfRule type="expression" dxfId="9241" priority="11377">
      <formula>(IF($C2696=0,1,0)=1)</formula>
    </cfRule>
  </conditionalFormatting>
  <conditionalFormatting sqref="E2695">
    <cfRule type="expression" dxfId="9240" priority="11376">
      <formula>(IF($C2695=0,1,0)=1)</formula>
    </cfRule>
  </conditionalFormatting>
  <conditionalFormatting sqref="J2690">
    <cfRule type="expression" dxfId="9239" priority="11375">
      <formula>(IF($C2690=0,1,0)=1)</formula>
    </cfRule>
  </conditionalFormatting>
  <conditionalFormatting sqref="J2690">
    <cfRule type="expression" dxfId="9238" priority="11374">
      <formula>(IF($C2690=0,1,0)=1)</formula>
    </cfRule>
  </conditionalFormatting>
  <conditionalFormatting sqref="J2683">
    <cfRule type="expression" dxfId="9237" priority="11373">
      <formula>(IF($C2683=0,1,0)=1)</formula>
    </cfRule>
  </conditionalFormatting>
  <conditionalFormatting sqref="I2684">
    <cfRule type="expression" dxfId="9236" priority="11372">
      <formula>(IF($C2684=0,1,0)=1)</formula>
    </cfRule>
  </conditionalFormatting>
  <conditionalFormatting sqref="J2686">
    <cfRule type="expression" dxfId="9235" priority="11371">
      <formula>(IF($C2686=0,1,0)=1)</formula>
    </cfRule>
  </conditionalFormatting>
  <conditionalFormatting sqref="J2686">
    <cfRule type="expression" dxfId="9234" priority="11370">
      <formula>(IF($C2686=0,1,0)=1)</formula>
    </cfRule>
  </conditionalFormatting>
  <conditionalFormatting sqref="I2687">
    <cfRule type="expression" dxfId="9233" priority="11369">
      <formula>(IF($C2687=0,1,0)=1)</formula>
    </cfRule>
  </conditionalFormatting>
  <conditionalFormatting sqref="I2687">
    <cfRule type="expression" dxfId="9232" priority="11368">
      <formula>(IF($C2687=0,1,0)=1)</formula>
    </cfRule>
  </conditionalFormatting>
  <conditionalFormatting sqref="I2688">
    <cfRule type="expression" dxfId="9231" priority="11367">
      <formula>(IF($C2688=0,1,0)=1)</formula>
    </cfRule>
  </conditionalFormatting>
  <conditionalFormatting sqref="I2688">
    <cfRule type="expression" dxfId="9230" priority="11366">
      <formula>(IF($C2688=0,1,0)=1)</formula>
    </cfRule>
  </conditionalFormatting>
  <conditionalFormatting sqref="I2689">
    <cfRule type="expression" dxfId="9229" priority="11365">
      <formula>(IF($C2689=0,1,0)=1)</formula>
    </cfRule>
  </conditionalFormatting>
  <conditionalFormatting sqref="I2689">
    <cfRule type="expression" dxfId="9228" priority="11364">
      <formula>(IF($C2689=0,1,0)=1)</formula>
    </cfRule>
  </conditionalFormatting>
  <conditionalFormatting sqref="I2686">
    <cfRule type="expression" dxfId="9227" priority="11363">
      <formula>(IF($C2686=0,1,0)=1)</formula>
    </cfRule>
  </conditionalFormatting>
  <conditionalFormatting sqref="J2685">
    <cfRule type="expression" dxfId="9226" priority="11362">
      <formula>(IF($C2685=0,1,0)=1)</formula>
    </cfRule>
  </conditionalFormatting>
  <conditionalFormatting sqref="H2690">
    <cfRule type="iconSet" priority="11933">
      <iconSet iconSet="3Symbols" showValue="0">
        <cfvo type="percent" val="0"/>
        <cfvo type="num" val="0"/>
        <cfvo type="num" val="1"/>
      </iconSet>
    </cfRule>
  </conditionalFormatting>
  <conditionalFormatting sqref="I2693">
    <cfRule type="expression" dxfId="9225" priority="11361">
      <formula>(IF($C2693=0,1,0)=1)</formula>
    </cfRule>
  </conditionalFormatting>
  <conditionalFormatting sqref="J2697">
    <cfRule type="expression" dxfId="9224" priority="11360">
      <formula>(IF($C2697=0,1,0)=1)</formula>
    </cfRule>
  </conditionalFormatting>
  <conditionalFormatting sqref="I2698">
    <cfRule type="expression" dxfId="9223" priority="11359">
      <formula>(IF($C2698=0,1,0)=1)</formula>
    </cfRule>
  </conditionalFormatting>
  <conditionalFormatting sqref="I2698">
    <cfRule type="expression" dxfId="9222" priority="11358">
      <formula>(IF($C2698=0,1,0)=1)</formula>
    </cfRule>
  </conditionalFormatting>
  <conditionalFormatting sqref="J2697">
    <cfRule type="expression" dxfId="9221" priority="11357">
      <formula>(IF($C2697=0,1,0)=1)</formula>
    </cfRule>
  </conditionalFormatting>
  <conditionalFormatting sqref="J2696">
    <cfRule type="expression" dxfId="9220" priority="11356">
      <formula>(IF($C2696=0,1,0)=1)</formula>
    </cfRule>
  </conditionalFormatting>
  <conditionalFormatting sqref="J2695">
    <cfRule type="expression" dxfId="9219" priority="11353">
      <formula>(IF($C2695=0,1,0)=1)</formula>
    </cfRule>
  </conditionalFormatting>
  <conditionalFormatting sqref="J2696">
    <cfRule type="expression" dxfId="9218" priority="11355">
      <formula>(IF($C2696=0,1,0)=1)</formula>
    </cfRule>
  </conditionalFormatting>
  <conditionalFormatting sqref="J2695">
    <cfRule type="expression" dxfId="9217" priority="11354">
      <formula>(IF($C2695=0,1,0)=1)</formula>
    </cfRule>
  </conditionalFormatting>
  <conditionalFormatting sqref="J2698">
    <cfRule type="expression" dxfId="9216" priority="11352">
      <formula>(IF($C2698=0,1,0)=1)</formula>
    </cfRule>
  </conditionalFormatting>
  <conditionalFormatting sqref="J2698">
    <cfRule type="expression" dxfId="9215" priority="11351">
      <formula>(IF($C2698=0,1,0)=1)</formula>
    </cfRule>
  </conditionalFormatting>
  <conditionalFormatting sqref="J2694">
    <cfRule type="expression" dxfId="9214" priority="11350">
      <formula>(IF($C2694=0,1,0)=1)</formula>
    </cfRule>
  </conditionalFormatting>
  <conditionalFormatting sqref="J2694">
    <cfRule type="expression" dxfId="9213" priority="11349">
      <formula>(IF($C2694=0,1,0)=1)</formula>
    </cfRule>
  </conditionalFormatting>
  <conditionalFormatting sqref="I2695">
    <cfRule type="expression" dxfId="9212" priority="11348">
      <formula>(IF($C2695=0,1,0)=1)</formula>
    </cfRule>
  </conditionalFormatting>
  <conditionalFormatting sqref="I2695">
    <cfRule type="expression" dxfId="9211" priority="11347">
      <formula>(IF($C2695=0,1,0)=1)</formula>
    </cfRule>
  </conditionalFormatting>
  <conditionalFormatting sqref="I2696">
    <cfRule type="expression" dxfId="9210" priority="11346">
      <formula>(IF($C2696=0,1,0)=1)</formula>
    </cfRule>
  </conditionalFormatting>
  <conditionalFormatting sqref="I2696">
    <cfRule type="expression" dxfId="9209" priority="11345">
      <formula>(IF($C2696=0,1,0)=1)</formula>
    </cfRule>
  </conditionalFormatting>
  <conditionalFormatting sqref="I2697">
    <cfRule type="expression" dxfId="9208" priority="11344">
      <formula>(IF($C2697=0,1,0)=1)</formula>
    </cfRule>
  </conditionalFormatting>
  <conditionalFormatting sqref="I2697">
    <cfRule type="expression" dxfId="9207" priority="11343">
      <formula>(IF($C2697=0,1,0)=1)</formula>
    </cfRule>
  </conditionalFormatting>
  <conditionalFormatting sqref="I2694">
    <cfRule type="expression" dxfId="9206" priority="11342">
      <formula>(IF($C2694=0,1,0)=1)</formula>
    </cfRule>
  </conditionalFormatting>
  <conditionalFormatting sqref="J2693">
    <cfRule type="expression" dxfId="9205" priority="11341">
      <formula>(IF($C2693=0,1,0)=1)</formula>
    </cfRule>
  </conditionalFormatting>
  <conditionalFormatting sqref="K2694:K2698">
    <cfRule type="expression" dxfId="9204" priority="11340">
      <formula>(IF($C2694=0,1,0)=1)</formula>
    </cfRule>
  </conditionalFormatting>
  <conditionalFormatting sqref="K2682">
    <cfRule type="expression" dxfId="9203" priority="11339">
      <formula>(IF($C2682=0,1,0)=1)</formula>
    </cfRule>
  </conditionalFormatting>
  <conditionalFormatting sqref="K2683:K2690">
    <cfRule type="expression" dxfId="9202" priority="11338">
      <formula>(IF($C2683=0,1,0)=1)</formula>
    </cfRule>
  </conditionalFormatting>
  <conditionalFormatting sqref="H2752:H2754">
    <cfRule type="iconSet" priority="11319">
      <iconSet iconSet="3Symbols" showValue="0">
        <cfvo type="percent" val="0"/>
        <cfvo type="num" val="0"/>
        <cfvo type="num" val="1"/>
      </iconSet>
    </cfRule>
  </conditionalFormatting>
  <conditionalFormatting sqref="C2730:E2731 C2699:E2702 H2711:H2712 G2711 G2700:H2702 C2711:E2711 G2699:J2699 H2721 C2740:E2741 H2750:H2751 G2730:H2731 G2740:H2741 G2752:H2754 H2772:K2773 J2702:J2739 I2731:I2739 L2700:L2754 J2750 I2740:J2749 I2753:J2771 F2777:F2784 L2777:L2784 C2794 G2793:H2794 L2792:L2794 F2787:F2794 S2793:S2794 K2703:K2710 K2713:K2720 K2722:K2729 K2732:K2739 K2742:K2749 K2755:L2762 K2764:L2771 P2793:Q2794">
    <cfRule type="expression" dxfId="9201" priority="11316">
      <formula>(IF($C2699=0,1,0)=1)</formula>
    </cfRule>
  </conditionalFormatting>
  <conditionalFormatting sqref="S2699">
    <cfRule type="dataBar" priority="11315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{D0882CC4-8302-4645-B7AE-902EC7CF0DBA}</x14:id>
        </ext>
      </extLst>
    </cfRule>
  </conditionalFormatting>
  <conditionalFormatting sqref="K2699 P2699:Q2699 S2699">
    <cfRule type="expression" dxfId="9200" priority="11314">
      <formula>(IF($C2699=0,1,0)=1)</formula>
    </cfRule>
  </conditionalFormatting>
  <conditionalFormatting sqref="H2699">
    <cfRule type="iconSet" priority="11317">
      <iconSet iconSet="3Symbols" showValue="0">
        <cfvo type="percent" val="0"/>
        <cfvo type="num" val="0"/>
        <cfvo type="num" val="1"/>
      </iconSet>
    </cfRule>
  </conditionalFormatting>
  <conditionalFormatting sqref="S2700:S2702">
    <cfRule type="dataBar" priority="11313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{2E58783B-8AE8-4826-9442-C2D95BB1C543}</x14:id>
        </ext>
      </extLst>
    </cfRule>
  </conditionalFormatting>
  <conditionalFormatting sqref="C2712:E2712 K2700:K2702 C2721:E2721 K2711:K2712 K2721 K2730:K2731 K2740:K2741 K2750:K2751 P2700:Q2702 S2700:S2702">
    <cfRule type="expression" dxfId="9199" priority="11312">
      <formula>(IF($C2700=0,1,0)=1)</formula>
    </cfRule>
  </conditionalFormatting>
  <conditionalFormatting sqref="S2711">
    <cfRule type="dataBar" priority="11311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{E98C70F3-74E2-420F-A9C6-0A8D25F9EDA8}</x14:id>
        </ext>
      </extLst>
    </cfRule>
  </conditionalFormatting>
  <conditionalFormatting sqref="P2711:Q2711 S2711">
    <cfRule type="expression" dxfId="9198" priority="11310">
      <formula>(IF($C2711=0,1,0)=1)</formula>
    </cfRule>
  </conditionalFormatting>
  <conditionalFormatting sqref="P2712:Q2712 S2712">
    <cfRule type="expression" dxfId="9197" priority="11306">
      <formula>(IF($C2712=0,1,0)=1)</formula>
    </cfRule>
  </conditionalFormatting>
  <conditionalFormatting sqref="S2712">
    <cfRule type="dataBar" priority="11307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{EEF4D32C-A7BD-4AD3-99E6-3D393550A0AB}</x14:id>
        </ext>
      </extLst>
    </cfRule>
  </conditionalFormatting>
  <conditionalFormatting sqref="P2731:Q2731 S2731">
    <cfRule type="expression" dxfId="9196" priority="11302">
      <formula>(IF($C2731=0,1,0)=1)</formula>
    </cfRule>
  </conditionalFormatting>
  <conditionalFormatting sqref="S2730">
    <cfRule type="dataBar" priority="11309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{5007F052-270D-439E-9558-69FCAE5D6152}</x14:id>
        </ext>
      </extLst>
    </cfRule>
  </conditionalFormatting>
  <conditionalFormatting sqref="P2730:Q2730 S2730">
    <cfRule type="expression" dxfId="9195" priority="11308">
      <formula>(IF($C2730=0,1,0)=1)</formula>
    </cfRule>
  </conditionalFormatting>
  <conditionalFormatting sqref="P2721:Q2721 S2721">
    <cfRule type="expression" dxfId="9194" priority="11304">
      <formula>(IF($C2721=0,1,0)=1)</formula>
    </cfRule>
  </conditionalFormatting>
  <conditionalFormatting sqref="S2721">
    <cfRule type="dataBar" priority="11305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{79FFBEFD-E25D-42AE-A22F-00F58C1099BC}</x14:id>
        </ext>
      </extLst>
    </cfRule>
  </conditionalFormatting>
  <conditionalFormatting sqref="S2731">
    <cfRule type="dataBar" priority="11303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{DF57C840-01EE-45A8-8912-A01EA9CFD3AF}</x14:id>
        </ext>
      </extLst>
    </cfRule>
  </conditionalFormatting>
  <conditionalFormatting sqref="S2740">
    <cfRule type="dataBar" priority="11301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{FB6FE26D-6878-4E9A-8550-7DB4484D9176}</x14:id>
        </ext>
      </extLst>
    </cfRule>
  </conditionalFormatting>
  <conditionalFormatting sqref="P2740:Q2740 S2740">
    <cfRule type="expression" dxfId="9193" priority="11300">
      <formula>(IF($C2740=0,1,0)=1)</formula>
    </cfRule>
  </conditionalFormatting>
  <conditionalFormatting sqref="S2741">
    <cfRule type="dataBar" priority="11299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{3CFE14E5-80FE-46D8-BCCE-2D93EF789615}</x14:id>
        </ext>
      </extLst>
    </cfRule>
  </conditionalFormatting>
  <conditionalFormatting sqref="P2741:Q2741 S2741">
    <cfRule type="expression" dxfId="9192" priority="11298">
      <formula>(IF($C2741=0,1,0)=1)</formula>
    </cfRule>
  </conditionalFormatting>
  <conditionalFormatting sqref="C2750:E2751 G2750:G2751">
    <cfRule type="expression" dxfId="9191" priority="11297">
      <formula>(IF($C2750=0,1,0)=1)</formula>
    </cfRule>
  </conditionalFormatting>
  <conditionalFormatting sqref="S2750">
    <cfRule type="dataBar" priority="11296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{4DF2440D-F5A8-4C65-B4A8-B9D3D966FA40}</x14:id>
        </ext>
      </extLst>
    </cfRule>
  </conditionalFormatting>
  <conditionalFormatting sqref="P2750:Q2750 S2750">
    <cfRule type="expression" dxfId="9190" priority="11295">
      <formula>(IF($C2750=0,1,0)=1)</formula>
    </cfRule>
  </conditionalFormatting>
  <conditionalFormatting sqref="S2751">
    <cfRule type="dataBar" priority="11294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{F7D81CDB-8D27-43E5-8FF2-7AD011348CC8}</x14:id>
        </ext>
      </extLst>
    </cfRule>
  </conditionalFormatting>
  <conditionalFormatting sqref="P2751:Q2751 S2751">
    <cfRule type="expression" dxfId="9189" priority="11293">
      <formula>(IF($C2751=0,1,0)=1)</formula>
    </cfRule>
  </conditionalFormatting>
  <conditionalFormatting sqref="G2712 G2721">
    <cfRule type="expression" dxfId="9188" priority="11292">
      <formula>(IF($C2712=0,1,0)=1)</formula>
    </cfRule>
  </conditionalFormatting>
  <conditionalFormatting sqref="C2752:E2754">
    <cfRule type="expression" dxfId="9187" priority="11291">
      <formula>(IF($C2752=0,1,0)=1)</formula>
    </cfRule>
  </conditionalFormatting>
  <conditionalFormatting sqref="S2752:S2754">
    <cfRule type="dataBar" priority="11290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{D4A90E41-DD46-4B95-92AB-C7F033866623}</x14:id>
        </ext>
      </extLst>
    </cfRule>
  </conditionalFormatting>
  <conditionalFormatting sqref="K2752:K2754 P2752:Q2754 S2752:S2754">
    <cfRule type="expression" dxfId="9186" priority="11289">
      <formula>(IF($C2752=0,1,0)=1)</formula>
    </cfRule>
  </conditionalFormatting>
  <conditionalFormatting sqref="H2750:H2751 H2740:H2741 H2730:H2731 H2711:H2712 H2700:H2702 H2721">
    <cfRule type="iconSet" priority="11318">
      <iconSet iconSet="3Symbols" showValue="0">
        <cfvo type="percent" val="0"/>
        <cfvo type="num" val="0"/>
        <cfvo type="num" val="1"/>
      </iconSet>
    </cfRule>
  </conditionalFormatting>
  <conditionalFormatting sqref="F2730:F2731 F2699:F2702 F2711 F2740:F2741">
    <cfRule type="expression" dxfId="9185" priority="11288">
      <formula>(IF($C2699=0,1,0)=1)</formula>
    </cfRule>
  </conditionalFormatting>
  <conditionalFormatting sqref="F2750:F2751">
    <cfRule type="expression" dxfId="9184" priority="11287">
      <formula>(IF($C2750=0,1,0)=1)</formula>
    </cfRule>
  </conditionalFormatting>
  <conditionalFormatting sqref="F2712 F2721">
    <cfRule type="expression" dxfId="9183" priority="11286">
      <formula>(IF($C2712=0,1,0)=1)</formula>
    </cfRule>
  </conditionalFormatting>
  <conditionalFormatting sqref="F2752:F2754">
    <cfRule type="expression" dxfId="9182" priority="11285">
      <formula>(IF($C2752=0,1,0)=1)</formula>
    </cfRule>
  </conditionalFormatting>
  <conditionalFormatting sqref="I2700:J2701 I2711:I2712 I2721 I2730 I2751:J2751 I2702 I2750">
    <cfRule type="expression" dxfId="9181" priority="11284">
      <formula>(IF($C2700=0,1,0)=1)</formula>
    </cfRule>
  </conditionalFormatting>
  <conditionalFormatting sqref="I2752:J2752">
    <cfRule type="expression" dxfId="9180" priority="11283">
      <formula>(IF($C2752=0,1,0)=1)</formula>
    </cfRule>
  </conditionalFormatting>
  <conditionalFormatting sqref="C2699:G2702 C2721:G2721 C2711:G2712 C2730:G2731 C2774:E2776 C2763:G2763 C2772:G2773 C2785:G2786 C2750:G2754 C2740:G2741 F2778:F2784 E2777:E2784 C2794 F2793:G2794">
    <cfRule type="expression" dxfId="9179" priority="11320">
      <formula>$H2699&lt;0</formula>
    </cfRule>
    <cfRule type="expression" dxfId="9178" priority="11321">
      <formula>(IF($C2699=1,1,0)=1)</formula>
    </cfRule>
    <cfRule type="expression" dxfId="9177" priority="11322">
      <formula>(IF($C2699=2,1,0)=1)</formula>
    </cfRule>
    <cfRule type="expression" dxfId="9176" priority="11323">
      <formula>(IF($C2699=3,1,0)=1)</formula>
    </cfRule>
    <cfRule type="expression" dxfId="9175" priority="11324">
      <formula>(IF($C2699=4,1,0)=1)</formula>
    </cfRule>
    <cfRule type="expression" dxfId="9174" priority="11325">
      <formula>(IF($C2699=5,1,0)=1)</formula>
    </cfRule>
    <cfRule type="expression" dxfId="9173" priority="11326">
      <formula>(IF($C2699=6,1,0)=1)</formula>
    </cfRule>
    <cfRule type="expression" dxfId="9172" priority="11327">
      <formula>(IF($C2699=7,1,0)=1)</formula>
    </cfRule>
    <cfRule type="expression" dxfId="9171" priority="11328">
      <formula>(IF($C2699=8,1,0)=1)</formula>
    </cfRule>
    <cfRule type="expression" dxfId="9170" priority="11329">
      <formula>(IF($C2699=9,1,0)=1)</formula>
    </cfRule>
    <cfRule type="expression" dxfId="9169" priority="11330">
      <formula>$H2699=1</formula>
    </cfRule>
  </conditionalFormatting>
  <conditionalFormatting sqref="G2703:I2703">
    <cfRule type="expression" dxfId="9168" priority="11270">
      <formula>(IF($C2703=0,1,0)=1)</formula>
    </cfRule>
  </conditionalFormatting>
  <conditionalFormatting sqref="C2703:E2703 D2704:D2710">
    <cfRule type="expression" dxfId="9167" priority="11269">
      <formula>(IF($C2703=0,1,0)=1)</formula>
    </cfRule>
  </conditionalFormatting>
  <conditionalFormatting sqref="S2703">
    <cfRule type="dataBar" priority="11268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{675BD422-3E00-4E32-8697-CEAA10CEA6D8}</x14:id>
        </ext>
      </extLst>
    </cfRule>
  </conditionalFormatting>
  <conditionalFormatting sqref="P2703:Q2703 S2703">
    <cfRule type="expression" dxfId="9166" priority="11267">
      <formula>(IF($C2703=0,1,0)=1)</formula>
    </cfRule>
  </conditionalFormatting>
  <conditionalFormatting sqref="F2703">
    <cfRule type="expression" dxfId="9165" priority="11266">
      <formula>(IF($C2703=0,1,0)=1)</formula>
    </cfRule>
  </conditionalFormatting>
  <conditionalFormatting sqref="H2703">
    <cfRule type="iconSet" priority="11271">
      <iconSet iconSet="3Symbols" showValue="0">
        <cfvo type="percent" val="0"/>
        <cfvo type="num" val="0"/>
        <cfvo type="num" val="1"/>
      </iconSet>
    </cfRule>
  </conditionalFormatting>
  <conditionalFormatting sqref="C2703:G2703 D2704:D2710">
    <cfRule type="expression" dxfId="9164" priority="11272">
      <formula>$H2703&lt;0</formula>
    </cfRule>
    <cfRule type="expression" dxfId="9163" priority="11273">
      <formula>(IF($C2703=1,1,0)=1)</formula>
    </cfRule>
    <cfRule type="expression" dxfId="9162" priority="11274">
      <formula>(IF($C2703=2,1,0)=1)</formula>
    </cfRule>
    <cfRule type="expression" dxfId="9161" priority="11275">
      <formula>(IF($C2703=3,1,0)=1)</formula>
    </cfRule>
    <cfRule type="expression" dxfId="9160" priority="11276">
      <formula>(IF($C2703=4,1,0)=1)</formula>
    </cfRule>
    <cfRule type="expression" dxfId="9159" priority="11277">
      <formula>(IF($C2703=5,1,0)=1)</formula>
    </cfRule>
    <cfRule type="expression" dxfId="9158" priority="11278">
      <formula>(IF($C2703=6,1,0)=1)</formula>
    </cfRule>
    <cfRule type="expression" dxfId="9157" priority="11279">
      <formula>(IF($C2703=7,1,0)=1)</formula>
    </cfRule>
    <cfRule type="expression" dxfId="9156" priority="11280">
      <formula>(IF($C2703=8,1,0)=1)</formula>
    </cfRule>
    <cfRule type="expression" dxfId="9155" priority="11281">
      <formula>(IF($C2703=9,1,0)=1)</formula>
    </cfRule>
    <cfRule type="expression" dxfId="9154" priority="11282">
      <formula>$H2703=1</formula>
    </cfRule>
  </conditionalFormatting>
  <conditionalFormatting sqref="G2704:I2710">
    <cfRule type="expression" dxfId="9153" priority="11254">
      <formula>(IF($C2704=0,1,0)=1)</formula>
    </cfRule>
  </conditionalFormatting>
  <conditionalFormatting sqref="C2704:C2710 E2704:E2710">
    <cfRule type="expression" dxfId="9152" priority="11253">
      <formula>(IF($C2704=0,1,0)=1)</formula>
    </cfRule>
  </conditionalFormatting>
  <conditionalFormatting sqref="S2704:S2710">
    <cfRule type="dataBar" priority="11252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{F869F6A3-7503-4E7A-8298-12A3C1210612}</x14:id>
        </ext>
      </extLst>
    </cfRule>
  </conditionalFormatting>
  <conditionalFormatting sqref="P2704:Q2710 S2704:S2710">
    <cfRule type="expression" dxfId="9151" priority="11251">
      <formula>(IF($C2704=0,1,0)=1)</formula>
    </cfRule>
  </conditionalFormatting>
  <conditionalFormatting sqref="F2704:F2710">
    <cfRule type="expression" dxfId="9150" priority="11250">
      <formula>(IF($C2704=0,1,0)=1)</formula>
    </cfRule>
  </conditionalFormatting>
  <conditionalFormatting sqref="C2704:C2710 E2704:G2710">
    <cfRule type="expression" dxfId="9149" priority="11255">
      <formula>$H2704&lt;0</formula>
    </cfRule>
    <cfRule type="expression" dxfId="9148" priority="11256">
      <formula>(IF($C2704=1,1,0)=1)</formula>
    </cfRule>
    <cfRule type="expression" dxfId="9147" priority="11257">
      <formula>(IF($C2704=2,1,0)=1)</formula>
    </cfRule>
    <cfRule type="expression" dxfId="9146" priority="11258">
      <formula>(IF($C2704=3,1,0)=1)</formula>
    </cfRule>
    <cfRule type="expression" dxfId="9145" priority="11259">
      <formula>(IF($C2704=4,1,0)=1)</formula>
    </cfRule>
    <cfRule type="expression" dxfId="9144" priority="11260">
      <formula>(IF($C2704=5,1,0)=1)</formula>
    </cfRule>
    <cfRule type="expression" dxfId="9143" priority="11261">
      <formula>(IF($C2704=6,1,0)=1)</formula>
    </cfRule>
    <cfRule type="expression" dxfId="9142" priority="11262">
      <formula>(IF($C2704=7,1,0)=1)</formula>
    </cfRule>
    <cfRule type="expression" dxfId="9141" priority="11263">
      <formula>(IF($C2704=8,1,0)=1)</formula>
    </cfRule>
    <cfRule type="expression" dxfId="9140" priority="11264">
      <formula>(IF($C2704=9,1,0)=1)</formula>
    </cfRule>
    <cfRule type="expression" dxfId="9139" priority="11265">
      <formula>$H2704=1</formula>
    </cfRule>
  </conditionalFormatting>
  <conditionalFormatting sqref="H2704:H2710">
    <cfRule type="iconSet" priority="11331">
      <iconSet iconSet="3Symbols" showValue="0">
        <cfvo type="percent" val="0"/>
        <cfvo type="num" val="0"/>
        <cfvo type="num" val="1"/>
      </iconSet>
    </cfRule>
  </conditionalFormatting>
  <conditionalFormatting sqref="G2713:I2713">
    <cfRule type="expression" dxfId="9138" priority="11236">
      <formula>(IF($C2713=0,1,0)=1)</formula>
    </cfRule>
  </conditionalFormatting>
  <conditionalFormatting sqref="C2713:E2713 D2714:D2720">
    <cfRule type="expression" dxfId="9137" priority="11235">
      <formula>(IF($C2713=0,1,0)=1)</formula>
    </cfRule>
  </conditionalFormatting>
  <conditionalFormatting sqref="S2713">
    <cfRule type="dataBar" priority="11234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{87A77F35-CFDD-4423-9D72-9C410A958951}</x14:id>
        </ext>
      </extLst>
    </cfRule>
  </conditionalFormatting>
  <conditionalFormatting sqref="P2713:Q2713 S2713">
    <cfRule type="expression" dxfId="9136" priority="11233">
      <formula>(IF($C2713=0,1,0)=1)</formula>
    </cfRule>
  </conditionalFormatting>
  <conditionalFormatting sqref="F2713">
    <cfRule type="expression" dxfId="9135" priority="11232">
      <formula>(IF($C2713=0,1,0)=1)</formula>
    </cfRule>
  </conditionalFormatting>
  <conditionalFormatting sqref="H2713">
    <cfRule type="iconSet" priority="11237">
      <iconSet iconSet="3Symbols" showValue="0">
        <cfvo type="percent" val="0"/>
        <cfvo type="num" val="0"/>
        <cfvo type="num" val="1"/>
      </iconSet>
    </cfRule>
  </conditionalFormatting>
  <conditionalFormatting sqref="C2713:G2713 D2714:D2720">
    <cfRule type="expression" dxfId="9134" priority="11238">
      <formula>$H2713&lt;0</formula>
    </cfRule>
    <cfRule type="expression" dxfId="9133" priority="11239">
      <formula>(IF($C2713=1,1,0)=1)</formula>
    </cfRule>
    <cfRule type="expression" dxfId="9132" priority="11240">
      <formula>(IF($C2713=2,1,0)=1)</formula>
    </cfRule>
    <cfRule type="expression" dxfId="9131" priority="11241">
      <formula>(IF($C2713=3,1,0)=1)</formula>
    </cfRule>
    <cfRule type="expression" dxfId="9130" priority="11242">
      <formula>(IF($C2713=4,1,0)=1)</formula>
    </cfRule>
    <cfRule type="expression" dxfId="9129" priority="11243">
      <formula>(IF($C2713=5,1,0)=1)</formula>
    </cfRule>
    <cfRule type="expression" dxfId="9128" priority="11244">
      <formula>(IF($C2713=6,1,0)=1)</formula>
    </cfRule>
    <cfRule type="expression" dxfId="9127" priority="11245">
      <formula>(IF($C2713=7,1,0)=1)</formula>
    </cfRule>
    <cfRule type="expression" dxfId="9126" priority="11246">
      <formula>(IF($C2713=8,1,0)=1)</formula>
    </cfRule>
    <cfRule type="expression" dxfId="9125" priority="11247">
      <formula>(IF($C2713=9,1,0)=1)</formula>
    </cfRule>
    <cfRule type="expression" dxfId="9124" priority="11248">
      <formula>$H2713=1</formula>
    </cfRule>
  </conditionalFormatting>
  <conditionalFormatting sqref="G2714:I2720">
    <cfRule type="expression" dxfId="9123" priority="11220">
      <formula>(IF($C2714=0,1,0)=1)</formula>
    </cfRule>
  </conditionalFormatting>
  <conditionalFormatting sqref="C2714:C2720 E2714:E2720">
    <cfRule type="expression" dxfId="9122" priority="11219">
      <formula>(IF($C2714=0,1,0)=1)</formula>
    </cfRule>
  </conditionalFormatting>
  <conditionalFormatting sqref="S2714:S2720">
    <cfRule type="dataBar" priority="11218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{B9416870-6DAF-4714-9870-4F3EC69B9D33}</x14:id>
        </ext>
      </extLst>
    </cfRule>
  </conditionalFormatting>
  <conditionalFormatting sqref="P2714:Q2720 S2714:S2720">
    <cfRule type="expression" dxfId="9121" priority="11217">
      <formula>(IF($C2714=0,1,0)=1)</formula>
    </cfRule>
  </conditionalFormatting>
  <conditionalFormatting sqref="F2714:F2720">
    <cfRule type="expression" dxfId="9120" priority="11216">
      <formula>(IF($C2714=0,1,0)=1)</formula>
    </cfRule>
  </conditionalFormatting>
  <conditionalFormatting sqref="C2714:C2720 E2714:G2720">
    <cfRule type="expression" dxfId="9119" priority="11221">
      <formula>$H2714&lt;0</formula>
    </cfRule>
    <cfRule type="expression" dxfId="9118" priority="11222">
      <formula>(IF($C2714=1,1,0)=1)</formula>
    </cfRule>
    <cfRule type="expression" dxfId="9117" priority="11223">
      <formula>(IF($C2714=2,1,0)=1)</formula>
    </cfRule>
    <cfRule type="expression" dxfId="9116" priority="11224">
      <formula>(IF($C2714=3,1,0)=1)</formula>
    </cfRule>
    <cfRule type="expression" dxfId="9115" priority="11225">
      <formula>(IF($C2714=4,1,0)=1)</formula>
    </cfRule>
    <cfRule type="expression" dxfId="9114" priority="11226">
      <formula>(IF($C2714=5,1,0)=1)</formula>
    </cfRule>
    <cfRule type="expression" dxfId="9113" priority="11227">
      <formula>(IF($C2714=6,1,0)=1)</formula>
    </cfRule>
    <cfRule type="expression" dxfId="9112" priority="11228">
      <formula>(IF($C2714=7,1,0)=1)</formula>
    </cfRule>
    <cfRule type="expression" dxfId="9111" priority="11229">
      <formula>(IF($C2714=8,1,0)=1)</formula>
    </cfRule>
    <cfRule type="expression" dxfId="9110" priority="11230">
      <formula>(IF($C2714=9,1,0)=1)</formula>
    </cfRule>
    <cfRule type="expression" dxfId="9109" priority="11231">
      <formula>$H2714=1</formula>
    </cfRule>
  </conditionalFormatting>
  <conditionalFormatting sqref="H2714:H2720">
    <cfRule type="iconSet" priority="11249">
      <iconSet iconSet="3Symbols" showValue="0">
        <cfvo type="percent" val="0"/>
        <cfvo type="num" val="0"/>
        <cfvo type="num" val="1"/>
      </iconSet>
    </cfRule>
  </conditionalFormatting>
  <conditionalFormatting sqref="G2722:I2722">
    <cfRule type="expression" dxfId="9108" priority="11202">
      <formula>(IF($C2722=0,1,0)=1)</formula>
    </cfRule>
  </conditionalFormatting>
  <conditionalFormatting sqref="C2722:E2722 D2723:D2729">
    <cfRule type="expression" dxfId="9107" priority="11201">
      <formula>(IF($C2722=0,1,0)=1)</formula>
    </cfRule>
  </conditionalFormatting>
  <conditionalFormatting sqref="S2722">
    <cfRule type="dataBar" priority="11200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{CF41F1AC-100C-48E6-A77E-D77CF395FC8D}</x14:id>
        </ext>
      </extLst>
    </cfRule>
  </conditionalFormatting>
  <conditionalFormatting sqref="P2722:Q2722 S2722">
    <cfRule type="expression" dxfId="9106" priority="11199">
      <formula>(IF($C2722=0,1,0)=1)</formula>
    </cfRule>
  </conditionalFormatting>
  <conditionalFormatting sqref="F2722">
    <cfRule type="expression" dxfId="9105" priority="11198">
      <formula>(IF($C2722=0,1,0)=1)</formula>
    </cfRule>
  </conditionalFormatting>
  <conditionalFormatting sqref="H2722">
    <cfRule type="iconSet" priority="11203">
      <iconSet iconSet="3Symbols" showValue="0">
        <cfvo type="percent" val="0"/>
        <cfvo type="num" val="0"/>
        <cfvo type="num" val="1"/>
      </iconSet>
    </cfRule>
  </conditionalFormatting>
  <conditionalFormatting sqref="C2722:G2722 D2723:D2729">
    <cfRule type="expression" dxfId="9104" priority="11204">
      <formula>$H2722&lt;0</formula>
    </cfRule>
    <cfRule type="expression" dxfId="9103" priority="11205">
      <formula>(IF($C2722=1,1,0)=1)</formula>
    </cfRule>
    <cfRule type="expression" dxfId="9102" priority="11206">
      <formula>(IF($C2722=2,1,0)=1)</formula>
    </cfRule>
    <cfRule type="expression" dxfId="9101" priority="11207">
      <formula>(IF($C2722=3,1,0)=1)</formula>
    </cfRule>
    <cfRule type="expression" dxfId="9100" priority="11208">
      <formula>(IF($C2722=4,1,0)=1)</formula>
    </cfRule>
    <cfRule type="expression" dxfId="9099" priority="11209">
      <formula>(IF($C2722=5,1,0)=1)</formula>
    </cfRule>
    <cfRule type="expression" dxfId="9098" priority="11210">
      <formula>(IF($C2722=6,1,0)=1)</formula>
    </cfRule>
    <cfRule type="expression" dxfId="9097" priority="11211">
      <formula>(IF($C2722=7,1,0)=1)</formula>
    </cfRule>
    <cfRule type="expression" dxfId="9096" priority="11212">
      <formula>(IF($C2722=8,1,0)=1)</formula>
    </cfRule>
    <cfRule type="expression" dxfId="9095" priority="11213">
      <formula>(IF($C2722=9,1,0)=1)</formula>
    </cfRule>
    <cfRule type="expression" dxfId="9094" priority="11214">
      <formula>$H2722=1</formula>
    </cfRule>
  </conditionalFormatting>
  <conditionalFormatting sqref="G2723:I2729">
    <cfRule type="expression" dxfId="9093" priority="11186">
      <formula>(IF($C2723=0,1,0)=1)</formula>
    </cfRule>
  </conditionalFormatting>
  <conditionalFormatting sqref="C2723:C2729 E2723:E2729">
    <cfRule type="expression" dxfId="9092" priority="11185">
      <formula>(IF($C2723=0,1,0)=1)</formula>
    </cfRule>
  </conditionalFormatting>
  <conditionalFormatting sqref="S2723:S2729">
    <cfRule type="dataBar" priority="11184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{5A676D01-9E0A-44B8-B137-7C4EB1817E68}</x14:id>
        </ext>
      </extLst>
    </cfRule>
  </conditionalFormatting>
  <conditionalFormatting sqref="P2723:Q2729 S2723:S2729">
    <cfRule type="expression" dxfId="9091" priority="11183">
      <formula>(IF($C2723=0,1,0)=1)</formula>
    </cfRule>
  </conditionalFormatting>
  <conditionalFormatting sqref="F2723:F2729">
    <cfRule type="expression" dxfId="9090" priority="11182">
      <formula>(IF($C2723=0,1,0)=1)</formula>
    </cfRule>
  </conditionalFormatting>
  <conditionalFormatting sqref="C2723:C2729 E2723:G2729">
    <cfRule type="expression" dxfId="9089" priority="11187">
      <formula>$H2723&lt;0</formula>
    </cfRule>
    <cfRule type="expression" dxfId="9088" priority="11188">
      <formula>(IF($C2723=1,1,0)=1)</formula>
    </cfRule>
    <cfRule type="expression" dxfId="9087" priority="11189">
      <formula>(IF($C2723=2,1,0)=1)</formula>
    </cfRule>
    <cfRule type="expression" dxfId="9086" priority="11190">
      <formula>(IF($C2723=3,1,0)=1)</formula>
    </cfRule>
    <cfRule type="expression" dxfId="9085" priority="11191">
      <formula>(IF($C2723=4,1,0)=1)</formula>
    </cfRule>
    <cfRule type="expression" dxfId="9084" priority="11192">
      <formula>(IF($C2723=5,1,0)=1)</formula>
    </cfRule>
    <cfRule type="expression" dxfId="9083" priority="11193">
      <formula>(IF($C2723=6,1,0)=1)</formula>
    </cfRule>
    <cfRule type="expression" dxfId="9082" priority="11194">
      <formula>(IF($C2723=7,1,0)=1)</formula>
    </cfRule>
    <cfRule type="expression" dxfId="9081" priority="11195">
      <formula>(IF($C2723=8,1,0)=1)</formula>
    </cfRule>
    <cfRule type="expression" dxfId="9080" priority="11196">
      <formula>(IF($C2723=9,1,0)=1)</formula>
    </cfRule>
    <cfRule type="expression" dxfId="9079" priority="11197">
      <formula>$H2723=1</formula>
    </cfRule>
  </conditionalFormatting>
  <conditionalFormatting sqref="H2723:H2729">
    <cfRule type="iconSet" priority="11215">
      <iconSet iconSet="3Symbols" showValue="0">
        <cfvo type="percent" val="0"/>
        <cfvo type="num" val="0"/>
        <cfvo type="num" val="1"/>
      </iconSet>
    </cfRule>
  </conditionalFormatting>
  <conditionalFormatting sqref="G2732:H2732">
    <cfRule type="expression" dxfId="9078" priority="11168">
      <formula>(IF($C2732=0,1,0)=1)</formula>
    </cfRule>
  </conditionalFormatting>
  <conditionalFormatting sqref="C2732:E2732 D2733:D2739">
    <cfRule type="expression" dxfId="9077" priority="11167">
      <formula>(IF($C2732=0,1,0)=1)</formula>
    </cfRule>
  </conditionalFormatting>
  <conditionalFormatting sqref="S2732">
    <cfRule type="dataBar" priority="11166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{F070C358-02BC-4D42-B6A9-9588DB53A03F}</x14:id>
        </ext>
      </extLst>
    </cfRule>
  </conditionalFormatting>
  <conditionalFormatting sqref="P2732:Q2732 S2732">
    <cfRule type="expression" dxfId="9076" priority="11165">
      <formula>(IF($C2732=0,1,0)=1)</formula>
    </cfRule>
  </conditionalFormatting>
  <conditionalFormatting sqref="F2732">
    <cfRule type="expression" dxfId="9075" priority="11164">
      <formula>(IF($C2732=0,1,0)=1)</formula>
    </cfRule>
  </conditionalFormatting>
  <conditionalFormatting sqref="H2732">
    <cfRule type="iconSet" priority="11169">
      <iconSet iconSet="3Symbols" showValue="0">
        <cfvo type="percent" val="0"/>
        <cfvo type="num" val="0"/>
        <cfvo type="num" val="1"/>
      </iconSet>
    </cfRule>
  </conditionalFormatting>
  <conditionalFormatting sqref="C2732:G2732 D2733:D2739">
    <cfRule type="expression" dxfId="9074" priority="11170">
      <formula>$H2732&lt;0</formula>
    </cfRule>
    <cfRule type="expression" dxfId="9073" priority="11171">
      <formula>(IF($C2732=1,1,0)=1)</formula>
    </cfRule>
    <cfRule type="expression" dxfId="9072" priority="11172">
      <formula>(IF($C2732=2,1,0)=1)</formula>
    </cfRule>
    <cfRule type="expression" dxfId="9071" priority="11173">
      <formula>(IF($C2732=3,1,0)=1)</formula>
    </cfRule>
    <cfRule type="expression" dxfId="9070" priority="11174">
      <formula>(IF($C2732=4,1,0)=1)</formula>
    </cfRule>
    <cfRule type="expression" dxfId="9069" priority="11175">
      <formula>(IF($C2732=5,1,0)=1)</formula>
    </cfRule>
    <cfRule type="expression" dxfId="9068" priority="11176">
      <formula>(IF($C2732=6,1,0)=1)</formula>
    </cfRule>
    <cfRule type="expression" dxfId="9067" priority="11177">
      <formula>(IF($C2732=7,1,0)=1)</formula>
    </cfRule>
    <cfRule type="expression" dxfId="9066" priority="11178">
      <formula>(IF($C2732=8,1,0)=1)</formula>
    </cfRule>
    <cfRule type="expression" dxfId="9065" priority="11179">
      <formula>(IF($C2732=9,1,0)=1)</formula>
    </cfRule>
    <cfRule type="expression" dxfId="9064" priority="11180">
      <formula>$H2732=1</formula>
    </cfRule>
  </conditionalFormatting>
  <conditionalFormatting sqref="G2733:H2739">
    <cfRule type="expression" dxfId="9063" priority="11152">
      <formula>(IF($C2733=0,1,0)=1)</formula>
    </cfRule>
  </conditionalFormatting>
  <conditionalFormatting sqref="C2733:C2739 E2733:E2739">
    <cfRule type="expression" dxfId="9062" priority="11151">
      <formula>(IF($C2733=0,1,0)=1)</formula>
    </cfRule>
  </conditionalFormatting>
  <conditionalFormatting sqref="S2733:S2739">
    <cfRule type="dataBar" priority="11150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{0C1A0A96-C515-493C-9D20-B480DCD7405E}</x14:id>
        </ext>
      </extLst>
    </cfRule>
  </conditionalFormatting>
  <conditionalFormatting sqref="P2733:Q2739 S2733:S2739">
    <cfRule type="expression" dxfId="9061" priority="11149">
      <formula>(IF($C2733=0,1,0)=1)</formula>
    </cfRule>
  </conditionalFormatting>
  <conditionalFormatting sqref="F2733:F2739">
    <cfRule type="expression" dxfId="9060" priority="11148">
      <formula>(IF($C2733=0,1,0)=1)</formula>
    </cfRule>
  </conditionalFormatting>
  <conditionalFormatting sqref="C2733:C2739 E2733:G2739">
    <cfRule type="expression" dxfId="9059" priority="11153">
      <formula>$H2733&lt;0</formula>
    </cfRule>
    <cfRule type="expression" dxfId="9058" priority="11154">
      <formula>(IF($C2733=1,1,0)=1)</formula>
    </cfRule>
    <cfRule type="expression" dxfId="9057" priority="11155">
      <formula>(IF($C2733=2,1,0)=1)</formula>
    </cfRule>
    <cfRule type="expression" dxfId="9056" priority="11156">
      <formula>(IF($C2733=3,1,0)=1)</formula>
    </cfRule>
    <cfRule type="expression" dxfId="9055" priority="11157">
      <formula>(IF($C2733=4,1,0)=1)</formula>
    </cfRule>
    <cfRule type="expression" dxfId="9054" priority="11158">
      <formula>(IF($C2733=5,1,0)=1)</formula>
    </cfRule>
    <cfRule type="expression" dxfId="9053" priority="11159">
      <formula>(IF($C2733=6,1,0)=1)</formula>
    </cfRule>
    <cfRule type="expression" dxfId="9052" priority="11160">
      <formula>(IF($C2733=7,1,0)=1)</formula>
    </cfRule>
    <cfRule type="expression" dxfId="9051" priority="11161">
      <formula>(IF($C2733=8,1,0)=1)</formula>
    </cfRule>
    <cfRule type="expression" dxfId="9050" priority="11162">
      <formula>(IF($C2733=9,1,0)=1)</formula>
    </cfRule>
    <cfRule type="expression" dxfId="9049" priority="11163">
      <formula>$H2733=1</formula>
    </cfRule>
  </conditionalFormatting>
  <conditionalFormatting sqref="H2733:H2739">
    <cfRule type="iconSet" priority="11181">
      <iconSet iconSet="3Symbols" showValue="0">
        <cfvo type="percent" val="0"/>
        <cfvo type="num" val="0"/>
        <cfvo type="num" val="1"/>
      </iconSet>
    </cfRule>
  </conditionalFormatting>
  <conditionalFormatting sqref="G2742:H2742">
    <cfRule type="expression" dxfId="9048" priority="11134">
      <formula>(IF($C2742=0,1,0)=1)</formula>
    </cfRule>
  </conditionalFormatting>
  <conditionalFormatting sqref="C2742:E2742 D2743:D2749">
    <cfRule type="expression" dxfId="9047" priority="11133">
      <formula>(IF($C2742=0,1,0)=1)</formula>
    </cfRule>
  </conditionalFormatting>
  <conditionalFormatting sqref="S2742">
    <cfRule type="dataBar" priority="11132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{160698DC-EA3E-412A-A169-135C036B434E}</x14:id>
        </ext>
      </extLst>
    </cfRule>
  </conditionalFormatting>
  <conditionalFormatting sqref="P2742:Q2742 S2742">
    <cfRule type="expression" dxfId="9046" priority="11131">
      <formula>(IF($C2742=0,1,0)=1)</formula>
    </cfRule>
  </conditionalFormatting>
  <conditionalFormatting sqref="F2742">
    <cfRule type="expression" dxfId="9045" priority="11130">
      <formula>(IF($C2742=0,1,0)=1)</formula>
    </cfRule>
  </conditionalFormatting>
  <conditionalFormatting sqref="H2742">
    <cfRule type="iconSet" priority="11135">
      <iconSet iconSet="3Symbols" showValue="0">
        <cfvo type="percent" val="0"/>
        <cfvo type="num" val="0"/>
        <cfvo type="num" val="1"/>
      </iconSet>
    </cfRule>
  </conditionalFormatting>
  <conditionalFormatting sqref="C2742:G2742 D2743:D2749">
    <cfRule type="expression" dxfId="9044" priority="11136">
      <formula>$H2742&lt;0</formula>
    </cfRule>
    <cfRule type="expression" dxfId="9043" priority="11137">
      <formula>(IF($C2742=1,1,0)=1)</formula>
    </cfRule>
    <cfRule type="expression" dxfId="9042" priority="11138">
      <formula>(IF($C2742=2,1,0)=1)</formula>
    </cfRule>
    <cfRule type="expression" dxfId="9041" priority="11139">
      <formula>(IF($C2742=3,1,0)=1)</formula>
    </cfRule>
    <cfRule type="expression" dxfId="9040" priority="11140">
      <formula>(IF($C2742=4,1,0)=1)</formula>
    </cfRule>
    <cfRule type="expression" dxfId="9039" priority="11141">
      <formula>(IF($C2742=5,1,0)=1)</formula>
    </cfRule>
    <cfRule type="expression" dxfId="9038" priority="11142">
      <formula>(IF($C2742=6,1,0)=1)</formula>
    </cfRule>
    <cfRule type="expression" dxfId="9037" priority="11143">
      <formula>(IF($C2742=7,1,0)=1)</formula>
    </cfRule>
    <cfRule type="expression" dxfId="9036" priority="11144">
      <formula>(IF($C2742=8,1,0)=1)</formula>
    </cfRule>
    <cfRule type="expression" dxfId="9035" priority="11145">
      <formula>(IF($C2742=9,1,0)=1)</formula>
    </cfRule>
    <cfRule type="expression" dxfId="9034" priority="11146">
      <formula>$H2742=1</formula>
    </cfRule>
  </conditionalFormatting>
  <conditionalFormatting sqref="G2743:H2749">
    <cfRule type="expression" dxfId="9033" priority="11118">
      <formula>(IF($C2743=0,1,0)=1)</formula>
    </cfRule>
  </conditionalFormatting>
  <conditionalFormatting sqref="C2743:C2749 E2743:E2749">
    <cfRule type="expression" dxfId="9032" priority="11117">
      <formula>(IF($C2743=0,1,0)=1)</formula>
    </cfRule>
  </conditionalFormatting>
  <conditionalFormatting sqref="S2743:S2749">
    <cfRule type="dataBar" priority="11116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{C1533CBE-854B-4DD3-8B21-8BC8AF272A88}</x14:id>
        </ext>
      </extLst>
    </cfRule>
  </conditionalFormatting>
  <conditionalFormatting sqref="P2743:Q2749 S2743:S2749">
    <cfRule type="expression" dxfId="9031" priority="11115">
      <formula>(IF($C2743=0,1,0)=1)</formula>
    </cfRule>
  </conditionalFormatting>
  <conditionalFormatting sqref="F2743:F2749">
    <cfRule type="expression" dxfId="9030" priority="11114">
      <formula>(IF($C2743=0,1,0)=1)</formula>
    </cfRule>
  </conditionalFormatting>
  <conditionalFormatting sqref="C2743:C2749 E2743:G2749">
    <cfRule type="expression" dxfId="9029" priority="11119">
      <formula>$H2743&lt;0</formula>
    </cfRule>
    <cfRule type="expression" dxfId="9028" priority="11120">
      <formula>(IF($C2743=1,1,0)=1)</formula>
    </cfRule>
    <cfRule type="expression" dxfId="9027" priority="11121">
      <formula>(IF($C2743=2,1,0)=1)</formula>
    </cfRule>
    <cfRule type="expression" dxfId="9026" priority="11122">
      <formula>(IF($C2743=3,1,0)=1)</formula>
    </cfRule>
    <cfRule type="expression" dxfId="9025" priority="11123">
      <formula>(IF($C2743=4,1,0)=1)</formula>
    </cfRule>
    <cfRule type="expression" dxfId="9024" priority="11124">
      <formula>(IF($C2743=5,1,0)=1)</formula>
    </cfRule>
    <cfRule type="expression" dxfId="9023" priority="11125">
      <formula>(IF($C2743=6,1,0)=1)</formula>
    </cfRule>
    <cfRule type="expression" dxfId="9022" priority="11126">
      <formula>(IF($C2743=7,1,0)=1)</formula>
    </cfRule>
    <cfRule type="expression" dxfId="9021" priority="11127">
      <formula>(IF($C2743=8,1,0)=1)</formula>
    </cfRule>
    <cfRule type="expression" dxfId="9020" priority="11128">
      <formula>(IF($C2743=9,1,0)=1)</formula>
    </cfRule>
    <cfRule type="expression" dxfId="9019" priority="11129">
      <formula>$H2743=1</formula>
    </cfRule>
  </conditionalFormatting>
  <conditionalFormatting sqref="H2743:H2749">
    <cfRule type="iconSet" priority="11147">
      <iconSet iconSet="3Symbols" showValue="0">
        <cfvo type="percent" val="0"/>
        <cfvo type="num" val="0"/>
        <cfvo type="num" val="1"/>
      </iconSet>
    </cfRule>
  </conditionalFormatting>
  <conditionalFormatting sqref="L2699">
    <cfRule type="expression" dxfId="9018" priority="11113">
      <formula>(IF($C2699=0,1,0)=1)</formula>
    </cfRule>
  </conditionalFormatting>
  <conditionalFormatting sqref="G2712">
    <cfRule type="expression" dxfId="9017" priority="11112">
      <formula>(IF($C2712=0,1,0)=1)</formula>
    </cfRule>
  </conditionalFormatting>
  <conditionalFormatting sqref="G2731">
    <cfRule type="expression" dxfId="9016" priority="11111">
      <formula>(IF($C2731=0,1,0)=1)</formula>
    </cfRule>
  </conditionalFormatting>
  <conditionalFormatting sqref="G2741">
    <cfRule type="expression" dxfId="9015" priority="11110">
      <formula>(IF($C2741=0,1,0)=1)</formula>
    </cfRule>
  </conditionalFormatting>
  <conditionalFormatting sqref="G2751">
    <cfRule type="expression" dxfId="9014" priority="11109">
      <formula>(IF($C2751=0,1,0)=1)</formula>
    </cfRule>
  </conditionalFormatting>
  <conditionalFormatting sqref="G2753">
    <cfRule type="expression" dxfId="9013" priority="11108">
      <formula>(IF($C2753=0,1,0)=1)</formula>
    </cfRule>
  </conditionalFormatting>
  <conditionalFormatting sqref="G2754">
    <cfRule type="expression" dxfId="9012" priority="11107">
      <formula>(IF($C2754=0,1,0)=1)</formula>
    </cfRule>
  </conditionalFormatting>
  <conditionalFormatting sqref="G2755:H2755">
    <cfRule type="expression" dxfId="9011" priority="11093">
      <formula>(IF($C2755=0,1,0)=1)</formula>
    </cfRule>
  </conditionalFormatting>
  <conditionalFormatting sqref="C2755:E2755 D2756:D2762">
    <cfRule type="expression" dxfId="9010" priority="11092">
      <formula>(IF($C2755=0,1,0)=1)</formula>
    </cfRule>
  </conditionalFormatting>
  <conditionalFormatting sqref="S2755">
    <cfRule type="dataBar" priority="11091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{A39F8D99-1F21-4886-9CF9-E0B8D8009A0C}</x14:id>
        </ext>
      </extLst>
    </cfRule>
  </conditionalFormatting>
  <conditionalFormatting sqref="P2755:Q2755 S2755">
    <cfRule type="expression" dxfId="9009" priority="11090">
      <formula>(IF($C2755=0,1,0)=1)</formula>
    </cfRule>
  </conditionalFormatting>
  <conditionalFormatting sqref="F2755">
    <cfRule type="expression" dxfId="9008" priority="11089">
      <formula>(IF($C2755=0,1,0)=1)</formula>
    </cfRule>
  </conditionalFormatting>
  <conditionalFormatting sqref="H2755">
    <cfRule type="iconSet" priority="11094">
      <iconSet iconSet="3Symbols" showValue="0">
        <cfvo type="percent" val="0"/>
        <cfvo type="num" val="0"/>
        <cfvo type="num" val="1"/>
      </iconSet>
    </cfRule>
  </conditionalFormatting>
  <conditionalFormatting sqref="C2755:G2755 D2756:D2762">
    <cfRule type="expression" dxfId="9007" priority="11095">
      <formula>$H2755&lt;0</formula>
    </cfRule>
    <cfRule type="expression" dxfId="9006" priority="11096">
      <formula>(IF($C2755=1,1,0)=1)</formula>
    </cfRule>
    <cfRule type="expression" dxfId="9005" priority="11097">
      <formula>(IF($C2755=2,1,0)=1)</formula>
    </cfRule>
    <cfRule type="expression" dxfId="9004" priority="11098">
      <formula>(IF($C2755=3,1,0)=1)</formula>
    </cfRule>
    <cfRule type="expression" dxfId="9003" priority="11099">
      <formula>(IF($C2755=4,1,0)=1)</formula>
    </cfRule>
    <cfRule type="expression" dxfId="9002" priority="11100">
      <formula>(IF($C2755=5,1,0)=1)</formula>
    </cfRule>
    <cfRule type="expression" dxfId="9001" priority="11101">
      <formula>(IF($C2755=6,1,0)=1)</formula>
    </cfRule>
    <cfRule type="expression" dxfId="9000" priority="11102">
      <formula>(IF($C2755=7,1,0)=1)</formula>
    </cfRule>
    <cfRule type="expression" dxfId="8999" priority="11103">
      <formula>(IF($C2755=8,1,0)=1)</formula>
    </cfRule>
    <cfRule type="expression" dxfId="8998" priority="11104">
      <formula>(IF($C2755=9,1,0)=1)</formula>
    </cfRule>
    <cfRule type="expression" dxfId="8997" priority="11105">
      <formula>$H2755=1</formula>
    </cfRule>
  </conditionalFormatting>
  <conditionalFormatting sqref="G2756:H2762">
    <cfRule type="expression" dxfId="8996" priority="11077">
      <formula>(IF($C2756=0,1,0)=1)</formula>
    </cfRule>
  </conditionalFormatting>
  <conditionalFormatting sqref="C2756:C2762 E2756:E2762">
    <cfRule type="expression" dxfId="8995" priority="11076">
      <formula>(IF($C2756=0,1,0)=1)</formula>
    </cfRule>
  </conditionalFormatting>
  <conditionalFormatting sqref="S2756:S2762">
    <cfRule type="dataBar" priority="11075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{7397D012-A95A-4AD4-9B53-68A5906EF710}</x14:id>
        </ext>
      </extLst>
    </cfRule>
  </conditionalFormatting>
  <conditionalFormatting sqref="P2756:Q2762 S2756:S2762">
    <cfRule type="expression" dxfId="8994" priority="11074">
      <formula>(IF($C2756=0,1,0)=1)</formula>
    </cfRule>
  </conditionalFormatting>
  <conditionalFormatting sqref="F2756:F2762">
    <cfRule type="expression" dxfId="8993" priority="11073">
      <formula>(IF($C2756=0,1,0)=1)</formula>
    </cfRule>
  </conditionalFormatting>
  <conditionalFormatting sqref="C2756:C2762 E2756:G2762">
    <cfRule type="expression" dxfId="8992" priority="11078">
      <formula>$H2756&lt;0</formula>
    </cfRule>
    <cfRule type="expression" dxfId="8991" priority="11079">
      <formula>(IF($C2756=1,1,0)=1)</formula>
    </cfRule>
    <cfRule type="expression" dxfId="8990" priority="11080">
      <formula>(IF($C2756=2,1,0)=1)</formula>
    </cfRule>
    <cfRule type="expression" dxfId="8989" priority="11081">
      <formula>(IF($C2756=3,1,0)=1)</formula>
    </cfRule>
    <cfRule type="expression" dxfId="8988" priority="11082">
      <formula>(IF($C2756=4,1,0)=1)</formula>
    </cfRule>
    <cfRule type="expression" dxfId="8987" priority="11083">
      <formula>(IF($C2756=5,1,0)=1)</formula>
    </cfRule>
    <cfRule type="expression" dxfId="8986" priority="11084">
      <formula>(IF($C2756=6,1,0)=1)</formula>
    </cfRule>
    <cfRule type="expression" dxfId="8985" priority="11085">
      <formula>(IF($C2756=7,1,0)=1)</formula>
    </cfRule>
    <cfRule type="expression" dxfId="8984" priority="11086">
      <formula>(IF($C2756=8,1,0)=1)</formula>
    </cfRule>
    <cfRule type="expression" dxfId="8983" priority="11087">
      <formula>(IF($C2756=9,1,0)=1)</formula>
    </cfRule>
    <cfRule type="expression" dxfId="8982" priority="11088">
      <formula>$H2756=1</formula>
    </cfRule>
  </conditionalFormatting>
  <conditionalFormatting sqref="H2756:H2762">
    <cfRule type="iconSet" priority="11106">
      <iconSet iconSet="3Symbols" showValue="0">
        <cfvo type="percent" val="0"/>
        <cfvo type="num" val="0"/>
        <cfvo type="num" val="1"/>
      </iconSet>
    </cfRule>
  </conditionalFormatting>
  <conditionalFormatting sqref="C2773:E2773 G2773 G2763:H2763 G2774:H2775 H2785:H2786 H2776 K2785:K2786">
    <cfRule type="expression" dxfId="8981" priority="11060">
      <formula>(IF($C2763=0,1,0)=1)</formula>
    </cfRule>
  </conditionalFormatting>
  <conditionalFormatting sqref="C2772:E2772 G2772">
    <cfRule type="expression" dxfId="8980" priority="11059">
      <formula>(IF($C2772=0,1,0)=1)</formula>
    </cfRule>
  </conditionalFormatting>
  <conditionalFormatting sqref="S2772">
    <cfRule type="dataBar" priority="11058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{5851B324-DC5F-4C01-BEB9-436EF2974B2E}</x14:id>
        </ext>
      </extLst>
    </cfRule>
  </conditionalFormatting>
  <conditionalFormatting sqref="P2772:Q2772 S2772">
    <cfRule type="expression" dxfId="8979" priority="11057">
      <formula>(IF($C2772=0,1,0)=1)</formula>
    </cfRule>
  </conditionalFormatting>
  <conditionalFormatting sqref="P2773:Q2773 S2773">
    <cfRule type="expression" dxfId="8978" priority="11055">
      <formula>(IF($C2773=0,1,0)=1)</formula>
    </cfRule>
  </conditionalFormatting>
  <conditionalFormatting sqref="S2773">
    <cfRule type="dataBar" priority="11056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{8BA95564-7270-43A6-812D-C1E3F7E6E04F}</x14:id>
        </ext>
      </extLst>
    </cfRule>
  </conditionalFormatting>
  <conditionalFormatting sqref="C2763:E2763">
    <cfRule type="expression" dxfId="8977" priority="11054">
      <formula>(IF($C2763=0,1,0)=1)</formula>
    </cfRule>
  </conditionalFormatting>
  <conditionalFormatting sqref="S2763">
    <cfRule type="dataBar" priority="11052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{5BE8A413-837A-44E1-935F-981B7F0687FD}</x14:id>
        </ext>
      </extLst>
    </cfRule>
  </conditionalFormatting>
  <conditionalFormatting sqref="K2763 P2763:Q2763 S2763">
    <cfRule type="expression" dxfId="8976" priority="11051">
      <formula>(IF($C2763=0,1,0)=1)</formula>
    </cfRule>
  </conditionalFormatting>
  <conditionalFormatting sqref="H2763">
    <cfRule type="iconSet" priority="11053">
      <iconSet iconSet="3Symbols" showValue="0">
        <cfvo type="percent" val="0"/>
        <cfvo type="num" val="0"/>
        <cfvo type="num" val="1"/>
      </iconSet>
    </cfRule>
  </conditionalFormatting>
  <conditionalFormatting sqref="C2774:E2776">
    <cfRule type="expression" dxfId="8975" priority="11050">
      <formula>(IF($C2774=0,1,0)=1)</formula>
    </cfRule>
  </conditionalFormatting>
  <conditionalFormatting sqref="S2774:S2776">
    <cfRule type="dataBar" priority="11049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{EFECD2DB-F1B6-4567-8D14-617D6015FD6F}</x14:id>
        </ext>
      </extLst>
    </cfRule>
  </conditionalFormatting>
  <conditionalFormatting sqref="K2774:K2776 P2774:Q2776 S2774:S2776">
    <cfRule type="expression" dxfId="8974" priority="11048">
      <formula>(IF($C2774=0,1,0)=1)</formula>
    </cfRule>
  </conditionalFormatting>
  <conditionalFormatting sqref="H2774:H2776">
    <cfRule type="iconSet" priority="11061">
      <iconSet iconSet="3Symbols" showValue="0">
        <cfvo type="percent" val="0"/>
        <cfvo type="num" val="0"/>
        <cfvo type="num" val="1"/>
      </iconSet>
    </cfRule>
  </conditionalFormatting>
  <conditionalFormatting sqref="F2773">
    <cfRule type="expression" dxfId="8973" priority="11047">
      <formula>(IF($C2773=0,1,0)=1)</formula>
    </cfRule>
  </conditionalFormatting>
  <conditionalFormatting sqref="F2772">
    <cfRule type="expression" dxfId="8972" priority="11046">
      <formula>(IF($C2772=0,1,0)=1)</formula>
    </cfRule>
  </conditionalFormatting>
  <conditionalFormatting sqref="F2763">
    <cfRule type="expression" dxfId="8971" priority="11045">
      <formula>(IF($C2763=0,1,0)=1)</formula>
    </cfRule>
  </conditionalFormatting>
  <conditionalFormatting sqref="F2774:F2776">
    <cfRule type="expression" dxfId="8970" priority="11044">
      <formula>(IF($C2774=0,1,0)=1)</formula>
    </cfRule>
  </conditionalFormatting>
  <conditionalFormatting sqref="C2786:E2786 G2786">
    <cfRule type="expression" dxfId="8969" priority="11042">
      <formula>(IF($C2786=0,1,0)=1)</formula>
    </cfRule>
  </conditionalFormatting>
  <conditionalFormatting sqref="C2785:E2785 G2785">
    <cfRule type="expression" dxfId="8968" priority="11041">
      <formula>(IF($C2785=0,1,0)=1)</formula>
    </cfRule>
  </conditionalFormatting>
  <conditionalFormatting sqref="S2785">
    <cfRule type="dataBar" priority="11040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{B5E0AFC4-ECBF-4D39-9302-B6F300A70501}</x14:id>
        </ext>
      </extLst>
    </cfRule>
  </conditionalFormatting>
  <conditionalFormatting sqref="P2785:Q2785 S2785">
    <cfRule type="expression" dxfId="8967" priority="11039">
      <formula>(IF($C2785=0,1,0)=1)</formula>
    </cfRule>
  </conditionalFormatting>
  <conditionalFormatting sqref="P2786:Q2786 S2786">
    <cfRule type="expression" dxfId="8966" priority="11037">
      <formula>(IF($C2786=0,1,0)=1)</formula>
    </cfRule>
  </conditionalFormatting>
  <conditionalFormatting sqref="S2786">
    <cfRule type="dataBar" priority="11038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{9406E2F7-0909-40C5-A355-4C8DDE4DE2E1}</x14:id>
        </ext>
      </extLst>
    </cfRule>
  </conditionalFormatting>
  <conditionalFormatting sqref="H2785:H2786">
    <cfRule type="iconSet" priority="11043">
      <iconSet iconSet="3Symbols" showValue="0">
        <cfvo type="percent" val="0"/>
        <cfvo type="num" val="0"/>
        <cfvo type="num" val="1"/>
      </iconSet>
    </cfRule>
  </conditionalFormatting>
  <conditionalFormatting sqref="F2786">
    <cfRule type="expression" dxfId="8965" priority="11036">
      <formula>(IF($C2786=0,1,0)=1)</formula>
    </cfRule>
  </conditionalFormatting>
  <conditionalFormatting sqref="F2785">
    <cfRule type="expression" dxfId="8964" priority="11035">
      <formula>(IF($C2785=0,1,0)=1)</formula>
    </cfRule>
  </conditionalFormatting>
  <conditionalFormatting sqref="J2776">
    <cfRule type="expression" dxfId="8963" priority="11034">
      <formula>(IF($C2776=0,1,0)=1)</formula>
    </cfRule>
  </conditionalFormatting>
  <conditionalFormatting sqref="I2774:J2774">
    <cfRule type="expression" dxfId="8962" priority="11033">
      <formula>(IF($C2774=0,1,0)=1)</formula>
    </cfRule>
  </conditionalFormatting>
  <conditionalFormatting sqref="F2774:G2775 F2776">
    <cfRule type="expression" dxfId="8961" priority="11062">
      <formula>$H2774&lt;0</formula>
    </cfRule>
    <cfRule type="expression" dxfId="8960" priority="11063">
      <formula>(IF($C2774=1,1,0)=1)</formula>
    </cfRule>
    <cfRule type="expression" dxfId="8959" priority="11064">
      <formula>(IF($C2774=2,1,0)=1)</formula>
    </cfRule>
    <cfRule type="expression" dxfId="8958" priority="11065">
      <formula>(IF($C2774=3,1,0)=1)</formula>
    </cfRule>
    <cfRule type="expression" dxfId="8957" priority="11066">
      <formula>(IF($C2774=4,1,0)=1)</formula>
    </cfRule>
    <cfRule type="expression" dxfId="8956" priority="11067">
      <formula>(IF($C2774=5,1,0)=1)</formula>
    </cfRule>
    <cfRule type="expression" dxfId="8955" priority="11068">
      <formula>(IF($C2774=6,1,0)=1)</formula>
    </cfRule>
    <cfRule type="expression" dxfId="8954" priority="11069">
      <formula>(IF($C2774=7,1,0)=1)</formula>
    </cfRule>
    <cfRule type="expression" dxfId="8953" priority="11070">
      <formula>(IF($C2774=8,1,0)=1)</formula>
    </cfRule>
    <cfRule type="expression" dxfId="8952" priority="11071">
      <formula>(IF($C2774=9,1,0)=1)</formula>
    </cfRule>
    <cfRule type="expression" dxfId="8951" priority="11072">
      <formula>$H2774=1</formula>
    </cfRule>
  </conditionalFormatting>
  <conditionalFormatting sqref="H2772:H2773">
    <cfRule type="iconSet" priority="11332">
      <iconSet iconSet="3Symbols" showValue="0">
        <cfvo type="percent" val="0"/>
        <cfvo type="num" val="0"/>
        <cfvo type="num" val="1"/>
      </iconSet>
    </cfRule>
  </conditionalFormatting>
  <conditionalFormatting sqref="G2764:H2764">
    <cfRule type="expression" dxfId="8950" priority="11019">
      <formula>(IF($C2764=0,1,0)=1)</formula>
    </cfRule>
  </conditionalFormatting>
  <conditionalFormatting sqref="C2764:E2764 D2765:D2771">
    <cfRule type="expression" dxfId="8949" priority="11018">
      <formula>(IF($C2764=0,1,0)=1)</formula>
    </cfRule>
  </conditionalFormatting>
  <conditionalFormatting sqref="S2764">
    <cfRule type="dataBar" priority="11017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{C9CFF513-E47B-4E37-95D4-C68E54E9B595}</x14:id>
        </ext>
      </extLst>
    </cfRule>
  </conditionalFormatting>
  <conditionalFormatting sqref="P2764:Q2764 S2764">
    <cfRule type="expression" dxfId="8948" priority="11016">
      <formula>(IF($C2764=0,1,0)=1)</formula>
    </cfRule>
  </conditionalFormatting>
  <conditionalFormatting sqref="F2764">
    <cfRule type="expression" dxfId="8947" priority="11015">
      <formula>(IF($C2764=0,1,0)=1)</formula>
    </cfRule>
  </conditionalFormatting>
  <conditionalFormatting sqref="H2764">
    <cfRule type="iconSet" priority="11020">
      <iconSet iconSet="3Symbols" showValue="0">
        <cfvo type="percent" val="0"/>
        <cfvo type="num" val="0"/>
        <cfvo type="num" val="1"/>
      </iconSet>
    </cfRule>
  </conditionalFormatting>
  <conditionalFormatting sqref="C2764:G2764 D2765:D2771">
    <cfRule type="expression" dxfId="8946" priority="11021">
      <formula>$H2764&lt;0</formula>
    </cfRule>
    <cfRule type="expression" dxfId="8945" priority="11022">
      <formula>(IF($C2764=1,1,0)=1)</formula>
    </cfRule>
    <cfRule type="expression" dxfId="8944" priority="11023">
      <formula>(IF($C2764=2,1,0)=1)</formula>
    </cfRule>
    <cfRule type="expression" dxfId="8943" priority="11024">
      <formula>(IF($C2764=3,1,0)=1)</formula>
    </cfRule>
    <cfRule type="expression" dxfId="8942" priority="11025">
      <formula>(IF($C2764=4,1,0)=1)</formula>
    </cfRule>
    <cfRule type="expression" dxfId="8941" priority="11026">
      <formula>(IF($C2764=5,1,0)=1)</formula>
    </cfRule>
    <cfRule type="expression" dxfId="8940" priority="11027">
      <formula>(IF($C2764=6,1,0)=1)</formula>
    </cfRule>
    <cfRule type="expression" dxfId="8939" priority="11028">
      <formula>(IF($C2764=7,1,0)=1)</formula>
    </cfRule>
    <cfRule type="expression" dxfId="8938" priority="11029">
      <formula>(IF($C2764=8,1,0)=1)</formula>
    </cfRule>
    <cfRule type="expression" dxfId="8937" priority="11030">
      <formula>(IF($C2764=9,1,0)=1)</formula>
    </cfRule>
    <cfRule type="expression" dxfId="8936" priority="11031">
      <formula>$H2764=1</formula>
    </cfRule>
  </conditionalFormatting>
  <conditionalFormatting sqref="G2765:H2771">
    <cfRule type="expression" dxfId="8935" priority="11003">
      <formula>(IF($C2765=0,1,0)=1)</formula>
    </cfRule>
  </conditionalFormatting>
  <conditionalFormatting sqref="C2765:C2771 E2765:E2771">
    <cfRule type="expression" dxfId="8934" priority="11002">
      <formula>(IF($C2765=0,1,0)=1)</formula>
    </cfRule>
  </conditionalFormatting>
  <conditionalFormatting sqref="S2765:S2771">
    <cfRule type="dataBar" priority="11001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{26C98781-0ACB-4782-9F67-4B98D311CBB3}</x14:id>
        </ext>
      </extLst>
    </cfRule>
  </conditionalFormatting>
  <conditionalFormatting sqref="P2765:Q2771 S2765:S2771">
    <cfRule type="expression" dxfId="8933" priority="11000">
      <formula>(IF($C2765=0,1,0)=1)</formula>
    </cfRule>
  </conditionalFormatting>
  <conditionalFormatting sqref="F2765:F2771">
    <cfRule type="expression" dxfId="8932" priority="10999">
      <formula>(IF($C2765=0,1,0)=1)</formula>
    </cfRule>
  </conditionalFormatting>
  <conditionalFormatting sqref="C2765:C2771 E2765:G2771">
    <cfRule type="expression" dxfId="8931" priority="11004">
      <formula>$H2765&lt;0</formula>
    </cfRule>
    <cfRule type="expression" dxfId="8930" priority="11005">
      <formula>(IF($C2765=1,1,0)=1)</formula>
    </cfRule>
    <cfRule type="expression" dxfId="8929" priority="11006">
      <formula>(IF($C2765=2,1,0)=1)</formula>
    </cfRule>
    <cfRule type="expression" dxfId="8928" priority="11007">
      <formula>(IF($C2765=3,1,0)=1)</formula>
    </cfRule>
    <cfRule type="expression" dxfId="8927" priority="11008">
      <formula>(IF($C2765=4,1,0)=1)</formula>
    </cfRule>
    <cfRule type="expression" dxfId="8926" priority="11009">
      <formula>(IF($C2765=5,1,0)=1)</formula>
    </cfRule>
    <cfRule type="expression" dxfId="8925" priority="11010">
      <formula>(IF($C2765=6,1,0)=1)</formula>
    </cfRule>
    <cfRule type="expression" dxfId="8924" priority="11011">
      <formula>(IF($C2765=7,1,0)=1)</formula>
    </cfRule>
    <cfRule type="expression" dxfId="8923" priority="11012">
      <formula>(IF($C2765=8,1,0)=1)</formula>
    </cfRule>
    <cfRule type="expression" dxfId="8922" priority="11013">
      <formula>(IF($C2765=9,1,0)=1)</formula>
    </cfRule>
    <cfRule type="expression" dxfId="8921" priority="11014">
      <formula>$H2765=1</formula>
    </cfRule>
  </conditionalFormatting>
  <conditionalFormatting sqref="H2765:H2771">
    <cfRule type="iconSet" priority="11032">
      <iconSet iconSet="3Symbols" showValue="0">
        <cfvo type="percent" val="0"/>
        <cfvo type="num" val="0"/>
        <cfvo type="num" val="1"/>
      </iconSet>
    </cfRule>
  </conditionalFormatting>
  <conditionalFormatting sqref="G2777:H2777">
    <cfRule type="expression" dxfId="8920" priority="10985">
      <formula>(IF($C2777=0,1,0)=1)</formula>
    </cfRule>
  </conditionalFormatting>
  <conditionalFormatting sqref="C2777:D2777 D2778:D2784">
    <cfRule type="expression" dxfId="8919" priority="10984">
      <formula>(IF($C2777=0,1,0)=1)</formula>
    </cfRule>
  </conditionalFormatting>
  <conditionalFormatting sqref="S2777">
    <cfRule type="dataBar" priority="10983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{38C3DABA-4BBE-4EF2-8056-9442EA7A7AF4}</x14:id>
        </ext>
      </extLst>
    </cfRule>
  </conditionalFormatting>
  <conditionalFormatting sqref="P2777:Q2777 S2777">
    <cfRule type="expression" dxfId="8918" priority="10982">
      <formula>(IF($C2777=0,1,0)=1)</formula>
    </cfRule>
  </conditionalFormatting>
  <conditionalFormatting sqref="H2777">
    <cfRule type="iconSet" priority="10986">
      <iconSet iconSet="3Symbols" showValue="0">
        <cfvo type="percent" val="0"/>
        <cfvo type="num" val="0"/>
        <cfvo type="num" val="1"/>
      </iconSet>
    </cfRule>
  </conditionalFormatting>
  <conditionalFormatting sqref="C2777:D2777 F2777:G2777 D2778:D2784">
    <cfRule type="expression" dxfId="8917" priority="10987">
      <formula>$H2777&lt;0</formula>
    </cfRule>
    <cfRule type="expression" dxfId="8916" priority="10988">
      <formula>(IF($C2777=1,1,0)=1)</formula>
    </cfRule>
    <cfRule type="expression" dxfId="8915" priority="10989">
      <formula>(IF($C2777=2,1,0)=1)</formula>
    </cfRule>
    <cfRule type="expression" dxfId="8914" priority="10990">
      <formula>(IF($C2777=3,1,0)=1)</formula>
    </cfRule>
    <cfRule type="expression" dxfId="8913" priority="10991">
      <formula>(IF($C2777=4,1,0)=1)</formula>
    </cfRule>
    <cfRule type="expression" dxfId="8912" priority="10992">
      <formula>(IF($C2777=5,1,0)=1)</formula>
    </cfRule>
    <cfRule type="expression" dxfId="8911" priority="10993">
      <formula>(IF($C2777=6,1,0)=1)</formula>
    </cfRule>
    <cfRule type="expression" dxfId="8910" priority="10994">
      <formula>(IF($C2777=7,1,0)=1)</formula>
    </cfRule>
    <cfRule type="expression" dxfId="8909" priority="10995">
      <formula>(IF($C2777=8,1,0)=1)</formula>
    </cfRule>
    <cfRule type="expression" dxfId="8908" priority="10996">
      <formula>(IF($C2777=9,1,0)=1)</formula>
    </cfRule>
    <cfRule type="expression" dxfId="8907" priority="10997">
      <formula>$H2777=1</formula>
    </cfRule>
  </conditionalFormatting>
  <conditionalFormatting sqref="G2778:H2784">
    <cfRule type="expression" dxfId="8906" priority="10970">
      <formula>(IF($C2778=0,1,0)=1)</formula>
    </cfRule>
  </conditionalFormatting>
  <conditionalFormatting sqref="C2778:C2784">
    <cfRule type="expression" dxfId="8905" priority="10969">
      <formula>(IF($C2778=0,1,0)=1)</formula>
    </cfRule>
  </conditionalFormatting>
  <conditionalFormatting sqref="S2778:S2784">
    <cfRule type="dataBar" priority="10968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{10ACCCF0-2731-48CA-A398-AEB87147D54B}</x14:id>
        </ext>
      </extLst>
    </cfRule>
  </conditionalFormatting>
  <conditionalFormatting sqref="P2778:Q2784 S2778:S2784">
    <cfRule type="expression" dxfId="8904" priority="10967">
      <formula>(IF($C2778=0,1,0)=1)</formula>
    </cfRule>
  </conditionalFormatting>
  <conditionalFormatting sqref="C2778:C2784 G2778:G2784">
    <cfRule type="expression" dxfId="8903" priority="10971">
      <formula>$H2778&lt;0</formula>
    </cfRule>
    <cfRule type="expression" dxfId="8902" priority="10972">
      <formula>(IF($C2778=1,1,0)=1)</formula>
    </cfRule>
    <cfRule type="expression" dxfId="8901" priority="10973">
      <formula>(IF($C2778=2,1,0)=1)</formula>
    </cfRule>
    <cfRule type="expression" dxfId="8900" priority="10974">
      <formula>(IF($C2778=3,1,0)=1)</formula>
    </cfRule>
    <cfRule type="expression" dxfId="8899" priority="10975">
      <formula>(IF($C2778=4,1,0)=1)</formula>
    </cfRule>
    <cfRule type="expression" dxfId="8898" priority="10976">
      <formula>(IF($C2778=5,1,0)=1)</formula>
    </cfRule>
    <cfRule type="expression" dxfId="8897" priority="10977">
      <formula>(IF($C2778=6,1,0)=1)</formula>
    </cfRule>
    <cfRule type="expression" dxfId="8896" priority="10978">
      <formula>(IF($C2778=7,1,0)=1)</formula>
    </cfRule>
    <cfRule type="expression" dxfId="8895" priority="10979">
      <formula>(IF($C2778=8,1,0)=1)</formula>
    </cfRule>
    <cfRule type="expression" dxfId="8894" priority="10980">
      <formula>(IF($C2778=9,1,0)=1)</formula>
    </cfRule>
    <cfRule type="expression" dxfId="8893" priority="10981">
      <formula>$H2778=1</formula>
    </cfRule>
  </conditionalFormatting>
  <conditionalFormatting sqref="H2778:H2784">
    <cfRule type="iconSet" priority="10998">
      <iconSet iconSet="3Symbols" showValue="0">
        <cfvo type="percent" val="0"/>
        <cfvo type="num" val="0"/>
        <cfvo type="num" val="1"/>
      </iconSet>
    </cfRule>
  </conditionalFormatting>
  <conditionalFormatting sqref="K2777">
    <cfRule type="expression" dxfId="8892" priority="10966">
      <formula>(IF($C2777=0,1,0)=1)</formula>
    </cfRule>
  </conditionalFormatting>
  <conditionalFormatting sqref="E2780">
    <cfRule type="expression" dxfId="8891" priority="10965">
      <formula>(IF($C2780=0,1,0)=1)</formula>
    </cfRule>
  </conditionalFormatting>
  <conditionalFormatting sqref="E2779">
    <cfRule type="expression" dxfId="8890" priority="10964">
      <formula>(IF($C2779=0,1,0)=1)</formula>
    </cfRule>
  </conditionalFormatting>
  <conditionalFormatting sqref="E2778">
    <cfRule type="expression" dxfId="8889" priority="10963">
      <formula>(IF($C2778=0,1,0)=1)</formula>
    </cfRule>
  </conditionalFormatting>
  <conditionalFormatting sqref="E2777">
    <cfRule type="expression" dxfId="8888" priority="10962">
      <formula>(IF($C2777=0,1,0)=1)</formula>
    </cfRule>
  </conditionalFormatting>
  <conditionalFormatting sqref="E2784">
    <cfRule type="expression" dxfId="8887" priority="10961">
      <formula>(IF($C2784=0,1,0)=1)</formula>
    </cfRule>
  </conditionalFormatting>
  <conditionalFormatting sqref="E2783">
    <cfRule type="expression" dxfId="8886" priority="10960">
      <formula>(IF($C2783=0,1,0)=1)</formula>
    </cfRule>
  </conditionalFormatting>
  <conditionalFormatting sqref="E2782">
    <cfRule type="expression" dxfId="8885" priority="10959">
      <formula>(IF($C2782=0,1,0)=1)</formula>
    </cfRule>
  </conditionalFormatting>
  <conditionalFormatting sqref="E2781">
    <cfRule type="expression" dxfId="8884" priority="10958">
      <formula>(IF($C2781=0,1,0)=1)</formula>
    </cfRule>
  </conditionalFormatting>
  <conditionalFormatting sqref="E2784">
    <cfRule type="expression" dxfId="8883" priority="10957">
      <formula>(IF($C2784=0,1,0)=1)</formula>
    </cfRule>
  </conditionalFormatting>
  <conditionalFormatting sqref="E2783">
    <cfRule type="expression" dxfId="8882" priority="10956">
      <formula>(IF($C2783=0,1,0)=1)</formula>
    </cfRule>
  </conditionalFormatting>
  <conditionalFormatting sqref="E2782">
    <cfRule type="expression" dxfId="8881" priority="10955">
      <formula>(IF($C2782=0,1,0)=1)</formula>
    </cfRule>
  </conditionalFormatting>
  <conditionalFormatting sqref="G2792:H2792">
    <cfRule type="expression" dxfId="8880" priority="10942">
      <formula>(IF($C2792=0,1,0)=1)</formula>
    </cfRule>
  </conditionalFormatting>
  <conditionalFormatting sqref="C2792">
    <cfRule type="expression" dxfId="8879" priority="10941">
      <formula>(IF($C2792=0,1,0)=1)</formula>
    </cfRule>
  </conditionalFormatting>
  <conditionalFormatting sqref="S2792">
    <cfRule type="dataBar" priority="10940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{0D750FE0-353D-4238-AE6D-E2640777ACA3}</x14:id>
        </ext>
      </extLst>
    </cfRule>
  </conditionalFormatting>
  <conditionalFormatting sqref="P2792:Q2792 S2792">
    <cfRule type="expression" dxfId="8878" priority="10939">
      <formula>(IF($C2792=0,1,0)=1)</formula>
    </cfRule>
  </conditionalFormatting>
  <conditionalFormatting sqref="H2792">
    <cfRule type="iconSet" priority="10943">
      <iconSet iconSet="3Symbols" showValue="0">
        <cfvo type="percent" val="0"/>
        <cfvo type="num" val="0"/>
        <cfvo type="num" val="1"/>
      </iconSet>
    </cfRule>
  </conditionalFormatting>
  <conditionalFormatting sqref="C2792 F2792:G2792 F2787:F2791">
    <cfRule type="expression" dxfId="8877" priority="10944">
      <formula>$H2787&lt;0</formula>
    </cfRule>
    <cfRule type="expression" dxfId="8876" priority="10945">
      <formula>(IF($C2787=1,1,0)=1)</formula>
    </cfRule>
    <cfRule type="expression" dxfId="8875" priority="10946">
      <formula>(IF($C2787=2,1,0)=1)</formula>
    </cfRule>
    <cfRule type="expression" dxfId="8874" priority="10947">
      <formula>(IF($C2787=3,1,0)=1)</formula>
    </cfRule>
    <cfRule type="expression" dxfId="8873" priority="10948">
      <formula>(IF($C2787=4,1,0)=1)</formula>
    </cfRule>
    <cfRule type="expression" dxfId="8872" priority="10949">
      <formula>(IF($C2787=5,1,0)=1)</formula>
    </cfRule>
    <cfRule type="expression" dxfId="8871" priority="10950">
      <formula>(IF($C2787=6,1,0)=1)</formula>
    </cfRule>
    <cfRule type="expression" dxfId="8870" priority="10951">
      <formula>(IF($C2787=7,1,0)=1)</formula>
    </cfRule>
    <cfRule type="expression" dxfId="8869" priority="10952">
      <formula>(IF($C2787=8,1,0)=1)</formula>
    </cfRule>
    <cfRule type="expression" dxfId="8868" priority="10953">
      <formula>(IF($C2787=9,1,0)=1)</formula>
    </cfRule>
    <cfRule type="expression" dxfId="8867" priority="10954">
      <formula>$H2787=1</formula>
    </cfRule>
  </conditionalFormatting>
  <conditionalFormatting sqref="C2793">
    <cfRule type="expression" dxfId="8866" priority="10927">
      <formula>(IF($C2793=0,1,0)=1)</formula>
    </cfRule>
  </conditionalFormatting>
  <conditionalFormatting sqref="S2793:S2794">
    <cfRule type="dataBar" priority="10926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{7DBDF50E-6206-477B-B02A-3C3550CCF9ED}</x14:id>
        </ext>
      </extLst>
    </cfRule>
  </conditionalFormatting>
  <conditionalFormatting sqref="C2793">
    <cfRule type="expression" dxfId="8865" priority="10928">
      <formula>$H2793&lt;0</formula>
    </cfRule>
    <cfRule type="expression" dxfId="8864" priority="10929">
      <formula>(IF($C2793=1,1,0)=1)</formula>
    </cfRule>
    <cfRule type="expression" dxfId="8863" priority="10930">
      <formula>(IF($C2793=2,1,0)=1)</formula>
    </cfRule>
    <cfRule type="expression" dxfId="8862" priority="10931">
      <formula>(IF($C2793=3,1,0)=1)</formula>
    </cfRule>
    <cfRule type="expression" dxfId="8861" priority="10932">
      <formula>(IF($C2793=4,1,0)=1)</formula>
    </cfRule>
    <cfRule type="expression" dxfId="8860" priority="10933">
      <formula>(IF($C2793=5,1,0)=1)</formula>
    </cfRule>
    <cfRule type="expression" dxfId="8859" priority="10934">
      <formula>(IF($C2793=6,1,0)=1)</formula>
    </cfRule>
    <cfRule type="expression" dxfId="8858" priority="10935">
      <formula>(IF($C2793=7,1,0)=1)</formula>
    </cfRule>
    <cfRule type="expression" dxfId="8857" priority="10936">
      <formula>(IF($C2793=8,1,0)=1)</formula>
    </cfRule>
    <cfRule type="expression" dxfId="8856" priority="10937">
      <formula>(IF($C2793=9,1,0)=1)</formula>
    </cfRule>
    <cfRule type="expression" dxfId="8855" priority="10938">
      <formula>$H2793=1</formula>
    </cfRule>
  </conditionalFormatting>
  <conditionalFormatting sqref="F2793">
    <cfRule type="expression" dxfId="8854" priority="10915">
      <formula>$H2793&lt;0</formula>
    </cfRule>
    <cfRule type="expression" dxfId="8853" priority="10916">
      <formula>(IF($C2793=1,1,0)=1)</formula>
    </cfRule>
    <cfRule type="expression" dxfId="8852" priority="10917">
      <formula>(IF($C2793=2,1,0)=1)</formula>
    </cfRule>
    <cfRule type="expression" dxfId="8851" priority="10918">
      <formula>(IF($C2793=3,1,0)=1)</formula>
    </cfRule>
    <cfRule type="expression" dxfId="8850" priority="10919">
      <formula>(IF($C2793=4,1,0)=1)</formula>
    </cfRule>
    <cfRule type="expression" dxfId="8849" priority="10920">
      <formula>(IF($C2793=5,1,0)=1)</formula>
    </cfRule>
    <cfRule type="expression" dxfId="8848" priority="10921">
      <formula>(IF($C2793=6,1,0)=1)</formula>
    </cfRule>
    <cfRule type="expression" dxfId="8847" priority="10922">
      <formula>(IF($C2793=7,1,0)=1)</formula>
    </cfRule>
    <cfRule type="expression" dxfId="8846" priority="10923">
      <formula>(IF($C2793=8,1,0)=1)</formula>
    </cfRule>
    <cfRule type="expression" dxfId="8845" priority="10924">
      <formula>(IF($C2793=9,1,0)=1)</formula>
    </cfRule>
    <cfRule type="expression" dxfId="8844" priority="10925">
      <formula>$H2793=1</formula>
    </cfRule>
  </conditionalFormatting>
  <conditionalFormatting sqref="F2794">
    <cfRule type="expression" dxfId="8843" priority="10904">
      <formula>$H2794&lt;0</formula>
    </cfRule>
    <cfRule type="expression" dxfId="8842" priority="10905">
      <formula>(IF($C2794=1,1,0)=1)</formula>
    </cfRule>
    <cfRule type="expression" dxfId="8841" priority="10906">
      <formula>(IF($C2794=2,1,0)=1)</formula>
    </cfRule>
    <cfRule type="expression" dxfId="8840" priority="10907">
      <formula>(IF($C2794=3,1,0)=1)</formula>
    </cfRule>
    <cfRule type="expression" dxfId="8839" priority="10908">
      <formula>(IF($C2794=4,1,0)=1)</formula>
    </cfRule>
    <cfRule type="expression" dxfId="8838" priority="10909">
      <formula>(IF($C2794=5,1,0)=1)</formula>
    </cfRule>
    <cfRule type="expression" dxfId="8837" priority="10910">
      <formula>(IF($C2794=6,1,0)=1)</formula>
    </cfRule>
    <cfRule type="expression" dxfId="8836" priority="10911">
      <formula>(IF($C2794=7,1,0)=1)</formula>
    </cfRule>
    <cfRule type="expression" dxfId="8835" priority="10912">
      <formula>(IF($C2794=8,1,0)=1)</formula>
    </cfRule>
    <cfRule type="expression" dxfId="8834" priority="10913">
      <formula>(IF($C2794=9,1,0)=1)</formula>
    </cfRule>
    <cfRule type="expression" dxfId="8833" priority="10914">
      <formula>$H2794=1</formula>
    </cfRule>
  </conditionalFormatting>
  <conditionalFormatting sqref="I2780:J2780">
    <cfRule type="expression" dxfId="8832" priority="10903">
      <formula>(IF($C2780=0,1,0)=1)</formula>
    </cfRule>
  </conditionalFormatting>
  <conditionalFormatting sqref="I2778:J2778">
    <cfRule type="expression" dxfId="8831" priority="10902">
      <formula>(IF($C2778=0,1,0)=1)</formula>
    </cfRule>
  </conditionalFormatting>
  <conditionalFormatting sqref="J2777">
    <cfRule type="expression" dxfId="8830" priority="10901">
      <formula>(IF($C2777=0,1,0)=1)</formula>
    </cfRule>
  </conditionalFormatting>
  <conditionalFormatting sqref="I2781">
    <cfRule type="expression" dxfId="8829" priority="10900">
      <formula>(IF($C2781=0,1,0)=1)</formula>
    </cfRule>
  </conditionalFormatting>
  <conditionalFormatting sqref="L2763">
    <cfRule type="expression" dxfId="8828" priority="10899">
      <formula>(IF($C2763=0,1,0)=1)</formula>
    </cfRule>
  </conditionalFormatting>
  <conditionalFormatting sqref="L2772">
    <cfRule type="expression" dxfId="8827" priority="10898">
      <formula>(IF($C2772=0,1,0)=1)</formula>
    </cfRule>
  </conditionalFormatting>
  <conditionalFormatting sqref="L2773">
    <cfRule type="expression" dxfId="8826" priority="10897">
      <formula>(IF($C2773=0,1,0)=1)</formula>
    </cfRule>
  </conditionalFormatting>
  <conditionalFormatting sqref="L2774:L2776">
    <cfRule type="expression" dxfId="8825" priority="10896">
      <formula>(IF($C2774=0,1,0)=1)</formula>
    </cfRule>
  </conditionalFormatting>
  <conditionalFormatting sqref="L2785">
    <cfRule type="expression" dxfId="8824" priority="10895">
      <formula>(IF($C2785=0,1,0)=1)</formula>
    </cfRule>
  </conditionalFormatting>
  <conditionalFormatting sqref="L2786">
    <cfRule type="expression" dxfId="8823" priority="10894">
      <formula>(IF($C2786=0,1,0)=1)</formula>
    </cfRule>
  </conditionalFormatting>
  <conditionalFormatting sqref="G2763">
    <cfRule type="expression" dxfId="8822" priority="10893">
      <formula>(IF($C2763=0,1,0)=1)</formula>
    </cfRule>
  </conditionalFormatting>
  <conditionalFormatting sqref="G2773">
    <cfRule type="expression" dxfId="8821" priority="10892">
      <formula>(IF($C2773=0,1,0)=1)</formula>
    </cfRule>
  </conditionalFormatting>
  <conditionalFormatting sqref="G2776">
    <cfRule type="expression" dxfId="8820" priority="10880">
      <formula>(IF($C2776=0,1,0)=1)</formula>
    </cfRule>
  </conditionalFormatting>
  <conditionalFormatting sqref="G2776">
    <cfRule type="expression" dxfId="8819" priority="10881">
      <formula>$H2776&lt;0</formula>
    </cfRule>
    <cfRule type="expression" dxfId="8818" priority="10882">
      <formula>(IF($C2776=1,1,0)=1)</formula>
    </cfRule>
    <cfRule type="expression" dxfId="8817" priority="10883">
      <formula>(IF($C2776=2,1,0)=1)</formula>
    </cfRule>
    <cfRule type="expression" dxfId="8816" priority="10884">
      <formula>(IF($C2776=3,1,0)=1)</formula>
    </cfRule>
    <cfRule type="expression" dxfId="8815" priority="10885">
      <formula>(IF($C2776=4,1,0)=1)</formula>
    </cfRule>
    <cfRule type="expression" dxfId="8814" priority="10886">
      <formula>(IF($C2776=5,1,0)=1)</formula>
    </cfRule>
    <cfRule type="expression" dxfId="8813" priority="10887">
      <formula>(IF($C2776=6,1,0)=1)</formula>
    </cfRule>
    <cfRule type="expression" dxfId="8812" priority="10888">
      <formula>(IF($C2776=7,1,0)=1)</formula>
    </cfRule>
    <cfRule type="expression" dxfId="8811" priority="10889">
      <formula>(IF($C2776=8,1,0)=1)</formula>
    </cfRule>
    <cfRule type="expression" dxfId="8810" priority="10890">
      <formula>(IF($C2776=9,1,0)=1)</formula>
    </cfRule>
    <cfRule type="expression" dxfId="8809" priority="10891">
      <formula>$H2776=1</formula>
    </cfRule>
  </conditionalFormatting>
  <conditionalFormatting sqref="G2786">
    <cfRule type="expression" dxfId="8808" priority="10879">
      <formula>(IF($C2786=0,1,0)=1)</formula>
    </cfRule>
  </conditionalFormatting>
  <conditionalFormatting sqref="G2754">
    <cfRule type="expression" dxfId="8807" priority="10878">
      <formula>(IF($C2754=0,1,0)=1)</formula>
    </cfRule>
  </conditionalFormatting>
  <conditionalFormatting sqref="G2787:H2787">
    <cfRule type="expression" dxfId="8806" priority="10864">
      <formula>(IF($C2787=0,1,0)=1)</formula>
    </cfRule>
  </conditionalFormatting>
  <conditionalFormatting sqref="C2787:D2787 D2788:D2794">
    <cfRule type="expression" dxfId="8805" priority="10863">
      <formula>(IF($C2787=0,1,0)=1)</formula>
    </cfRule>
  </conditionalFormatting>
  <conditionalFormatting sqref="S2787">
    <cfRule type="dataBar" priority="10862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{42924CC0-CB6C-4952-9CE8-9507ECE74135}</x14:id>
        </ext>
      </extLst>
    </cfRule>
  </conditionalFormatting>
  <conditionalFormatting sqref="P2787:Q2787 S2787">
    <cfRule type="expression" dxfId="8804" priority="10861">
      <formula>(IF($C2787=0,1,0)=1)</formula>
    </cfRule>
  </conditionalFormatting>
  <conditionalFormatting sqref="F2787:F2791">
    <cfRule type="expression" dxfId="8803" priority="10860">
      <formula>(IF($C2787=0,1,0)=1)</formula>
    </cfRule>
  </conditionalFormatting>
  <conditionalFormatting sqref="H2787">
    <cfRule type="iconSet" priority="10865">
      <iconSet iconSet="3Symbols" showValue="0">
        <cfvo type="percent" val="0"/>
        <cfvo type="num" val="0"/>
        <cfvo type="num" val="1"/>
      </iconSet>
    </cfRule>
  </conditionalFormatting>
  <conditionalFormatting sqref="C2787:D2787 F2787:G2787 F2788:F2791 D2788:D2794">
    <cfRule type="expression" dxfId="8802" priority="10866">
      <formula>$H2787&lt;0</formula>
    </cfRule>
    <cfRule type="expression" dxfId="8801" priority="10867">
      <formula>(IF($C2787=1,1,0)=1)</formula>
    </cfRule>
    <cfRule type="expression" dxfId="8800" priority="10868">
      <formula>(IF($C2787=2,1,0)=1)</formula>
    </cfRule>
    <cfRule type="expression" dxfId="8799" priority="10869">
      <formula>(IF($C2787=3,1,0)=1)</formula>
    </cfRule>
    <cfRule type="expression" dxfId="8798" priority="10870">
      <formula>(IF($C2787=4,1,0)=1)</formula>
    </cfRule>
    <cfRule type="expression" dxfId="8797" priority="10871">
      <formula>(IF($C2787=5,1,0)=1)</formula>
    </cfRule>
    <cfRule type="expression" dxfId="8796" priority="10872">
      <formula>(IF($C2787=6,1,0)=1)</formula>
    </cfRule>
    <cfRule type="expression" dxfId="8795" priority="10873">
      <formula>(IF($C2787=7,1,0)=1)</formula>
    </cfRule>
    <cfRule type="expression" dxfId="8794" priority="10874">
      <formula>(IF($C2787=8,1,0)=1)</formula>
    </cfRule>
    <cfRule type="expression" dxfId="8793" priority="10875">
      <formula>(IF($C2787=9,1,0)=1)</formula>
    </cfRule>
    <cfRule type="expression" dxfId="8792" priority="10876">
      <formula>$H2787=1</formula>
    </cfRule>
  </conditionalFormatting>
  <conditionalFormatting sqref="G2788:H2791">
    <cfRule type="expression" dxfId="8791" priority="10848">
      <formula>(IF($C2788=0,1,0)=1)</formula>
    </cfRule>
  </conditionalFormatting>
  <conditionalFormatting sqref="C2788:C2791">
    <cfRule type="expression" dxfId="8790" priority="10847">
      <formula>(IF($C2788=0,1,0)=1)</formula>
    </cfRule>
  </conditionalFormatting>
  <conditionalFormatting sqref="S2788:S2791">
    <cfRule type="dataBar" priority="10846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{EA10BC66-8ADB-462D-BFCF-EAADAEBBFE2D}</x14:id>
        </ext>
      </extLst>
    </cfRule>
  </conditionalFormatting>
  <conditionalFormatting sqref="P2788:Q2791 S2788:S2791">
    <cfRule type="expression" dxfId="8789" priority="10845">
      <formula>(IF($C2788=0,1,0)=1)</formula>
    </cfRule>
  </conditionalFormatting>
  <conditionalFormatting sqref="C2788:C2791 G2788:G2791">
    <cfRule type="expression" dxfId="8788" priority="10849">
      <formula>$H2788&lt;0</formula>
    </cfRule>
    <cfRule type="expression" dxfId="8787" priority="10850">
      <formula>(IF($C2788=1,1,0)=1)</formula>
    </cfRule>
    <cfRule type="expression" dxfId="8786" priority="10851">
      <formula>(IF($C2788=2,1,0)=1)</formula>
    </cfRule>
    <cfRule type="expression" dxfId="8785" priority="10852">
      <formula>(IF($C2788=3,1,0)=1)</formula>
    </cfRule>
    <cfRule type="expression" dxfId="8784" priority="10853">
      <formula>(IF($C2788=4,1,0)=1)</formula>
    </cfRule>
    <cfRule type="expression" dxfId="8783" priority="10854">
      <formula>(IF($C2788=5,1,0)=1)</formula>
    </cfRule>
    <cfRule type="expression" dxfId="8782" priority="10855">
      <formula>(IF($C2788=6,1,0)=1)</formula>
    </cfRule>
    <cfRule type="expression" dxfId="8781" priority="10856">
      <formula>(IF($C2788=7,1,0)=1)</formula>
    </cfRule>
    <cfRule type="expression" dxfId="8780" priority="10857">
      <formula>(IF($C2788=8,1,0)=1)</formula>
    </cfRule>
    <cfRule type="expression" dxfId="8779" priority="10858">
      <formula>(IF($C2788=9,1,0)=1)</formula>
    </cfRule>
    <cfRule type="expression" dxfId="8778" priority="10859">
      <formula>$H2788=1</formula>
    </cfRule>
  </conditionalFormatting>
  <conditionalFormatting sqref="H2788:H2791">
    <cfRule type="iconSet" priority="10877">
      <iconSet iconSet="3Symbols" showValue="0">
        <cfvo type="percent" val="0"/>
        <cfvo type="num" val="0"/>
        <cfvo type="num" val="1"/>
      </iconSet>
    </cfRule>
  </conditionalFormatting>
  <conditionalFormatting sqref="K2787">
    <cfRule type="expression" dxfId="8777" priority="10844">
      <formula>(IF($C2787=0,1,0)=1)</formula>
    </cfRule>
  </conditionalFormatting>
  <conditionalFormatting sqref="L2787:L2791">
    <cfRule type="expression" dxfId="8776" priority="10843">
      <formula>(IF($C2787=0,1,0)=1)</formula>
    </cfRule>
  </conditionalFormatting>
  <conditionalFormatting sqref="I2775:J2775 I2776:I2777">
    <cfRule type="expression" dxfId="8775" priority="10842">
      <formula>(IF($C2775=0,1,0)=1)</formula>
    </cfRule>
  </conditionalFormatting>
  <conditionalFormatting sqref="G2741">
    <cfRule type="expression" dxfId="8774" priority="10841">
      <formula>(IF($C2741=0,1,0)=1)</formula>
    </cfRule>
  </conditionalFormatting>
  <conditionalFormatting sqref="G2741">
    <cfRule type="expression" dxfId="8773" priority="10840">
      <formula>(IF($C2741=0,1,0)=1)</formula>
    </cfRule>
  </conditionalFormatting>
  <conditionalFormatting sqref="J2783">
    <cfRule type="expression" dxfId="8772" priority="10839">
      <formula>(IF($C2783=0,1,0)=1)</formula>
    </cfRule>
  </conditionalFormatting>
  <conditionalFormatting sqref="J2782">
    <cfRule type="expression" dxfId="8771" priority="10837">
      <formula>(IF($C2782=0,1,0)=1)</formula>
    </cfRule>
  </conditionalFormatting>
  <conditionalFormatting sqref="I2782">
    <cfRule type="expression" dxfId="8770" priority="10836">
      <formula>(IF($C2782=0,1,0)=1)</formula>
    </cfRule>
  </conditionalFormatting>
  <conditionalFormatting sqref="J2783">
    <cfRule type="expression" dxfId="8769" priority="10838">
      <formula>(IF($C2783=0,1,0)=1)</formula>
    </cfRule>
  </conditionalFormatting>
  <conditionalFormatting sqref="I2782">
    <cfRule type="expression" dxfId="8768" priority="10835">
      <formula>(IF($C2782=0,1,0)=1)</formula>
    </cfRule>
  </conditionalFormatting>
  <conditionalFormatting sqref="J2782">
    <cfRule type="expression" dxfId="8767" priority="10834">
      <formula>(IF($C2782=0,1,0)=1)</formula>
    </cfRule>
  </conditionalFormatting>
  <conditionalFormatting sqref="J2781">
    <cfRule type="expression" dxfId="8766" priority="10833">
      <formula>(IF($C2781=0,1,0)=1)</formula>
    </cfRule>
  </conditionalFormatting>
  <conditionalFormatting sqref="I2779">
    <cfRule type="expression" dxfId="8765" priority="10832">
      <formula>(IF($C2779=0,1,0)=1)</formula>
    </cfRule>
  </conditionalFormatting>
  <conditionalFormatting sqref="J2786">
    <cfRule type="expression" dxfId="8764" priority="10831">
      <formula>(IF($C2786=0,1,0)=1)</formula>
    </cfRule>
  </conditionalFormatting>
  <conditionalFormatting sqref="I2785:J2785 I2786">
    <cfRule type="expression" dxfId="8763" priority="10830">
      <formula>(IF($C2785=0,1,0)=1)</formula>
    </cfRule>
  </conditionalFormatting>
  <conditionalFormatting sqref="E2787:E2794">
    <cfRule type="expression" dxfId="8762" priority="10819">
      <formula>$H2787&lt;0</formula>
    </cfRule>
    <cfRule type="expression" dxfId="8761" priority="10820">
      <formula>(IF($C2787=1,1,0)=1)</formula>
    </cfRule>
    <cfRule type="expression" dxfId="8760" priority="10821">
      <formula>(IF($C2787=2,1,0)=1)</formula>
    </cfRule>
    <cfRule type="expression" dxfId="8759" priority="10822">
      <formula>(IF($C2787=3,1,0)=1)</formula>
    </cfRule>
    <cfRule type="expression" dxfId="8758" priority="10823">
      <formula>(IF($C2787=4,1,0)=1)</formula>
    </cfRule>
    <cfRule type="expression" dxfId="8757" priority="10824">
      <formula>(IF($C2787=5,1,0)=1)</formula>
    </cfRule>
    <cfRule type="expression" dxfId="8756" priority="10825">
      <formula>(IF($C2787=6,1,0)=1)</formula>
    </cfRule>
    <cfRule type="expression" dxfId="8755" priority="10826">
      <formula>(IF($C2787=7,1,0)=1)</formula>
    </cfRule>
    <cfRule type="expression" dxfId="8754" priority="10827">
      <formula>(IF($C2787=8,1,0)=1)</formula>
    </cfRule>
    <cfRule type="expression" dxfId="8753" priority="10828">
      <formula>(IF($C2787=9,1,0)=1)</formula>
    </cfRule>
    <cfRule type="expression" dxfId="8752" priority="10829">
      <formula>$H2787=1</formula>
    </cfRule>
  </conditionalFormatting>
  <conditionalFormatting sqref="E2790">
    <cfRule type="expression" dxfId="8751" priority="10818">
      <formula>(IF($C2790=0,1,0)=1)</formula>
    </cfRule>
  </conditionalFormatting>
  <conditionalFormatting sqref="E2789">
    <cfRule type="expression" dxfId="8750" priority="10817">
      <formula>(IF($C2789=0,1,0)=1)</formula>
    </cfRule>
  </conditionalFormatting>
  <conditionalFormatting sqref="E2788">
    <cfRule type="expression" dxfId="8749" priority="10816">
      <formula>(IF($C2788=0,1,0)=1)</formula>
    </cfRule>
  </conditionalFormatting>
  <conditionalFormatting sqref="E2787">
    <cfRule type="expression" dxfId="8748" priority="10815">
      <formula>(IF($C2787=0,1,0)=1)</formula>
    </cfRule>
  </conditionalFormatting>
  <conditionalFormatting sqref="E2794">
    <cfRule type="expression" dxfId="8747" priority="10814">
      <formula>(IF($C2794=0,1,0)=1)</formula>
    </cfRule>
  </conditionalFormatting>
  <conditionalFormatting sqref="E2793">
    <cfRule type="expression" dxfId="8746" priority="10813">
      <formula>(IF($C2793=0,1,0)=1)</formula>
    </cfRule>
  </conditionalFormatting>
  <conditionalFormatting sqref="E2792">
    <cfRule type="expression" dxfId="8745" priority="10812">
      <formula>(IF($C2792=0,1,0)=1)</formula>
    </cfRule>
  </conditionalFormatting>
  <conditionalFormatting sqref="E2791">
    <cfRule type="expression" dxfId="8744" priority="10811">
      <formula>(IF($C2791=0,1,0)=1)</formula>
    </cfRule>
  </conditionalFormatting>
  <conditionalFormatting sqref="E2794">
    <cfRule type="expression" dxfId="8743" priority="10810">
      <formula>(IF($C2794=0,1,0)=1)</formula>
    </cfRule>
  </conditionalFormatting>
  <conditionalFormatting sqref="E2793">
    <cfRule type="expression" dxfId="8742" priority="10809">
      <formula>(IF($C2793=0,1,0)=1)</formula>
    </cfRule>
  </conditionalFormatting>
  <conditionalFormatting sqref="E2792">
    <cfRule type="expression" dxfId="8741" priority="10808">
      <formula>(IF($C2792=0,1,0)=1)</formula>
    </cfRule>
  </conditionalFormatting>
  <conditionalFormatting sqref="J2784">
    <cfRule type="expression" dxfId="8740" priority="10807">
      <formula>(IF($C2784=0,1,0)=1)</formula>
    </cfRule>
  </conditionalFormatting>
  <conditionalFormatting sqref="J2784">
    <cfRule type="expression" dxfId="8739" priority="10806">
      <formula>(IF($C2784=0,1,0)=1)</formula>
    </cfRule>
  </conditionalFormatting>
  <conditionalFormatting sqref="I2784">
    <cfRule type="expression" dxfId="8738" priority="10805">
      <formula>(IF($C2784=0,1,0)=1)</formula>
    </cfRule>
  </conditionalFormatting>
  <conditionalFormatting sqref="I2784">
    <cfRule type="expression" dxfId="8737" priority="10804">
      <formula>(IF($C2784=0,1,0)=1)</formula>
    </cfRule>
  </conditionalFormatting>
  <conditionalFormatting sqref="I2783">
    <cfRule type="expression" dxfId="8736" priority="10803">
      <formula>(IF($C2783=0,1,0)=1)</formula>
    </cfRule>
  </conditionalFormatting>
  <conditionalFormatting sqref="I2783">
    <cfRule type="expression" dxfId="8735" priority="10802">
      <formula>(IF($C2783=0,1,0)=1)</formula>
    </cfRule>
  </conditionalFormatting>
  <conditionalFormatting sqref="J2779">
    <cfRule type="expression" dxfId="8734" priority="10801">
      <formula>(IF($C2779=0,1,0)=1)</formula>
    </cfRule>
  </conditionalFormatting>
  <conditionalFormatting sqref="H2793:H2794">
    <cfRule type="iconSet" priority="11333">
      <iconSet iconSet="3Symbols" showValue="0">
        <cfvo type="percent" val="0"/>
        <cfvo type="num" val="0"/>
        <cfvo type="num" val="1"/>
      </iconSet>
    </cfRule>
  </conditionalFormatting>
  <conditionalFormatting sqref="I2790:J2790">
    <cfRule type="expression" dxfId="8733" priority="10800">
      <formula>(IF($C2790=0,1,0)=1)</formula>
    </cfRule>
  </conditionalFormatting>
  <conditionalFormatting sqref="I2788:J2788">
    <cfRule type="expression" dxfId="8732" priority="10799">
      <formula>(IF($C2788=0,1,0)=1)</formula>
    </cfRule>
  </conditionalFormatting>
  <conditionalFormatting sqref="J2787">
    <cfRule type="expression" dxfId="8731" priority="10798">
      <formula>(IF($C2787=0,1,0)=1)</formula>
    </cfRule>
  </conditionalFormatting>
  <conditionalFormatting sqref="I2791">
    <cfRule type="expression" dxfId="8730" priority="10797">
      <formula>(IF($C2791=0,1,0)=1)</formula>
    </cfRule>
  </conditionalFormatting>
  <conditionalFormatting sqref="I2787">
    <cfRule type="expression" dxfId="8729" priority="10796">
      <formula>(IF($C2787=0,1,0)=1)</formula>
    </cfRule>
  </conditionalFormatting>
  <conditionalFormatting sqref="J2793">
    <cfRule type="expression" dxfId="8728" priority="10795">
      <formula>(IF($C2793=0,1,0)=1)</formula>
    </cfRule>
  </conditionalFormatting>
  <conditionalFormatting sqref="J2792">
    <cfRule type="expression" dxfId="8727" priority="10793">
      <formula>(IF($C2792=0,1,0)=1)</formula>
    </cfRule>
  </conditionalFormatting>
  <conditionalFormatting sqref="I2792">
    <cfRule type="expression" dxfId="8726" priority="10792">
      <formula>(IF($C2792=0,1,0)=1)</formula>
    </cfRule>
  </conditionalFormatting>
  <conditionalFormatting sqref="J2793">
    <cfRule type="expression" dxfId="8725" priority="10794">
      <formula>(IF($C2793=0,1,0)=1)</formula>
    </cfRule>
  </conditionalFormatting>
  <conditionalFormatting sqref="I2792">
    <cfRule type="expression" dxfId="8724" priority="10791">
      <formula>(IF($C2792=0,1,0)=1)</formula>
    </cfRule>
  </conditionalFormatting>
  <conditionalFormatting sqref="J2792">
    <cfRule type="expression" dxfId="8723" priority="10790">
      <formula>(IF($C2792=0,1,0)=1)</formula>
    </cfRule>
  </conditionalFormatting>
  <conditionalFormatting sqref="J2791">
    <cfRule type="expression" dxfId="8722" priority="10789">
      <formula>(IF($C2791=0,1,0)=1)</formula>
    </cfRule>
  </conditionalFormatting>
  <conditionalFormatting sqref="I2789">
    <cfRule type="expression" dxfId="8721" priority="10788">
      <formula>(IF($C2789=0,1,0)=1)</formula>
    </cfRule>
  </conditionalFormatting>
  <conditionalFormatting sqref="J2794">
    <cfRule type="expression" dxfId="8720" priority="10787">
      <formula>(IF($C2794=0,1,0)=1)</formula>
    </cfRule>
  </conditionalFormatting>
  <conditionalFormatting sqref="J2794">
    <cfRule type="expression" dxfId="8719" priority="10786">
      <formula>(IF($C2794=0,1,0)=1)</formula>
    </cfRule>
  </conditionalFormatting>
  <conditionalFormatting sqref="I2794">
    <cfRule type="expression" dxfId="8718" priority="10785">
      <formula>(IF($C2794=0,1,0)=1)</formula>
    </cfRule>
  </conditionalFormatting>
  <conditionalFormatting sqref="I2794">
    <cfRule type="expression" dxfId="8717" priority="10784">
      <formula>(IF($C2794=0,1,0)=1)</formula>
    </cfRule>
  </conditionalFormatting>
  <conditionalFormatting sqref="I2793">
    <cfRule type="expression" dxfId="8716" priority="10783">
      <formula>(IF($C2793=0,1,0)=1)</formula>
    </cfRule>
  </conditionalFormatting>
  <conditionalFormatting sqref="I2793">
    <cfRule type="expression" dxfId="8715" priority="10782">
      <formula>(IF($C2793=0,1,0)=1)</formula>
    </cfRule>
  </conditionalFormatting>
  <conditionalFormatting sqref="J2789">
    <cfRule type="expression" dxfId="8714" priority="10781">
      <formula>(IF($C2789=0,1,0)=1)</formula>
    </cfRule>
  </conditionalFormatting>
  <conditionalFormatting sqref="K2778:K2784">
    <cfRule type="expression" dxfId="8713" priority="10776">
      <formula>(IF($C2778=0,1,0)=1)</formula>
    </cfRule>
  </conditionalFormatting>
  <conditionalFormatting sqref="K2788:K2794">
    <cfRule type="expression" dxfId="8712" priority="10775">
      <formula>(IF($C2788=0,1,0)=1)</formula>
    </cfRule>
  </conditionalFormatting>
  <conditionalFormatting sqref="H2858:H2860">
    <cfRule type="iconSet" priority="10752">
      <iconSet iconSet="3Symbols" showValue="0">
        <cfvo type="percent" val="0"/>
        <cfvo type="num" val="0"/>
        <cfvo type="num" val="1"/>
      </iconSet>
    </cfRule>
  </conditionalFormatting>
  <conditionalFormatting sqref="C2832:E2833 C2795:E2798 H2809:H2810 G2809 G2796:H2798 C2809:E2809 G2795:J2795 H2821 C2844:E2845 H2856:H2857 G2832:H2833 G2844:H2845 G2858:H2860 H2882:J2883 C2807:C2808 E2807:I2808 P2807:Q2808 C2819:C2820 E2819:I2820 P2819:Q2820 C2830:C2831 E2830:I2831 P2830:Q2831 J2798:J2843 C2842:C2843 E2842:H2843 P2842:Q2843 I2833:I2843 L2796:L2860 C2854:C2855 E2854:H2855 P2854:Q2855 J2856 I2844:J2855 C2869:C2870 E2869:H2870 P2869:Q2870 I2859:J2881 C2880:C2881 E2880:H2881 P2880:Q2881 C2895:C2896 G2895:H2896 P2895:Q2896 F2887:F2896 L2887:L2896 C2906:C2908 G2905:H2908 L2904:L2908 F2899:F2908 S2905:S2908 S2895:S2896 S2880:S2881 S2869:S2870 S2854:S2855 S2842:S2843 S2830:S2831 S2819:S2820 S2807:S2808 K2799:K2808 K2861:L2870 K2872:L2881 P2905:Q2908">
    <cfRule type="expression" dxfId="8711" priority="10749">
      <formula>(IF($C2795=0,1,0)=1)</formula>
    </cfRule>
  </conditionalFormatting>
  <conditionalFormatting sqref="S2795">
    <cfRule type="dataBar" priority="10748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{CA7B2AA2-A1A7-48CB-BEBE-9D5B92CBB8E2}</x14:id>
        </ext>
      </extLst>
    </cfRule>
  </conditionalFormatting>
  <conditionalFormatting sqref="K2795 P2795:Q2795 S2795">
    <cfRule type="expression" dxfId="8710" priority="10747">
      <formula>(IF($C2795=0,1,0)=1)</formula>
    </cfRule>
  </conditionalFormatting>
  <conditionalFormatting sqref="H2795">
    <cfRule type="iconSet" priority="10750">
      <iconSet iconSet="3Symbols" showValue="0">
        <cfvo type="percent" val="0"/>
        <cfvo type="num" val="0"/>
        <cfvo type="num" val="1"/>
      </iconSet>
    </cfRule>
  </conditionalFormatting>
  <conditionalFormatting sqref="S2796:S2798">
    <cfRule type="dataBar" priority="10746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{A2DD1A76-9929-46EE-83DA-45F8FBDCB52E}</x14:id>
        </ext>
      </extLst>
    </cfRule>
  </conditionalFormatting>
  <conditionalFormatting sqref="C2810:E2810 K2796:K2798 C2821:E2821 K2809 K2821 K2832:K2833 P2796:Q2798 S2796:S2798 K2844:K2845 K2856:K2857">
    <cfRule type="expression" dxfId="8709" priority="10745">
      <formula>(IF($C2796=0,1,0)=1)</formula>
    </cfRule>
  </conditionalFormatting>
  <conditionalFormatting sqref="S2809">
    <cfRule type="dataBar" priority="10744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{9873F77E-2800-4E8D-85F5-8B3E5AE87A8A}</x14:id>
        </ext>
      </extLst>
    </cfRule>
  </conditionalFormatting>
  <conditionalFormatting sqref="P2809:Q2809 S2809">
    <cfRule type="expression" dxfId="8708" priority="10743">
      <formula>(IF($C2809=0,1,0)=1)</formula>
    </cfRule>
  </conditionalFormatting>
  <conditionalFormatting sqref="P2810:Q2810 S2810">
    <cfRule type="expression" dxfId="8707" priority="10739">
      <formula>(IF($C2810=0,1,0)=1)</formula>
    </cfRule>
  </conditionalFormatting>
  <conditionalFormatting sqref="S2810">
    <cfRule type="dataBar" priority="10740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{830CAA00-026F-44E5-B45F-BD9A16B9F9EF}</x14:id>
        </ext>
      </extLst>
    </cfRule>
  </conditionalFormatting>
  <conditionalFormatting sqref="P2833:Q2833 S2833">
    <cfRule type="expression" dxfId="8706" priority="10735">
      <formula>(IF($C2833=0,1,0)=1)</formula>
    </cfRule>
  </conditionalFormatting>
  <conditionalFormatting sqref="S2832">
    <cfRule type="dataBar" priority="10742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{0B25507C-4D5E-4EE0-87C2-25F9313CFBCF}</x14:id>
        </ext>
      </extLst>
    </cfRule>
  </conditionalFormatting>
  <conditionalFormatting sqref="P2832:Q2832 S2832">
    <cfRule type="expression" dxfId="8705" priority="10741">
      <formula>(IF($C2832=0,1,0)=1)</formula>
    </cfRule>
  </conditionalFormatting>
  <conditionalFormatting sqref="P2821:Q2821 S2821">
    <cfRule type="expression" dxfId="8704" priority="10737">
      <formula>(IF($C2821=0,1,0)=1)</formula>
    </cfRule>
  </conditionalFormatting>
  <conditionalFormatting sqref="S2821">
    <cfRule type="dataBar" priority="10738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{CA19EE0F-9FD4-4B60-911A-53DDF0D05F22}</x14:id>
        </ext>
      </extLst>
    </cfRule>
  </conditionalFormatting>
  <conditionalFormatting sqref="S2833">
    <cfRule type="dataBar" priority="10736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{A3A10960-C3A6-4F22-8B6F-2CF78C185C95}</x14:id>
        </ext>
      </extLst>
    </cfRule>
  </conditionalFormatting>
  <conditionalFormatting sqref="S2844">
    <cfRule type="dataBar" priority="10734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{A3D5652B-2554-4A00-A0DD-78DA606BFC48}</x14:id>
        </ext>
      </extLst>
    </cfRule>
  </conditionalFormatting>
  <conditionalFormatting sqref="P2844:Q2844 S2844">
    <cfRule type="expression" dxfId="8703" priority="10733">
      <formula>(IF($C2844=0,1,0)=1)</formula>
    </cfRule>
  </conditionalFormatting>
  <conditionalFormatting sqref="S2845">
    <cfRule type="dataBar" priority="10732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{EC94B3A0-3BA0-4991-B589-4478E0A92714}</x14:id>
        </ext>
      </extLst>
    </cfRule>
  </conditionalFormatting>
  <conditionalFormatting sqref="P2845:Q2845 S2845">
    <cfRule type="expression" dxfId="8702" priority="10731">
      <formula>(IF($C2845=0,1,0)=1)</formula>
    </cfRule>
  </conditionalFormatting>
  <conditionalFormatting sqref="C2856:E2857 G2856:G2857">
    <cfRule type="expression" dxfId="8701" priority="10730">
      <formula>(IF($C2856=0,1,0)=1)</formula>
    </cfRule>
  </conditionalFormatting>
  <conditionalFormatting sqref="S2856">
    <cfRule type="dataBar" priority="10729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{DA25EB8B-4AF9-4A39-83BB-2EC20CF5EF62}</x14:id>
        </ext>
      </extLst>
    </cfRule>
  </conditionalFormatting>
  <conditionalFormatting sqref="P2856:Q2856 S2856">
    <cfRule type="expression" dxfId="8700" priority="10728">
      <formula>(IF($C2856=0,1,0)=1)</formula>
    </cfRule>
  </conditionalFormatting>
  <conditionalFormatting sqref="S2857">
    <cfRule type="dataBar" priority="10727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{FA4C390F-C230-4159-B082-EE28CA67F8CB}</x14:id>
        </ext>
      </extLst>
    </cfRule>
  </conditionalFormatting>
  <conditionalFormatting sqref="P2857:Q2857 S2857">
    <cfRule type="expression" dxfId="8699" priority="10726">
      <formula>(IF($C2857=0,1,0)=1)</formula>
    </cfRule>
  </conditionalFormatting>
  <conditionalFormatting sqref="G2810 G2821">
    <cfRule type="expression" dxfId="8698" priority="10725">
      <formula>(IF($C2810=0,1,0)=1)</formula>
    </cfRule>
  </conditionalFormatting>
  <conditionalFormatting sqref="C2858:E2860">
    <cfRule type="expression" dxfId="8697" priority="10724">
      <formula>(IF($C2858=0,1,0)=1)</formula>
    </cfRule>
  </conditionalFormatting>
  <conditionalFormatting sqref="S2858:S2860">
    <cfRule type="dataBar" priority="10723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{6D40FC83-84E5-4517-A5B7-8C27F0DAD035}</x14:id>
        </ext>
      </extLst>
    </cfRule>
  </conditionalFormatting>
  <conditionalFormatting sqref="K2858 P2858:Q2860 S2858:S2860">
    <cfRule type="expression" dxfId="8696" priority="10722">
      <formula>(IF($C2858=0,1,0)=1)</formula>
    </cfRule>
  </conditionalFormatting>
  <conditionalFormatting sqref="H2856:H2857 H2844:H2845 H2832:H2833 H2809:H2810 H2796:H2798 H2821">
    <cfRule type="iconSet" priority="10751">
      <iconSet iconSet="3Symbols" showValue="0">
        <cfvo type="percent" val="0"/>
        <cfvo type="num" val="0"/>
        <cfvo type="num" val="1"/>
      </iconSet>
    </cfRule>
  </conditionalFormatting>
  <conditionalFormatting sqref="F2832:F2833 F2795:F2798 F2809 F2844:F2845">
    <cfRule type="expression" dxfId="8695" priority="10721">
      <formula>(IF($C2795=0,1,0)=1)</formula>
    </cfRule>
  </conditionalFormatting>
  <conditionalFormatting sqref="F2856:F2857">
    <cfRule type="expression" dxfId="8694" priority="10720">
      <formula>(IF($C2856=0,1,0)=1)</formula>
    </cfRule>
  </conditionalFormatting>
  <conditionalFormatting sqref="F2810 F2821">
    <cfRule type="expression" dxfId="8693" priority="10719">
      <formula>(IF($C2810=0,1,0)=1)</formula>
    </cfRule>
  </conditionalFormatting>
  <conditionalFormatting sqref="F2858:F2860">
    <cfRule type="expression" dxfId="8692" priority="10718">
      <formula>(IF($C2858=0,1,0)=1)</formula>
    </cfRule>
  </conditionalFormatting>
  <conditionalFormatting sqref="I2796:J2797 I2809:I2810 I2821 I2832 I2857:J2857 I2798 I2856">
    <cfRule type="expression" dxfId="8691" priority="10717">
      <formula>(IF($C2796=0,1,0)=1)</formula>
    </cfRule>
  </conditionalFormatting>
  <conditionalFormatting sqref="I2858:J2858">
    <cfRule type="expression" dxfId="8690" priority="10716">
      <formula>(IF($C2858=0,1,0)=1)</formula>
    </cfRule>
  </conditionalFormatting>
  <conditionalFormatting sqref="C2795:G2798 C2821:G2821 C2809:G2810 C2832:G2833 C2884:E2886 C2871:G2871 C2882:G2883 C2897:G2898 C2856:G2860 C2844:G2845 C2807:C2808 E2807:G2808 C2819:C2820 E2819:G2820 C2830:C2831 E2830:G2831 C2842:C2843 E2842:G2843 C2854:C2855 E2854:G2855 C2869:C2870 E2869:G2870 C2880:C2881 E2880:G2881 C2895:C2896 G2895:G2896 F2888:F2896 E2887:E2896 C2906:C2908 F2905:G2908 E2904:E2908">
    <cfRule type="expression" dxfId="8689" priority="10753">
      <formula>$H2795&lt;0</formula>
    </cfRule>
    <cfRule type="expression" dxfId="8688" priority="10754">
      <formula>(IF($C2795=1,1,0)=1)</formula>
    </cfRule>
    <cfRule type="expression" dxfId="8687" priority="10755">
      <formula>(IF($C2795=2,1,0)=1)</formula>
    </cfRule>
    <cfRule type="expression" dxfId="8686" priority="10756">
      <formula>(IF($C2795=3,1,0)=1)</formula>
    </cfRule>
    <cfRule type="expression" dxfId="8685" priority="10757">
      <formula>(IF($C2795=4,1,0)=1)</formula>
    </cfRule>
    <cfRule type="expression" dxfId="8684" priority="10758">
      <formula>(IF($C2795=5,1,0)=1)</formula>
    </cfRule>
    <cfRule type="expression" dxfId="8683" priority="10759">
      <formula>(IF($C2795=6,1,0)=1)</formula>
    </cfRule>
    <cfRule type="expression" dxfId="8682" priority="10760">
      <formula>(IF($C2795=7,1,0)=1)</formula>
    </cfRule>
    <cfRule type="expression" dxfId="8681" priority="10761">
      <formula>(IF($C2795=8,1,0)=1)</formula>
    </cfRule>
    <cfRule type="expression" dxfId="8680" priority="10762">
      <formula>(IF($C2795=9,1,0)=1)</formula>
    </cfRule>
    <cfRule type="expression" dxfId="8679" priority="10763">
      <formula>$H2795=1</formula>
    </cfRule>
  </conditionalFormatting>
  <conditionalFormatting sqref="G2799:I2799">
    <cfRule type="expression" dxfId="8678" priority="10703">
      <formula>(IF($C2799=0,1,0)=1)</formula>
    </cfRule>
  </conditionalFormatting>
  <conditionalFormatting sqref="C2799:E2799 D2801 D2803 D2805 D2807">
    <cfRule type="expression" dxfId="8677" priority="10702">
      <formula>(IF($C2799=0,1,0)=1)</formula>
    </cfRule>
  </conditionalFormatting>
  <conditionalFormatting sqref="S2799">
    <cfRule type="dataBar" priority="10701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{B72DF340-42A8-46AE-BDA1-67A13DE40DE0}</x14:id>
        </ext>
      </extLst>
    </cfRule>
  </conditionalFormatting>
  <conditionalFormatting sqref="P2799:Q2799 S2799">
    <cfRule type="expression" dxfId="8676" priority="10700">
      <formula>(IF($C2799=0,1,0)=1)</formula>
    </cfRule>
  </conditionalFormatting>
  <conditionalFormatting sqref="F2799">
    <cfRule type="expression" dxfId="8675" priority="10699">
      <formula>(IF($C2799=0,1,0)=1)</formula>
    </cfRule>
  </conditionalFormatting>
  <conditionalFormatting sqref="H2799">
    <cfRule type="iconSet" priority="10704">
      <iconSet iconSet="3Symbols" showValue="0">
        <cfvo type="percent" val="0"/>
        <cfvo type="num" val="0"/>
        <cfvo type="num" val="1"/>
      </iconSet>
    </cfRule>
  </conditionalFormatting>
  <conditionalFormatting sqref="C2799:G2799 D2801 D2803 D2805 D2807">
    <cfRule type="expression" dxfId="8674" priority="10705">
      <formula>$H2799&lt;0</formula>
    </cfRule>
    <cfRule type="expression" dxfId="8673" priority="10706">
      <formula>(IF($C2799=1,1,0)=1)</formula>
    </cfRule>
    <cfRule type="expression" dxfId="8672" priority="10707">
      <formula>(IF($C2799=2,1,0)=1)</formula>
    </cfRule>
    <cfRule type="expression" dxfId="8671" priority="10708">
      <formula>(IF($C2799=3,1,0)=1)</formula>
    </cfRule>
    <cfRule type="expression" dxfId="8670" priority="10709">
      <formula>(IF($C2799=4,1,0)=1)</formula>
    </cfRule>
    <cfRule type="expression" dxfId="8669" priority="10710">
      <formula>(IF($C2799=5,1,0)=1)</formula>
    </cfRule>
    <cfRule type="expression" dxfId="8668" priority="10711">
      <formula>(IF($C2799=6,1,0)=1)</formula>
    </cfRule>
    <cfRule type="expression" dxfId="8667" priority="10712">
      <formula>(IF($C2799=7,1,0)=1)</formula>
    </cfRule>
    <cfRule type="expression" dxfId="8666" priority="10713">
      <formula>(IF($C2799=8,1,0)=1)</formula>
    </cfRule>
    <cfRule type="expression" dxfId="8665" priority="10714">
      <formula>(IF($C2799=9,1,0)=1)</formula>
    </cfRule>
    <cfRule type="expression" dxfId="8664" priority="10715">
      <formula>$H2799=1</formula>
    </cfRule>
  </conditionalFormatting>
  <conditionalFormatting sqref="G2800:I2806">
    <cfRule type="expression" dxfId="8663" priority="10687">
      <formula>(IF($C2800=0,1,0)=1)</formula>
    </cfRule>
  </conditionalFormatting>
  <conditionalFormatting sqref="C2800:E2800 C2801:C2806 E2801:E2806 D2802 D2804 D2806 D2808">
    <cfRule type="expression" dxfId="8662" priority="10686">
      <formula>(IF($C2800=0,1,0)=1)</formula>
    </cfRule>
  </conditionalFormatting>
  <conditionalFormatting sqref="S2800:S2806">
    <cfRule type="dataBar" priority="10685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{3CC1C58F-D55B-4809-A5D5-E253A69A1BED}</x14:id>
        </ext>
      </extLst>
    </cfRule>
  </conditionalFormatting>
  <conditionalFormatting sqref="P2800:Q2806 S2800:S2806">
    <cfRule type="expression" dxfId="8661" priority="10684">
      <formula>(IF($C2800=0,1,0)=1)</formula>
    </cfRule>
  </conditionalFormatting>
  <conditionalFormatting sqref="F2800:F2806">
    <cfRule type="expression" dxfId="8660" priority="10683">
      <formula>(IF($C2800=0,1,0)=1)</formula>
    </cfRule>
  </conditionalFormatting>
  <conditionalFormatting sqref="C2800:G2800 C2801:C2806 E2801:G2806 D2802 D2804 D2806 D2808">
    <cfRule type="expression" dxfId="8659" priority="10688">
      <formula>$H2800&lt;0</formula>
    </cfRule>
    <cfRule type="expression" dxfId="8658" priority="10689">
      <formula>(IF($C2800=1,1,0)=1)</formula>
    </cfRule>
    <cfRule type="expression" dxfId="8657" priority="10690">
      <formula>(IF($C2800=2,1,0)=1)</formula>
    </cfRule>
    <cfRule type="expression" dxfId="8656" priority="10691">
      <formula>(IF($C2800=3,1,0)=1)</formula>
    </cfRule>
    <cfRule type="expression" dxfId="8655" priority="10692">
      <formula>(IF($C2800=4,1,0)=1)</formula>
    </cfRule>
    <cfRule type="expression" dxfId="8654" priority="10693">
      <formula>(IF($C2800=5,1,0)=1)</formula>
    </cfRule>
    <cfRule type="expression" dxfId="8653" priority="10694">
      <formula>(IF($C2800=6,1,0)=1)</formula>
    </cfRule>
    <cfRule type="expression" dxfId="8652" priority="10695">
      <formula>(IF($C2800=7,1,0)=1)</formula>
    </cfRule>
    <cfRule type="expression" dxfId="8651" priority="10696">
      <formula>(IF($C2800=8,1,0)=1)</formula>
    </cfRule>
    <cfRule type="expression" dxfId="8650" priority="10697">
      <formula>(IF($C2800=9,1,0)=1)</formula>
    </cfRule>
    <cfRule type="expression" dxfId="8649" priority="10698">
      <formula>$H2800=1</formula>
    </cfRule>
  </conditionalFormatting>
  <conditionalFormatting sqref="S2807:S2808">
    <cfRule type="dataBar" priority="10682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{98F1BADB-574B-4EB6-AC4C-32C02A3DD459}</x14:id>
        </ext>
      </extLst>
    </cfRule>
  </conditionalFormatting>
  <conditionalFormatting sqref="H2800:H2806">
    <cfRule type="iconSet" priority="10764">
      <iconSet iconSet="3Symbols" showValue="0">
        <cfvo type="percent" val="0"/>
        <cfvo type="num" val="0"/>
        <cfvo type="num" val="1"/>
      </iconSet>
    </cfRule>
  </conditionalFormatting>
  <conditionalFormatting sqref="G2811:I2811">
    <cfRule type="expression" dxfId="8648" priority="10668">
      <formula>(IF($C2811=0,1,0)=1)</formula>
    </cfRule>
  </conditionalFormatting>
  <conditionalFormatting sqref="C2811:E2811 D2813 D2815 D2817 D2819">
    <cfRule type="expression" dxfId="8647" priority="10667">
      <formula>(IF($C2811=0,1,0)=1)</formula>
    </cfRule>
  </conditionalFormatting>
  <conditionalFormatting sqref="S2811">
    <cfRule type="dataBar" priority="10666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{F15BEDAB-EDDF-45AD-9FAB-1773E203022B}</x14:id>
        </ext>
      </extLst>
    </cfRule>
  </conditionalFormatting>
  <conditionalFormatting sqref="P2811:Q2811 S2811">
    <cfRule type="expression" dxfId="8646" priority="10665">
      <formula>(IF($C2811=0,1,0)=1)</formula>
    </cfRule>
  </conditionalFormatting>
  <conditionalFormatting sqref="F2811">
    <cfRule type="expression" dxfId="8645" priority="10664">
      <formula>(IF($C2811=0,1,0)=1)</formula>
    </cfRule>
  </conditionalFormatting>
  <conditionalFormatting sqref="H2811">
    <cfRule type="iconSet" priority="10669">
      <iconSet iconSet="3Symbols" showValue="0">
        <cfvo type="percent" val="0"/>
        <cfvo type="num" val="0"/>
        <cfvo type="num" val="1"/>
      </iconSet>
    </cfRule>
  </conditionalFormatting>
  <conditionalFormatting sqref="C2811:G2811 D2813 D2815 D2817 D2819">
    <cfRule type="expression" dxfId="8644" priority="10670">
      <formula>$H2811&lt;0</formula>
    </cfRule>
    <cfRule type="expression" dxfId="8643" priority="10671">
      <formula>(IF($C2811=1,1,0)=1)</formula>
    </cfRule>
    <cfRule type="expression" dxfId="8642" priority="10672">
      <formula>(IF($C2811=2,1,0)=1)</formula>
    </cfRule>
    <cfRule type="expression" dxfId="8641" priority="10673">
      <formula>(IF($C2811=3,1,0)=1)</formula>
    </cfRule>
    <cfRule type="expression" dxfId="8640" priority="10674">
      <formula>(IF($C2811=4,1,0)=1)</formula>
    </cfRule>
    <cfRule type="expression" dxfId="8639" priority="10675">
      <formula>(IF($C2811=5,1,0)=1)</formula>
    </cfRule>
    <cfRule type="expression" dxfId="8638" priority="10676">
      <formula>(IF($C2811=6,1,0)=1)</formula>
    </cfRule>
    <cfRule type="expression" dxfId="8637" priority="10677">
      <formula>(IF($C2811=7,1,0)=1)</formula>
    </cfRule>
    <cfRule type="expression" dxfId="8636" priority="10678">
      <formula>(IF($C2811=8,1,0)=1)</formula>
    </cfRule>
    <cfRule type="expression" dxfId="8635" priority="10679">
      <formula>(IF($C2811=9,1,0)=1)</formula>
    </cfRule>
    <cfRule type="expression" dxfId="8634" priority="10680">
      <formula>$H2811=1</formula>
    </cfRule>
  </conditionalFormatting>
  <conditionalFormatting sqref="G2812:I2818">
    <cfRule type="expression" dxfId="8633" priority="10652">
      <formula>(IF($C2812=0,1,0)=1)</formula>
    </cfRule>
  </conditionalFormatting>
  <conditionalFormatting sqref="C2812:E2812 C2813:C2818 E2813:E2818 D2814 D2816 D2818 D2820">
    <cfRule type="expression" dxfId="8632" priority="10651">
      <formula>(IF($C2812=0,1,0)=1)</formula>
    </cfRule>
  </conditionalFormatting>
  <conditionalFormatting sqref="S2812:S2818">
    <cfRule type="dataBar" priority="10650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{C1C34CFD-F58E-455A-82ED-8749720B4939}</x14:id>
        </ext>
      </extLst>
    </cfRule>
  </conditionalFormatting>
  <conditionalFormatting sqref="P2812:Q2818 S2812:S2818">
    <cfRule type="expression" dxfId="8631" priority="10649">
      <formula>(IF($C2812=0,1,0)=1)</formula>
    </cfRule>
  </conditionalFormatting>
  <conditionalFormatting sqref="F2812:F2818">
    <cfRule type="expression" dxfId="8630" priority="10648">
      <formula>(IF($C2812=0,1,0)=1)</formula>
    </cfRule>
  </conditionalFormatting>
  <conditionalFormatting sqref="C2812:G2812 C2813:C2818 E2813:G2818 D2814 D2816 D2818 D2820">
    <cfRule type="expression" dxfId="8629" priority="10653">
      <formula>$H2812&lt;0</formula>
    </cfRule>
    <cfRule type="expression" dxfId="8628" priority="10654">
      <formula>(IF($C2812=1,1,0)=1)</formula>
    </cfRule>
    <cfRule type="expression" dxfId="8627" priority="10655">
      <formula>(IF($C2812=2,1,0)=1)</formula>
    </cfRule>
    <cfRule type="expression" dxfId="8626" priority="10656">
      <formula>(IF($C2812=3,1,0)=1)</formula>
    </cfRule>
    <cfRule type="expression" dxfId="8625" priority="10657">
      <formula>(IF($C2812=4,1,0)=1)</formula>
    </cfRule>
    <cfRule type="expression" dxfId="8624" priority="10658">
      <formula>(IF($C2812=5,1,0)=1)</formula>
    </cfRule>
    <cfRule type="expression" dxfId="8623" priority="10659">
      <formula>(IF($C2812=6,1,0)=1)</formula>
    </cfRule>
    <cfRule type="expression" dxfId="8622" priority="10660">
      <formula>(IF($C2812=7,1,0)=1)</formula>
    </cfRule>
    <cfRule type="expression" dxfId="8621" priority="10661">
      <formula>(IF($C2812=8,1,0)=1)</formula>
    </cfRule>
    <cfRule type="expression" dxfId="8620" priority="10662">
      <formula>(IF($C2812=9,1,0)=1)</formula>
    </cfRule>
    <cfRule type="expression" dxfId="8619" priority="10663">
      <formula>$H2812=1</formula>
    </cfRule>
  </conditionalFormatting>
  <conditionalFormatting sqref="S2819:S2820">
    <cfRule type="dataBar" priority="10647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{0A4FF88C-F597-4524-987D-DB86D8CD3E54}</x14:id>
        </ext>
      </extLst>
    </cfRule>
  </conditionalFormatting>
  <conditionalFormatting sqref="H2812:H2818">
    <cfRule type="iconSet" priority="10681">
      <iconSet iconSet="3Symbols" showValue="0">
        <cfvo type="percent" val="0"/>
        <cfvo type="num" val="0"/>
        <cfvo type="num" val="1"/>
      </iconSet>
    </cfRule>
  </conditionalFormatting>
  <conditionalFormatting sqref="G2822:I2822">
    <cfRule type="expression" dxfId="8618" priority="10633">
      <formula>(IF($C2822=0,1,0)=1)</formula>
    </cfRule>
  </conditionalFormatting>
  <conditionalFormatting sqref="C2822:E2822 D2824 D2826 D2828 D2830">
    <cfRule type="expression" dxfId="8617" priority="10632">
      <formula>(IF($C2822=0,1,0)=1)</formula>
    </cfRule>
  </conditionalFormatting>
  <conditionalFormatting sqref="S2822">
    <cfRule type="dataBar" priority="10631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{D4E49FB7-9491-4207-BE36-5E201D55E6A5}</x14:id>
        </ext>
      </extLst>
    </cfRule>
  </conditionalFormatting>
  <conditionalFormatting sqref="P2822:Q2822 S2822">
    <cfRule type="expression" dxfId="8616" priority="10630">
      <formula>(IF($C2822=0,1,0)=1)</formula>
    </cfRule>
  </conditionalFormatting>
  <conditionalFormatting sqref="F2822">
    <cfRule type="expression" dxfId="8615" priority="10629">
      <formula>(IF($C2822=0,1,0)=1)</formula>
    </cfRule>
  </conditionalFormatting>
  <conditionalFormatting sqref="H2822">
    <cfRule type="iconSet" priority="10634">
      <iconSet iconSet="3Symbols" showValue="0">
        <cfvo type="percent" val="0"/>
        <cfvo type="num" val="0"/>
        <cfvo type="num" val="1"/>
      </iconSet>
    </cfRule>
  </conditionalFormatting>
  <conditionalFormatting sqref="C2822:G2822 D2824 D2826 D2828 D2830">
    <cfRule type="expression" dxfId="8614" priority="10635">
      <formula>$H2822&lt;0</formula>
    </cfRule>
    <cfRule type="expression" dxfId="8613" priority="10636">
      <formula>(IF($C2822=1,1,0)=1)</formula>
    </cfRule>
    <cfRule type="expression" dxfId="8612" priority="10637">
      <formula>(IF($C2822=2,1,0)=1)</formula>
    </cfRule>
    <cfRule type="expression" dxfId="8611" priority="10638">
      <formula>(IF($C2822=3,1,0)=1)</formula>
    </cfRule>
    <cfRule type="expression" dxfId="8610" priority="10639">
      <formula>(IF($C2822=4,1,0)=1)</formula>
    </cfRule>
    <cfRule type="expression" dxfId="8609" priority="10640">
      <formula>(IF($C2822=5,1,0)=1)</formula>
    </cfRule>
    <cfRule type="expression" dxfId="8608" priority="10641">
      <formula>(IF($C2822=6,1,0)=1)</formula>
    </cfRule>
    <cfRule type="expression" dxfId="8607" priority="10642">
      <formula>(IF($C2822=7,1,0)=1)</formula>
    </cfRule>
    <cfRule type="expression" dxfId="8606" priority="10643">
      <formula>(IF($C2822=8,1,0)=1)</formula>
    </cfRule>
    <cfRule type="expression" dxfId="8605" priority="10644">
      <formula>(IF($C2822=9,1,0)=1)</formula>
    </cfRule>
    <cfRule type="expression" dxfId="8604" priority="10645">
      <formula>$H2822=1</formula>
    </cfRule>
  </conditionalFormatting>
  <conditionalFormatting sqref="G2823:I2829">
    <cfRule type="expression" dxfId="8603" priority="10617">
      <formula>(IF($C2823=0,1,0)=1)</formula>
    </cfRule>
  </conditionalFormatting>
  <conditionalFormatting sqref="C2823:E2823 C2824:C2829 E2824:E2829 D2825 D2827 D2829 D2831">
    <cfRule type="expression" dxfId="8602" priority="10616">
      <formula>(IF($C2823=0,1,0)=1)</formula>
    </cfRule>
  </conditionalFormatting>
  <conditionalFormatting sqref="S2823:S2829">
    <cfRule type="dataBar" priority="10615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{A9278BF9-27F4-4919-BE0E-02A8821295E2}</x14:id>
        </ext>
      </extLst>
    </cfRule>
  </conditionalFormatting>
  <conditionalFormatting sqref="P2823:Q2829 S2823:S2829">
    <cfRule type="expression" dxfId="8601" priority="10614">
      <formula>(IF($C2823=0,1,0)=1)</formula>
    </cfRule>
  </conditionalFormatting>
  <conditionalFormatting sqref="F2823:F2829">
    <cfRule type="expression" dxfId="8600" priority="10613">
      <formula>(IF($C2823=0,1,0)=1)</formula>
    </cfRule>
  </conditionalFormatting>
  <conditionalFormatting sqref="C2823:G2823 C2824:C2829 E2824:G2829 D2825 D2827 D2829 D2831">
    <cfRule type="expression" dxfId="8599" priority="10618">
      <formula>$H2823&lt;0</formula>
    </cfRule>
    <cfRule type="expression" dxfId="8598" priority="10619">
      <formula>(IF($C2823=1,1,0)=1)</formula>
    </cfRule>
    <cfRule type="expression" dxfId="8597" priority="10620">
      <formula>(IF($C2823=2,1,0)=1)</formula>
    </cfRule>
    <cfRule type="expression" dxfId="8596" priority="10621">
      <formula>(IF($C2823=3,1,0)=1)</formula>
    </cfRule>
    <cfRule type="expression" dxfId="8595" priority="10622">
      <formula>(IF($C2823=4,1,0)=1)</formula>
    </cfRule>
    <cfRule type="expression" dxfId="8594" priority="10623">
      <formula>(IF($C2823=5,1,0)=1)</formula>
    </cfRule>
    <cfRule type="expression" dxfId="8593" priority="10624">
      <formula>(IF($C2823=6,1,0)=1)</formula>
    </cfRule>
    <cfRule type="expression" dxfId="8592" priority="10625">
      <formula>(IF($C2823=7,1,0)=1)</formula>
    </cfRule>
    <cfRule type="expression" dxfId="8591" priority="10626">
      <formula>(IF($C2823=8,1,0)=1)</formula>
    </cfRule>
    <cfRule type="expression" dxfId="8590" priority="10627">
      <formula>(IF($C2823=9,1,0)=1)</formula>
    </cfRule>
    <cfRule type="expression" dxfId="8589" priority="10628">
      <formula>$H2823=1</formula>
    </cfRule>
  </conditionalFormatting>
  <conditionalFormatting sqref="S2830:S2831">
    <cfRule type="dataBar" priority="10612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{5B48DF82-718D-4D31-9F7A-55EEFD8A7D0D}</x14:id>
        </ext>
      </extLst>
    </cfRule>
  </conditionalFormatting>
  <conditionalFormatting sqref="H2823:H2829">
    <cfRule type="iconSet" priority="10646">
      <iconSet iconSet="3Symbols" showValue="0">
        <cfvo type="percent" val="0"/>
        <cfvo type="num" val="0"/>
        <cfvo type="num" val="1"/>
      </iconSet>
    </cfRule>
  </conditionalFormatting>
  <conditionalFormatting sqref="G2834:H2834">
    <cfRule type="expression" dxfId="8588" priority="10598">
      <formula>(IF($C2834=0,1,0)=1)</formula>
    </cfRule>
  </conditionalFormatting>
  <conditionalFormatting sqref="C2834:E2834 D2836 D2838 D2840 D2842">
    <cfRule type="expression" dxfId="8587" priority="10597">
      <formula>(IF($C2834=0,1,0)=1)</formula>
    </cfRule>
  </conditionalFormatting>
  <conditionalFormatting sqref="S2834">
    <cfRule type="dataBar" priority="10596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{30A7E760-E68F-4757-91C5-5D36A9E8400D}</x14:id>
        </ext>
      </extLst>
    </cfRule>
  </conditionalFormatting>
  <conditionalFormatting sqref="P2834:Q2834 S2834">
    <cfRule type="expression" dxfId="8586" priority="10595">
      <formula>(IF($C2834=0,1,0)=1)</formula>
    </cfRule>
  </conditionalFormatting>
  <conditionalFormatting sqref="F2834">
    <cfRule type="expression" dxfId="8585" priority="10594">
      <formula>(IF($C2834=0,1,0)=1)</formula>
    </cfRule>
  </conditionalFormatting>
  <conditionalFormatting sqref="H2834">
    <cfRule type="iconSet" priority="10599">
      <iconSet iconSet="3Symbols" showValue="0">
        <cfvo type="percent" val="0"/>
        <cfvo type="num" val="0"/>
        <cfvo type="num" val="1"/>
      </iconSet>
    </cfRule>
  </conditionalFormatting>
  <conditionalFormatting sqref="C2834:G2834 D2836 D2838 D2840 D2842">
    <cfRule type="expression" dxfId="8584" priority="10600">
      <formula>$H2834&lt;0</formula>
    </cfRule>
    <cfRule type="expression" dxfId="8583" priority="10601">
      <formula>(IF($C2834=1,1,0)=1)</formula>
    </cfRule>
    <cfRule type="expression" dxfId="8582" priority="10602">
      <formula>(IF($C2834=2,1,0)=1)</formula>
    </cfRule>
    <cfRule type="expression" dxfId="8581" priority="10603">
      <formula>(IF($C2834=3,1,0)=1)</formula>
    </cfRule>
    <cfRule type="expression" dxfId="8580" priority="10604">
      <formula>(IF($C2834=4,1,0)=1)</formula>
    </cfRule>
    <cfRule type="expression" dxfId="8579" priority="10605">
      <formula>(IF($C2834=5,1,0)=1)</formula>
    </cfRule>
    <cfRule type="expression" dxfId="8578" priority="10606">
      <formula>(IF($C2834=6,1,0)=1)</formula>
    </cfRule>
    <cfRule type="expression" dxfId="8577" priority="10607">
      <formula>(IF($C2834=7,1,0)=1)</formula>
    </cfRule>
    <cfRule type="expression" dxfId="8576" priority="10608">
      <formula>(IF($C2834=8,1,0)=1)</formula>
    </cfRule>
    <cfRule type="expression" dxfId="8575" priority="10609">
      <formula>(IF($C2834=9,1,0)=1)</formula>
    </cfRule>
    <cfRule type="expression" dxfId="8574" priority="10610">
      <formula>$H2834=1</formula>
    </cfRule>
  </conditionalFormatting>
  <conditionalFormatting sqref="G2835:H2841">
    <cfRule type="expression" dxfId="8573" priority="10582">
      <formula>(IF($C2835=0,1,0)=1)</formula>
    </cfRule>
  </conditionalFormatting>
  <conditionalFormatting sqref="C2835:E2835 C2836:C2841 E2836:E2841 D2837 D2839 D2841 D2843">
    <cfRule type="expression" dxfId="8572" priority="10581">
      <formula>(IF($C2835=0,1,0)=1)</formula>
    </cfRule>
  </conditionalFormatting>
  <conditionalFormatting sqref="S2835:S2841">
    <cfRule type="dataBar" priority="10580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{DE059012-86EC-406D-9175-89C04DBB17CC}</x14:id>
        </ext>
      </extLst>
    </cfRule>
  </conditionalFormatting>
  <conditionalFormatting sqref="P2835:Q2841 S2835:S2841">
    <cfRule type="expression" dxfId="8571" priority="10579">
      <formula>(IF($C2835=0,1,0)=1)</formula>
    </cfRule>
  </conditionalFormatting>
  <conditionalFormatting sqref="F2835:F2841">
    <cfRule type="expression" dxfId="8570" priority="10578">
      <formula>(IF($C2835=0,1,0)=1)</formula>
    </cfRule>
  </conditionalFormatting>
  <conditionalFormatting sqref="C2835:G2835 C2836:C2841 E2836:G2841 D2837 D2839 D2841 D2843">
    <cfRule type="expression" dxfId="8569" priority="10583">
      <formula>$H2835&lt;0</formula>
    </cfRule>
    <cfRule type="expression" dxfId="8568" priority="10584">
      <formula>(IF($C2835=1,1,0)=1)</formula>
    </cfRule>
    <cfRule type="expression" dxfId="8567" priority="10585">
      <formula>(IF($C2835=2,1,0)=1)</formula>
    </cfRule>
    <cfRule type="expression" dxfId="8566" priority="10586">
      <formula>(IF($C2835=3,1,0)=1)</formula>
    </cfRule>
    <cfRule type="expression" dxfId="8565" priority="10587">
      <formula>(IF($C2835=4,1,0)=1)</formula>
    </cfRule>
    <cfRule type="expression" dxfId="8564" priority="10588">
      <formula>(IF($C2835=5,1,0)=1)</formula>
    </cfRule>
    <cfRule type="expression" dxfId="8563" priority="10589">
      <formula>(IF($C2835=6,1,0)=1)</formula>
    </cfRule>
    <cfRule type="expression" dxfId="8562" priority="10590">
      <formula>(IF($C2835=7,1,0)=1)</formula>
    </cfRule>
    <cfRule type="expression" dxfId="8561" priority="10591">
      <formula>(IF($C2835=8,1,0)=1)</formula>
    </cfRule>
    <cfRule type="expression" dxfId="8560" priority="10592">
      <formula>(IF($C2835=9,1,0)=1)</formula>
    </cfRule>
    <cfRule type="expression" dxfId="8559" priority="10593">
      <formula>$H2835=1</formula>
    </cfRule>
  </conditionalFormatting>
  <conditionalFormatting sqref="S2842:S2843">
    <cfRule type="dataBar" priority="10577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{4FE54FF1-902B-4C86-9C82-42EFA8DAAC99}</x14:id>
        </ext>
      </extLst>
    </cfRule>
  </conditionalFormatting>
  <conditionalFormatting sqref="H2835:H2841">
    <cfRule type="iconSet" priority="10611">
      <iconSet iconSet="3Symbols" showValue="0">
        <cfvo type="percent" val="0"/>
        <cfvo type="num" val="0"/>
        <cfvo type="num" val="1"/>
      </iconSet>
    </cfRule>
  </conditionalFormatting>
  <conditionalFormatting sqref="G2846:H2846">
    <cfRule type="expression" dxfId="8558" priority="10563">
      <formula>(IF($C2846=0,1,0)=1)</formula>
    </cfRule>
  </conditionalFormatting>
  <conditionalFormatting sqref="C2846:E2846 D2848 D2850 D2852 D2854">
    <cfRule type="expression" dxfId="8557" priority="10562">
      <formula>(IF($C2846=0,1,0)=1)</formula>
    </cfRule>
  </conditionalFormatting>
  <conditionalFormatting sqref="S2846">
    <cfRule type="dataBar" priority="10561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{790F5708-0DB8-4B50-A3A7-9D6FC09CFE96}</x14:id>
        </ext>
      </extLst>
    </cfRule>
  </conditionalFormatting>
  <conditionalFormatting sqref="P2846:Q2846 S2846">
    <cfRule type="expression" dxfId="8556" priority="10560">
      <formula>(IF($C2846=0,1,0)=1)</formula>
    </cfRule>
  </conditionalFormatting>
  <conditionalFormatting sqref="F2846">
    <cfRule type="expression" dxfId="8555" priority="10559">
      <formula>(IF($C2846=0,1,0)=1)</formula>
    </cfRule>
  </conditionalFormatting>
  <conditionalFormatting sqref="H2846">
    <cfRule type="iconSet" priority="10564">
      <iconSet iconSet="3Symbols" showValue="0">
        <cfvo type="percent" val="0"/>
        <cfvo type="num" val="0"/>
        <cfvo type="num" val="1"/>
      </iconSet>
    </cfRule>
  </conditionalFormatting>
  <conditionalFormatting sqref="C2846:G2846 D2848 D2850 D2852 D2854">
    <cfRule type="expression" dxfId="8554" priority="10565">
      <formula>$H2846&lt;0</formula>
    </cfRule>
    <cfRule type="expression" dxfId="8553" priority="10566">
      <formula>(IF($C2846=1,1,0)=1)</formula>
    </cfRule>
    <cfRule type="expression" dxfId="8552" priority="10567">
      <formula>(IF($C2846=2,1,0)=1)</formula>
    </cfRule>
    <cfRule type="expression" dxfId="8551" priority="10568">
      <formula>(IF($C2846=3,1,0)=1)</formula>
    </cfRule>
    <cfRule type="expression" dxfId="8550" priority="10569">
      <formula>(IF($C2846=4,1,0)=1)</formula>
    </cfRule>
    <cfRule type="expression" dxfId="8549" priority="10570">
      <formula>(IF($C2846=5,1,0)=1)</formula>
    </cfRule>
    <cfRule type="expression" dxfId="8548" priority="10571">
      <formula>(IF($C2846=6,1,0)=1)</formula>
    </cfRule>
    <cfRule type="expression" dxfId="8547" priority="10572">
      <formula>(IF($C2846=7,1,0)=1)</formula>
    </cfRule>
    <cfRule type="expression" dxfId="8546" priority="10573">
      <formula>(IF($C2846=8,1,0)=1)</formula>
    </cfRule>
    <cfRule type="expression" dxfId="8545" priority="10574">
      <formula>(IF($C2846=9,1,0)=1)</formula>
    </cfRule>
    <cfRule type="expression" dxfId="8544" priority="10575">
      <formula>$H2846=1</formula>
    </cfRule>
  </conditionalFormatting>
  <conditionalFormatting sqref="G2847:H2853">
    <cfRule type="expression" dxfId="8543" priority="10547">
      <formula>(IF($C2847=0,1,0)=1)</formula>
    </cfRule>
  </conditionalFormatting>
  <conditionalFormatting sqref="C2847:E2847 C2848:C2853 E2848:E2853 D2849 D2851 D2853 D2855">
    <cfRule type="expression" dxfId="8542" priority="10546">
      <formula>(IF($C2847=0,1,0)=1)</formula>
    </cfRule>
  </conditionalFormatting>
  <conditionalFormatting sqref="S2847:S2853">
    <cfRule type="dataBar" priority="10545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{A7EE8FB7-9233-4797-9591-E9E5D257B3E1}</x14:id>
        </ext>
      </extLst>
    </cfRule>
  </conditionalFormatting>
  <conditionalFormatting sqref="P2847:Q2853 S2847:S2853">
    <cfRule type="expression" dxfId="8541" priority="10544">
      <formula>(IF($C2847=0,1,0)=1)</formula>
    </cfRule>
  </conditionalFormatting>
  <conditionalFormatting sqref="F2847:F2853">
    <cfRule type="expression" dxfId="8540" priority="10543">
      <formula>(IF($C2847=0,1,0)=1)</formula>
    </cfRule>
  </conditionalFormatting>
  <conditionalFormatting sqref="C2847:G2847 C2848:C2853 E2848:G2853 D2849 D2851 D2853 D2855">
    <cfRule type="expression" dxfId="8539" priority="10548">
      <formula>$H2847&lt;0</formula>
    </cfRule>
    <cfRule type="expression" dxfId="8538" priority="10549">
      <formula>(IF($C2847=1,1,0)=1)</formula>
    </cfRule>
    <cfRule type="expression" dxfId="8537" priority="10550">
      <formula>(IF($C2847=2,1,0)=1)</formula>
    </cfRule>
    <cfRule type="expression" dxfId="8536" priority="10551">
      <formula>(IF($C2847=3,1,0)=1)</formula>
    </cfRule>
    <cfRule type="expression" dxfId="8535" priority="10552">
      <formula>(IF($C2847=4,1,0)=1)</formula>
    </cfRule>
    <cfRule type="expression" dxfId="8534" priority="10553">
      <formula>(IF($C2847=5,1,0)=1)</formula>
    </cfRule>
    <cfRule type="expression" dxfId="8533" priority="10554">
      <formula>(IF($C2847=6,1,0)=1)</formula>
    </cfRule>
    <cfRule type="expression" dxfId="8532" priority="10555">
      <formula>(IF($C2847=7,1,0)=1)</formula>
    </cfRule>
    <cfRule type="expression" dxfId="8531" priority="10556">
      <formula>(IF($C2847=8,1,0)=1)</formula>
    </cfRule>
    <cfRule type="expression" dxfId="8530" priority="10557">
      <formula>(IF($C2847=9,1,0)=1)</formula>
    </cfRule>
    <cfRule type="expression" dxfId="8529" priority="10558">
      <formula>$H2847=1</formula>
    </cfRule>
  </conditionalFormatting>
  <conditionalFormatting sqref="S2854:S2855">
    <cfRule type="dataBar" priority="10542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{3F38152F-6867-43C3-A888-A95CCD2265CA}</x14:id>
        </ext>
      </extLst>
    </cfRule>
  </conditionalFormatting>
  <conditionalFormatting sqref="H2847:H2853">
    <cfRule type="iconSet" priority="10576">
      <iconSet iconSet="3Symbols" showValue="0">
        <cfvo type="percent" val="0"/>
        <cfvo type="num" val="0"/>
        <cfvo type="num" val="1"/>
      </iconSet>
    </cfRule>
  </conditionalFormatting>
  <conditionalFormatting sqref="L2795">
    <cfRule type="expression" dxfId="8528" priority="10541">
      <formula>(IF($C2795=0,1,0)=1)</formula>
    </cfRule>
  </conditionalFormatting>
  <conditionalFormatting sqref="G2810">
    <cfRule type="expression" dxfId="8527" priority="10540">
      <formula>(IF($C2810=0,1,0)=1)</formula>
    </cfRule>
  </conditionalFormatting>
  <conditionalFormatting sqref="G2833">
    <cfRule type="expression" dxfId="8526" priority="10539">
      <formula>(IF($C2833=0,1,0)=1)</formula>
    </cfRule>
  </conditionalFormatting>
  <conditionalFormatting sqref="G2845">
    <cfRule type="expression" dxfId="8525" priority="10538">
      <formula>(IF($C2845=0,1,0)=1)</formula>
    </cfRule>
  </conditionalFormatting>
  <conditionalFormatting sqref="G2857">
    <cfRule type="expression" dxfId="8524" priority="10537">
      <formula>(IF($C2857=0,1,0)=1)</formula>
    </cfRule>
  </conditionalFormatting>
  <conditionalFormatting sqref="G2859">
    <cfRule type="expression" dxfId="8523" priority="10536">
      <formula>(IF($C2859=0,1,0)=1)</formula>
    </cfRule>
  </conditionalFormatting>
  <conditionalFormatting sqref="G2860">
    <cfRule type="expression" dxfId="8522" priority="10535">
      <formula>(IF($C2860=0,1,0)=1)</formula>
    </cfRule>
  </conditionalFormatting>
  <conditionalFormatting sqref="G2861:H2861">
    <cfRule type="expression" dxfId="8521" priority="10521">
      <formula>(IF($C2861=0,1,0)=1)</formula>
    </cfRule>
  </conditionalFormatting>
  <conditionalFormatting sqref="C2861:E2861 D2863 D2865 D2867 D2869">
    <cfRule type="expression" dxfId="8520" priority="10520">
      <formula>(IF($C2861=0,1,0)=1)</formula>
    </cfRule>
  </conditionalFormatting>
  <conditionalFormatting sqref="S2861">
    <cfRule type="dataBar" priority="10519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{09F7D778-456B-4F47-8E76-37EC3A1F5B7C}</x14:id>
        </ext>
      </extLst>
    </cfRule>
  </conditionalFormatting>
  <conditionalFormatting sqref="P2861:Q2861 S2861">
    <cfRule type="expression" dxfId="8519" priority="10518">
      <formula>(IF($C2861=0,1,0)=1)</formula>
    </cfRule>
  </conditionalFormatting>
  <conditionalFormatting sqref="F2861">
    <cfRule type="expression" dxfId="8518" priority="10517">
      <formula>(IF($C2861=0,1,0)=1)</formula>
    </cfRule>
  </conditionalFormatting>
  <conditionalFormatting sqref="H2861">
    <cfRule type="iconSet" priority="10522">
      <iconSet iconSet="3Symbols" showValue="0">
        <cfvo type="percent" val="0"/>
        <cfvo type="num" val="0"/>
        <cfvo type="num" val="1"/>
      </iconSet>
    </cfRule>
  </conditionalFormatting>
  <conditionalFormatting sqref="C2861:G2861 D2863 D2865 D2867 D2869">
    <cfRule type="expression" dxfId="8517" priority="10523">
      <formula>$H2861&lt;0</formula>
    </cfRule>
    <cfRule type="expression" dxfId="8516" priority="10524">
      <formula>(IF($C2861=1,1,0)=1)</formula>
    </cfRule>
    <cfRule type="expression" dxfId="8515" priority="10525">
      <formula>(IF($C2861=2,1,0)=1)</formula>
    </cfRule>
    <cfRule type="expression" dxfId="8514" priority="10526">
      <formula>(IF($C2861=3,1,0)=1)</formula>
    </cfRule>
    <cfRule type="expression" dxfId="8513" priority="10527">
      <formula>(IF($C2861=4,1,0)=1)</formula>
    </cfRule>
    <cfRule type="expression" dxfId="8512" priority="10528">
      <formula>(IF($C2861=5,1,0)=1)</formula>
    </cfRule>
    <cfRule type="expression" dxfId="8511" priority="10529">
      <formula>(IF($C2861=6,1,0)=1)</formula>
    </cfRule>
    <cfRule type="expression" dxfId="8510" priority="10530">
      <formula>(IF($C2861=7,1,0)=1)</formula>
    </cfRule>
    <cfRule type="expression" dxfId="8509" priority="10531">
      <formula>(IF($C2861=8,1,0)=1)</formula>
    </cfRule>
    <cfRule type="expression" dxfId="8508" priority="10532">
      <formula>(IF($C2861=9,1,0)=1)</formula>
    </cfRule>
    <cfRule type="expression" dxfId="8507" priority="10533">
      <formula>$H2861=1</formula>
    </cfRule>
  </conditionalFormatting>
  <conditionalFormatting sqref="G2862:H2868">
    <cfRule type="expression" dxfId="8506" priority="10505">
      <formula>(IF($C2862=0,1,0)=1)</formula>
    </cfRule>
  </conditionalFormatting>
  <conditionalFormatting sqref="C2862:E2862 C2863:C2868 E2863:E2868 D2864 D2866 D2868 D2870">
    <cfRule type="expression" dxfId="8505" priority="10504">
      <formula>(IF($C2862=0,1,0)=1)</formula>
    </cfRule>
  </conditionalFormatting>
  <conditionalFormatting sqref="S2862:S2868">
    <cfRule type="dataBar" priority="10503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{4B4D2866-0D89-458B-933B-30DB3899A5EE}</x14:id>
        </ext>
      </extLst>
    </cfRule>
  </conditionalFormatting>
  <conditionalFormatting sqref="P2862:Q2868 S2862:S2868">
    <cfRule type="expression" dxfId="8504" priority="10502">
      <formula>(IF($C2862=0,1,0)=1)</formula>
    </cfRule>
  </conditionalFormatting>
  <conditionalFormatting sqref="F2862:F2868">
    <cfRule type="expression" dxfId="8503" priority="10501">
      <formula>(IF($C2862=0,1,0)=1)</formula>
    </cfRule>
  </conditionalFormatting>
  <conditionalFormatting sqref="C2862:G2862 C2863:C2868 E2863:G2868 D2864 D2866 D2868 D2870">
    <cfRule type="expression" dxfId="8502" priority="10506">
      <formula>$H2862&lt;0</formula>
    </cfRule>
    <cfRule type="expression" dxfId="8501" priority="10507">
      <formula>(IF($C2862=1,1,0)=1)</formula>
    </cfRule>
    <cfRule type="expression" dxfId="8500" priority="10508">
      <formula>(IF($C2862=2,1,0)=1)</formula>
    </cfRule>
    <cfRule type="expression" dxfId="8499" priority="10509">
      <formula>(IF($C2862=3,1,0)=1)</formula>
    </cfRule>
    <cfRule type="expression" dxfId="8498" priority="10510">
      <formula>(IF($C2862=4,1,0)=1)</formula>
    </cfRule>
    <cfRule type="expression" dxfId="8497" priority="10511">
      <formula>(IF($C2862=5,1,0)=1)</formula>
    </cfRule>
    <cfRule type="expression" dxfId="8496" priority="10512">
      <formula>(IF($C2862=6,1,0)=1)</formula>
    </cfRule>
    <cfRule type="expression" dxfId="8495" priority="10513">
      <formula>(IF($C2862=7,1,0)=1)</formula>
    </cfRule>
    <cfRule type="expression" dxfId="8494" priority="10514">
      <formula>(IF($C2862=8,1,0)=1)</formula>
    </cfRule>
    <cfRule type="expression" dxfId="8493" priority="10515">
      <formula>(IF($C2862=9,1,0)=1)</formula>
    </cfRule>
    <cfRule type="expression" dxfId="8492" priority="10516">
      <formula>$H2862=1</formula>
    </cfRule>
  </conditionalFormatting>
  <conditionalFormatting sqref="S2869:S2870">
    <cfRule type="dataBar" priority="10500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{1FFEB2F3-8AD3-4C7E-87E7-7C1A08DB76C5}</x14:id>
        </ext>
      </extLst>
    </cfRule>
  </conditionalFormatting>
  <conditionalFormatting sqref="H2862:H2868">
    <cfRule type="iconSet" priority="10534">
      <iconSet iconSet="3Symbols" showValue="0">
        <cfvo type="percent" val="0"/>
        <cfvo type="num" val="0"/>
        <cfvo type="num" val="1"/>
      </iconSet>
    </cfRule>
  </conditionalFormatting>
  <conditionalFormatting sqref="C2883:E2883 G2883 G2871:H2871 G2884:H2885 H2897:H2898 H2886">
    <cfRule type="expression" dxfId="8491" priority="10487">
      <formula>(IF($C2871=0,1,0)=1)</formula>
    </cfRule>
  </conditionalFormatting>
  <conditionalFormatting sqref="C2882:E2882 G2882">
    <cfRule type="expression" dxfId="8490" priority="10486">
      <formula>(IF($C2882=0,1,0)=1)</formula>
    </cfRule>
  </conditionalFormatting>
  <conditionalFormatting sqref="S2882">
    <cfRule type="dataBar" priority="10485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{7D81D067-1EA4-439F-AA96-D17AB18C8CB8}</x14:id>
        </ext>
      </extLst>
    </cfRule>
  </conditionalFormatting>
  <conditionalFormatting sqref="P2882:Q2882 S2882">
    <cfRule type="expression" dxfId="8489" priority="10484">
      <formula>(IF($C2882=0,1,0)=1)</formula>
    </cfRule>
  </conditionalFormatting>
  <conditionalFormatting sqref="P2883:Q2883 S2883">
    <cfRule type="expression" dxfId="8488" priority="10482">
      <formula>(IF($C2883=0,1,0)=1)</formula>
    </cfRule>
  </conditionalFormatting>
  <conditionalFormatting sqref="S2883">
    <cfRule type="dataBar" priority="10483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{A5A7FA67-C4B9-4A76-AF41-2700319686EC}</x14:id>
        </ext>
      </extLst>
    </cfRule>
  </conditionalFormatting>
  <conditionalFormatting sqref="C2871:E2871">
    <cfRule type="expression" dxfId="8487" priority="10481">
      <formula>(IF($C2871=0,1,0)=1)</formula>
    </cfRule>
  </conditionalFormatting>
  <conditionalFormatting sqref="S2871">
    <cfRule type="dataBar" priority="10479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{D419DF92-90A0-410F-AF33-3EAA5CECE9F9}</x14:id>
        </ext>
      </extLst>
    </cfRule>
  </conditionalFormatting>
  <conditionalFormatting sqref="P2871:Q2871 S2871">
    <cfRule type="expression" dxfId="8486" priority="10478">
      <formula>(IF($C2871=0,1,0)=1)</formula>
    </cfRule>
  </conditionalFormatting>
  <conditionalFormatting sqref="H2871">
    <cfRule type="iconSet" priority="10480">
      <iconSet iconSet="3Symbols" showValue="0">
        <cfvo type="percent" val="0"/>
        <cfvo type="num" val="0"/>
        <cfvo type="num" val="1"/>
      </iconSet>
    </cfRule>
  </conditionalFormatting>
  <conditionalFormatting sqref="C2884:E2886">
    <cfRule type="expression" dxfId="8485" priority="10477">
      <formula>(IF($C2884=0,1,0)=1)</formula>
    </cfRule>
  </conditionalFormatting>
  <conditionalFormatting sqref="S2884:S2886">
    <cfRule type="dataBar" priority="10476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{BC8112B4-0570-4B56-9D52-7CD3CF5AAD73}</x14:id>
        </ext>
      </extLst>
    </cfRule>
  </conditionalFormatting>
  <conditionalFormatting sqref="P2884:Q2886 S2884:S2886">
    <cfRule type="expression" dxfId="8484" priority="10475">
      <formula>(IF($C2884=0,1,0)=1)</formula>
    </cfRule>
  </conditionalFormatting>
  <conditionalFormatting sqref="H2884:H2886">
    <cfRule type="iconSet" priority="10488">
      <iconSet iconSet="3Symbols" showValue="0">
        <cfvo type="percent" val="0"/>
        <cfvo type="num" val="0"/>
        <cfvo type="num" val="1"/>
      </iconSet>
    </cfRule>
  </conditionalFormatting>
  <conditionalFormatting sqref="F2883">
    <cfRule type="expression" dxfId="8483" priority="10474">
      <formula>(IF($C2883=0,1,0)=1)</formula>
    </cfRule>
  </conditionalFormatting>
  <conditionalFormatting sqref="F2882">
    <cfRule type="expression" dxfId="8482" priority="10473">
      <formula>(IF($C2882=0,1,0)=1)</formula>
    </cfRule>
  </conditionalFormatting>
  <conditionalFormatting sqref="F2871">
    <cfRule type="expression" dxfId="8481" priority="10472">
      <formula>(IF($C2871=0,1,0)=1)</formula>
    </cfRule>
  </conditionalFormatting>
  <conditionalFormatting sqref="F2884:F2886">
    <cfRule type="expression" dxfId="8480" priority="10471">
      <formula>(IF($C2884=0,1,0)=1)</formula>
    </cfRule>
  </conditionalFormatting>
  <conditionalFormatting sqref="C2898:E2898 G2898">
    <cfRule type="expression" dxfId="8479" priority="10469">
      <formula>(IF($C2898=0,1,0)=1)</formula>
    </cfRule>
  </conditionalFormatting>
  <conditionalFormatting sqref="C2897:E2897 G2897">
    <cfRule type="expression" dxfId="8478" priority="10468">
      <formula>(IF($C2897=0,1,0)=1)</formula>
    </cfRule>
  </conditionalFormatting>
  <conditionalFormatting sqref="S2897">
    <cfRule type="dataBar" priority="10467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{3761E0BE-0FCC-45FB-A849-84263789C197}</x14:id>
        </ext>
      </extLst>
    </cfRule>
  </conditionalFormatting>
  <conditionalFormatting sqref="P2897:Q2897 S2897">
    <cfRule type="expression" dxfId="8477" priority="10466">
      <formula>(IF($C2897=0,1,0)=1)</formula>
    </cfRule>
  </conditionalFormatting>
  <conditionalFormatting sqref="P2898:Q2898 S2898">
    <cfRule type="expression" dxfId="8476" priority="10464">
      <formula>(IF($C2898=0,1,0)=1)</formula>
    </cfRule>
  </conditionalFormatting>
  <conditionalFormatting sqref="S2898">
    <cfRule type="dataBar" priority="10465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{4CA79D26-3A00-440C-9F05-58E04FFA85A7}</x14:id>
        </ext>
      </extLst>
    </cfRule>
  </conditionalFormatting>
  <conditionalFormatting sqref="H2897:H2898">
    <cfRule type="iconSet" priority="10470">
      <iconSet iconSet="3Symbols" showValue="0">
        <cfvo type="percent" val="0"/>
        <cfvo type="num" val="0"/>
        <cfvo type="num" val="1"/>
      </iconSet>
    </cfRule>
  </conditionalFormatting>
  <conditionalFormatting sqref="F2898">
    <cfRule type="expression" dxfId="8475" priority="10463">
      <formula>(IF($C2898=0,1,0)=1)</formula>
    </cfRule>
  </conditionalFormatting>
  <conditionalFormatting sqref="F2897">
    <cfRule type="expression" dxfId="8474" priority="10462">
      <formula>(IF($C2897=0,1,0)=1)</formula>
    </cfRule>
  </conditionalFormatting>
  <conditionalFormatting sqref="J2886">
    <cfRule type="expression" dxfId="8473" priority="10461">
      <formula>(IF($C2886=0,1,0)=1)</formula>
    </cfRule>
  </conditionalFormatting>
  <conditionalFormatting sqref="I2884:J2884">
    <cfRule type="expression" dxfId="8472" priority="10460">
      <formula>(IF($C2884=0,1,0)=1)</formula>
    </cfRule>
  </conditionalFormatting>
  <conditionalFormatting sqref="F2884:G2885 F2886">
    <cfRule type="expression" dxfId="8471" priority="10489">
      <formula>$H2884&lt;0</formula>
    </cfRule>
    <cfRule type="expression" dxfId="8470" priority="10490">
      <formula>(IF($C2884=1,1,0)=1)</formula>
    </cfRule>
    <cfRule type="expression" dxfId="8469" priority="10491">
      <formula>(IF($C2884=2,1,0)=1)</formula>
    </cfRule>
    <cfRule type="expression" dxfId="8468" priority="10492">
      <formula>(IF($C2884=3,1,0)=1)</formula>
    </cfRule>
    <cfRule type="expression" dxfId="8467" priority="10493">
      <formula>(IF($C2884=4,1,0)=1)</formula>
    </cfRule>
    <cfRule type="expression" dxfId="8466" priority="10494">
      <formula>(IF($C2884=5,1,0)=1)</formula>
    </cfRule>
    <cfRule type="expression" dxfId="8465" priority="10495">
      <formula>(IF($C2884=6,1,0)=1)</formula>
    </cfRule>
    <cfRule type="expression" dxfId="8464" priority="10496">
      <formula>(IF($C2884=7,1,0)=1)</formula>
    </cfRule>
    <cfRule type="expression" dxfId="8463" priority="10497">
      <formula>(IF($C2884=8,1,0)=1)</formula>
    </cfRule>
    <cfRule type="expression" dxfId="8462" priority="10498">
      <formula>(IF($C2884=9,1,0)=1)</formula>
    </cfRule>
    <cfRule type="expression" dxfId="8461" priority="10499">
      <formula>$H2884=1</formula>
    </cfRule>
  </conditionalFormatting>
  <conditionalFormatting sqref="H2882:H2883">
    <cfRule type="iconSet" priority="10765">
      <iconSet iconSet="3Symbols" showValue="0">
        <cfvo type="percent" val="0"/>
        <cfvo type="num" val="0"/>
        <cfvo type="num" val="1"/>
      </iconSet>
    </cfRule>
  </conditionalFormatting>
  <conditionalFormatting sqref="G2872:H2872">
    <cfRule type="expression" dxfId="8460" priority="10446">
      <formula>(IF($C2872=0,1,0)=1)</formula>
    </cfRule>
  </conditionalFormatting>
  <conditionalFormatting sqref="C2872:E2872 D2874 D2876 D2878 D2880">
    <cfRule type="expression" dxfId="8459" priority="10445">
      <formula>(IF($C2872=0,1,0)=1)</formula>
    </cfRule>
  </conditionalFormatting>
  <conditionalFormatting sqref="S2872">
    <cfRule type="dataBar" priority="10444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{F1816CC7-AF05-4B39-91ED-327B6F706B45}</x14:id>
        </ext>
      </extLst>
    </cfRule>
  </conditionalFormatting>
  <conditionalFormatting sqref="P2872:Q2872 S2872">
    <cfRule type="expression" dxfId="8458" priority="10443">
      <formula>(IF($C2872=0,1,0)=1)</formula>
    </cfRule>
  </conditionalFormatting>
  <conditionalFormatting sqref="F2872">
    <cfRule type="expression" dxfId="8457" priority="10442">
      <formula>(IF($C2872=0,1,0)=1)</formula>
    </cfRule>
  </conditionalFormatting>
  <conditionalFormatting sqref="H2872">
    <cfRule type="iconSet" priority="10447">
      <iconSet iconSet="3Symbols" showValue="0">
        <cfvo type="percent" val="0"/>
        <cfvo type="num" val="0"/>
        <cfvo type="num" val="1"/>
      </iconSet>
    </cfRule>
  </conditionalFormatting>
  <conditionalFormatting sqref="C2872:G2872 D2874 D2876 D2878 D2880">
    <cfRule type="expression" dxfId="8456" priority="10448">
      <formula>$H2872&lt;0</formula>
    </cfRule>
    <cfRule type="expression" dxfId="8455" priority="10449">
      <formula>(IF($C2872=1,1,0)=1)</formula>
    </cfRule>
    <cfRule type="expression" dxfId="8454" priority="10450">
      <formula>(IF($C2872=2,1,0)=1)</formula>
    </cfRule>
    <cfRule type="expression" dxfId="8453" priority="10451">
      <formula>(IF($C2872=3,1,0)=1)</formula>
    </cfRule>
    <cfRule type="expression" dxfId="8452" priority="10452">
      <formula>(IF($C2872=4,1,0)=1)</formula>
    </cfRule>
    <cfRule type="expression" dxfId="8451" priority="10453">
      <formula>(IF($C2872=5,1,0)=1)</formula>
    </cfRule>
    <cfRule type="expression" dxfId="8450" priority="10454">
      <formula>(IF($C2872=6,1,0)=1)</formula>
    </cfRule>
    <cfRule type="expression" dxfId="8449" priority="10455">
      <formula>(IF($C2872=7,1,0)=1)</formula>
    </cfRule>
    <cfRule type="expression" dxfId="8448" priority="10456">
      <formula>(IF($C2872=8,1,0)=1)</formula>
    </cfRule>
    <cfRule type="expression" dxfId="8447" priority="10457">
      <formula>(IF($C2872=9,1,0)=1)</formula>
    </cfRule>
    <cfRule type="expression" dxfId="8446" priority="10458">
      <formula>$H2872=1</formula>
    </cfRule>
  </conditionalFormatting>
  <conditionalFormatting sqref="G2873:H2879">
    <cfRule type="expression" dxfId="8445" priority="10430">
      <formula>(IF($C2873=0,1,0)=1)</formula>
    </cfRule>
  </conditionalFormatting>
  <conditionalFormatting sqref="C2873:E2873 C2874:C2879 E2874:E2879 D2875 D2877 D2879 D2881">
    <cfRule type="expression" dxfId="8444" priority="10429">
      <formula>(IF($C2873=0,1,0)=1)</formula>
    </cfRule>
  </conditionalFormatting>
  <conditionalFormatting sqref="S2873:S2879">
    <cfRule type="dataBar" priority="10428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{F62787ED-3B6F-4F84-8C14-45D7FA9B5500}</x14:id>
        </ext>
      </extLst>
    </cfRule>
  </conditionalFormatting>
  <conditionalFormatting sqref="P2873:Q2879 S2873:S2879">
    <cfRule type="expression" dxfId="8443" priority="10427">
      <formula>(IF($C2873=0,1,0)=1)</formula>
    </cfRule>
  </conditionalFormatting>
  <conditionalFormatting sqref="F2873:F2879">
    <cfRule type="expression" dxfId="8442" priority="10426">
      <formula>(IF($C2873=0,1,0)=1)</formula>
    </cfRule>
  </conditionalFormatting>
  <conditionalFormatting sqref="C2873:G2873 C2874:C2879 E2874:G2879 D2875 D2877 D2879 D2881">
    <cfRule type="expression" dxfId="8441" priority="10431">
      <formula>$H2873&lt;0</formula>
    </cfRule>
    <cfRule type="expression" dxfId="8440" priority="10432">
      <formula>(IF($C2873=1,1,0)=1)</formula>
    </cfRule>
    <cfRule type="expression" dxfId="8439" priority="10433">
      <formula>(IF($C2873=2,1,0)=1)</formula>
    </cfRule>
    <cfRule type="expression" dxfId="8438" priority="10434">
      <formula>(IF($C2873=3,1,0)=1)</formula>
    </cfRule>
    <cfRule type="expression" dxfId="8437" priority="10435">
      <formula>(IF($C2873=4,1,0)=1)</formula>
    </cfRule>
    <cfRule type="expression" dxfId="8436" priority="10436">
      <formula>(IF($C2873=5,1,0)=1)</formula>
    </cfRule>
    <cfRule type="expression" dxfId="8435" priority="10437">
      <formula>(IF($C2873=6,1,0)=1)</formula>
    </cfRule>
    <cfRule type="expression" dxfId="8434" priority="10438">
      <formula>(IF($C2873=7,1,0)=1)</formula>
    </cfRule>
    <cfRule type="expression" dxfId="8433" priority="10439">
      <formula>(IF($C2873=8,1,0)=1)</formula>
    </cfRule>
    <cfRule type="expression" dxfId="8432" priority="10440">
      <formula>(IF($C2873=9,1,0)=1)</formula>
    </cfRule>
    <cfRule type="expression" dxfId="8431" priority="10441">
      <formula>$H2873=1</formula>
    </cfRule>
  </conditionalFormatting>
  <conditionalFormatting sqref="S2880:S2881">
    <cfRule type="dataBar" priority="10425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{AD20FBD4-35A2-4750-86E1-AF150F9BCD06}</x14:id>
        </ext>
      </extLst>
    </cfRule>
  </conditionalFormatting>
  <conditionalFormatting sqref="H2873:H2879">
    <cfRule type="iconSet" priority="10459">
      <iconSet iconSet="3Symbols" showValue="0">
        <cfvo type="percent" val="0"/>
        <cfvo type="num" val="0"/>
        <cfvo type="num" val="1"/>
      </iconSet>
    </cfRule>
  </conditionalFormatting>
  <conditionalFormatting sqref="G2887:H2887">
    <cfRule type="expression" dxfId="8430" priority="10411">
      <formula>(IF($C2887=0,1,0)=1)</formula>
    </cfRule>
  </conditionalFormatting>
  <conditionalFormatting sqref="C2887:D2887 D2889 D2891 D2893 D2895">
    <cfRule type="expression" dxfId="8429" priority="10410">
      <formula>(IF($C2887=0,1,0)=1)</formula>
    </cfRule>
  </conditionalFormatting>
  <conditionalFormatting sqref="S2887">
    <cfRule type="dataBar" priority="10409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{A2893B0D-A496-4B5B-BC74-5FCF1882F7F0}</x14:id>
        </ext>
      </extLst>
    </cfRule>
  </conditionalFormatting>
  <conditionalFormatting sqref="P2887:Q2887 S2887">
    <cfRule type="expression" dxfId="8428" priority="10408">
      <formula>(IF($C2887=0,1,0)=1)</formula>
    </cfRule>
  </conditionalFormatting>
  <conditionalFormatting sqref="H2887">
    <cfRule type="iconSet" priority="10412">
      <iconSet iconSet="3Symbols" showValue="0">
        <cfvo type="percent" val="0"/>
        <cfvo type="num" val="0"/>
        <cfvo type="num" val="1"/>
      </iconSet>
    </cfRule>
  </conditionalFormatting>
  <conditionalFormatting sqref="C2887:D2887 F2887:G2887 D2889 D2891 D2893 D2895">
    <cfRule type="expression" dxfId="8427" priority="10413">
      <formula>$H2887&lt;0</formula>
    </cfRule>
    <cfRule type="expression" dxfId="8426" priority="10414">
      <formula>(IF($C2887=1,1,0)=1)</formula>
    </cfRule>
    <cfRule type="expression" dxfId="8425" priority="10415">
      <formula>(IF($C2887=2,1,0)=1)</formula>
    </cfRule>
    <cfRule type="expression" dxfId="8424" priority="10416">
      <formula>(IF($C2887=3,1,0)=1)</formula>
    </cfRule>
    <cfRule type="expression" dxfId="8423" priority="10417">
      <formula>(IF($C2887=4,1,0)=1)</formula>
    </cfRule>
    <cfRule type="expression" dxfId="8422" priority="10418">
      <formula>(IF($C2887=5,1,0)=1)</formula>
    </cfRule>
    <cfRule type="expression" dxfId="8421" priority="10419">
      <formula>(IF($C2887=6,1,0)=1)</formula>
    </cfRule>
    <cfRule type="expression" dxfId="8420" priority="10420">
      <formula>(IF($C2887=7,1,0)=1)</formula>
    </cfRule>
    <cfRule type="expression" dxfId="8419" priority="10421">
      <formula>(IF($C2887=8,1,0)=1)</formula>
    </cfRule>
    <cfRule type="expression" dxfId="8418" priority="10422">
      <formula>(IF($C2887=9,1,0)=1)</formula>
    </cfRule>
    <cfRule type="expression" dxfId="8417" priority="10423">
      <formula>$H2887=1</formula>
    </cfRule>
  </conditionalFormatting>
  <conditionalFormatting sqref="G2888:H2894">
    <cfRule type="expression" dxfId="8416" priority="10396">
      <formula>(IF($C2888=0,1,0)=1)</formula>
    </cfRule>
  </conditionalFormatting>
  <conditionalFormatting sqref="C2888:D2888 C2889:C2894 D2890 D2892 D2894 D2896">
    <cfRule type="expression" dxfId="8415" priority="10395">
      <formula>(IF($C2888=0,1,0)=1)</formula>
    </cfRule>
  </conditionalFormatting>
  <conditionalFormatting sqref="S2888:S2894">
    <cfRule type="dataBar" priority="10394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{6FE4C34F-525D-48EC-895E-2FD443332177}</x14:id>
        </ext>
      </extLst>
    </cfRule>
  </conditionalFormatting>
  <conditionalFormatting sqref="P2888:Q2894 S2888:S2894">
    <cfRule type="expression" dxfId="8414" priority="10393">
      <formula>(IF($C2888=0,1,0)=1)</formula>
    </cfRule>
  </conditionalFormatting>
  <conditionalFormatting sqref="C2888:D2888 C2889:C2894 G2888:G2894 D2890 D2892 D2894 D2896">
    <cfRule type="expression" dxfId="8413" priority="10397">
      <formula>$H2888&lt;0</formula>
    </cfRule>
    <cfRule type="expression" dxfId="8412" priority="10398">
      <formula>(IF($C2888=1,1,0)=1)</formula>
    </cfRule>
    <cfRule type="expression" dxfId="8411" priority="10399">
      <formula>(IF($C2888=2,1,0)=1)</formula>
    </cfRule>
    <cfRule type="expression" dxfId="8410" priority="10400">
      <formula>(IF($C2888=3,1,0)=1)</formula>
    </cfRule>
    <cfRule type="expression" dxfId="8409" priority="10401">
      <formula>(IF($C2888=4,1,0)=1)</formula>
    </cfRule>
    <cfRule type="expression" dxfId="8408" priority="10402">
      <formula>(IF($C2888=5,1,0)=1)</formula>
    </cfRule>
    <cfRule type="expression" dxfId="8407" priority="10403">
      <formula>(IF($C2888=6,1,0)=1)</formula>
    </cfRule>
    <cfRule type="expression" dxfId="8406" priority="10404">
      <formula>(IF($C2888=7,1,0)=1)</formula>
    </cfRule>
    <cfRule type="expression" dxfId="8405" priority="10405">
      <formula>(IF($C2888=8,1,0)=1)</formula>
    </cfRule>
    <cfRule type="expression" dxfId="8404" priority="10406">
      <formula>(IF($C2888=9,1,0)=1)</formula>
    </cfRule>
    <cfRule type="expression" dxfId="8403" priority="10407">
      <formula>$H2888=1</formula>
    </cfRule>
  </conditionalFormatting>
  <conditionalFormatting sqref="S2895:S2896">
    <cfRule type="dataBar" priority="10392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{D7026ECE-C446-4586-A55E-311128FD6891}</x14:id>
        </ext>
      </extLst>
    </cfRule>
  </conditionalFormatting>
  <conditionalFormatting sqref="H2888:H2894">
    <cfRule type="iconSet" priority="10424">
      <iconSet iconSet="3Symbols" showValue="0">
        <cfvo type="percent" val="0"/>
        <cfvo type="num" val="0"/>
        <cfvo type="num" val="1"/>
      </iconSet>
    </cfRule>
  </conditionalFormatting>
  <conditionalFormatting sqref="E2896">
    <cfRule type="expression" dxfId="8402" priority="10391">
      <formula>(IF($C2896=0,1,0)=1)</formula>
    </cfRule>
  </conditionalFormatting>
  <conditionalFormatting sqref="E2895">
    <cfRule type="expression" dxfId="8401" priority="10390">
      <formula>(IF($C2895=0,1,0)=1)</formula>
    </cfRule>
  </conditionalFormatting>
  <conditionalFormatting sqref="E2890">
    <cfRule type="expression" dxfId="8400" priority="10389">
      <formula>(IF($C2890=0,1,0)=1)</formula>
    </cfRule>
  </conditionalFormatting>
  <conditionalFormatting sqref="E2889">
    <cfRule type="expression" dxfId="8399" priority="10388">
      <formula>(IF($C2889=0,1,0)=1)</formula>
    </cfRule>
  </conditionalFormatting>
  <conditionalFormatting sqref="E2888">
    <cfRule type="expression" dxfId="8398" priority="10387">
      <formula>(IF($C2888=0,1,0)=1)</formula>
    </cfRule>
  </conditionalFormatting>
  <conditionalFormatting sqref="E2887">
    <cfRule type="expression" dxfId="8397" priority="10386">
      <formula>(IF($C2887=0,1,0)=1)</formula>
    </cfRule>
  </conditionalFormatting>
  <conditionalFormatting sqref="E2894">
    <cfRule type="expression" dxfId="8396" priority="10385">
      <formula>(IF($C2894=0,1,0)=1)</formula>
    </cfRule>
  </conditionalFormatting>
  <conditionalFormatting sqref="E2893">
    <cfRule type="expression" dxfId="8395" priority="10384">
      <formula>(IF($C2893=0,1,0)=1)</formula>
    </cfRule>
  </conditionalFormatting>
  <conditionalFormatting sqref="E2892">
    <cfRule type="expression" dxfId="8394" priority="10383">
      <formula>(IF($C2892=0,1,0)=1)</formula>
    </cfRule>
  </conditionalFormatting>
  <conditionalFormatting sqref="E2891">
    <cfRule type="expression" dxfId="8393" priority="10382">
      <formula>(IF($C2891=0,1,0)=1)</formula>
    </cfRule>
  </conditionalFormatting>
  <conditionalFormatting sqref="E2896">
    <cfRule type="expression" dxfId="8392" priority="10381">
      <formula>(IF($C2896=0,1,0)=1)</formula>
    </cfRule>
  </conditionalFormatting>
  <conditionalFormatting sqref="E2895">
    <cfRule type="expression" dxfId="8391" priority="10380">
      <formula>(IF($C2895=0,1,0)=1)</formula>
    </cfRule>
  </conditionalFormatting>
  <conditionalFormatting sqref="E2894">
    <cfRule type="expression" dxfId="8390" priority="10379">
      <formula>(IF($C2894=0,1,0)=1)</formula>
    </cfRule>
  </conditionalFormatting>
  <conditionalFormatting sqref="E2893">
    <cfRule type="expression" dxfId="8389" priority="10378">
      <formula>(IF($C2893=0,1,0)=1)</formula>
    </cfRule>
  </conditionalFormatting>
  <conditionalFormatting sqref="E2892">
    <cfRule type="expression" dxfId="8388" priority="10377">
      <formula>(IF($C2892=0,1,0)=1)</formula>
    </cfRule>
  </conditionalFormatting>
  <conditionalFormatting sqref="G2904:H2904">
    <cfRule type="expression" dxfId="8387" priority="10364">
      <formula>(IF($C2904=0,1,0)=1)</formula>
    </cfRule>
  </conditionalFormatting>
  <conditionalFormatting sqref="C2904">
    <cfRule type="expression" dxfId="8386" priority="10363">
      <formula>(IF($C2904=0,1,0)=1)</formula>
    </cfRule>
  </conditionalFormatting>
  <conditionalFormatting sqref="S2904">
    <cfRule type="dataBar" priority="10362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{5FABC44A-5871-49DB-A15B-4C379E82F947}</x14:id>
        </ext>
      </extLst>
    </cfRule>
  </conditionalFormatting>
  <conditionalFormatting sqref="P2904:Q2904 S2904">
    <cfRule type="expression" dxfId="8385" priority="10361">
      <formula>(IF($C2904=0,1,0)=1)</formula>
    </cfRule>
  </conditionalFormatting>
  <conditionalFormatting sqref="H2904">
    <cfRule type="iconSet" priority="10365">
      <iconSet iconSet="3Symbols" showValue="0">
        <cfvo type="percent" val="0"/>
        <cfvo type="num" val="0"/>
        <cfvo type="num" val="1"/>
      </iconSet>
    </cfRule>
  </conditionalFormatting>
  <conditionalFormatting sqref="C2904 F2904:G2904 F2899:F2903">
    <cfRule type="expression" dxfId="8384" priority="10366">
      <formula>$H2899&lt;0</formula>
    </cfRule>
    <cfRule type="expression" dxfId="8383" priority="10367">
      <formula>(IF($C2899=1,1,0)=1)</formula>
    </cfRule>
    <cfRule type="expression" dxfId="8382" priority="10368">
      <formula>(IF($C2899=2,1,0)=1)</formula>
    </cfRule>
    <cfRule type="expression" dxfId="8381" priority="10369">
      <formula>(IF($C2899=3,1,0)=1)</formula>
    </cfRule>
    <cfRule type="expression" dxfId="8380" priority="10370">
      <formula>(IF($C2899=4,1,0)=1)</formula>
    </cfRule>
    <cfRule type="expression" dxfId="8379" priority="10371">
      <formula>(IF($C2899=5,1,0)=1)</formula>
    </cfRule>
    <cfRule type="expression" dxfId="8378" priority="10372">
      <formula>(IF($C2899=6,1,0)=1)</formula>
    </cfRule>
    <cfRule type="expression" dxfId="8377" priority="10373">
      <formula>(IF($C2899=7,1,0)=1)</formula>
    </cfRule>
    <cfRule type="expression" dxfId="8376" priority="10374">
      <formula>(IF($C2899=8,1,0)=1)</formula>
    </cfRule>
    <cfRule type="expression" dxfId="8375" priority="10375">
      <formula>(IF($C2899=9,1,0)=1)</formula>
    </cfRule>
    <cfRule type="expression" dxfId="8374" priority="10376">
      <formula>$H2899=1</formula>
    </cfRule>
  </conditionalFormatting>
  <conditionalFormatting sqref="C2905">
    <cfRule type="expression" dxfId="8373" priority="10349">
      <formula>(IF($C2905=0,1,0)=1)</formula>
    </cfRule>
  </conditionalFormatting>
  <conditionalFormatting sqref="S2905:S2908">
    <cfRule type="dataBar" priority="10348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{CEAF4274-FEE1-420B-AFD3-BDA992A05847}</x14:id>
        </ext>
      </extLst>
    </cfRule>
  </conditionalFormatting>
  <conditionalFormatting sqref="C2905">
    <cfRule type="expression" dxfId="8372" priority="10350">
      <formula>$H2905&lt;0</formula>
    </cfRule>
    <cfRule type="expression" dxfId="8371" priority="10351">
      <formula>(IF($C2905=1,1,0)=1)</formula>
    </cfRule>
    <cfRule type="expression" dxfId="8370" priority="10352">
      <formula>(IF($C2905=2,1,0)=1)</formula>
    </cfRule>
    <cfRule type="expression" dxfId="8369" priority="10353">
      <formula>(IF($C2905=3,1,0)=1)</formula>
    </cfRule>
    <cfRule type="expression" dxfId="8368" priority="10354">
      <formula>(IF($C2905=4,1,0)=1)</formula>
    </cfRule>
    <cfRule type="expression" dxfId="8367" priority="10355">
      <formula>(IF($C2905=5,1,0)=1)</formula>
    </cfRule>
    <cfRule type="expression" dxfId="8366" priority="10356">
      <formula>(IF($C2905=6,1,0)=1)</formula>
    </cfRule>
    <cfRule type="expression" dxfId="8365" priority="10357">
      <formula>(IF($C2905=7,1,0)=1)</formula>
    </cfRule>
    <cfRule type="expression" dxfId="8364" priority="10358">
      <formula>(IF($C2905=8,1,0)=1)</formula>
    </cfRule>
    <cfRule type="expression" dxfId="8363" priority="10359">
      <formula>(IF($C2905=9,1,0)=1)</formula>
    </cfRule>
    <cfRule type="expression" dxfId="8362" priority="10360">
      <formula>$H2905=1</formula>
    </cfRule>
  </conditionalFormatting>
  <conditionalFormatting sqref="E2908">
    <cfRule type="expression" dxfId="8361" priority="10347">
      <formula>(IF($C2908=0,1,0)=1)</formula>
    </cfRule>
  </conditionalFormatting>
  <conditionalFormatting sqref="E2907">
    <cfRule type="expression" dxfId="8360" priority="10346">
      <formula>(IF($C2907=0,1,0)=1)</formula>
    </cfRule>
  </conditionalFormatting>
  <conditionalFormatting sqref="E2906">
    <cfRule type="expression" dxfId="8359" priority="10345">
      <formula>(IF($C2906=0,1,0)=1)</formula>
    </cfRule>
  </conditionalFormatting>
  <conditionalFormatting sqref="E2905">
    <cfRule type="expression" dxfId="8358" priority="10344">
      <formula>(IF($C2905=0,1,0)=1)</formula>
    </cfRule>
  </conditionalFormatting>
  <conditionalFormatting sqref="E2908">
    <cfRule type="expression" dxfId="8357" priority="10342">
      <formula>(IF($C2908=0,1,0)=1)</formula>
    </cfRule>
  </conditionalFormatting>
  <conditionalFormatting sqref="E2904">
    <cfRule type="expression" dxfId="8356" priority="10338">
      <formula>(IF($C2904=0,1,0)=1)</formula>
    </cfRule>
  </conditionalFormatting>
  <conditionalFormatting sqref="E2904">
    <cfRule type="expression" dxfId="8355" priority="10343">
      <formula>(IF($C2904=0,1,0)=1)</formula>
    </cfRule>
  </conditionalFormatting>
  <conditionalFormatting sqref="E2907">
    <cfRule type="expression" dxfId="8354" priority="10341">
      <formula>(IF($C2907=0,1,0)=1)</formula>
    </cfRule>
  </conditionalFormatting>
  <conditionalFormatting sqref="E2906">
    <cfRule type="expression" dxfId="8353" priority="10340">
      <formula>(IF($C2906=0,1,0)=1)</formula>
    </cfRule>
  </conditionalFormatting>
  <conditionalFormatting sqref="E2905">
    <cfRule type="expression" dxfId="8352" priority="10339">
      <formula>(IF($C2905=0,1,0)=1)</formula>
    </cfRule>
  </conditionalFormatting>
  <conditionalFormatting sqref="F2905">
    <cfRule type="expression" dxfId="8351" priority="10327">
      <formula>$H2905&lt;0</formula>
    </cfRule>
    <cfRule type="expression" dxfId="8350" priority="10328">
      <formula>(IF($C2905=1,1,0)=1)</formula>
    </cfRule>
    <cfRule type="expression" dxfId="8349" priority="10329">
      <formula>(IF($C2905=2,1,0)=1)</formula>
    </cfRule>
    <cfRule type="expression" dxfId="8348" priority="10330">
      <formula>(IF($C2905=3,1,0)=1)</formula>
    </cfRule>
    <cfRule type="expression" dxfId="8347" priority="10331">
      <formula>(IF($C2905=4,1,0)=1)</formula>
    </cfRule>
    <cfRule type="expression" dxfId="8346" priority="10332">
      <formula>(IF($C2905=5,1,0)=1)</formula>
    </cfRule>
    <cfRule type="expression" dxfId="8345" priority="10333">
      <formula>(IF($C2905=6,1,0)=1)</formula>
    </cfRule>
    <cfRule type="expression" dxfId="8344" priority="10334">
      <formula>(IF($C2905=7,1,0)=1)</formula>
    </cfRule>
    <cfRule type="expression" dxfId="8343" priority="10335">
      <formula>(IF($C2905=8,1,0)=1)</formula>
    </cfRule>
    <cfRule type="expression" dxfId="8342" priority="10336">
      <formula>(IF($C2905=9,1,0)=1)</formula>
    </cfRule>
    <cfRule type="expression" dxfId="8341" priority="10337">
      <formula>$H2905=1</formula>
    </cfRule>
  </conditionalFormatting>
  <conditionalFormatting sqref="F2906">
    <cfRule type="expression" dxfId="8340" priority="10316">
      <formula>$H2906&lt;0</formula>
    </cfRule>
    <cfRule type="expression" dxfId="8339" priority="10317">
      <formula>(IF($C2906=1,1,0)=1)</formula>
    </cfRule>
    <cfRule type="expression" dxfId="8338" priority="10318">
      <formula>(IF($C2906=2,1,0)=1)</formula>
    </cfRule>
    <cfRule type="expression" dxfId="8337" priority="10319">
      <formula>(IF($C2906=3,1,0)=1)</formula>
    </cfRule>
    <cfRule type="expression" dxfId="8336" priority="10320">
      <formula>(IF($C2906=4,1,0)=1)</formula>
    </cfRule>
    <cfRule type="expression" dxfId="8335" priority="10321">
      <formula>(IF($C2906=5,1,0)=1)</formula>
    </cfRule>
    <cfRule type="expression" dxfId="8334" priority="10322">
      <formula>(IF($C2906=6,1,0)=1)</formula>
    </cfRule>
    <cfRule type="expression" dxfId="8333" priority="10323">
      <formula>(IF($C2906=7,1,0)=1)</formula>
    </cfRule>
    <cfRule type="expression" dxfId="8332" priority="10324">
      <formula>(IF($C2906=8,1,0)=1)</formula>
    </cfRule>
    <cfRule type="expression" dxfId="8331" priority="10325">
      <formula>(IF($C2906=9,1,0)=1)</formula>
    </cfRule>
    <cfRule type="expression" dxfId="8330" priority="10326">
      <formula>$H2906=1</formula>
    </cfRule>
  </conditionalFormatting>
  <conditionalFormatting sqref="F2907">
    <cfRule type="expression" dxfId="8329" priority="10305">
      <formula>$H2907&lt;0</formula>
    </cfRule>
    <cfRule type="expression" dxfId="8328" priority="10306">
      <formula>(IF($C2907=1,1,0)=1)</formula>
    </cfRule>
    <cfRule type="expression" dxfId="8327" priority="10307">
      <formula>(IF($C2907=2,1,0)=1)</formula>
    </cfRule>
    <cfRule type="expression" dxfId="8326" priority="10308">
      <formula>(IF($C2907=3,1,0)=1)</formula>
    </cfRule>
    <cfRule type="expression" dxfId="8325" priority="10309">
      <formula>(IF($C2907=4,1,0)=1)</formula>
    </cfRule>
    <cfRule type="expression" dxfId="8324" priority="10310">
      <formula>(IF($C2907=5,1,0)=1)</formula>
    </cfRule>
    <cfRule type="expression" dxfId="8323" priority="10311">
      <formula>(IF($C2907=6,1,0)=1)</formula>
    </cfRule>
    <cfRule type="expression" dxfId="8322" priority="10312">
      <formula>(IF($C2907=7,1,0)=1)</formula>
    </cfRule>
    <cfRule type="expression" dxfId="8321" priority="10313">
      <formula>(IF($C2907=8,1,0)=1)</formula>
    </cfRule>
    <cfRule type="expression" dxfId="8320" priority="10314">
      <formula>(IF($C2907=9,1,0)=1)</formula>
    </cfRule>
    <cfRule type="expression" dxfId="8319" priority="10315">
      <formula>$H2907=1</formula>
    </cfRule>
  </conditionalFormatting>
  <conditionalFormatting sqref="F2908">
    <cfRule type="expression" dxfId="8318" priority="10294">
      <formula>$H2908&lt;0</formula>
    </cfRule>
    <cfRule type="expression" dxfId="8317" priority="10295">
      <formula>(IF($C2908=1,1,0)=1)</formula>
    </cfRule>
    <cfRule type="expression" dxfId="8316" priority="10296">
      <formula>(IF($C2908=2,1,0)=1)</formula>
    </cfRule>
    <cfRule type="expression" dxfId="8315" priority="10297">
      <formula>(IF($C2908=3,1,0)=1)</formula>
    </cfRule>
    <cfRule type="expression" dxfId="8314" priority="10298">
      <formula>(IF($C2908=4,1,0)=1)</formula>
    </cfRule>
    <cfRule type="expression" dxfId="8313" priority="10299">
      <formula>(IF($C2908=5,1,0)=1)</formula>
    </cfRule>
    <cfRule type="expression" dxfId="8312" priority="10300">
      <formula>(IF($C2908=6,1,0)=1)</formula>
    </cfRule>
    <cfRule type="expression" dxfId="8311" priority="10301">
      <formula>(IF($C2908=7,1,0)=1)</formula>
    </cfRule>
    <cfRule type="expression" dxfId="8310" priority="10302">
      <formula>(IF($C2908=8,1,0)=1)</formula>
    </cfRule>
    <cfRule type="expression" dxfId="8309" priority="10303">
      <formula>(IF($C2908=9,1,0)=1)</formula>
    </cfRule>
    <cfRule type="expression" dxfId="8308" priority="10304">
      <formula>$H2908=1</formula>
    </cfRule>
  </conditionalFormatting>
  <conditionalFormatting sqref="I2890:J2890">
    <cfRule type="expression" dxfId="8307" priority="10293">
      <formula>(IF($C2890=0,1,0)=1)</formula>
    </cfRule>
  </conditionalFormatting>
  <conditionalFormatting sqref="I2888:J2888">
    <cfRule type="expression" dxfId="8306" priority="10292">
      <formula>(IF($C2888=0,1,0)=1)</formula>
    </cfRule>
  </conditionalFormatting>
  <conditionalFormatting sqref="J2887">
    <cfRule type="expression" dxfId="8305" priority="10291">
      <formula>(IF($C2887=0,1,0)=1)</formula>
    </cfRule>
  </conditionalFormatting>
  <conditionalFormatting sqref="J2894">
    <cfRule type="expression" dxfId="8304" priority="10290">
      <formula>(IF($C2894=0,1,0)=1)</formula>
    </cfRule>
  </conditionalFormatting>
  <conditionalFormatting sqref="I2891">
    <cfRule type="expression" dxfId="8303" priority="10289">
      <formula>(IF($C2891=0,1,0)=1)</formula>
    </cfRule>
  </conditionalFormatting>
  <conditionalFormatting sqref="I2895">
    <cfRule type="expression" dxfId="8302" priority="10288">
      <formula>(IF($C2895=0,1,0)=1)</formula>
    </cfRule>
  </conditionalFormatting>
  <conditionalFormatting sqref="J2895">
    <cfRule type="expression" dxfId="8301" priority="10287">
      <formula>(IF($C2895=0,1,0)=1)</formula>
    </cfRule>
  </conditionalFormatting>
  <conditionalFormatting sqref="J2895">
    <cfRule type="expression" dxfId="8300" priority="10286">
      <formula>(IF($C2895=0,1,0)=1)</formula>
    </cfRule>
  </conditionalFormatting>
  <conditionalFormatting sqref="I2895">
    <cfRule type="expression" dxfId="8299" priority="10285">
      <formula>(IF($C2895=0,1,0)=1)</formula>
    </cfRule>
  </conditionalFormatting>
  <conditionalFormatting sqref="J2894">
    <cfRule type="expression" dxfId="8298" priority="10284">
      <formula>(IF($C2894=0,1,0)=1)</formula>
    </cfRule>
  </conditionalFormatting>
  <conditionalFormatting sqref="L2871">
    <cfRule type="expression" dxfId="8297" priority="10283">
      <formula>(IF($C2871=0,1,0)=1)</formula>
    </cfRule>
  </conditionalFormatting>
  <conditionalFormatting sqref="L2882">
    <cfRule type="expression" dxfId="8296" priority="10282">
      <formula>(IF($C2882=0,1,0)=1)</formula>
    </cfRule>
  </conditionalFormatting>
  <conditionalFormatting sqref="L2883">
    <cfRule type="expression" dxfId="8295" priority="10281">
      <formula>(IF($C2883=0,1,0)=1)</formula>
    </cfRule>
  </conditionalFormatting>
  <conditionalFormatting sqref="L2884:L2886">
    <cfRule type="expression" dxfId="8294" priority="10280">
      <formula>(IF($C2884=0,1,0)=1)</formula>
    </cfRule>
  </conditionalFormatting>
  <conditionalFormatting sqref="L2897">
    <cfRule type="expression" dxfId="8293" priority="10279">
      <formula>(IF($C2897=0,1,0)=1)</formula>
    </cfRule>
  </conditionalFormatting>
  <conditionalFormatting sqref="L2898">
    <cfRule type="expression" dxfId="8292" priority="10278">
      <formula>(IF($C2898=0,1,0)=1)</formula>
    </cfRule>
  </conditionalFormatting>
  <conditionalFormatting sqref="G2871">
    <cfRule type="expression" dxfId="8291" priority="10277">
      <formula>(IF($C2871=0,1,0)=1)</formula>
    </cfRule>
  </conditionalFormatting>
  <conditionalFormatting sqref="G2883">
    <cfRule type="expression" dxfId="8290" priority="10276">
      <formula>(IF($C2883=0,1,0)=1)</formula>
    </cfRule>
  </conditionalFormatting>
  <conditionalFormatting sqref="G2886">
    <cfRule type="expression" dxfId="8289" priority="10264">
      <formula>(IF($C2886=0,1,0)=1)</formula>
    </cfRule>
  </conditionalFormatting>
  <conditionalFormatting sqref="G2886">
    <cfRule type="expression" dxfId="8288" priority="10265">
      <formula>$H2886&lt;0</formula>
    </cfRule>
    <cfRule type="expression" dxfId="8287" priority="10266">
      <formula>(IF($C2886=1,1,0)=1)</formula>
    </cfRule>
    <cfRule type="expression" dxfId="8286" priority="10267">
      <formula>(IF($C2886=2,1,0)=1)</formula>
    </cfRule>
    <cfRule type="expression" dxfId="8285" priority="10268">
      <formula>(IF($C2886=3,1,0)=1)</formula>
    </cfRule>
    <cfRule type="expression" dxfId="8284" priority="10269">
      <formula>(IF($C2886=4,1,0)=1)</formula>
    </cfRule>
    <cfRule type="expression" dxfId="8283" priority="10270">
      <formula>(IF($C2886=5,1,0)=1)</formula>
    </cfRule>
    <cfRule type="expression" dxfId="8282" priority="10271">
      <formula>(IF($C2886=6,1,0)=1)</formula>
    </cfRule>
    <cfRule type="expression" dxfId="8281" priority="10272">
      <formula>(IF($C2886=7,1,0)=1)</formula>
    </cfRule>
    <cfRule type="expression" dxfId="8280" priority="10273">
      <formula>(IF($C2886=8,1,0)=1)</formula>
    </cfRule>
    <cfRule type="expression" dxfId="8279" priority="10274">
      <formula>(IF($C2886=9,1,0)=1)</formula>
    </cfRule>
    <cfRule type="expression" dxfId="8278" priority="10275">
      <formula>$H2886=1</formula>
    </cfRule>
  </conditionalFormatting>
  <conditionalFormatting sqref="G2898">
    <cfRule type="expression" dxfId="8277" priority="10263">
      <formula>(IF($C2898=0,1,0)=1)</formula>
    </cfRule>
  </conditionalFormatting>
  <conditionalFormatting sqref="G2860">
    <cfRule type="expression" dxfId="8276" priority="10262">
      <formula>(IF($C2860=0,1,0)=1)</formula>
    </cfRule>
  </conditionalFormatting>
  <conditionalFormatting sqref="G2899:H2899">
    <cfRule type="expression" dxfId="8275" priority="10248">
      <formula>(IF($C2899=0,1,0)=1)</formula>
    </cfRule>
  </conditionalFormatting>
  <conditionalFormatting sqref="C2899:D2899 D2901 D2903 D2905 D2907">
    <cfRule type="expression" dxfId="8274" priority="10247">
      <formula>(IF($C2899=0,1,0)=1)</formula>
    </cfRule>
  </conditionalFormatting>
  <conditionalFormatting sqref="S2899">
    <cfRule type="dataBar" priority="10246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{7F32B081-CC8A-43D5-995B-8D8EAA064599}</x14:id>
        </ext>
      </extLst>
    </cfRule>
  </conditionalFormatting>
  <conditionalFormatting sqref="P2899:Q2899 S2899">
    <cfRule type="expression" dxfId="8273" priority="10245">
      <formula>(IF($C2899=0,1,0)=1)</formula>
    </cfRule>
  </conditionalFormatting>
  <conditionalFormatting sqref="F2899:F2903">
    <cfRule type="expression" dxfId="8272" priority="10244">
      <formula>(IF($C2899=0,1,0)=1)</formula>
    </cfRule>
  </conditionalFormatting>
  <conditionalFormatting sqref="H2899">
    <cfRule type="iconSet" priority="10249">
      <iconSet iconSet="3Symbols" showValue="0">
        <cfvo type="percent" val="0"/>
        <cfvo type="num" val="0"/>
        <cfvo type="num" val="1"/>
      </iconSet>
    </cfRule>
  </conditionalFormatting>
  <conditionalFormatting sqref="C2899:D2899 F2899:G2899 F2900:F2903 D2901 D2903 D2905 D2907">
    <cfRule type="expression" dxfId="8271" priority="10250">
      <formula>$H2899&lt;0</formula>
    </cfRule>
    <cfRule type="expression" dxfId="8270" priority="10251">
      <formula>(IF($C2899=1,1,0)=1)</formula>
    </cfRule>
    <cfRule type="expression" dxfId="8269" priority="10252">
      <formula>(IF($C2899=2,1,0)=1)</formula>
    </cfRule>
    <cfRule type="expression" dxfId="8268" priority="10253">
      <formula>(IF($C2899=3,1,0)=1)</formula>
    </cfRule>
    <cfRule type="expression" dxfId="8267" priority="10254">
      <formula>(IF($C2899=4,1,0)=1)</formula>
    </cfRule>
    <cfRule type="expression" dxfId="8266" priority="10255">
      <formula>(IF($C2899=5,1,0)=1)</formula>
    </cfRule>
    <cfRule type="expression" dxfId="8265" priority="10256">
      <formula>(IF($C2899=6,1,0)=1)</formula>
    </cfRule>
    <cfRule type="expression" dxfId="8264" priority="10257">
      <formula>(IF($C2899=7,1,0)=1)</formula>
    </cfRule>
    <cfRule type="expression" dxfId="8263" priority="10258">
      <formula>(IF($C2899=8,1,0)=1)</formula>
    </cfRule>
    <cfRule type="expression" dxfId="8262" priority="10259">
      <formula>(IF($C2899=9,1,0)=1)</formula>
    </cfRule>
    <cfRule type="expression" dxfId="8261" priority="10260">
      <formula>$H2899=1</formula>
    </cfRule>
  </conditionalFormatting>
  <conditionalFormatting sqref="G2900:H2903">
    <cfRule type="expression" dxfId="8260" priority="10232">
      <formula>(IF($C2900=0,1,0)=1)</formula>
    </cfRule>
  </conditionalFormatting>
  <conditionalFormatting sqref="C2900:D2900 C2901:C2903 D2902 D2904 D2906 D2908">
    <cfRule type="expression" dxfId="8259" priority="10231">
      <formula>(IF($C2900=0,1,0)=1)</formula>
    </cfRule>
  </conditionalFormatting>
  <conditionalFormatting sqref="S2900:S2903">
    <cfRule type="dataBar" priority="10230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{E310C566-6B85-4DC7-9F9E-49AE3547344D}</x14:id>
        </ext>
      </extLst>
    </cfRule>
  </conditionalFormatting>
  <conditionalFormatting sqref="P2900:Q2903 S2900:S2903">
    <cfRule type="expression" dxfId="8258" priority="10229">
      <formula>(IF($C2900=0,1,0)=1)</formula>
    </cfRule>
  </conditionalFormatting>
  <conditionalFormatting sqref="C2900:D2900 C2901:C2903 G2900:G2903 D2902 D2904 D2906 D2908">
    <cfRule type="expression" dxfId="8257" priority="10233">
      <formula>$H2900&lt;0</formula>
    </cfRule>
    <cfRule type="expression" dxfId="8256" priority="10234">
      <formula>(IF($C2900=1,1,0)=1)</formula>
    </cfRule>
    <cfRule type="expression" dxfId="8255" priority="10235">
      <formula>(IF($C2900=2,1,0)=1)</formula>
    </cfRule>
    <cfRule type="expression" dxfId="8254" priority="10236">
      <formula>(IF($C2900=3,1,0)=1)</formula>
    </cfRule>
    <cfRule type="expression" dxfId="8253" priority="10237">
      <formula>(IF($C2900=4,1,0)=1)</formula>
    </cfRule>
    <cfRule type="expression" dxfId="8252" priority="10238">
      <formula>(IF($C2900=5,1,0)=1)</formula>
    </cfRule>
    <cfRule type="expression" dxfId="8251" priority="10239">
      <formula>(IF($C2900=6,1,0)=1)</formula>
    </cfRule>
    <cfRule type="expression" dxfId="8250" priority="10240">
      <formula>(IF($C2900=7,1,0)=1)</formula>
    </cfRule>
    <cfRule type="expression" dxfId="8249" priority="10241">
      <formula>(IF($C2900=8,1,0)=1)</formula>
    </cfRule>
    <cfRule type="expression" dxfId="8248" priority="10242">
      <formula>(IF($C2900=9,1,0)=1)</formula>
    </cfRule>
    <cfRule type="expression" dxfId="8247" priority="10243">
      <formula>$H2900=1</formula>
    </cfRule>
  </conditionalFormatting>
  <conditionalFormatting sqref="H2900:H2903">
    <cfRule type="iconSet" priority="10261">
      <iconSet iconSet="3Symbols" showValue="0">
        <cfvo type="percent" val="0"/>
        <cfvo type="num" val="0"/>
        <cfvo type="num" val="1"/>
      </iconSet>
    </cfRule>
  </conditionalFormatting>
  <conditionalFormatting sqref="L2899:L2903">
    <cfRule type="expression" dxfId="8246" priority="10228">
      <formula>(IF($C2899=0,1,0)=1)</formula>
    </cfRule>
  </conditionalFormatting>
  <conditionalFormatting sqref="E2899:E2903">
    <cfRule type="expression" dxfId="8245" priority="10217">
      <formula>$H2899&lt;0</formula>
    </cfRule>
    <cfRule type="expression" dxfId="8244" priority="10218">
      <formula>(IF($C2899=1,1,0)=1)</formula>
    </cfRule>
    <cfRule type="expression" dxfId="8243" priority="10219">
      <formula>(IF($C2899=2,1,0)=1)</formula>
    </cfRule>
    <cfRule type="expression" dxfId="8242" priority="10220">
      <formula>(IF($C2899=3,1,0)=1)</formula>
    </cfRule>
    <cfRule type="expression" dxfId="8241" priority="10221">
      <formula>(IF($C2899=4,1,0)=1)</formula>
    </cfRule>
    <cfRule type="expression" dxfId="8240" priority="10222">
      <formula>(IF($C2899=5,1,0)=1)</formula>
    </cfRule>
    <cfRule type="expression" dxfId="8239" priority="10223">
      <formula>(IF($C2899=6,1,0)=1)</formula>
    </cfRule>
    <cfRule type="expression" dxfId="8238" priority="10224">
      <formula>(IF($C2899=7,1,0)=1)</formula>
    </cfRule>
    <cfRule type="expression" dxfId="8237" priority="10225">
      <formula>(IF($C2899=8,1,0)=1)</formula>
    </cfRule>
    <cfRule type="expression" dxfId="8236" priority="10226">
      <formula>(IF($C2899=9,1,0)=1)</formula>
    </cfRule>
    <cfRule type="expression" dxfId="8235" priority="10227">
      <formula>$H2899=1</formula>
    </cfRule>
  </conditionalFormatting>
  <conditionalFormatting sqref="E2902">
    <cfRule type="expression" dxfId="8234" priority="10216">
      <formula>(IF($C2902=0,1,0)=1)</formula>
    </cfRule>
  </conditionalFormatting>
  <conditionalFormatting sqref="E2901">
    <cfRule type="expression" dxfId="8233" priority="10215">
      <formula>(IF($C2901=0,1,0)=1)</formula>
    </cfRule>
  </conditionalFormatting>
  <conditionalFormatting sqref="E2900">
    <cfRule type="expression" dxfId="8232" priority="10214">
      <formula>(IF($C2900=0,1,0)=1)</formula>
    </cfRule>
  </conditionalFormatting>
  <conditionalFormatting sqref="E2899">
    <cfRule type="expression" dxfId="8231" priority="10213">
      <formula>(IF($C2899=0,1,0)=1)</formula>
    </cfRule>
  </conditionalFormatting>
  <conditionalFormatting sqref="E2903">
    <cfRule type="expression" dxfId="8230" priority="10212">
      <formula>(IF($C2903=0,1,0)=1)</formula>
    </cfRule>
  </conditionalFormatting>
  <conditionalFormatting sqref="I2885:J2885 I2886:I2887">
    <cfRule type="expression" dxfId="8229" priority="10211">
      <formula>(IF($C2885=0,1,0)=1)</formula>
    </cfRule>
  </conditionalFormatting>
  <conditionalFormatting sqref="G2845">
    <cfRule type="expression" dxfId="8228" priority="10210">
      <formula>(IF($C2845=0,1,0)=1)</formula>
    </cfRule>
  </conditionalFormatting>
  <conditionalFormatting sqref="G2845">
    <cfRule type="expression" dxfId="8227" priority="10209">
      <formula>(IF($C2845=0,1,0)=1)</formula>
    </cfRule>
  </conditionalFormatting>
  <conditionalFormatting sqref="J2893">
    <cfRule type="expression" dxfId="8226" priority="10208">
      <formula>(IF($C2893=0,1,0)=1)</formula>
    </cfRule>
  </conditionalFormatting>
  <conditionalFormatting sqref="J2892">
    <cfRule type="expression" dxfId="8225" priority="10203">
      <formula>(IF($C2892=0,1,0)=1)</formula>
    </cfRule>
  </conditionalFormatting>
  <conditionalFormatting sqref="J2891">
    <cfRule type="expression" dxfId="8224" priority="10202">
      <formula>(IF($C2891=0,1,0)=1)</formula>
    </cfRule>
  </conditionalFormatting>
  <conditionalFormatting sqref="J2893">
    <cfRule type="expression" dxfId="8223" priority="10207">
      <formula>(IF($C2893=0,1,0)=1)</formula>
    </cfRule>
  </conditionalFormatting>
  <conditionalFormatting sqref="J2892">
    <cfRule type="expression" dxfId="8222" priority="10206">
      <formula>(IF($C2892=0,1,0)=1)</formula>
    </cfRule>
  </conditionalFormatting>
  <conditionalFormatting sqref="I2892">
    <cfRule type="expression" dxfId="8221" priority="10205">
      <formula>(IF($C2892=0,1,0)=1)</formula>
    </cfRule>
  </conditionalFormatting>
  <conditionalFormatting sqref="I2892">
    <cfRule type="expression" dxfId="8220" priority="10204">
      <formula>(IF($C2892=0,1,0)=1)</formula>
    </cfRule>
  </conditionalFormatting>
  <conditionalFormatting sqref="I2889:J2889">
    <cfRule type="expression" dxfId="8219" priority="10201">
      <formula>(IF($C2889=0,1,0)=1)</formula>
    </cfRule>
  </conditionalFormatting>
  <conditionalFormatting sqref="J2898">
    <cfRule type="expression" dxfId="8218" priority="10200">
      <formula>(IF($C2898=0,1,0)=1)</formula>
    </cfRule>
  </conditionalFormatting>
  <conditionalFormatting sqref="J2896">
    <cfRule type="expression" dxfId="8217" priority="10198">
      <formula>(IF($C2896=0,1,0)=1)</formula>
    </cfRule>
  </conditionalFormatting>
  <conditionalFormatting sqref="I2893">
    <cfRule type="expression" dxfId="8216" priority="10196">
      <formula>(IF($C2893=0,1,0)=1)</formula>
    </cfRule>
  </conditionalFormatting>
  <conditionalFormatting sqref="I2893">
    <cfRule type="expression" dxfId="8215" priority="10195">
      <formula>(IF($C2893=0,1,0)=1)</formula>
    </cfRule>
  </conditionalFormatting>
  <conditionalFormatting sqref="I2894">
    <cfRule type="expression" dxfId="8214" priority="10194">
      <formula>(IF($C2894=0,1,0)=1)</formula>
    </cfRule>
  </conditionalFormatting>
  <conditionalFormatting sqref="I2894">
    <cfRule type="expression" dxfId="8213" priority="10193">
      <formula>(IF($C2894=0,1,0)=1)</formula>
    </cfRule>
  </conditionalFormatting>
  <conditionalFormatting sqref="I2896">
    <cfRule type="expression" dxfId="8212" priority="10192">
      <formula>(IF($C2896=0,1,0)=1)</formula>
    </cfRule>
  </conditionalFormatting>
  <conditionalFormatting sqref="I2897:J2897 I2898">
    <cfRule type="expression" dxfId="8211" priority="10199">
      <formula>(IF($C2897=0,1,0)=1)</formula>
    </cfRule>
  </conditionalFormatting>
  <conditionalFormatting sqref="J2899">
    <cfRule type="expression" dxfId="8210" priority="10188">
      <formula>(IF($C2899=0,1,0)=1)</formula>
    </cfRule>
  </conditionalFormatting>
  <conditionalFormatting sqref="J2906">
    <cfRule type="expression" dxfId="8209" priority="10187">
      <formula>(IF($C2906=0,1,0)=1)</formula>
    </cfRule>
  </conditionalFormatting>
  <conditionalFormatting sqref="I2903">
    <cfRule type="expression" dxfId="8208" priority="10186">
      <formula>(IF($C2903=0,1,0)=1)</formula>
    </cfRule>
  </conditionalFormatting>
  <conditionalFormatting sqref="I2907">
    <cfRule type="expression" dxfId="8207" priority="10185">
      <formula>(IF($C2907=0,1,0)=1)</formula>
    </cfRule>
  </conditionalFormatting>
  <conditionalFormatting sqref="J2907">
    <cfRule type="expression" dxfId="8206" priority="10184">
      <formula>(IF($C2907=0,1,0)=1)</formula>
    </cfRule>
  </conditionalFormatting>
  <conditionalFormatting sqref="J2907">
    <cfRule type="expression" dxfId="8205" priority="10183">
      <formula>(IF($C2907=0,1,0)=1)</formula>
    </cfRule>
  </conditionalFormatting>
  <conditionalFormatting sqref="I2907">
    <cfRule type="expression" dxfId="8204" priority="10182">
      <formula>(IF($C2907=0,1,0)=1)</formula>
    </cfRule>
  </conditionalFormatting>
  <conditionalFormatting sqref="J2906">
    <cfRule type="expression" dxfId="8203" priority="10181">
      <formula>(IF($C2906=0,1,0)=1)</formula>
    </cfRule>
  </conditionalFormatting>
  <conditionalFormatting sqref="I2899">
    <cfRule type="expression" dxfId="8202" priority="10180">
      <formula>(IF($C2899=0,1,0)=1)</formula>
    </cfRule>
  </conditionalFormatting>
  <conditionalFormatting sqref="J2905">
    <cfRule type="expression" dxfId="8201" priority="10179">
      <formula>(IF($C2905=0,1,0)=1)</formula>
    </cfRule>
  </conditionalFormatting>
  <conditionalFormatting sqref="H2807:H2808">
    <cfRule type="iconSet" priority="10766">
      <iconSet iconSet="3Symbols" showValue="0">
        <cfvo type="percent" val="0"/>
        <cfvo type="num" val="0"/>
        <cfvo type="num" val="1"/>
      </iconSet>
    </cfRule>
  </conditionalFormatting>
  <conditionalFormatting sqref="H2819:H2820">
    <cfRule type="iconSet" priority="10767">
      <iconSet iconSet="3Symbols" showValue="0">
        <cfvo type="percent" val="0"/>
        <cfvo type="num" val="0"/>
        <cfvo type="num" val="1"/>
      </iconSet>
    </cfRule>
  </conditionalFormatting>
  <conditionalFormatting sqref="H2830:H2831">
    <cfRule type="iconSet" priority="10768">
      <iconSet iconSet="3Symbols" showValue="0">
        <cfvo type="percent" val="0"/>
        <cfvo type="num" val="0"/>
        <cfvo type="num" val="1"/>
      </iconSet>
    </cfRule>
  </conditionalFormatting>
  <conditionalFormatting sqref="H2842:H2843">
    <cfRule type="iconSet" priority="10769">
      <iconSet iconSet="3Symbols" showValue="0">
        <cfvo type="percent" val="0"/>
        <cfvo type="num" val="0"/>
        <cfvo type="num" val="1"/>
      </iconSet>
    </cfRule>
  </conditionalFormatting>
  <conditionalFormatting sqref="H2854:H2855">
    <cfRule type="iconSet" priority="10770">
      <iconSet iconSet="3Symbols" showValue="0">
        <cfvo type="percent" val="0"/>
        <cfvo type="num" val="0"/>
        <cfvo type="num" val="1"/>
      </iconSet>
    </cfRule>
  </conditionalFormatting>
  <conditionalFormatting sqref="H2869:H2870">
    <cfRule type="iconSet" priority="10771">
      <iconSet iconSet="3Symbols" showValue="0">
        <cfvo type="percent" val="0"/>
        <cfvo type="num" val="0"/>
        <cfvo type="num" val="1"/>
      </iconSet>
    </cfRule>
  </conditionalFormatting>
  <conditionalFormatting sqref="H2880:H2881">
    <cfRule type="iconSet" priority="10772">
      <iconSet iconSet="3Symbols" showValue="0">
        <cfvo type="percent" val="0"/>
        <cfvo type="num" val="0"/>
        <cfvo type="num" val="1"/>
      </iconSet>
    </cfRule>
  </conditionalFormatting>
  <conditionalFormatting sqref="J2896">
    <cfRule type="expression" dxfId="8200" priority="10197">
      <formula>(IF($C2896=0,1,0)=1)</formula>
    </cfRule>
  </conditionalFormatting>
  <conditionalFormatting sqref="I2896">
    <cfRule type="expression" dxfId="8199" priority="10191">
      <formula>(IF($C2896=0,1,0)=1)</formula>
    </cfRule>
  </conditionalFormatting>
  <conditionalFormatting sqref="H2895:H2896">
    <cfRule type="iconSet" priority="10773">
      <iconSet iconSet="3Symbols" showValue="0">
        <cfvo type="percent" val="0"/>
        <cfvo type="num" val="0"/>
        <cfvo type="num" val="1"/>
      </iconSet>
    </cfRule>
  </conditionalFormatting>
  <conditionalFormatting sqref="I2902:J2902">
    <cfRule type="expression" dxfId="8198" priority="10190">
      <formula>(IF($C2902=0,1,0)=1)</formula>
    </cfRule>
  </conditionalFormatting>
  <conditionalFormatting sqref="I2900:J2900">
    <cfRule type="expression" dxfId="8197" priority="10189">
      <formula>(IF($C2900=0,1,0)=1)</formula>
    </cfRule>
  </conditionalFormatting>
  <conditionalFormatting sqref="J2904">
    <cfRule type="expression" dxfId="8196" priority="10174">
      <formula>(IF($C2904=0,1,0)=1)</formula>
    </cfRule>
  </conditionalFormatting>
  <conditionalFormatting sqref="J2903">
    <cfRule type="expression" dxfId="8195" priority="10173">
      <formula>(IF($C2903=0,1,0)=1)</formula>
    </cfRule>
  </conditionalFormatting>
  <conditionalFormatting sqref="J2905">
    <cfRule type="expression" dxfId="8194" priority="10178">
      <formula>(IF($C2905=0,1,0)=1)</formula>
    </cfRule>
  </conditionalFormatting>
  <conditionalFormatting sqref="J2904">
    <cfRule type="expression" dxfId="8193" priority="10177">
      <formula>(IF($C2904=0,1,0)=1)</formula>
    </cfRule>
  </conditionalFormatting>
  <conditionalFormatting sqref="I2904">
    <cfRule type="expression" dxfId="8192" priority="10176">
      <formula>(IF($C2904=0,1,0)=1)</formula>
    </cfRule>
  </conditionalFormatting>
  <conditionalFormatting sqref="I2904">
    <cfRule type="expression" dxfId="8191" priority="10175">
      <formula>(IF($C2904=0,1,0)=1)</formula>
    </cfRule>
  </conditionalFormatting>
  <conditionalFormatting sqref="I2901:J2901">
    <cfRule type="expression" dxfId="8190" priority="10172">
      <formula>(IF($C2901=0,1,0)=1)</formula>
    </cfRule>
  </conditionalFormatting>
  <conditionalFormatting sqref="J2908">
    <cfRule type="expression" dxfId="8189" priority="10171">
      <formula>(IF($C2908=0,1,0)=1)</formula>
    </cfRule>
  </conditionalFormatting>
  <conditionalFormatting sqref="J2908">
    <cfRule type="expression" dxfId="8188" priority="10170">
      <formula>(IF($C2908=0,1,0)=1)</formula>
    </cfRule>
  </conditionalFormatting>
  <conditionalFormatting sqref="I2905">
    <cfRule type="expression" dxfId="8187" priority="10169">
      <formula>(IF($C2905=0,1,0)=1)</formula>
    </cfRule>
  </conditionalFormatting>
  <conditionalFormatting sqref="I2905">
    <cfRule type="expression" dxfId="8186" priority="10168">
      <formula>(IF($C2905=0,1,0)=1)</formula>
    </cfRule>
  </conditionalFormatting>
  <conditionalFormatting sqref="I2906">
    <cfRule type="expression" dxfId="8185" priority="10167">
      <formula>(IF($C2906=0,1,0)=1)</formula>
    </cfRule>
  </conditionalFormatting>
  <conditionalFormatting sqref="I2906">
    <cfRule type="expression" dxfId="8184" priority="10166">
      <formula>(IF($C2906=0,1,0)=1)</formula>
    </cfRule>
  </conditionalFormatting>
  <conditionalFormatting sqref="I2908">
    <cfRule type="expression" dxfId="8183" priority="10165">
      <formula>(IF($C2908=0,1,0)=1)</formula>
    </cfRule>
  </conditionalFormatting>
  <conditionalFormatting sqref="I2908">
    <cfRule type="expression" dxfId="8182" priority="10164">
      <formula>(IF($C2908=0,1,0)=1)</formula>
    </cfRule>
  </conditionalFormatting>
  <conditionalFormatting sqref="H2905:H2908">
    <cfRule type="iconSet" priority="10774">
      <iconSet iconSet="3Symbols" showValue="0">
        <cfvo type="percent" val="0"/>
        <cfvo type="num" val="0"/>
        <cfvo type="num" val="1"/>
      </iconSet>
    </cfRule>
  </conditionalFormatting>
  <conditionalFormatting sqref="K2811:K2820">
    <cfRule type="expression" dxfId="8181" priority="10161">
      <formula>(IF($C2811=0,1,0)=1)</formula>
    </cfRule>
  </conditionalFormatting>
  <conditionalFormatting sqref="K2810">
    <cfRule type="expression" dxfId="8180" priority="10160">
      <formula>(IF($C2810=0,1,0)=1)</formula>
    </cfRule>
  </conditionalFormatting>
  <conditionalFormatting sqref="K2822:K2831">
    <cfRule type="expression" dxfId="8179" priority="10159">
      <formula>(IF($C2822=0,1,0)=1)</formula>
    </cfRule>
  </conditionalFormatting>
  <conditionalFormatting sqref="K2834:K2843">
    <cfRule type="expression" dxfId="8178" priority="10158">
      <formula>(IF($C2834=0,1,0)=1)</formula>
    </cfRule>
  </conditionalFormatting>
  <conditionalFormatting sqref="K2846:K2855">
    <cfRule type="expression" dxfId="8177" priority="10157">
      <formula>(IF($C2846=0,1,0)=1)</formula>
    </cfRule>
  </conditionalFormatting>
  <conditionalFormatting sqref="K2859:K2860">
    <cfRule type="expression" dxfId="8176" priority="10156">
      <formula>(IF($C2859=0,1,0)=1)</formula>
    </cfRule>
  </conditionalFormatting>
  <conditionalFormatting sqref="K2871">
    <cfRule type="expression" dxfId="8175" priority="10155">
      <formula>(IF($C2871=0,1,0)=1)</formula>
    </cfRule>
  </conditionalFormatting>
  <conditionalFormatting sqref="K2882:K2883">
    <cfRule type="expression" dxfId="8174" priority="10154">
      <formula>(IF($C2882=0,1,0)=1)</formula>
    </cfRule>
  </conditionalFormatting>
  <conditionalFormatting sqref="K2884">
    <cfRule type="expression" dxfId="8173" priority="10153">
      <formula>(IF($C2884=0,1,0)=1)</formula>
    </cfRule>
  </conditionalFormatting>
  <conditionalFormatting sqref="K2885:K2886">
    <cfRule type="expression" dxfId="8172" priority="10152">
      <formula>(IF($C2885=0,1,0)=1)</formula>
    </cfRule>
  </conditionalFormatting>
  <conditionalFormatting sqref="K2897:K2898">
    <cfRule type="expression" dxfId="8171" priority="10151">
      <formula>(IF($C2897=0,1,0)=1)</formula>
    </cfRule>
  </conditionalFormatting>
  <conditionalFormatting sqref="K2887">
    <cfRule type="expression" dxfId="8170" priority="10150">
      <formula>(IF($C2887=0,1,0)=1)</formula>
    </cfRule>
  </conditionalFormatting>
  <conditionalFormatting sqref="K2888:K2896">
    <cfRule type="expression" dxfId="8169" priority="10149">
      <formula>(IF($C2888=0,1,0)=1)</formula>
    </cfRule>
  </conditionalFormatting>
  <conditionalFormatting sqref="K2899:K2908">
    <cfRule type="expression" dxfId="8168" priority="10148">
      <formula>(IF($C2899=0,1,0)=1)</formula>
    </cfRule>
  </conditionalFormatting>
  <conditionalFormatting sqref="D2946 I2946:J2946 G2947:J2949 G2963:J2966 G2977:J2978 G2976:H2976 G2957:J2957 G2960:J2960 G2999:J3004 H2967:K2974 F2951:G2952 H2950:J2956 K2947:K2956 C2953:G2954 H2984:J2991 D2980:D2981 D2994:D2998 G2984:G2998 E2995:E2998 G2980:J2981 G2983:J2983 D2983:D2991">
    <cfRule type="expression" dxfId="8167" priority="10133">
      <formula>(IF($C2946=0,1,0)=1)</formula>
    </cfRule>
  </conditionalFormatting>
  <conditionalFormatting sqref="K2946">
    <cfRule type="expression" dxfId="8166" priority="10128">
      <formula>(IF($C2946=0,1,0)=1)</formula>
    </cfRule>
  </conditionalFormatting>
  <conditionalFormatting sqref="S2949:S3004">
    <cfRule type="dataBar" priority="10132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{EBDE018B-9064-4098-9A7C-D9DBF1903022}</x14:id>
        </ext>
      </extLst>
    </cfRule>
  </conditionalFormatting>
  <conditionalFormatting sqref="H2946 P2946:Q3004 S2949:S3004">
    <cfRule type="expression" dxfId="8165" priority="10131">
      <formula>(IF($C2946=0,1,0)=1)</formula>
    </cfRule>
  </conditionalFormatting>
  <conditionalFormatting sqref="C2946 E2946:G2946">
    <cfRule type="expression" dxfId="8164" priority="10129">
      <formula>(IF($C2946=0,1,0)=1)</formula>
    </cfRule>
  </conditionalFormatting>
  <conditionalFormatting sqref="H2946">
    <cfRule type="iconSet" priority="10130">
      <iconSet iconSet="3Symbols" showValue="0">
        <cfvo type="percent" val="0"/>
        <cfvo type="num" val="0"/>
        <cfvo type="num" val="1"/>
      </iconSet>
    </cfRule>
  </conditionalFormatting>
  <conditionalFormatting sqref="C2947:E2950 C2968:E2968 G2968 G2950">
    <cfRule type="expression" dxfId="8163" priority="10127">
      <formula>(IF($C2947=0,1,0)=1)</formula>
    </cfRule>
  </conditionalFormatting>
  <conditionalFormatting sqref="C2951 E2951 D2951:D2952">
    <cfRule type="expression" dxfId="8162" priority="10126">
      <formula>(IF($C2951=0,1,0)=1)</formula>
    </cfRule>
  </conditionalFormatting>
  <conditionalFormatting sqref="C2952 E2952">
    <cfRule type="expression" dxfId="8161" priority="10125">
      <formula>(IF($C2952=0,1,0)=1)</formula>
    </cfRule>
  </conditionalFormatting>
  <conditionalFormatting sqref="C2955:E2956 G2955:G2956">
    <cfRule type="expression" dxfId="8160" priority="10124">
      <formula>(IF($C2955=0,1,0)=1)</formula>
    </cfRule>
  </conditionalFormatting>
  <conditionalFormatting sqref="C2963:E2965 C2969:E2970 C2967:E2967 G2967 G2969:G2970 D2966">
    <cfRule type="expression" dxfId="8159" priority="10123">
      <formula>(IF($C2963=0,1,0)=1)</formula>
    </cfRule>
  </conditionalFormatting>
  <conditionalFormatting sqref="K2963:K3004">
    <cfRule type="expression" dxfId="8158" priority="10122">
      <formula>(IF($C2963=0,1,0)=1)</formula>
    </cfRule>
  </conditionalFormatting>
  <conditionalFormatting sqref="C2966 E2966">
    <cfRule type="expression" dxfId="8157" priority="10121">
      <formula>(IF($C2966=0,1,0)=1)</formula>
    </cfRule>
  </conditionalFormatting>
  <conditionalFormatting sqref="K2966">
    <cfRule type="expression" dxfId="8156" priority="10119">
      <formula>(IF($C2966=0,1,0)=1)</formula>
    </cfRule>
  </conditionalFormatting>
  <conditionalFormatting sqref="H2966">
    <cfRule type="iconSet" priority="10120">
      <iconSet iconSet="3Symbols" showValue="0">
        <cfvo type="percent" val="0"/>
        <cfvo type="num" val="0"/>
        <cfvo type="num" val="1"/>
      </iconSet>
    </cfRule>
  </conditionalFormatting>
  <conditionalFormatting sqref="C2976:E2978">
    <cfRule type="expression" dxfId="8155" priority="10118">
      <formula>(IF($C2976=0,1,0)=1)</formula>
    </cfRule>
  </conditionalFormatting>
  <conditionalFormatting sqref="K2976:K2978">
    <cfRule type="expression" dxfId="8154" priority="10117">
      <formula>(IF($C2976=0,1,0)=1)</formula>
    </cfRule>
  </conditionalFormatting>
  <conditionalFormatting sqref="C2981 E2981">
    <cfRule type="expression" dxfId="8153" priority="10116">
      <formula>(IF($C2981=0,1,0)=1)</formula>
    </cfRule>
  </conditionalFormatting>
  <conditionalFormatting sqref="K2981">
    <cfRule type="expression" dxfId="8152" priority="10114">
      <formula>(IF($C2981=0,1,0)=1)</formula>
    </cfRule>
  </conditionalFormatting>
  <conditionalFormatting sqref="H2981">
    <cfRule type="iconSet" priority="10115">
      <iconSet iconSet="3Symbols" showValue="0">
        <cfvo type="percent" val="0"/>
        <cfvo type="num" val="0"/>
        <cfvo type="num" val="1"/>
      </iconSet>
    </cfRule>
  </conditionalFormatting>
  <conditionalFormatting sqref="C2971:E2971 C2973:E2973 G2971">
    <cfRule type="expression" dxfId="8151" priority="10112">
      <formula>(IF($C2971=0,1,0)=1)</formula>
    </cfRule>
  </conditionalFormatting>
  <conditionalFormatting sqref="H2971 H2973">
    <cfRule type="iconSet" priority="10113">
      <iconSet iconSet="3Symbols" showValue="0">
        <cfvo type="percent" val="0"/>
        <cfvo type="num" val="0"/>
        <cfvo type="num" val="1"/>
      </iconSet>
    </cfRule>
  </conditionalFormatting>
  <conditionalFormatting sqref="C2972:E2972 G2972">
    <cfRule type="expression" dxfId="8150" priority="10110">
      <formula>(IF($C2972=0,1,0)=1)</formula>
    </cfRule>
  </conditionalFormatting>
  <conditionalFormatting sqref="H2972">
    <cfRule type="iconSet" priority="10111">
      <iconSet iconSet="3Symbols" showValue="0">
        <cfvo type="percent" val="0"/>
        <cfvo type="num" val="0"/>
        <cfvo type="num" val="1"/>
      </iconSet>
    </cfRule>
  </conditionalFormatting>
  <conditionalFormatting sqref="F2968 F2947:F2950">
    <cfRule type="expression" dxfId="8149" priority="10109">
      <formula>(IF($C2947=0,1,0)=1)</formula>
    </cfRule>
  </conditionalFormatting>
  <conditionalFormatting sqref="F2955:F2956">
    <cfRule type="expression" dxfId="8148" priority="10108">
      <formula>(IF($C2955=0,1,0)=1)</formula>
    </cfRule>
  </conditionalFormatting>
  <conditionalFormatting sqref="F2967 F2969:F2970 F2963:F2965">
    <cfRule type="expression" dxfId="8147" priority="10107">
      <formula>(IF($C2963=0,1,0)=1)</formula>
    </cfRule>
  </conditionalFormatting>
  <conditionalFormatting sqref="F2966">
    <cfRule type="expression" dxfId="8146" priority="10106">
      <formula>(IF($C2966=0,1,0)=1)</formula>
    </cfRule>
  </conditionalFormatting>
  <conditionalFormatting sqref="F2976:F2978">
    <cfRule type="expression" dxfId="8145" priority="10105">
      <formula>(IF($C2976=0,1,0)=1)</formula>
    </cfRule>
  </conditionalFormatting>
  <conditionalFormatting sqref="F2981">
    <cfRule type="expression" dxfId="8144" priority="10104">
      <formula>(IF($C2981=0,1,0)=1)</formula>
    </cfRule>
  </conditionalFormatting>
  <conditionalFormatting sqref="F2971">
    <cfRule type="expression" dxfId="8143" priority="10103">
      <formula>(IF($C2971=0,1,0)=1)</formula>
    </cfRule>
  </conditionalFormatting>
  <conditionalFormatting sqref="F2972">
    <cfRule type="expression" dxfId="8142" priority="10102">
      <formula>(IF($C2972=0,1,0)=1)</formula>
    </cfRule>
  </conditionalFormatting>
  <conditionalFormatting sqref="I2976:J2976">
    <cfRule type="expression" dxfId="8141" priority="10101">
      <formula>(IF($C2976=0,1,0)=1)</formula>
    </cfRule>
  </conditionalFormatting>
  <conditionalFormatting sqref="C2957:D2957">
    <cfRule type="expression" dxfId="8140" priority="10100">
      <formula>(IF($C2957=0,1,0)=1)</formula>
    </cfRule>
  </conditionalFormatting>
  <conditionalFormatting sqref="K2957">
    <cfRule type="expression" dxfId="8139" priority="10098">
      <formula>(IF($C2957=0,1,0)=1)</formula>
    </cfRule>
  </conditionalFormatting>
  <conditionalFormatting sqref="H2957">
    <cfRule type="iconSet" priority="10099">
      <iconSet iconSet="3Symbols" showValue="0">
        <cfvo type="percent" val="0"/>
        <cfvo type="num" val="0"/>
        <cfvo type="num" val="1"/>
      </iconSet>
    </cfRule>
  </conditionalFormatting>
  <conditionalFormatting sqref="F2957">
    <cfRule type="expression" dxfId="8138" priority="10097">
      <formula>(IF($C2957=0,1,0)=1)</formula>
    </cfRule>
  </conditionalFormatting>
  <conditionalFormatting sqref="C2960:E2960">
    <cfRule type="expression" dxfId="8137" priority="10096">
      <formula>(IF($C2960=0,1,0)=1)</formula>
    </cfRule>
  </conditionalFormatting>
  <conditionalFormatting sqref="K2960">
    <cfRule type="expression" dxfId="8136" priority="10094">
      <formula>(IF($C2960=0,1,0)=1)</formula>
    </cfRule>
  </conditionalFormatting>
  <conditionalFormatting sqref="H2960">
    <cfRule type="iconSet" priority="10095">
      <iconSet iconSet="3Symbols" showValue="0">
        <cfvo type="percent" val="0"/>
        <cfvo type="num" val="0"/>
        <cfvo type="num" val="1"/>
      </iconSet>
    </cfRule>
  </conditionalFormatting>
  <conditionalFormatting sqref="F2960">
    <cfRule type="expression" dxfId="8135" priority="10093">
      <formula>(IF($C2960=0,1,0)=1)</formula>
    </cfRule>
  </conditionalFormatting>
  <conditionalFormatting sqref="E2957">
    <cfRule type="expression" dxfId="8134" priority="10092">
      <formula>(IF($C2957=0,1,0)=1)</formula>
    </cfRule>
  </conditionalFormatting>
  <conditionalFormatting sqref="C2983 E2983">
    <cfRule type="expression" dxfId="8133" priority="10091">
      <formula>(IF($C2983=0,1,0)=1)</formula>
    </cfRule>
  </conditionalFormatting>
  <conditionalFormatting sqref="K2983">
    <cfRule type="expression" dxfId="8132" priority="10089">
      <formula>(IF($C2983=0,1,0)=1)</formula>
    </cfRule>
  </conditionalFormatting>
  <conditionalFormatting sqref="H2983">
    <cfRule type="iconSet" priority="10090">
      <iconSet iconSet="3Symbols" showValue="0">
        <cfvo type="percent" val="0"/>
        <cfvo type="num" val="0"/>
        <cfvo type="num" val="1"/>
      </iconSet>
    </cfRule>
  </conditionalFormatting>
  <conditionalFormatting sqref="F2983">
    <cfRule type="expression" dxfId="8131" priority="10088">
      <formula>(IF($C2983=0,1,0)=1)</formula>
    </cfRule>
  </conditionalFormatting>
  <conditionalFormatting sqref="C2987 E2987">
    <cfRule type="expression" dxfId="8130" priority="10087">
      <formula>(IF($C2987=0,1,0)=1)</formula>
    </cfRule>
  </conditionalFormatting>
  <conditionalFormatting sqref="K2987">
    <cfRule type="expression" dxfId="8129" priority="10085">
      <formula>(IF($C2987=0,1,0)=1)</formula>
    </cfRule>
  </conditionalFormatting>
  <conditionalFormatting sqref="H2987">
    <cfRule type="iconSet" priority="10086">
      <iconSet iconSet="3Symbols" showValue="0">
        <cfvo type="percent" val="0"/>
        <cfvo type="num" val="0"/>
        <cfvo type="num" val="1"/>
      </iconSet>
    </cfRule>
  </conditionalFormatting>
  <conditionalFormatting sqref="C2999:E2999">
    <cfRule type="expression" dxfId="8128" priority="10083">
      <formula>(IF($C2999=0,1,0)=1)</formula>
    </cfRule>
  </conditionalFormatting>
  <conditionalFormatting sqref="K2999">
    <cfRule type="expression" dxfId="8127" priority="10082">
      <formula>(IF($C2999=0,1,0)=1)</formula>
    </cfRule>
  </conditionalFormatting>
  <conditionalFormatting sqref="H2999">
    <cfRule type="iconSet" priority="10084">
      <iconSet iconSet="3Symbols" showValue="0">
        <cfvo type="percent" val="0"/>
        <cfvo type="num" val="0"/>
        <cfvo type="num" val="1"/>
      </iconSet>
    </cfRule>
  </conditionalFormatting>
  <conditionalFormatting sqref="F2999">
    <cfRule type="expression" dxfId="8126" priority="10081">
      <formula>(IF($C2999=0,1,0)=1)</formula>
    </cfRule>
  </conditionalFormatting>
  <conditionalFormatting sqref="C3002:E3002">
    <cfRule type="expression" dxfId="8125" priority="10079">
      <formula>(IF($C3002=0,1,0)=1)</formula>
    </cfRule>
  </conditionalFormatting>
  <conditionalFormatting sqref="K3002">
    <cfRule type="expression" dxfId="8124" priority="10078">
      <formula>(IF($C3002=0,1,0)=1)</formula>
    </cfRule>
  </conditionalFormatting>
  <conditionalFormatting sqref="H3002">
    <cfRule type="iconSet" priority="10080">
      <iconSet iconSet="3Symbols" showValue="0">
        <cfvo type="percent" val="0"/>
        <cfvo type="num" val="0"/>
        <cfvo type="num" val="1"/>
      </iconSet>
    </cfRule>
  </conditionalFormatting>
  <conditionalFormatting sqref="F3002">
    <cfRule type="expression" dxfId="8123" priority="10077">
      <formula>(IF($C3002=0,1,0)=1)</formula>
    </cfRule>
  </conditionalFormatting>
  <conditionalFormatting sqref="C2984 E2984">
    <cfRule type="expression" dxfId="8122" priority="10076">
      <formula>(IF($C2984=0,1,0)=1)</formula>
    </cfRule>
  </conditionalFormatting>
  <conditionalFormatting sqref="K2984">
    <cfRule type="expression" dxfId="8121" priority="10074">
      <formula>(IF($C2984=0,1,0)=1)</formula>
    </cfRule>
  </conditionalFormatting>
  <conditionalFormatting sqref="H2984">
    <cfRule type="iconSet" priority="10075">
      <iconSet iconSet="3Symbols" showValue="0">
        <cfvo type="percent" val="0"/>
        <cfvo type="num" val="0"/>
        <cfvo type="num" val="1"/>
      </iconSet>
    </cfRule>
  </conditionalFormatting>
  <conditionalFormatting sqref="F2984">
    <cfRule type="expression" dxfId="8120" priority="10073">
      <formula>(IF($C2984=0,1,0)=1)</formula>
    </cfRule>
  </conditionalFormatting>
  <conditionalFormatting sqref="C2985 E2985">
    <cfRule type="expression" dxfId="8119" priority="10072">
      <formula>(IF($C2985=0,1,0)=1)</formula>
    </cfRule>
  </conditionalFormatting>
  <conditionalFormatting sqref="K2985">
    <cfRule type="expression" dxfId="8118" priority="10070">
      <formula>(IF($C2985=0,1,0)=1)</formula>
    </cfRule>
  </conditionalFormatting>
  <conditionalFormatting sqref="H2985">
    <cfRule type="iconSet" priority="10071">
      <iconSet iconSet="3Symbols" showValue="0">
        <cfvo type="percent" val="0"/>
        <cfvo type="num" val="0"/>
        <cfvo type="num" val="1"/>
      </iconSet>
    </cfRule>
  </conditionalFormatting>
  <conditionalFormatting sqref="C2986 E2986">
    <cfRule type="expression" dxfId="8117" priority="10069">
      <formula>(IF($C2986=0,1,0)=1)</formula>
    </cfRule>
  </conditionalFormatting>
  <conditionalFormatting sqref="K2986">
    <cfRule type="expression" dxfId="8116" priority="10067">
      <formula>(IF($C2986=0,1,0)=1)</formula>
    </cfRule>
  </conditionalFormatting>
  <conditionalFormatting sqref="H2986">
    <cfRule type="iconSet" priority="10068">
      <iconSet iconSet="3Symbols" showValue="0">
        <cfvo type="percent" val="0"/>
        <cfvo type="num" val="0"/>
        <cfvo type="num" val="1"/>
      </iconSet>
    </cfRule>
  </conditionalFormatting>
  <conditionalFormatting sqref="F2986">
    <cfRule type="expression" dxfId="8115" priority="10066">
      <formula>(IF($C2986=0,1,0)=1)</formula>
    </cfRule>
  </conditionalFormatting>
  <conditionalFormatting sqref="C2988 E2988">
    <cfRule type="expression" dxfId="8114" priority="10065">
      <formula>(IF($C2988=0,1,0)=1)</formula>
    </cfRule>
  </conditionalFormatting>
  <conditionalFormatting sqref="K2988">
    <cfRule type="expression" dxfId="8113" priority="10063">
      <formula>(IF($C2988=0,1,0)=1)</formula>
    </cfRule>
  </conditionalFormatting>
  <conditionalFormatting sqref="H2988">
    <cfRule type="iconSet" priority="10064">
      <iconSet iconSet="3Symbols" showValue="0">
        <cfvo type="percent" val="0"/>
        <cfvo type="num" val="0"/>
        <cfvo type="num" val="1"/>
      </iconSet>
    </cfRule>
  </conditionalFormatting>
  <conditionalFormatting sqref="F2988">
    <cfRule type="expression" dxfId="8112" priority="10062">
      <formula>(IF($C2988=0,1,0)=1)</formula>
    </cfRule>
  </conditionalFormatting>
  <conditionalFormatting sqref="C2989 E2989">
    <cfRule type="expression" dxfId="8111" priority="10061">
      <formula>(IF($C2989=0,1,0)=1)</formula>
    </cfRule>
  </conditionalFormatting>
  <conditionalFormatting sqref="K2989">
    <cfRule type="expression" dxfId="8110" priority="10059">
      <formula>(IF($C2989=0,1,0)=1)</formula>
    </cfRule>
  </conditionalFormatting>
  <conditionalFormatting sqref="H2989">
    <cfRule type="iconSet" priority="10060">
      <iconSet iconSet="3Symbols" showValue="0">
        <cfvo type="percent" val="0"/>
        <cfvo type="num" val="0"/>
        <cfvo type="num" val="1"/>
      </iconSet>
    </cfRule>
  </conditionalFormatting>
  <conditionalFormatting sqref="F2989">
    <cfRule type="expression" dxfId="8109" priority="10058">
      <formula>(IF($C2989=0,1,0)=1)</formula>
    </cfRule>
  </conditionalFormatting>
  <conditionalFormatting sqref="C2990 E2990">
    <cfRule type="expression" dxfId="8108" priority="10057">
      <formula>(IF($C2990=0,1,0)=1)</formula>
    </cfRule>
  </conditionalFormatting>
  <conditionalFormatting sqref="K2990">
    <cfRule type="expression" dxfId="8107" priority="10055">
      <formula>(IF($C2990=0,1,0)=1)</formula>
    </cfRule>
  </conditionalFormatting>
  <conditionalFormatting sqref="H2990">
    <cfRule type="iconSet" priority="10056">
      <iconSet iconSet="3Symbols" showValue="0">
        <cfvo type="percent" val="0"/>
        <cfvo type="num" val="0"/>
        <cfvo type="num" val="1"/>
      </iconSet>
    </cfRule>
  </conditionalFormatting>
  <conditionalFormatting sqref="C2991 E2991">
    <cfRule type="expression" dxfId="8106" priority="10054">
      <formula>(IF($C2991=0,1,0)=1)</formula>
    </cfRule>
  </conditionalFormatting>
  <conditionalFormatting sqref="K2991">
    <cfRule type="expression" dxfId="8105" priority="10052">
      <formula>(IF($C2991=0,1,0)=1)</formula>
    </cfRule>
  </conditionalFormatting>
  <conditionalFormatting sqref="H2991">
    <cfRule type="iconSet" priority="10053">
      <iconSet iconSet="3Symbols" showValue="0">
        <cfvo type="percent" val="0"/>
        <cfvo type="num" val="0"/>
        <cfvo type="num" val="1"/>
      </iconSet>
    </cfRule>
  </conditionalFormatting>
  <conditionalFormatting sqref="H2962:J2962">
    <cfRule type="expression" dxfId="8104" priority="10051">
      <formula>(IF($C2962=0,1,0)=1)</formula>
    </cfRule>
  </conditionalFormatting>
  <conditionalFormatting sqref="H2962">
    <cfRule type="iconSet" priority="10050">
      <iconSet iconSet="3Symbols" showValue="0">
        <cfvo type="percent" val="0"/>
        <cfvo type="num" val="0"/>
        <cfvo type="num" val="1"/>
      </iconSet>
    </cfRule>
  </conditionalFormatting>
  <conditionalFormatting sqref="C2962 G2962 E2962">
    <cfRule type="expression" dxfId="8103" priority="10049">
      <formula>(IF($C2962=0,1,0)=1)</formula>
    </cfRule>
  </conditionalFormatting>
  <conditionalFormatting sqref="F2962">
    <cfRule type="expression" dxfId="8102" priority="10048">
      <formula>(IF($C2962=0,1,0)=1)</formula>
    </cfRule>
  </conditionalFormatting>
  <conditionalFormatting sqref="E2962">
    <cfRule type="expression" dxfId="8101" priority="10047">
      <formula>(IF($C2962=0,1,0)=1)</formula>
    </cfRule>
  </conditionalFormatting>
  <conditionalFormatting sqref="H2961:J2961">
    <cfRule type="expression" dxfId="8100" priority="10046">
      <formula>(IF($C2961=0,1,0)=1)</formula>
    </cfRule>
  </conditionalFormatting>
  <conditionalFormatting sqref="H2961">
    <cfRule type="iconSet" priority="10045">
      <iconSet iconSet="3Symbols" showValue="0">
        <cfvo type="percent" val="0"/>
        <cfvo type="num" val="0"/>
        <cfvo type="num" val="1"/>
      </iconSet>
    </cfRule>
  </conditionalFormatting>
  <conditionalFormatting sqref="C2961:E2961 G2961 D2962">
    <cfRule type="expression" dxfId="8099" priority="10044">
      <formula>(IF($C2961=0,1,0)=1)</formula>
    </cfRule>
  </conditionalFormatting>
  <conditionalFormatting sqref="F2961">
    <cfRule type="expression" dxfId="8098" priority="10043">
      <formula>(IF($C2961=0,1,0)=1)</formula>
    </cfRule>
  </conditionalFormatting>
  <conditionalFormatting sqref="E2961">
    <cfRule type="expression" dxfId="8097" priority="10042">
      <formula>(IF($C2961=0,1,0)=1)</formula>
    </cfRule>
  </conditionalFormatting>
  <conditionalFormatting sqref="C2974:E2974 G2974">
    <cfRule type="expression" dxfId="8096" priority="10040">
      <formula>(IF($C2974=0,1,0)=1)</formula>
    </cfRule>
  </conditionalFormatting>
  <conditionalFormatting sqref="H2974">
    <cfRule type="iconSet" priority="10041">
      <iconSet iconSet="3Symbols" showValue="0">
        <cfvo type="percent" val="0"/>
        <cfvo type="num" val="0"/>
        <cfvo type="num" val="1"/>
      </iconSet>
    </cfRule>
  </conditionalFormatting>
  <conditionalFormatting sqref="F2974">
    <cfRule type="expression" dxfId="8095" priority="10039">
      <formula>(IF($C2974=0,1,0)=1)</formula>
    </cfRule>
  </conditionalFormatting>
  <conditionalFormatting sqref="C2980 E2980">
    <cfRule type="expression" dxfId="8094" priority="10037">
      <formula>(IF($C2980=0,1,0)=1)</formula>
    </cfRule>
  </conditionalFormatting>
  <conditionalFormatting sqref="K2980">
    <cfRule type="expression" dxfId="8093" priority="10036">
      <formula>(IF($C2980=0,1,0)=1)</formula>
    </cfRule>
  </conditionalFormatting>
  <conditionalFormatting sqref="H2980">
    <cfRule type="iconSet" priority="10038">
      <iconSet iconSet="3Symbols" showValue="0">
        <cfvo type="percent" val="0"/>
        <cfvo type="num" val="0"/>
        <cfvo type="num" val="1"/>
      </iconSet>
    </cfRule>
  </conditionalFormatting>
  <conditionalFormatting sqref="F2980">
    <cfRule type="expression" dxfId="8092" priority="10035">
      <formula>(IF($C2980=0,1,0)=1)</formula>
    </cfRule>
  </conditionalFormatting>
  <conditionalFormatting sqref="H2959:J2959 J2960:J2964">
    <cfRule type="expression" dxfId="8091" priority="10034">
      <formula>(IF($C2959=0,1,0)=1)</formula>
    </cfRule>
  </conditionalFormatting>
  <conditionalFormatting sqref="H2959">
    <cfRule type="iconSet" priority="10033">
      <iconSet iconSet="3Symbols" showValue="0">
        <cfvo type="percent" val="0"/>
        <cfvo type="num" val="0"/>
        <cfvo type="num" val="1"/>
      </iconSet>
    </cfRule>
  </conditionalFormatting>
  <conditionalFormatting sqref="C2959:E2959 G2959">
    <cfRule type="expression" dxfId="8090" priority="10032">
      <formula>(IF($C2959=0,1,0)=1)</formula>
    </cfRule>
  </conditionalFormatting>
  <conditionalFormatting sqref="F2959">
    <cfRule type="expression" dxfId="8089" priority="10031">
      <formula>(IF($C2959=0,1,0)=1)</formula>
    </cfRule>
  </conditionalFormatting>
  <conditionalFormatting sqref="H2958:J2958">
    <cfRule type="expression" dxfId="8088" priority="10030">
      <formula>(IF($C2958=0,1,0)=1)</formula>
    </cfRule>
  </conditionalFormatting>
  <conditionalFormatting sqref="H2958">
    <cfRule type="iconSet" priority="10029">
      <iconSet iconSet="3Symbols" showValue="0">
        <cfvo type="percent" val="0"/>
        <cfvo type="num" val="0"/>
        <cfvo type="num" val="1"/>
      </iconSet>
    </cfRule>
  </conditionalFormatting>
  <conditionalFormatting sqref="C2958:E2958 G2958">
    <cfRule type="expression" dxfId="8087" priority="10028">
      <formula>(IF($C2958=0,1,0)=1)</formula>
    </cfRule>
  </conditionalFormatting>
  <conditionalFormatting sqref="F2958">
    <cfRule type="expression" dxfId="8086" priority="10027">
      <formula>(IF($C2958=0,1,0)=1)</formula>
    </cfRule>
  </conditionalFormatting>
  <conditionalFormatting sqref="E2958:E2959">
    <cfRule type="expression" dxfId="8085" priority="10026">
      <formula>(IF($C2958=0,1,0)=1)</formula>
    </cfRule>
  </conditionalFormatting>
  <conditionalFormatting sqref="C3000:D3000 D3001">
    <cfRule type="expression" dxfId="8084" priority="10025">
      <formula>(IF($C3000=0,1,0)=1)</formula>
    </cfRule>
  </conditionalFormatting>
  <conditionalFormatting sqref="K3000">
    <cfRule type="expression" dxfId="8083" priority="10023">
      <formula>(IF($C3000=0,1,0)=1)</formula>
    </cfRule>
  </conditionalFormatting>
  <conditionalFormatting sqref="H3000">
    <cfRule type="iconSet" priority="10024">
      <iconSet iconSet="3Symbols" showValue="0">
        <cfvo type="percent" val="0"/>
        <cfvo type="num" val="0"/>
        <cfvo type="num" val="1"/>
      </iconSet>
    </cfRule>
  </conditionalFormatting>
  <conditionalFormatting sqref="C3001">
    <cfRule type="expression" dxfId="8082" priority="10022">
      <formula>(IF($C3001=0,1,0)=1)</formula>
    </cfRule>
  </conditionalFormatting>
  <conditionalFormatting sqref="K3001">
    <cfRule type="expression" dxfId="8081" priority="10020">
      <formula>(IF($C3001=0,1,0)=1)</formula>
    </cfRule>
  </conditionalFormatting>
  <conditionalFormatting sqref="H3001">
    <cfRule type="iconSet" priority="10021">
      <iconSet iconSet="3Symbols" showValue="0">
        <cfvo type="percent" val="0"/>
        <cfvo type="num" val="0"/>
        <cfvo type="num" val="1"/>
      </iconSet>
    </cfRule>
  </conditionalFormatting>
  <conditionalFormatting sqref="E3000:E3001">
    <cfRule type="expression" dxfId="8080" priority="10015">
      <formula>(IF($C3000=0,1,0)=1)</formula>
    </cfRule>
  </conditionalFormatting>
  <conditionalFormatting sqref="E3001">
    <cfRule type="expression" dxfId="8079" priority="10019">
      <formula>(IF($C3001=0,1,0)=1)</formula>
    </cfRule>
  </conditionalFormatting>
  <conditionalFormatting sqref="F3001">
    <cfRule type="expression" dxfId="8078" priority="10018">
      <formula>(IF($C3001=0,1,0)=1)</formula>
    </cfRule>
  </conditionalFormatting>
  <conditionalFormatting sqref="E3000">
    <cfRule type="expression" dxfId="8077" priority="10017">
      <formula>(IF($C3000=0,1,0)=1)</formula>
    </cfRule>
  </conditionalFormatting>
  <conditionalFormatting sqref="F3000">
    <cfRule type="expression" dxfId="8076" priority="10016">
      <formula>(IF($C3000=0,1,0)=1)</formula>
    </cfRule>
  </conditionalFormatting>
  <conditionalFormatting sqref="C3003:D3003 D3004">
    <cfRule type="expression" dxfId="8075" priority="10014">
      <formula>(IF($C3003=0,1,0)=1)</formula>
    </cfRule>
  </conditionalFormatting>
  <conditionalFormatting sqref="K3003">
    <cfRule type="expression" dxfId="8074" priority="10012">
      <formula>(IF($C3003=0,1,0)=1)</formula>
    </cfRule>
  </conditionalFormatting>
  <conditionalFormatting sqref="H3003">
    <cfRule type="iconSet" priority="10013">
      <iconSet iconSet="3Symbols" showValue="0">
        <cfvo type="percent" val="0"/>
        <cfvo type="num" val="0"/>
        <cfvo type="num" val="1"/>
      </iconSet>
    </cfRule>
  </conditionalFormatting>
  <conditionalFormatting sqref="C3004">
    <cfRule type="expression" dxfId="8073" priority="10011">
      <formula>(IF($C3004=0,1,0)=1)</formula>
    </cfRule>
  </conditionalFormatting>
  <conditionalFormatting sqref="K3004">
    <cfRule type="expression" dxfId="8072" priority="10009">
      <formula>(IF($C3004=0,1,0)=1)</formula>
    </cfRule>
  </conditionalFormatting>
  <conditionalFormatting sqref="H3004">
    <cfRule type="iconSet" priority="10010">
      <iconSet iconSet="3Symbols" showValue="0">
        <cfvo type="percent" val="0"/>
        <cfvo type="num" val="0"/>
        <cfvo type="num" val="1"/>
      </iconSet>
    </cfRule>
  </conditionalFormatting>
  <conditionalFormatting sqref="E3003:E3004">
    <cfRule type="expression" dxfId="8071" priority="10004">
      <formula>(IF($C3003=0,1,0)=1)</formula>
    </cfRule>
  </conditionalFormatting>
  <conditionalFormatting sqref="E3004">
    <cfRule type="expression" dxfId="8070" priority="10008">
      <formula>(IF($C3004=0,1,0)=1)</formula>
    </cfRule>
  </conditionalFormatting>
  <conditionalFormatting sqref="F3004">
    <cfRule type="expression" dxfId="8069" priority="10007">
      <formula>(IF($C3004=0,1,0)=1)</formula>
    </cfRule>
  </conditionalFormatting>
  <conditionalFormatting sqref="E3003">
    <cfRule type="expression" dxfId="8068" priority="10006">
      <formula>(IF($C3003=0,1,0)=1)</formula>
    </cfRule>
  </conditionalFormatting>
  <conditionalFormatting sqref="F3003">
    <cfRule type="expression" dxfId="8067" priority="10005">
      <formula>(IF($C3003=0,1,0)=1)</formula>
    </cfRule>
  </conditionalFormatting>
  <conditionalFormatting sqref="C2946:G2946 C2947:E2973 C2976:G2978 C2974:G2974 F2947:G2972 C2999:G3004 C2984:F2984 E2989:F2989 C2989:D2991 G2984:G2998 C2995:F2998 E2990:E2991 C2988:F2988 C2987:E2987 C2986:F2986 C2985:E2985 C2980:G2981 C2983:G2983">
    <cfRule type="expression" dxfId="8066" priority="10134">
      <formula>$H2946&lt;0</formula>
    </cfRule>
    <cfRule type="expression" dxfId="8065" priority="10135">
      <formula>(IF($C2946=1,1,0)=1)</formula>
    </cfRule>
    <cfRule type="expression" dxfId="8064" priority="10136">
      <formula>(IF($C2946=2,1,0)=1)</formula>
    </cfRule>
    <cfRule type="expression" dxfId="8063" priority="10137">
      <formula>(IF($C2946=3,1,0)=1)</formula>
    </cfRule>
    <cfRule type="expression" dxfId="8062" priority="10138">
      <formula>(IF($C2946=4,1,0)=1)</formula>
    </cfRule>
    <cfRule type="expression" dxfId="8061" priority="10139">
      <formula>(IF($C2946=5,1,0)=1)</formula>
    </cfRule>
    <cfRule type="expression" dxfId="8060" priority="10140">
      <formula>(IF($C2946=6,1,0)=1)</formula>
    </cfRule>
    <cfRule type="expression" dxfId="8059" priority="10141">
      <formula>(IF($C2946=7,1,0)=1)</formula>
    </cfRule>
    <cfRule type="expression" dxfId="8058" priority="10142">
      <formula>(IF($C2946=8,1,0)=1)</formula>
    </cfRule>
    <cfRule type="expression" dxfId="8057" priority="10143">
      <formula>(IF($C2946=9,1,0)=1)</formula>
    </cfRule>
    <cfRule type="expression" dxfId="8056" priority="10144">
      <formula>$H2946=1</formula>
    </cfRule>
  </conditionalFormatting>
  <conditionalFormatting sqref="H2992:J2992">
    <cfRule type="expression" dxfId="8055" priority="9992">
      <formula>(IF($C2992=0,1,0)=1)</formula>
    </cfRule>
  </conditionalFormatting>
  <conditionalFormatting sqref="D2992">
    <cfRule type="expression" dxfId="8054" priority="9991">
      <formula>(IF($C2992=0,1,0)=1)</formula>
    </cfRule>
  </conditionalFormatting>
  <conditionalFormatting sqref="C2992 E2992">
    <cfRule type="expression" dxfId="8053" priority="9990">
      <formula>(IF($C2992=0,1,0)=1)</formula>
    </cfRule>
  </conditionalFormatting>
  <conditionalFormatting sqref="K2992">
    <cfRule type="expression" dxfId="8052" priority="9988">
      <formula>(IF($C2992=0,1,0)=1)</formula>
    </cfRule>
  </conditionalFormatting>
  <conditionalFormatting sqref="H2992">
    <cfRule type="iconSet" priority="9989">
      <iconSet iconSet="3Symbols" showValue="0">
        <cfvo type="percent" val="0"/>
        <cfvo type="num" val="0"/>
        <cfvo type="num" val="1"/>
      </iconSet>
    </cfRule>
  </conditionalFormatting>
  <conditionalFormatting sqref="F2992">
    <cfRule type="expression" dxfId="8051" priority="9987">
      <formula>(IF($C2992=0,1,0)=1)</formula>
    </cfRule>
  </conditionalFormatting>
  <conditionalFormatting sqref="C2992:F2992">
    <cfRule type="expression" dxfId="8050" priority="9993">
      <formula>$H2992&lt;0</formula>
    </cfRule>
    <cfRule type="expression" dxfId="8049" priority="9994">
      <formula>(IF($C2992=1,1,0)=1)</formula>
    </cfRule>
    <cfRule type="expression" dxfId="8048" priority="9995">
      <formula>(IF($C2992=2,1,0)=1)</formula>
    </cfRule>
    <cfRule type="expression" dxfId="8047" priority="9996">
      <formula>(IF($C2992=3,1,0)=1)</formula>
    </cfRule>
    <cfRule type="expression" dxfId="8046" priority="9997">
      <formula>(IF($C2992=4,1,0)=1)</formula>
    </cfRule>
    <cfRule type="expression" dxfId="8045" priority="9998">
      <formula>(IF($C2992=5,1,0)=1)</formula>
    </cfRule>
    <cfRule type="expression" dxfId="8044" priority="9999">
      <formula>(IF($C2992=6,1,0)=1)</formula>
    </cfRule>
    <cfRule type="expression" dxfId="8043" priority="10000">
      <formula>(IF($C2992=7,1,0)=1)</formula>
    </cfRule>
    <cfRule type="expression" dxfId="8042" priority="10001">
      <formula>(IF($C2992=8,1,0)=1)</formula>
    </cfRule>
    <cfRule type="expression" dxfId="8041" priority="10002">
      <formula>(IF($C2992=9,1,0)=1)</formula>
    </cfRule>
    <cfRule type="expression" dxfId="8040" priority="10003">
      <formula>$H2992=1</formula>
    </cfRule>
  </conditionalFormatting>
  <conditionalFormatting sqref="H2993:J2993">
    <cfRule type="expression" dxfId="8039" priority="9975">
      <formula>(IF($C2993=0,1,0)=1)</formula>
    </cfRule>
  </conditionalFormatting>
  <conditionalFormatting sqref="D2993">
    <cfRule type="expression" dxfId="8038" priority="9974">
      <formula>(IF($C2993=0,1,0)=1)</formula>
    </cfRule>
  </conditionalFormatting>
  <conditionalFormatting sqref="C2993 E2993">
    <cfRule type="expression" dxfId="8037" priority="9973">
      <formula>(IF($C2993=0,1,0)=1)</formula>
    </cfRule>
  </conditionalFormatting>
  <conditionalFormatting sqref="K2993">
    <cfRule type="expression" dxfId="8036" priority="9971">
      <formula>(IF($C2993=0,1,0)=1)</formula>
    </cfRule>
  </conditionalFormatting>
  <conditionalFormatting sqref="H2993">
    <cfRule type="iconSet" priority="9972">
      <iconSet iconSet="3Symbols" showValue="0">
        <cfvo type="percent" val="0"/>
        <cfvo type="num" val="0"/>
        <cfvo type="num" val="1"/>
      </iconSet>
    </cfRule>
  </conditionalFormatting>
  <conditionalFormatting sqref="F2993">
    <cfRule type="expression" dxfId="8035" priority="9970">
      <formula>(IF($C2993=0,1,0)=1)</formula>
    </cfRule>
  </conditionalFormatting>
  <conditionalFormatting sqref="C2993:F2993">
    <cfRule type="expression" dxfId="8034" priority="9976">
      <formula>$H2993&lt;0</formula>
    </cfRule>
    <cfRule type="expression" dxfId="8033" priority="9977">
      <formula>(IF($C2993=1,1,0)=1)</formula>
    </cfRule>
    <cfRule type="expression" dxfId="8032" priority="9978">
      <formula>(IF($C2993=2,1,0)=1)</formula>
    </cfRule>
    <cfRule type="expression" dxfId="8031" priority="9979">
      <formula>(IF($C2993=3,1,0)=1)</formula>
    </cfRule>
    <cfRule type="expression" dxfId="8030" priority="9980">
      <formula>(IF($C2993=4,1,0)=1)</formula>
    </cfRule>
    <cfRule type="expression" dxfId="8029" priority="9981">
      <formula>(IF($C2993=5,1,0)=1)</formula>
    </cfRule>
    <cfRule type="expression" dxfId="8028" priority="9982">
      <formula>(IF($C2993=6,1,0)=1)</formula>
    </cfRule>
    <cfRule type="expression" dxfId="8027" priority="9983">
      <formula>(IF($C2993=7,1,0)=1)</formula>
    </cfRule>
    <cfRule type="expression" dxfId="8026" priority="9984">
      <formula>(IF($C2993=8,1,0)=1)</formula>
    </cfRule>
    <cfRule type="expression" dxfId="8025" priority="9985">
      <formula>(IF($C2993=9,1,0)=1)</formula>
    </cfRule>
    <cfRule type="expression" dxfId="8024" priority="9986">
      <formula>$H2993=1</formula>
    </cfRule>
  </conditionalFormatting>
  <conditionalFormatting sqref="H2994:J2994">
    <cfRule type="expression" dxfId="8023" priority="9958">
      <formula>(IF($C2994=0,1,0)=1)</formula>
    </cfRule>
  </conditionalFormatting>
  <conditionalFormatting sqref="C2994 E2994">
    <cfRule type="expression" dxfId="8022" priority="9957">
      <formula>(IF($C2994=0,1,0)=1)</formula>
    </cfRule>
  </conditionalFormatting>
  <conditionalFormatting sqref="K2994">
    <cfRule type="expression" dxfId="8021" priority="9955">
      <formula>(IF($C2994=0,1,0)=1)</formula>
    </cfRule>
  </conditionalFormatting>
  <conditionalFormatting sqref="H2994">
    <cfRule type="iconSet" priority="9956">
      <iconSet iconSet="3Symbols" showValue="0">
        <cfvo type="percent" val="0"/>
        <cfvo type="num" val="0"/>
        <cfvo type="num" val="1"/>
      </iconSet>
    </cfRule>
  </conditionalFormatting>
  <conditionalFormatting sqref="F2994">
    <cfRule type="expression" dxfId="8020" priority="9954">
      <formula>(IF($C2994=0,1,0)=1)</formula>
    </cfRule>
  </conditionalFormatting>
  <conditionalFormatting sqref="C2994:F2994">
    <cfRule type="expression" dxfId="8019" priority="9959">
      <formula>$H2994&lt;0</formula>
    </cfRule>
    <cfRule type="expression" dxfId="8018" priority="9960">
      <formula>(IF($C2994=1,1,0)=1)</formula>
    </cfRule>
    <cfRule type="expression" dxfId="8017" priority="9961">
      <formula>(IF($C2994=2,1,0)=1)</formula>
    </cfRule>
    <cfRule type="expression" dxfId="8016" priority="9962">
      <formula>(IF($C2994=3,1,0)=1)</formula>
    </cfRule>
    <cfRule type="expression" dxfId="8015" priority="9963">
      <formula>(IF($C2994=4,1,0)=1)</formula>
    </cfRule>
    <cfRule type="expression" dxfId="8014" priority="9964">
      <formula>(IF($C2994=5,1,0)=1)</formula>
    </cfRule>
    <cfRule type="expression" dxfId="8013" priority="9965">
      <formula>(IF($C2994=6,1,0)=1)</formula>
    </cfRule>
    <cfRule type="expression" dxfId="8012" priority="9966">
      <formula>(IF($C2994=7,1,0)=1)</formula>
    </cfRule>
    <cfRule type="expression" dxfId="8011" priority="9967">
      <formula>(IF($C2994=8,1,0)=1)</formula>
    </cfRule>
    <cfRule type="expression" dxfId="8010" priority="9968">
      <formula>(IF($C2994=9,1,0)=1)</formula>
    </cfRule>
    <cfRule type="expression" dxfId="8009" priority="9969">
      <formula>$H2994=1</formula>
    </cfRule>
  </conditionalFormatting>
  <conditionalFormatting sqref="H2997:J2997">
    <cfRule type="expression" dxfId="8008" priority="9953">
      <formula>(IF($C2997=0,1,0)=1)</formula>
    </cfRule>
  </conditionalFormatting>
  <conditionalFormatting sqref="K2997">
    <cfRule type="expression" dxfId="8007" priority="9951">
      <formula>(IF($C2997=0,1,0)=1)</formula>
    </cfRule>
  </conditionalFormatting>
  <conditionalFormatting sqref="H2997">
    <cfRule type="iconSet" priority="9952">
      <iconSet iconSet="3Symbols" showValue="0">
        <cfvo type="percent" val="0"/>
        <cfvo type="num" val="0"/>
        <cfvo type="num" val="1"/>
      </iconSet>
    </cfRule>
  </conditionalFormatting>
  <conditionalFormatting sqref="C2997 E2997">
    <cfRule type="expression" dxfId="8006" priority="9950">
      <formula>(IF($C2997=0,1,0)=1)</formula>
    </cfRule>
  </conditionalFormatting>
  <conditionalFormatting sqref="F2997">
    <cfRule type="expression" dxfId="8005" priority="9949">
      <formula>(IF($C2997=0,1,0)=1)</formula>
    </cfRule>
  </conditionalFormatting>
  <conditionalFormatting sqref="H2996:J2996">
    <cfRule type="expression" dxfId="8004" priority="9948">
      <formula>(IF($C2996=0,1,0)=1)</formula>
    </cfRule>
  </conditionalFormatting>
  <conditionalFormatting sqref="K2996">
    <cfRule type="expression" dxfId="8003" priority="9946">
      <formula>(IF($C2996=0,1,0)=1)</formula>
    </cfRule>
  </conditionalFormatting>
  <conditionalFormatting sqref="H2996">
    <cfRule type="iconSet" priority="9947">
      <iconSet iconSet="3Symbols" showValue="0">
        <cfvo type="percent" val="0"/>
        <cfvo type="num" val="0"/>
        <cfvo type="num" val="1"/>
      </iconSet>
    </cfRule>
  </conditionalFormatting>
  <conditionalFormatting sqref="C2996 E2996">
    <cfRule type="expression" dxfId="8002" priority="9945">
      <formula>(IF($C2996=0,1,0)=1)</formula>
    </cfRule>
  </conditionalFormatting>
  <conditionalFormatting sqref="H2995:J2995">
    <cfRule type="expression" dxfId="8001" priority="9944">
      <formula>(IF($C2995=0,1,0)=1)</formula>
    </cfRule>
  </conditionalFormatting>
  <conditionalFormatting sqref="K2995">
    <cfRule type="expression" dxfId="8000" priority="9942">
      <formula>(IF($C2995=0,1,0)=1)</formula>
    </cfRule>
  </conditionalFormatting>
  <conditionalFormatting sqref="H2995">
    <cfRule type="iconSet" priority="9943">
      <iconSet iconSet="3Symbols" showValue="0">
        <cfvo type="percent" val="0"/>
        <cfvo type="num" val="0"/>
        <cfvo type="num" val="1"/>
      </iconSet>
    </cfRule>
  </conditionalFormatting>
  <conditionalFormatting sqref="C2995 E2995">
    <cfRule type="expression" dxfId="7999" priority="9941">
      <formula>(IF($C2995=0,1,0)=1)</formula>
    </cfRule>
  </conditionalFormatting>
  <conditionalFormatting sqref="F2995">
    <cfRule type="expression" dxfId="7998" priority="9940">
      <formula>(IF($C2995=0,1,0)=1)</formula>
    </cfRule>
  </conditionalFormatting>
  <conditionalFormatting sqref="H2998:J2998">
    <cfRule type="expression" dxfId="7997" priority="9939">
      <formula>(IF($C2998=0,1,0)=1)</formula>
    </cfRule>
  </conditionalFormatting>
  <conditionalFormatting sqref="K2998">
    <cfRule type="expression" dxfId="7996" priority="9937">
      <formula>(IF($C2998=0,1,0)=1)</formula>
    </cfRule>
  </conditionalFormatting>
  <conditionalFormatting sqref="H2998">
    <cfRule type="iconSet" priority="9938">
      <iconSet iconSet="3Symbols" showValue="0">
        <cfvo type="percent" val="0"/>
        <cfvo type="num" val="0"/>
        <cfvo type="num" val="1"/>
      </iconSet>
    </cfRule>
  </conditionalFormatting>
  <conditionalFormatting sqref="C2998 E2998">
    <cfRule type="expression" dxfId="7995" priority="9936">
      <formula>(IF($C2998=0,1,0)=1)</formula>
    </cfRule>
  </conditionalFormatting>
  <conditionalFormatting sqref="F2998">
    <cfRule type="expression" dxfId="7994" priority="9935">
      <formula>(IF($C2998=0,1,0)=1)</formula>
    </cfRule>
  </conditionalFormatting>
  <conditionalFormatting sqref="E2996">
    <cfRule type="expression" dxfId="7993" priority="9934">
      <formula>(IF($C2996=0,1,0)=1)</formula>
    </cfRule>
  </conditionalFormatting>
  <conditionalFormatting sqref="F2996">
    <cfRule type="expression" dxfId="7992" priority="9933">
      <formula>(IF($C2996=0,1,0)=1)</formula>
    </cfRule>
  </conditionalFormatting>
  <conditionalFormatting sqref="E2997">
    <cfRule type="expression" dxfId="7991" priority="9932">
      <formula>(IF($C2997=0,1,0)=1)</formula>
    </cfRule>
  </conditionalFormatting>
  <conditionalFormatting sqref="E2997">
    <cfRule type="expression" dxfId="7990" priority="9931">
      <formula>(IF($C2997=0,1,0)=1)</formula>
    </cfRule>
  </conditionalFormatting>
  <conditionalFormatting sqref="H2975:K2975">
    <cfRule type="expression" dxfId="7989" priority="9919">
      <formula>(IF($C2975=0,1,0)=1)</formula>
    </cfRule>
  </conditionalFormatting>
  <conditionalFormatting sqref="C2975:E2975 G2975">
    <cfRule type="expression" dxfId="7988" priority="9917">
      <formula>(IF($C2975=0,1,0)=1)</formula>
    </cfRule>
  </conditionalFormatting>
  <conditionalFormatting sqref="H2975">
    <cfRule type="iconSet" priority="9918">
      <iconSet iconSet="3Symbols" showValue="0">
        <cfvo type="percent" val="0"/>
        <cfvo type="num" val="0"/>
        <cfvo type="num" val="1"/>
      </iconSet>
    </cfRule>
  </conditionalFormatting>
  <conditionalFormatting sqref="F2975">
    <cfRule type="expression" dxfId="7987" priority="9916">
      <formula>(IF($C2975=0,1,0)=1)</formula>
    </cfRule>
  </conditionalFormatting>
  <conditionalFormatting sqref="C2975:G2975">
    <cfRule type="expression" dxfId="7986" priority="9920">
      <formula>$H2975&lt;0</formula>
    </cfRule>
    <cfRule type="expression" dxfId="7985" priority="9921">
      <formula>(IF($C2975=1,1,0)=1)</formula>
    </cfRule>
    <cfRule type="expression" dxfId="7984" priority="9922">
      <formula>(IF($C2975=2,1,0)=1)</formula>
    </cfRule>
    <cfRule type="expression" dxfId="7983" priority="9923">
      <formula>(IF($C2975=3,1,0)=1)</formula>
    </cfRule>
    <cfRule type="expression" dxfId="7982" priority="9924">
      <formula>(IF($C2975=4,1,0)=1)</formula>
    </cfRule>
    <cfRule type="expression" dxfId="7981" priority="9925">
      <formula>(IF($C2975=5,1,0)=1)</formula>
    </cfRule>
    <cfRule type="expression" dxfId="7980" priority="9926">
      <formula>(IF($C2975=6,1,0)=1)</formula>
    </cfRule>
    <cfRule type="expression" dxfId="7979" priority="9927">
      <formula>(IF($C2975=7,1,0)=1)</formula>
    </cfRule>
    <cfRule type="expression" dxfId="7978" priority="9928">
      <formula>(IF($C2975=8,1,0)=1)</formula>
    </cfRule>
    <cfRule type="expression" dxfId="7977" priority="9929">
      <formula>(IF($C2975=9,1,0)=1)</formula>
    </cfRule>
    <cfRule type="expression" dxfId="7976" priority="9930">
      <formula>$H2975=1</formula>
    </cfRule>
  </conditionalFormatting>
  <conditionalFormatting sqref="F2997">
    <cfRule type="expression" dxfId="7975" priority="9915">
      <formula>(IF($C2997=0,1,0)=1)</formula>
    </cfRule>
  </conditionalFormatting>
  <conditionalFormatting sqref="G2951">
    <cfRule type="expression" dxfId="7974" priority="9914">
      <formula>(IF($C2951=0,1,0)=1)</formula>
    </cfRule>
  </conditionalFormatting>
  <conditionalFormatting sqref="G2952">
    <cfRule type="expression" dxfId="7973" priority="9913">
      <formula>(IF($C2952=0,1,0)=1)</formula>
    </cfRule>
  </conditionalFormatting>
  <conditionalFormatting sqref="G2954">
    <cfRule type="expression" dxfId="7972" priority="9912">
      <formula>(IF($C2954=0,1,0)=1)</formula>
    </cfRule>
  </conditionalFormatting>
  <conditionalFormatting sqref="G2954">
    <cfRule type="expression" dxfId="7971" priority="9911">
      <formula>(IF($C2954=0,1,0)=1)</formula>
    </cfRule>
  </conditionalFormatting>
  <conditionalFormatting sqref="G2956">
    <cfRule type="expression" dxfId="7970" priority="9910">
      <formula>(IF($C2956=0,1,0)=1)</formula>
    </cfRule>
  </conditionalFormatting>
  <conditionalFormatting sqref="G2956">
    <cfRule type="expression" dxfId="7969" priority="9909">
      <formula>(IF($C2956=0,1,0)=1)</formula>
    </cfRule>
  </conditionalFormatting>
  <conditionalFormatting sqref="G2958">
    <cfRule type="expression" dxfId="7968" priority="9908">
      <formula>(IF($C2958=0,1,0)=1)</formula>
    </cfRule>
  </conditionalFormatting>
  <conditionalFormatting sqref="G2958">
    <cfRule type="expression" dxfId="7967" priority="9907">
      <formula>(IF($C2958=0,1,0)=1)</formula>
    </cfRule>
  </conditionalFormatting>
  <conditionalFormatting sqref="G2959">
    <cfRule type="expression" dxfId="7966" priority="9906">
      <formula>(IF($C2959=0,1,0)=1)</formula>
    </cfRule>
  </conditionalFormatting>
  <conditionalFormatting sqref="G2959">
    <cfRule type="expression" dxfId="7965" priority="9905">
      <formula>(IF($C2959=0,1,0)=1)</formula>
    </cfRule>
  </conditionalFormatting>
  <conditionalFormatting sqref="G2961">
    <cfRule type="expression" dxfId="7964" priority="9904">
      <formula>(IF($C2961=0,1,0)=1)</formula>
    </cfRule>
  </conditionalFormatting>
  <conditionalFormatting sqref="G2961">
    <cfRule type="expression" dxfId="7963" priority="9903">
      <formula>(IF($C2961=0,1,0)=1)</formula>
    </cfRule>
  </conditionalFormatting>
  <conditionalFormatting sqref="G2962">
    <cfRule type="expression" dxfId="7962" priority="9902">
      <formula>(IF($C2962=0,1,0)=1)</formula>
    </cfRule>
  </conditionalFormatting>
  <conditionalFormatting sqref="G2962">
    <cfRule type="expression" dxfId="7961" priority="9901">
      <formula>(IF($C2962=0,1,0)=1)</formula>
    </cfRule>
  </conditionalFormatting>
  <conditionalFormatting sqref="G2966">
    <cfRule type="expression" dxfId="7960" priority="9900">
      <formula>(IF($C2966=0,1,0)=1)</formula>
    </cfRule>
  </conditionalFormatting>
  <conditionalFormatting sqref="G2966">
    <cfRule type="expression" dxfId="7959" priority="9899">
      <formula>(IF($C2966=0,1,0)=1)</formula>
    </cfRule>
  </conditionalFormatting>
  <conditionalFormatting sqref="G2970">
    <cfRule type="expression" dxfId="7958" priority="9898">
      <formula>(IF($C2970=0,1,0)=1)</formula>
    </cfRule>
  </conditionalFormatting>
  <conditionalFormatting sqref="G2970">
    <cfRule type="expression" dxfId="7957" priority="9897">
      <formula>(IF($C2970=0,1,0)=1)</formula>
    </cfRule>
  </conditionalFormatting>
  <conditionalFormatting sqref="G2978">
    <cfRule type="expression" dxfId="7956" priority="9896">
      <formula>(IF($C2978=0,1,0)=1)</formula>
    </cfRule>
  </conditionalFormatting>
  <conditionalFormatting sqref="G2978">
    <cfRule type="expression" dxfId="7955" priority="9895">
      <formula>(IF($C2978=0,1,0)=1)</formula>
    </cfRule>
  </conditionalFormatting>
  <conditionalFormatting sqref="G2980">
    <cfRule type="expression" dxfId="7954" priority="9894">
      <formula>(IF($C2980=0,1,0)=1)</formula>
    </cfRule>
  </conditionalFormatting>
  <conditionalFormatting sqref="G2980">
    <cfRule type="expression" dxfId="7953" priority="9893">
      <formula>(IF($C2980=0,1,0)=1)</formula>
    </cfRule>
  </conditionalFormatting>
  <conditionalFormatting sqref="G2981">
    <cfRule type="expression" dxfId="7952" priority="9892">
      <formula>(IF($C2981=0,1,0)=1)</formula>
    </cfRule>
  </conditionalFormatting>
  <conditionalFormatting sqref="G2981">
    <cfRule type="expression" dxfId="7951" priority="9891">
      <formula>(IF($C2981=0,1,0)=1)</formula>
    </cfRule>
  </conditionalFormatting>
  <conditionalFormatting sqref="G2983">
    <cfRule type="expression" dxfId="7950" priority="9890">
      <formula>(IF($C2983=0,1,0)=1)</formula>
    </cfRule>
  </conditionalFormatting>
  <conditionalFormatting sqref="G2983">
    <cfRule type="expression" dxfId="7949" priority="9889">
      <formula>(IF($C2983=0,1,0)=1)</formula>
    </cfRule>
  </conditionalFormatting>
  <conditionalFormatting sqref="G3000">
    <cfRule type="expression" dxfId="7948" priority="9888">
      <formula>(IF($C3000=0,1,0)=1)</formula>
    </cfRule>
  </conditionalFormatting>
  <conditionalFormatting sqref="G3000">
    <cfRule type="expression" dxfId="7947" priority="9887">
      <formula>(IF($C3000=0,1,0)=1)</formula>
    </cfRule>
  </conditionalFormatting>
  <conditionalFormatting sqref="G3001">
    <cfRule type="expression" dxfId="7946" priority="9886">
      <formula>(IF($C3001=0,1,0)=1)</formula>
    </cfRule>
  </conditionalFormatting>
  <conditionalFormatting sqref="G3001">
    <cfRule type="expression" dxfId="7945" priority="9885">
      <formula>(IF($C3001=0,1,0)=1)</formula>
    </cfRule>
  </conditionalFormatting>
  <conditionalFormatting sqref="G3003">
    <cfRule type="expression" dxfId="7944" priority="9884">
      <formula>(IF($C3003=0,1,0)=1)</formula>
    </cfRule>
  </conditionalFormatting>
  <conditionalFormatting sqref="G3003">
    <cfRule type="expression" dxfId="7943" priority="9883">
      <formula>(IF($C3003=0,1,0)=1)</formula>
    </cfRule>
  </conditionalFormatting>
  <conditionalFormatting sqref="G3004">
    <cfRule type="expression" dxfId="7942" priority="9882">
      <formula>(IF($C3004=0,1,0)=1)</formula>
    </cfRule>
  </conditionalFormatting>
  <conditionalFormatting sqref="G3004">
    <cfRule type="expression" dxfId="7941" priority="9881">
      <formula>(IF($C3004=0,1,0)=1)</formula>
    </cfRule>
  </conditionalFormatting>
  <conditionalFormatting sqref="H2967:H2970 H2963:H2965">
    <cfRule type="iconSet" priority="10145">
      <iconSet iconSet="3Symbols" showValue="0">
        <cfvo type="percent" val="0"/>
        <cfvo type="num" val="0"/>
        <cfvo type="num" val="1"/>
      </iconSet>
    </cfRule>
  </conditionalFormatting>
  <conditionalFormatting sqref="H2947:H2956">
    <cfRule type="iconSet" priority="10146">
      <iconSet iconSet="3Symbols" showValue="0">
        <cfvo type="percent" val="0"/>
        <cfvo type="num" val="0"/>
        <cfvo type="num" val="1"/>
      </iconSet>
    </cfRule>
  </conditionalFormatting>
  <conditionalFormatting sqref="H2976:H2978">
    <cfRule type="iconSet" priority="10147">
      <iconSet iconSet="3Symbols" showValue="0">
        <cfvo type="percent" val="0"/>
        <cfvo type="num" val="0"/>
        <cfvo type="num" val="1"/>
      </iconSet>
    </cfRule>
  </conditionalFormatting>
  <conditionalFormatting sqref="F2996">
    <cfRule type="expression" dxfId="7940" priority="9880">
      <formula>(IF($C2996=0,1,0)=1)</formula>
    </cfRule>
  </conditionalFormatting>
  <conditionalFormatting sqref="F2996">
    <cfRule type="expression" dxfId="7939" priority="9879">
      <formula>(IF($C2996=0,1,0)=1)</formula>
    </cfRule>
  </conditionalFormatting>
  <conditionalFormatting sqref="E2997">
    <cfRule type="expression" dxfId="7938" priority="9878">
      <formula>(IF($C2997=0,1,0)=1)</formula>
    </cfRule>
  </conditionalFormatting>
  <conditionalFormatting sqref="E2997">
    <cfRule type="expression" dxfId="7937" priority="9877">
      <formula>(IF($C2997=0,1,0)=1)</formula>
    </cfRule>
  </conditionalFormatting>
  <conditionalFormatting sqref="F2989">
    <cfRule type="expression" dxfId="7936" priority="9876">
      <formula>(IF($C2989=0,1,0)=1)</formula>
    </cfRule>
  </conditionalFormatting>
  <conditionalFormatting sqref="F2991">
    <cfRule type="expression" dxfId="7935" priority="9864">
      <formula>(IF($C2991=0,1,0)=1)</formula>
    </cfRule>
  </conditionalFormatting>
  <conditionalFormatting sqref="F2991">
    <cfRule type="expression" dxfId="7934" priority="9865">
      <formula>$H2991&lt;0</formula>
    </cfRule>
    <cfRule type="expression" dxfId="7933" priority="9866">
      <formula>(IF($C2991=1,1,0)=1)</formula>
    </cfRule>
    <cfRule type="expression" dxfId="7932" priority="9867">
      <formula>(IF($C2991=2,1,0)=1)</formula>
    </cfRule>
    <cfRule type="expression" dxfId="7931" priority="9868">
      <formula>(IF($C2991=3,1,0)=1)</formula>
    </cfRule>
    <cfRule type="expression" dxfId="7930" priority="9869">
      <formula>(IF($C2991=4,1,0)=1)</formula>
    </cfRule>
    <cfRule type="expression" dxfId="7929" priority="9870">
      <formula>(IF($C2991=5,1,0)=1)</formula>
    </cfRule>
    <cfRule type="expression" dxfId="7928" priority="9871">
      <formula>(IF($C2991=6,1,0)=1)</formula>
    </cfRule>
    <cfRule type="expression" dxfId="7927" priority="9872">
      <formula>(IF($C2991=7,1,0)=1)</formula>
    </cfRule>
    <cfRule type="expression" dxfId="7926" priority="9873">
      <formula>(IF($C2991=8,1,0)=1)</formula>
    </cfRule>
    <cfRule type="expression" dxfId="7925" priority="9874">
      <formula>(IF($C2991=9,1,0)=1)</formula>
    </cfRule>
    <cfRule type="expression" dxfId="7924" priority="9875">
      <formula>$H2991=1</formula>
    </cfRule>
  </conditionalFormatting>
  <conditionalFormatting sqref="F2995">
    <cfRule type="expression" dxfId="7923" priority="9863">
      <formula>(IF($C2995=0,1,0)=1)</formula>
    </cfRule>
  </conditionalFormatting>
  <conditionalFormatting sqref="F2998">
    <cfRule type="expression" dxfId="7922" priority="9862">
      <formula>(IF($C2998=0,1,0)=1)</formula>
    </cfRule>
  </conditionalFormatting>
  <conditionalFormatting sqref="F2997">
    <cfRule type="expression" dxfId="7921" priority="9861">
      <formula>(IF($C2997=0,1,0)=1)</formula>
    </cfRule>
  </conditionalFormatting>
  <conditionalFormatting sqref="F2997">
    <cfRule type="expression" dxfId="7920" priority="9860">
      <formula>(IF($C2997=0,1,0)=1)</formula>
    </cfRule>
  </conditionalFormatting>
  <conditionalFormatting sqref="F2990">
    <cfRule type="expression" dxfId="7919" priority="9848">
      <formula>(IF($C2990=0,1,0)=1)</formula>
    </cfRule>
  </conditionalFormatting>
  <conditionalFormatting sqref="F2990">
    <cfRule type="expression" dxfId="7918" priority="9849">
      <formula>$H2990&lt;0</formula>
    </cfRule>
    <cfRule type="expression" dxfId="7917" priority="9850">
      <formula>(IF($C2990=1,1,0)=1)</formula>
    </cfRule>
    <cfRule type="expression" dxfId="7916" priority="9851">
      <formula>(IF($C2990=2,1,0)=1)</formula>
    </cfRule>
    <cfRule type="expression" dxfId="7915" priority="9852">
      <formula>(IF($C2990=3,1,0)=1)</formula>
    </cfRule>
    <cfRule type="expression" dxfId="7914" priority="9853">
      <formula>(IF($C2990=4,1,0)=1)</formula>
    </cfRule>
    <cfRule type="expression" dxfId="7913" priority="9854">
      <formula>(IF($C2990=5,1,0)=1)</formula>
    </cfRule>
    <cfRule type="expression" dxfId="7912" priority="9855">
      <formula>(IF($C2990=6,1,0)=1)</formula>
    </cfRule>
    <cfRule type="expression" dxfId="7911" priority="9856">
      <formula>(IF($C2990=7,1,0)=1)</formula>
    </cfRule>
    <cfRule type="expression" dxfId="7910" priority="9857">
      <formula>(IF($C2990=8,1,0)=1)</formula>
    </cfRule>
    <cfRule type="expression" dxfId="7909" priority="9858">
      <formula>(IF($C2990=9,1,0)=1)</formula>
    </cfRule>
    <cfRule type="expression" dxfId="7908" priority="9859">
      <formula>$H2990=1</formula>
    </cfRule>
  </conditionalFormatting>
  <conditionalFormatting sqref="F2987">
    <cfRule type="expression" dxfId="7907" priority="9836">
      <formula>(IF($C2987=0,1,0)=1)</formula>
    </cfRule>
  </conditionalFormatting>
  <conditionalFormatting sqref="F2987">
    <cfRule type="expression" dxfId="7906" priority="9837">
      <formula>$H2987&lt;0</formula>
    </cfRule>
    <cfRule type="expression" dxfId="7905" priority="9838">
      <formula>(IF($C2987=1,1,0)=1)</formula>
    </cfRule>
    <cfRule type="expression" dxfId="7904" priority="9839">
      <formula>(IF($C2987=2,1,0)=1)</formula>
    </cfRule>
    <cfRule type="expression" dxfId="7903" priority="9840">
      <formula>(IF($C2987=3,1,0)=1)</formula>
    </cfRule>
    <cfRule type="expression" dxfId="7902" priority="9841">
      <formula>(IF($C2987=4,1,0)=1)</formula>
    </cfRule>
    <cfRule type="expression" dxfId="7901" priority="9842">
      <formula>(IF($C2987=5,1,0)=1)</formula>
    </cfRule>
    <cfRule type="expression" dxfId="7900" priority="9843">
      <formula>(IF($C2987=6,1,0)=1)</formula>
    </cfRule>
    <cfRule type="expression" dxfId="7899" priority="9844">
      <formula>(IF($C2987=7,1,0)=1)</formula>
    </cfRule>
    <cfRule type="expression" dxfId="7898" priority="9845">
      <formula>(IF($C2987=8,1,0)=1)</formula>
    </cfRule>
    <cfRule type="expression" dxfId="7897" priority="9846">
      <formula>(IF($C2987=9,1,0)=1)</formula>
    </cfRule>
    <cfRule type="expression" dxfId="7896" priority="9847">
      <formula>$H2987=1</formula>
    </cfRule>
  </conditionalFormatting>
  <conditionalFormatting sqref="F2985">
    <cfRule type="expression" dxfId="7895" priority="9824">
      <formula>(IF($C2985=0,1,0)=1)</formula>
    </cfRule>
  </conditionalFormatting>
  <conditionalFormatting sqref="F2985">
    <cfRule type="expression" dxfId="7894" priority="9825">
      <formula>$H2985&lt;0</formula>
    </cfRule>
    <cfRule type="expression" dxfId="7893" priority="9826">
      <formula>(IF($C2985=1,1,0)=1)</formula>
    </cfRule>
    <cfRule type="expression" dxfId="7892" priority="9827">
      <formula>(IF($C2985=2,1,0)=1)</formula>
    </cfRule>
    <cfRule type="expression" dxfId="7891" priority="9828">
      <formula>(IF($C2985=3,1,0)=1)</formula>
    </cfRule>
    <cfRule type="expression" dxfId="7890" priority="9829">
      <formula>(IF($C2985=4,1,0)=1)</formula>
    </cfRule>
    <cfRule type="expression" dxfId="7889" priority="9830">
      <formula>(IF($C2985=5,1,0)=1)</formula>
    </cfRule>
    <cfRule type="expression" dxfId="7888" priority="9831">
      <formula>(IF($C2985=6,1,0)=1)</formula>
    </cfRule>
    <cfRule type="expression" dxfId="7887" priority="9832">
      <formula>(IF($C2985=7,1,0)=1)</formula>
    </cfRule>
    <cfRule type="expression" dxfId="7886" priority="9833">
      <formula>(IF($C2985=8,1,0)=1)</formula>
    </cfRule>
    <cfRule type="expression" dxfId="7885" priority="9834">
      <formula>(IF($C2985=9,1,0)=1)</formula>
    </cfRule>
    <cfRule type="expression" dxfId="7884" priority="9835">
      <formula>$H2985=1</formula>
    </cfRule>
  </conditionalFormatting>
  <conditionalFormatting sqref="L2946:L2978 L2980:L2981 L2983:L3004">
    <cfRule type="expression" dxfId="7883" priority="9823">
      <formula>(IF($C2946=0,1,0)=1)</formula>
    </cfRule>
  </conditionalFormatting>
  <conditionalFormatting sqref="D2979 G2979:J2979">
    <cfRule type="expression" dxfId="7882" priority="9811">
      <formula>(IF($C2979=0,1,0)=1)</formula>
    </cfRule>
  </conditionalFormatting>
  <conditionalFormatting sqref="C2979 E2979">
    <cfRule type="expression" dxfId="7881" priority="9809">
      <formula>(IF($C2979=0,1,0)=1)</formula>
    </cfRule>
  </conditionalFormatting>
  <conditionalFormatting sqref="K2979">
    <cfRule type="expression" dxfId="7880" priority="9808">
      <formula>(IF($C2979=0,1,0)=1)</formula>
    </cfRule>
  </conditionalFormatting>
  <conditionalFormatting sqref="H2979">
    <cfRule type="iconSet" priority="9810">
      <iconSet iconSet="3Symbols" showValue="0">
        <cfvo type="percent" val="0"/>
        <cfvo type="num" val="0"/>
        <cfvo type="num" val="1"/>
      </iconSet>
    </cfRule>
  </conditionalFormatting>
  <conditionalFormatting sqref="C2979:E2979 G2979">
    <cfRule type="expression" dxfId="7879" priority="9812">
      <formula>$H2979&lt;0</formula>
    </cfRule>
    <cfRule type="expression" dxfId="7878" priority="9813">
      <formula>(IF($C2979=1,1,0)=1)</formula>
    </cfRule>
    <cfRule type="expression" dxfId="7877" priority="9814">
      <formula>(IF($C2979=2,1,0)=1)</formula>
    </cfRule>
    <cfRule type="expression" dxfId="7876" priority="9815">
      <formula>(IF($C2979=3,1,0)=1)</formula>
    </cfRule>
    <cfRule type="expression" dxfId="7875" priority="9816">
      <formula>(IF($C2979=4,1,0)=1)</formula>
    </cfRule>
    <cfRule type="expression" dxfId="7874" priority="9817">
      <formula>(IF($C2979=5,1,0)=1)</formula>
    </cfRule>
    <cfRule type="expression" dxfId="7873" priority="9818">
      <formula>(IF($C2979=6,1,0)=1)</formula>
    </cfRule>
    <cfRule type="expression" dxfId="7872" priority="9819">
      <formula>(IF($C2979=7,1,0)=1)</formula>
    </cfRule>
    <cfRule type="expression" dxfId="7871" priority="9820">
      <formula>(IF($C2979=8,1,0)=1)</formula>
    </cfRule>
    <cfRule type="expression" dxfId="7870" priority="9821">
      <formula>(IF($C2979=9,1,0)=1)</formula>
    </cfRule>
    <cfRule type="expression" dxfId="7869" priority="9822">
      <formula>$H2979=1</formula>
    </cfRule>
  </conditionalFormatting>
  <conditionalFormatting sqref="G2979">
    <cfRule type="expression" dxfId="7868" priority="9807">
      <formula>(IF($C2979=0,1,0)=1)</formula>
    </cfRule>
  </conditionalFormatting>
  <conditionalFormatting sqref="G2979">
    <cfRule type="expression" dxfId="7867" priority="9806">
      <formula>(IF($C2979=0,1,0)=1)</formula>
    </cfRule>
  </conditionalFormatting>
  <conditionalFormatting sqref="L2979">
    <cfRule type="expression" dxfId="7866" priority="9805">
      <formula>(IF($C2979=0,1,0)=1)</formula>
    </cfRule>
  </conditionalFormatting>
  <conditionalFormatting sqref="F2979">
    <cfRule type="expression" dxfId="7865" priority="9793">
      <formula>(IF($C2979=0,1,0)=1)</formula>
    </cfRule>
  </conditionalFormatting>
  <conditionalFormatting sqref="F2979">
    <cfRule type="expression" dxfId="7864" priority="9794">
      <formula>$H2979&lt;0</formula>
    </cfRule>
    <cfRule type="expression" dxfId="7863" priority="9795">
      <formula>(IF($C2979=1,1,0)=1)</formula>
    </cfRule>
    <cfRule type="expression" dxfId="7862" priority="9796">
      <formula>(IF($C2979=2,1,0)=1)</formula>
    </cfRule>
    <cfRule type="expression" dxfId="7861" priority="9797">
      <formula>(IF($C2979=3,1,0)=1)</formula>
    </cfRule>
    <cfRule type="expression" dxfId="7860" priority="9798">
      <formula>(IF($C2979=4,1,0)=1)</formula>
    </cfRule>
    <cfRule type="expression" dxfId="7859" priority="9799">
      <formula>(IF($C2979=5,1,0)=1)</formula>
    </cfRule>
    <cfRule type="expression" dxfId="7858" priority="9800">
      <formula>(IF($C2979=6,1,0)=1)</formula>
    </cfRule>
    <cfRule type="expression" dxfId="7857" priority="9801">
      <formula>(IF($C2979=7,1,0)=1)</formula>
    </cfRule>
    <cfRule type="expression" dxfId="7856" priority="9802">
      <formula>(IF($C2979=8,1,0)=1)</formula>
    </cfRule>
    <cfRule type="expression" dxfId="7855" priority="9803">
      <formula>(IF($C2979=9,1,0)=1)</formula>
    </cfRule>
    <cfRule type="expression" dxfId="7854" priority="9804">
      <formula>$H2979=1</formula>
    </cfRule>
  </conditionalFormatting>
  <conditionalFormatting sqref="D2982 G2982:J2982">
    <cfRule type="expression" dxfId="7853" priority="9781">
      <formula>(IF($C2982=0,1,0)=1)</formula>
    </cfRule>
  </conditionalFormatting>
  <conditionalFormatting sqref="C2982 E2982">
    <cfRule type="expression" dxfId="7852" priority="9780">
      <formula>(IF($C2982=0,1,0)=1)</formula>
    </cfRule>
  </conditionalFormatting>
  <conditionalFormatting sqref="K2982">
    <cfRule type="expression" dxfId="7851" priority="9778">
      <formula>(IF($C2982=0,1,0)=1)</formula>
    </cfRule>
  </conditionalFormatting>
  <conditionalFormatting sqref="H2982">
    <cfRule type="iconSet" priority="9779">
      <iconSet iconSet="3Symbols" showValue="0">
        <cfvo type="percent" val="0"/>
        <cfvo type="num" val="0"/>
        <cfvo type="num" val="1"/>
      </iconSet>
    </cfRule>
  </conditionalFormatting>
  <conditionalFormatting sqref="F2982">
    <cfRule type="expression" dxfId="7850" priority="9777">
      <formula>(IF($C2982=0,1,0)=1)</formula>
    </cfRule>
  </conditionalFormatting>
  <conditionalFormatting sqref="C2982:G2982">
    <cfRule type="expression" dxfId="7849" priority="9782">
      <formula>$H2982&lt;0</formula>
    </cfRule>
    <cfRule type="expression" dxfId="7848" priority="9783">
      <formula>(IF($C2982=1,1,0)=1)</formula>
    </cfRule>
    <cfRule type="expression" dxfId="7847" priority="9784">
      <formula>(IF($C2982=2,1,0)=1)</formula>
    </cfRule>
    <cfRule type="expression" dxfId="7846" priority="9785">
      <formula>(IF($C2982=3,1,0)=1)</formula>
    </cfRule>
    <cfRule type="expression" dxfId="7845" priority="9786">
      <formula>(IF($C2982=4,1,0)=1)</formula>
    </cfRule>
    <cfRule type="expression" dxfId="7844" priority="9787">
      <formula>(IF($C2982=5,1,0)=1)</formula>
    </cfRule>
    <cfRule type="expression" dxfId="7843" priority="9788">
      <formula>(IF($C2982=6,1,0)=1)</formula>
    </cfRule>
    <cfRule type="expression" dxfId="7842" priority="9789">
      <formula>(IF($C2982=7,1,0)=1)</formula>
    </cfRule>
    <cfRule type="expression" dxfId="7841" priority="9790">
      <formula>(IF($C2982=8,1,0)=1)</formula>
    </cfRule>
    <cfRule type="expression" dxfId="7840" priority="9791">
      <formula>(IF($C2982=9,1,0)=1)</formula>
    </cfRule>
    <cfRule type="expression" dxfId="7839" priority="9792">
      <formula>$H2982=1</formula>
    </cfRule>
  </conditionalFormatting>
  <conditionalFormatting sqref="G2982">
    <cfRule type="expression" dxfId="7838" priority="9776">
      <formula>(IF($C2982=0,1,0)=1)</formula>
    </cfRule>
  </conditionalFormatting>
  <conditionalFormatting sqref="G2982">
    <cfRule type="expression" dxfId="7837" priority="9775">
      <formula>(IF($C2982=0,1,0)=1)</formula>
    </cfRule>
  </conditionalFormatting>
  <conditionalFormatting sqref="L2982">
    <cfRule type="expression" dxfId="7836" priority="9774">
      <formula>(IF($C2982=0,1,0)=1)</formula>
    </cfRule>
  </conditionalFormatting>
  <conditionalFormatting sqref="K2946:K3004">
    <cfRule type="expression" dxfId="7835" priority="9755">
      <formula>(IF($C2946=0,1,0)=1)</formula>
    </cfRule>
  </conditionalFormatting>
  <conditionalFormatting sqref="K2959">
    <cfRule type="expression" dxfId="7834" priority="9754">
      <formula>(IF($C2959=0,1,0)=1)</formula>
    </cfRule>
  </conditionalFormatting>
  <conditionalFormatting sqref="K2961">
    <cfRule type="expression" dxfId="7833" priority="9753">
      <formula>(IF($C2961=0,1,0)=1)</formula>
    </cfRule>
  </conditionalFormatting>
  <conditionalFormatting sqref="K2962">
    <cfRule type="expression" dxfId="7832" priority="9752">
      <formula>(IF($C2962=0,1,0)=1)</formula>
    </cfRule>
  </conditionalFormatting>
  <conditionalFormatting sqref="S2947:S2948">
    <cfRule type="dataBar" priority="9713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{AD7FEB13-D0D0-4C2F-B410-BBB973C22506}</x14:id>
        </ext>
      </extLst>
    </cfRule>
  </conditionalFormatting>
  <conditionalFormatting sqref="S2947:S2948">
    <cfRule type="expression" dxfId="7831" priority="9712">
      <formula>(IF($C2947=0,1,0)=1)</formula>
    </cfRule>
  </conditionalFormatting>
  <conditionalFormatting sqref="S2946">
    <cfRule type="dataBar" priority="9711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{E574E33C-A19E-464C-8B28-E1B8225D363B}</x14:id>
        </ext>
      </extLst>
    </cfRule>
  </conditionalFormatting>
  <conditionalFormatting sqref="S2946">
    <cfRule type="expression" dxfId="7830" priority="9710">
      <formula>(IF($C2946=0,1,0)=1)</formula>
    </cfRule>
  </conditionalFormatting>
  <conditionalFormatting sqref="S3005">
    <cfRule type="dataBar" priority="9696">
      <dataBar>
        <cfvo type="num" val="0"/>
        <cfvo type="num" val="1"/>
        <color theme="6" tint="0.39997558519241921"/>
      </dataBar>
    </cfRule>
  </conditionalFormatting>
  <conditionalFormatting sqref="I3005:J3005">
    <cfRule type="expression" dxfId="7829" priority="9662">
      <formula>(IF($C3005=0,1,0)=1)</formula>
    </cfRule>
  </conditionalFormatting>
  <conditionalFormatting sqref="S3376:S3378 S3380:S3389 S3394 S3415:S3462 S3397:S3411">
    <cfRule type="dataBar" priority="9514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{81EAC739-C2A7-4782-A3B0-60F295C1B01C}</x14:id>
        </ext>
      </extLst>
    </cfRule>
  </conditionalFormatting>
  <conditionalFormatting sqref="C3376:E3376 F3419:F3421 C3417:G3418 E3443:E3446 C3422:C3444 D3421:E3442 G3419:G3446 F3423:F3446 G3376:H3376 E3447:G3462 C3454:C3462 D3449:D3462 Q3376:Q3378 C3382 C3379:G3379 C3386:C3405 H3382:H3389 H3394 L3415:L3462 P3397:Q3411 D3409:G3409 C3409:C3414 D3412:G3416 E3410:G3411 K3394:L3394 D3382:G3405 H3397:H3401 H3415:H3462 C3377:H3378 K3447:K3451 K3415:K3433 C3380:H3381 K3387:L3389 L3382:L3386 K3397:L3411 S3394 S3397:S3411 S3415:S3462 S3380:S3389 S3376:S3378 P3380:Q3389 P3377:P3378 P3394:Q3394 P3415:Q3462 K3380:L3381 K3376:L3378">
    <cfRule type="expression" dxfId="7828" priority="9513">
      <formula>(IF($C3376=0,1,0)=1)</formula>
    </cfRule>
  </conditionalFormatting>
  <conditionalFormatting sqref="F3376">
    <cfRule type="expression" dxfId="7827" priority="9512">
      <formula>(IF($C3376=0,1,0)=1)</formula>
    </cfRule>
  </conditionalFormatting>
  <conditionalFormatting sqref="C3445:D3446 C3406:G3408">
    <cfRule type="expression" dxfId="7826" priority="9511">
      <formula>(IF($C3406=0,1,0)=1)</formula>
    </cfRule>
  </conditionalFormatting>
  <conditionalFormatting sqref="C3383:C3385">
    <cfRule type="expression" dxfId="7825" priority="9510">
      <formula>(IF($C3383=0,1,0)=1)</formula>
    </cfRule>
  </conditionalFormatting>
  <conditionalFormatting sqref="C3415:C3416">
    <cfRule type="expression" dxfId="7824" priority="9509">
      <formula>(IF($C3415=0,1,0)=1)</formula>
    </cfRule>
  </conditionalFormatting>
  <conditionalFormatting sqref="C3421">
    <cfRule type="expression" dxfId="7823" priority="9506">
      <formula>(IF($C3421=0,1,0)=1)</formula>
    </cfRule>
  </conditionalFormatting>
  <conditionalFormatting sqref="D3419:E3420">
    <cfRule type="expression" dxfId="7822" priority="9508">
      <formula>(IF($C3419=0,1,0)=1)</formula>
    </cfRule>
  </conditionalFormatting>
  <conditionalFormatting sqref="C3419:C3420">
    <cfRule type="expression" dxfId="7821" priority="9507">
      <formula>(IF($C3419=0,1,0)=1)</formula>
    </cfRule>
  </conditionalFormatting>
  <conditionalFormatting sqref="F3422:G3422">
    <cfRule type="expression" dxfId="7820" priority="9505">
      <formula>(IF($C3422=0,1,0)=1)</formula>
    </cfRule>
  </conditionalFormatting>
  <conditionalFormatting sqref="C3447">
    <cfRule type="expression" dxfId="7819" priority="9504">
      <formula>(IF($C3447=0,1,0)=1)</formula>
    </cfRule>
  </conditionalFormatting>
  <conditionalFormatting sqref="C3448:C3453">
    <cfRule type="expression" dxfId="7818" priority="9503">
      <formula>(IF($C3448=0,1,0)=1)</formula>
    </cfRule>
  </conditionalFormatting>
  <conditionalFormatting sqref="D3448">
    <cfRule type="expression" dxfId="7817" priority="9502">
      <formula>(IF($C3448=0,1,0)=1)</formula>
    </cfRule>
  </conditionalFormatting>
  <conditionalFormatting sqref="D3443:D3444">
    <cfRule type="expression" dxfId="7816" priority="9501">
      <formula>(IF($C3443=0,1,0)=1)</formula>
    </cfRule>
  </conditionalFormatting>
  <conditionalFormatting sqref="D3447">
    <cfRule type="expression" dxfId="7815" priority="9500">
      <formula>(IF($C3447=0,1,0)=1)</formula>
    </cfRule>
  </conditionalFormatting>
  <conditionalFormatting sqref="G3449:G3462">
    <cfRule type="expression" dxfId="7814" priority="9499">
      <formula>(IF($C3449=0,1,0)=1)</formula>
    </cfRule>
  </conditionalFormatting>
  <conditionalFormatting sqref="G3448">
    <cfRule type="expression" dxfId="7813" priority="9498">
      <formula>(IF($C3448=0,1,0)=1)</formula>
    </cfRule>
  </conditionalFormatting>
  <conditionalFormatting sqref="G3447">
    <cfRule type="expression" dxfId="7812" priority="9497">
      <formula>(IF($C3447=0,1,0)=1)</formula>
    </cfRule>
  </conditionalFormatting>
  <conditionalFormatting sqref="E3421:E3446 C3420:C3444 D3421:D3444 C3445:D3446 D3420:E3420 C3447:E3462 C3412:E3419 F3376:G3462 C3410:C3411 E3410:E3411 C3376:E3409">
    <cfRule type="expression" dxfId="7811" priority="9515">
      <formula>$H3376&lt;0</formula>
    </cfRule>
    <cfRule type="expression" dxfId="7810" priority="9516">
      <formula>(IF($C3376=1,1,0)=1)</formula>
    </cfRule>
    <cfRule type="expression" dxfId="7809" priority="9517">
      <formula>(IF($C3376=2,1,0)=1)</formula>
    </cfRule>
    <cfRule type="expression" dxfId="7808" priority="9518">
      <formula>(IF($C3376=3,1,0)=1)</formula>
    </cfRule>
    <cfRule type="expression" dxfId="7807" priority="9519">
      <formula>(IF($C3376=4,1,0)=1)</formula>
    </cfRule>
    <cfRule type="expression" dxfId="7806" priority="9520">
      <formula>(IF($C3376=5,1,0)=1)</formula>
    </cfRule>
    <cfRule type="expression" dxfId="7805" priority="9521">
      <formula>(IF($C3376=6,1,0)=1)</formula>
    </cfRule>
    <cfRule type="expression" dxfId="7804" priority="9522">
      <formula>(IF($C3376=7,1,0)=1)</formula>
    </cfRule>
    <cfRule type="expression" dxfId="7803" priority="9523">
      <formula>(IF($C3376=8,1,0)=1)</formula>
    </cfRule>
    <cfRule type="expression" dxfId="7802" priority="9524">
      <formula>(IF($C3376=9,1,0)=1)</formula>
    </cfRule>
    <cfRule type="expression" dxfId="7801" priority="9525">
      <formula>$H3376=1</formula>
    </cfRule>
  </conditionalFormatting>
  <conditionalFormatting sqref="P3376">
    <cfRule type="expression" dxfId="7800" priority="9496">
      <formula>(IF($C3376=0,1,0)=1)</formula>
    </cfRule>
  </conditionalFormatting>
  <conditionalFormatting sqref="S3379">
    <cfRule type="dataBar" priority="9491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{5A61AD3A-4BBD-4242-9E9C-D220F532610D}</x14:id>
        </ext>
      </extLst>
    </cfRule>
  </conditionalFormatting>
  <conditionalFormatting sqref="H3379 L3379 S3379 P3379:Q3379">
    <cfRule type="expression" dxfId="7799" priority="9490">
      <formula>(IF($C3379=0,1,0)=1)</formula>
    </cfRule>
  </conditionalFormatting>
  <conditionalFormatting sqref="H3379">
    <cfRule type="iconSet" priority="9492">
      <iconSet iconSet="3Symbols" showValue="0">
        <cfvo type="percent" val="0"/>
        <cfvo type="num" val="0"/>
        <cfvo type="num" val="1"/>
      </iconSet>
    </cfRule>
  </conditionalFormatting>
  <conditionalFormatting sqref="H3415:H3462 H3376:H3378 H3380:H3389 H3394 H3397:H3401">
    <cfRule type="iconSet" priority="9526">
      <iconSet iconSet="3Symbols" showValue="0">
        <cfvo type="percent" val="0"/>
        <cfvo type="num" val="0"/>
        <cfvo type="num" val="1"/>
      </iconSet>
    </cfRule>
  </conditionalFormatting>
  <conditionalFormatting sqref="S3390">
    <cfRule type="dataBar" priority="9470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{93374499-1258-453A-9033-AC68E9AEF38E}</x14:id>
        </ext>
      </extLst>
    </cfRule>
  </conditionalFormatting>
  <conditionalFormatting sqref="H3390 L3390 S3390 P3390:Q3390">
    <cfRule type="expression" dxfId="7798" priority="9469">
      <formula>(IF($C3390=0,1,0)=1)</formula>
    </cfRule>
  </conditionalFormatting>
  <conditionalFormatting sqref="H3390">
    <cfRule type="iconSet" priority="9471">
      <iconSet iconSet="3Symbols" showValue="0">
        <cfvo type="percent" val="0"/>
        <cfvo type="num" val="0"/>
        <cfvo type="num" val="1"/>
      </iconSet>
    </cfRule>
  </conditionalFormatting>
  <conditionalFormatting sqref="S3391">
    <cfRule type="dataBar" priority="9467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{7CA424D1-2117-4E82-80DC-223C4A431BC1}</x14:id>
        </ext>
      </extLst>
    </cfRule>
  </conditionalFormatting>
  <conditionalFormatting sqref="H3391 L3391 S3391 P3391:Q3391">
    <cfRule type="expression" dxfId="7797" priority="9466">
      <formula>(IF($C3391=0,1,0)=1)</formula>
    </cfRule>
  </conditionalFormatting>
  <conditionalFormatting sqref="H3391">
    <cfRule type="iconSet" priority="9468">
      <iconSet iconSet="3Symbols" showValue="0">
        <cfvo type="percent" val="0"/>
        <cfvo type="num" val="0"/>
        <cfvo type="num" val="1"/>
      </iconSet>
    </cfRule>
  </conditionalFormatting>
  <conditionalFormatting sqref="S3392">
    <cfRule type="dataBar" priority="9464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{E10E1373-9752-4302-8A02-F2252650C3A1}</x14:id>
        </ext>
      </extLst>
    </cfRule>
  </conditionalFormatting>
  <conditionalFormatting sqref="H3392 L3392 S3392 P3392:Q3392">
    <cfRule type="expression" dxfId="7796" priority="9463">
      <formula>(IF($C3392=0,1,0)=1)</formula>
    </cfRule>
  </conditionalFormatting>
  <conditionalFormatting sqref="H3392">
    <cfRule type="iconSet" priority="9465">
      <iconSet iconSet="3Symbols" showValue="0">
        <cfvo type="percent" val="0"/>
        <cfvo type="num" val="0"/>
        <cfvo type="num" val="1"/>
      </iconSet>
    </cfRule>
  </conditionalFormatting>
  <conditionalFormatting sqref="S3393">
    <cfRule type="dataBar" priority="9461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{68E1ADEF-EF4F-4C46-9F87-60114CDE9ED7}</x14:id>
        </ext>
      </extLst>
    </cfRule>
  </conditionalFormatting>
  <conditionalFormatting sqref="H3393 L3393 S3393 P3393:Q3393">
    <cfRule type="expression" dxfId="7795" priority="9460">
      <formula>(IF($C3393=0,1,0)=1)</formula>
    </cfRule>
  </conditionalFormatting>
  <conditionalFormatting sqref="H3393">
    <cfRule type="iconSet" priority="9462">
      <iconSet iconSet="3Symbols" showValue="0">
        <cfvo type="percent" val="0"/>
        <cfvo type="num" val="0"/>
        <cfvo type="num" val="1"/>
      </iconSet>
    </cfRule>
  </conditionalFormatting>
  <conditionalFormatting sqref="S3395">
    <cfRule type="dataBar" priority="9458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{77904B0F-1474-4679-8BE8-9E14363FE60F}</x14:id>
        </ext>
      </extLst>
    </cfRule>
  </conditionalFormatting>
  <conditionalFormatting sqref="H3395 L3395 S3395 P3395:Q3395">
    <cfRule type="expression" dxfId="7794" priority="9457">
      <formula>(IF($C3395=0,1,0)=1)</formula>
    </cfRule>
  </conditionalFormatting>
  <conditionalFormatting sqref="H3395">
    <cfRule type="iconSet" priority="9459">
      <iconSet iconSet="3Symbols" showValue="0">
        <cfvo type="percent" val="0"/>
        <cfvo type="num" val="0"/>
        <cfvo type="num" val="1"/>
      </iconSet>
    </cfRule>
  </conditionalFormatting>
  <conditionalFormatting sqref="S3396">
    <cfRule type="dataBar" priority="9455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{81D8D8D5-C602-43D0-B0D5-707FEC9CA4E5}</x14:id>
        </ext>
      </extLst>
    </cfRule>
  </conditionalFormatting>
  <conditionalFormatting sqref="H3396 L3396 S3396 P3396:Q3396">
    <cfRule type="expression" dxfId="7793" priority="9454">
      <formula>(IF($C3396=0,1,0)=1)</formula>
    </cfRule>
  </conditionalFormatting>
  <conditionalFormatting sqref="H3396">
    <cfRule type="iconSet" priority="9456">
      <iconSet iconSet="3Symbols" showValue="0">
        <cfvo type="percent" val="0"/>
        <cfvo type="num" val="0"/>
        <cfvo type="num" val="1"/>
      </iconSet>
    </cfRule>
  </conditionalFormatting>
  <conditionalFormatting sqref="S3413">
    <cfRule type="dataBar" priority="9452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{57ADE9FC-3FFD-471B-9608-899A1B987C14}</x14:id>
        </ext>
      </extLst>
    </cfRule>
  </conditionalFormatting>
  <conditionalFormatting sqref="H3413 L3413 S3413 P3413:Q3413">
    <cfRule type="expression" dxfId="7792" priority="9451">
      <formula>(IF($C3413=0,1,0)=1)</formula>
    </cfRule>
  </conditionalFormatting>
  <conditionalFormatting sqref="H3413">
    <cfRule type="iconSet" priority="9453">
      <iconSet iconSet="3Symbols" showValue="0">
        <cfvo type="percent" val="0"/>
        <cfvo type="num" val="0"/>
        <cfvo type="num" val="1"/>
      </iconSet>
    </cfRule>
  </conditionalFormatting>
  <conditionalFormatting sqref="S3414">
    <cfRule type="dataBar" priority="9449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{233F5E27-5D3C-412C-98EC-741DBD708053}</x14:id>
        </ext>
      </extLst>
    </cfRule>
  </conditionalFormatting>
  <conditionalFormatting sqref="H3414 L3414 S3414 P3414:Q3414">
    <cfRule type="expression" dxfId="7791" priority="9448">
      <formula>(IF($C3414=0,1,0)=1)</formula>
    </cfRule>
  </conditionalFormatting>
  <conditionalFormatting sqref="H3414">
    <cfRule type="iconSet" priority="9450">
      <iconSet iconSet="3Symbols" showValue="0">
        <cfvo type="percent" val="0"/>
        <cfvo type="num" val="0"/>
        <cfvo type="num" val="1"/>
      </iconSet>
    </cfRule>
  </conditionalFormatting>
  <conditionalFormatting sqref="S3412">
    <cfRule type="dataBar" priority="9447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{7D936ACD-829F-42F6-9848-4969727588F0}</x14:id>
        </ext>
      </extLst>
    </cfRule>
  </conditionalFormatting>
  <conditionalFormatting sqref="L3412 S3412 P3412:Q3412">
    <cfRule type="expression" dxfId="7790" priority="9446">
      <formula>(IF($C3412=0,1,0)=1)</formula>
    </cfRule>
  </conditionalFormatting>
  <conditionalFormatting sqref="E3407:E3408">
    <cfRule type="expression" dxfId="7789" priority="9426">
      <formula>(IF($C3407=0,1,0)=1)</formula>
    </cfRule>
  </conditionalFormatting>
  <conditionalFormatting sqref="D3410">
    <cfRule type="expression" dxfId="7788" priority="9414">
      <formula>(IF($C3410=0,1,0)=1)</formula>
    </cfRule>
  </conditionalFormatting>
  <conditionalFormatting sqref="D3410">
    <cfRule type="expression" dxfId="7787" priority="9415">
      <formula>$H3410&lt;0</formula>
    </cfRule>
    <cfRule type="expression" dxfId="7786" priority="9416">
      <formula>(IF($C3410=1,1,0)=1)</formula>
    </cfRule>
    <cfRule type="expression" dxfId="7785" priority="9417">
      <formula>(IF($C3410=2,1,0)=1)</formula>
    </cfRule>
    <cfRule type="expression" dxfId="7784" priority="9418">
      <formula>(IF($C3410=3,1,0)=1)</formula>
    </cfRule>
    <cfRule type="expression" dxfId="7783" priority="9419">
      <formula>(IF($C3410=4,1,0)=1)</formula>
    </cfRule>
    <cfRule type="expression" dxfId="7782" priority="9420">
      <formula>(IF($C3410=5,1,0)=1)</formula>
    </cfRule>
    <cfRule type="expression" dxfId="7781" priority="9421">
      <formula>(IF($C3410=6,1,0)=1)</formula>
    </cfRule>
    <cfRule type="expression" dxfId="7780" priority="9422">
      <formula>(IF($C3410=7,1,0)=1)</formula>
    </cfRule>
    <cfRule type="expression" dxfId="7779" priority="9423">
      <formula>(IF($C3410=8,1,0)=1)</formula>
    </cfRule>
    <cfRule type="expression" dxfId="7778" priority="9424">
      <formula>(IF($C3410=9,1,0)=1)</formula>
    </cfRule>
    <cfRule type="expression" dxfId="7777" priority="9425">
      <formula>$H3410=1</formula>
    </cfRule>
  </conditionalFormatting>
  <conditionalFormatting sqref="D3411">
    <cfRule type="expression" dxfId="7776" priority="9402">
      <formula>(IF($C3411=0,1,0)=1)</formula>
    </cfRule>
  </conditionalFormatting>
  <conditionalFormatting sqref="D3411">
    <cfRule type="expression" dxfId="7775" priority="9403">
      <formula>$H3411&lt;0</formula>
    </cfRule>
    <cfRule type="expression" dxfId="7774" priority="9404">
      <formula>(IF($C3411=1,1,0)=1)</formula>
    </cfRule>
    <cfRule type="expression" dxfId="7773" priority="9405">
      <formula>(IF($C3411=2,1,0)=1)</formula>
    </cfRule>
    <cfRule type="expression" dxfId="7772" priority="9406">
      <formula>(IF($C3411=3,1,0)=1)</formula>
    </cfRule>
    <cfRule type="expression" dxfId="7771" priority="9407">
      <formula>(IF($C3411=4,1,0)=1)</formula>
    </cfRule>
    <cfRule type="expression" dxfId="7770" priority="9408">
      <formula>(IF($C3411=5,1,0)=1)</formula>
    </cfRule>
    <cfRule type="expression" dxfId="7769" priority="9409">
      <formula>(IF($C3411=6,1,0)=1)</formula>
    </cfRule>
    <cfRule type="expression" dxfId="7768" priority="9410">
      <formula>(IF($C3411=7,1,0)=1)</formula>
    </cfRule>
    <cfRule type="expression" dxfId="7767" priority="9411">
      <formula>(IF($C3411=8,1,0)=1)</formula>
    </cfRule>
    <cfRule type="expression" dxfId="7766" priority="9412">
      <formula>(IF($C3411=9,1,0)=1)</formula>
    </cfRule>
    <cfRule type="expression" dxfId="7765" priority="9413">
      <formula>$H3411=1</formula>
    </cfRule>
  </conditionalFormatting>
  <conditionalFormatting sqref="H3402:H3412">
    <cfRule type="expression" dxfId="7764" priority="9374">
      <formula>(IF($C3402=0,1,0)=1)</formula>
    </cfRule>
  </conditionalFormatting>
  <conditionalFormatting sqref="H3402:H3412">
    <cfRule type="iconSet" priority="9375">
      <iconSet iconSet="3Symbols" showValue="0">
        <cfvo type="percent" val="0"/>
        <cfvo type="num" val="0"/>
        <cfvo type="num" val="1"/>
      </iconSet>
    </cfRule>
  </conditionalFormatting>
  <conditionalFormatting sqref="C3463:G3486">
    <cfRule type="expression" dxfId="7763" priority="9289">
      <formula>(IF($C3463=0,1,0)=1)</formula>
    </cfRule>
  </conditionalFormatting>
  <conditionalFormatting sqref="G3463:G3486">
    <cfRule type="expression" dxfId="7762" priority="9288">
      <formula>(IF($C3463=0,1,0)=1)</formula>
    </cfRule>
  </conditionalFormatting>
  <conditionalFormatting sqref="C3463:G3486">
    <cfRule type="expression" dxfId="7761" priority="9290">
      <formula>$H3463&lt;0</formula>
    </cfRule>
    <cfRule type="expression" dxfId="7760" priority="9291">
      <formula>(IF($C3463=1,1,0)=1)</formula>
    </cfRule>
    <cfRule type="expression" dxfId="7759" priority="9292">
      <formula>(IF($C3463=2,1,0)=1)</formula>
    </cfRule>
    <cfRule type="expression" dxfId="7758" priority="9293">
      <formula>(IF($C3463=3,1,0)=1)</formula>
    </cfRule>
    <cfRule type="expression" dxfId="7757" priority="9294">
      <formula>(IF($C3463=4,1,0)=1)</formula>
    </cfRule>
    <cfRule type="expression" dxfId="7756" priority="9295">
      <formula>(IF($C3463=5,1,0)=1)</formula>
    </cfRule>
    <cfRule type="expression" dxfId="7755" priority="9296">
      <formula>(IF($C3463=6,1,0)=1)</formula>
    </cfRule>
    <cfRule type="expression" dxfId="7754" priority="9297">
      <formula>(IF($C3463=7,1,0)=1)</formula>
    </cfRule>
    <cfRule type="expression" dxfId="7753" priority="9298">
      <formula>(IF($C3463=8,1,0)=1)</formula>
    </cfRule>
    <cfRule type="expression" dxfId="7752" priority="9299">
      <formula>(IF($C3463=9,1,0)=1)</formula>
    </cfRule>
    <cfRule type="expression" dxfId="7751" priority="9300">
      <formula>$H3463=1</formula>
    </cfRule>
  </conditionalFormatting>
  <conditionalFormatting sqref="S3463:S3486">
    <cfRule type="dataBar" priority="9286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{39095132-20B6-4DE9-A439-651B3EEB66D4}</x14:id>
        </ext>
      </extLst>
    </cfRule>
  </conditionalFormatting>
  <conditionalFormatting sqref="H3463:H3486 K3463:L3486 S3463:S3486 P3463:Q3486">
    <cfRule type="expression" dxfId="7750" priority="9285">
      <formula>(IF($C3463=0,1,0)=1)</formula>
    </cfRule>
  </conditionalFormatting>
  <conditionalFormatting sqref="H3463:H3486">
    <cfRule type="iconSet" priority="9287">
      <iconSet iconSet="3Symbols" showValue="0">
        <cfvo type="percent" val="0"/>
        <cfvo type="num" val="0"/>
        <cfvo type="num" val="1"/>
      </iconSet>
    </cfRule>
  </conditionalFormatting>
  <conditionalFormatting sqref="I3476:I3486">
    <cfRule type="expression" dxfId="7749" priority="9284">
      <formula>(IF($C3476=0,1,0)=1)</formula>
    </cfRule>
  </conditionalFormatting>
  <conditionalFormatting sqref="J3476:J3486">
    <cfRule type="expression" dxfId="7748" priority="9283">
      <formula>(IF($C3476=0,1,0)=1)</formula>
    </cfRule>
  </conditionalFormatting>
  <conditionalFormatting sqref="I3476:J3486">
    <cfRule type="expression" dxfId="7747" priority="9282">
      <formula>(IF($C3476=0,1,0)=1)</formula>
    </cfRule>
  </conditionalFormatting>
  <conditionalFormatting sqref="K3412">
    <cfRule type="expression" dxfId="7746" priority="9279">
      <formula>(IF($C3412=0,1,0)=1)</formula>
    </cfRule>
  </conditionalFormatting>
  <conditionalFormatting sqref="K3434:K3441">
    <cfRule type="expression" dxfId="7745" priority="9278">
      <formula>(IF($C3434=0,1,0)=1)</formula>
    </cfRule>
  </conditionalFormatting>
  <conditionalFormatting sqref="K3455:K3462">
    <cfRule type="expression" dxfId="7744" priority="9277">
      <formula>(IF($C3455=0,1,0)=1)</formula>
    </cfRule>
  </conditionalFormatting>
  <conditionalFormatting sqref="K3442:K3446">
    <cfRule type="expression" dxfId="7743" priority="9276">
      <formula>(IF($C3442=0,1,0)=1)</formula>
    </cfRule>
  </conditionalFormatting>
  <conditionalFormatting sqref="K3452:K3454">
    <cfRule type="expression" dxfId="7742" priority="9275">
      <formula>(IF($C3452=0,1,0)=1)</formula>
    </cfRule>
  </conditionalFormatting>
  <conditionalFormatting sqref="K3382:K3383 K3379">
    <cfRule type="expression" dxfId="7741" priority="9274">
      <formula>(IF($C3379=0,1,0)=1)</formula>
    </cfRule>
  </conditionalFormatting>
  <conditionalFormatting sqref="K3413:K3414">
    <cfRule type="expression" dxfId="7740" priority="9273">
      <formula>(IF($C3413=0,1,0)=1)</formula>
    </cfRule>
  </conditionalFormatting>
  <conditionalFormatting sqref="K3386">
    <cfRule type="expression" dxfId="7739" priority="9272">
      <formula>(IF($C3386=0,1,0)=1)</formula>
    </cfRule>
  </conditionalFormatting>
  <conditionalFormatting sqref="K3384">
    <cfRule type="expression" dxfId="7738" priority="9271">
      <formula>(IF($C3384=0,1,0)=1)</formula>
    </cfRule>
  </conditionalFormatting>
  <conditionalFormatting sqref="K3385">
    <cfRule type="expression" dxfId="7737" priority="9270">
      <formula>(IF($C3385=0,1,0)=1)</formula>
    </cfRule>
  </conditionalFormatting>
  <conditionalFormatting sqref="K3390">
    <cfRule type="expression" dxfId="7736" priority="9269">
      <formula>(IF($C3390=0,1,0)=1)</formula>
    </cfRule>
  </conditionalFormatting>
  <conditionalFormatting sqref="K3391">
    <cfRule type="expression" dxfId="7735" priority="9268">
      <formula>(IF($C3391=0,1,0)=1)</formula>
    </cfRule>
  </conditionalFormatting>
  <conditionalFormatting sqref="K3392">
    <cfRule type="expression" dxfId="7734" priority="9267">
      <formula>(IF($C3392=0,1,0)=1)</formula>
    </cfRule>
  </conditionalFormatting>
  <conditionalFormatting sqref="K3393">
    <cfRule type="expression" dxfId="7733" priority="9266">
      <formula>(IF($C3393=0,1,0)=1)</formula>
    </cfRule>
  </conditionalFormatting>
  <conditionalFormatting sqref="K3395">
    <cfRule type="expression" dxfId="7732" priority="9265">
      <formula>(IF($C3395=0,1,0)=1)</formula>
    </cfRule>
  </conditionalFormatting>
  <conditionalFormatting sqref="K3396">
    <cfRule type="expression" dxfId="7731" priority="9264">
      <formula>(IF($C3396=0,1,0)=1)</formula>
    </cfRule>
  </conditionalFormatting>
  <conditionalFormatting sqref="G2926:J2927 C2929:J2929 G2931:J2931 E2932:J2942 C2944:J2945 E2918:L2924 C2917:L2917 H2943:J2943 G2910:L2915 K2926:L2945 H2916:L2916 G2925:L2925 S2925:T2925 P2925:Q2925">
    <cfRule type="expression" dxfId="7730" priority="9252">
      <formula>(IF($C2910=0,1,0)=1)</formula>
    </cfRule>
  </conditionalFormatting>
  <conditionalFormatting sqref="T2909">
    <cfRule type="dataBar" priority="9251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{4031A49F-8071-443D-BA11-4C179416D41C}</x14:id>
        </ext>
      </extLst>
    </cfRule>
  </conditionalFormatting>
  <conditionalFormatting sqref="T2909">
    <cfRule type="expression" dxfId="7729" priority="9250">
      <formula>(IF($C2909=0,1,0)=1)</formula>
    </cfRule>
  </conditionalFormatting>
  <conditionalFormatting sqref="C2909 E2909:G2909">
    <cfRule type="expression" dxfId="7728" priority="9176">
      <formula>(IF($C2909=0,1,0)=1)</formula>
    </cfRule>
  </conditionalFormatting>
  <conditionalFormatting sqref="K2909:L2909">
    <cfRule type="expression" dxfId="7727" priority="9175">
      <formula>(IF($C2909=0,1,0)=1)</formula>
    </cfRule>
  </conditionalFormatting>
  <conditionalFormatting sqref="C2910:E2911 G2916 C2916:E2916">
    <cfRule type="expression" dxfId="7726" priority="9174">
      <formula>(IF($C2910=0,1,0)=1)</formula>
    </cfRule>
  </conditionalFormatting>
  <conditionalFormatting sqref="T2910:T2911">
    <cfRule type="dataBar" priority="9249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{55F4CCE2-EEC4-421A-9DCB-D94945E3EB36}</x14:id>
        </ext>
      </extLst>
    </cfRule>
  </conditionalFormatting>
  <conditionalFormatting sqref="T2910:T2911">
    <cfRule type="expression" dxfId="7725" priority="9248">
      <formula>(IF($C2910=0,1,0)=1)</formula>
    </cfRule>
  </conditionalFormatting>
  <conditionalFormatting sqref="T2916">
    <cfRule type="dataBar" priority="9247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{368399CB-FF8B-429A-9D5C-E434059EF516}</x14:id>
        </ext>
      </extLst>
    </cfRule>
  </conditionalFormatting>
  <conditionalFormatting sqref="T2916">
    <cfRule type="expression" dxfId="7724" priority="9246">
      <formula>(IF($C2916=0,1,0)=1)</formula>
    </cfRule>
  </conditionalFormatting>
  <conditionalFormatting sqref="T2917">
    <cfRule type="expression" dxfId="7723" priority="9244">
      <formula>(IF($C2917=0,1,0)=1)</formula>
    </cfRule>
  </conditionalFormatting>
  <conditionalFormatting sqref="T2917">
    <cfRule type="dataBar" priority="9245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{A8CF3CA3-8795-4B9A-949D-A6FBAB068F8D}</x14:id>
        </ext>
      </extLst>
    </cfRule>
  </conditionalFormatting>
  <conditionalFormatting sqref="F2910:F2911 F2916">
    <cfRule type="expression" dxfId="7722" priority="9167">
      <formula>(IF($C2910=0,1,0)=1)</formula>
    </cfRule>
  </conditionalFormatting>
  <conditionalFormatting sqref="H2928:J2928">
    <cfRule type="expression" dxfId="7721" priority="9165">
      <formula>(IF($C2928=0,1,0)=1)</formula>
    </cfRule>
  </conditionalFormatting>
  <conditionalFormatting sqref="C2926:E2928 G2928">
    <cfRule type="expression" dxfId="7720" priority="9164">
      <formula>(IF($C2926=0,1,0)=1)</formula>
    </cfRule>
  </conditionalFormatting>
  <conditionalFormatting sqref="T2926:T2927">
    <cfRule type="dataBar" priority="9243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{8DC7A297-1F8E-4278-96CE-1A185C085E17}</x14:id>
        </ext>
      </extLst>
    </cfRule>
  </conditionalFormatting>
  <conditionalFormatting sqref="T2926:T2927">
    <cfRule type="expression" dxfId="7719" priority="9242">
      <formula>(IF($C2926=0,1,0)=1)</formula>
    </cfRule>
  </conditionalFormatting>
  <conditionalFormatting sqref="T2928">
    <cfRule type="dataBar" priority="9241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{24FD3DED-AA53-422B-AC29-D63D936F5168}</x14:id>
        </ext>
      </extLst>
    </cfRule>
  </conditionalFormatting>
  <conditionalFormatting sqref="T2928">
    <cfRule type="expression" dxfId="7718" priority="9240">
      <formula>(IF($C2928=0,1,0)=1)</formula>
    </cfRule>
  </conditionalFormatting>
  <conditionalFormatting sqref="T2929">
    <cfRule type="expression" dxfId="7717" priority="9238">
      <formula>(IF($C2929=0,1,0)=1)</formula>
    </cfRule>
  </conditionalFormatting>
  <conditionalFormatting sqref="T2929">
    <cfRule type="dataBar" priority="9239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{EAB9348A-804A-4CAA-9D5C-BF630C2C6FFB}</x14:id>
        </ext>
      </extLst>
    </cfRule>
  </conditionalFormatting>
  <conditionalFormatting sqref="F2926:F2928">
    <cfRule type="expression" dxfId="7716" priority="9157">
      <formula>(IF($C2926=0,1,0)=1)</formula>
    </cfRule>
  </conditionalFormatting>
  <conditionalFormatting sqref="H2930:J2930 C2931:E2931 D2932:D2942">
    <cfRule type="expression" dxfId="7715" priority="9156">
      <formula>(IF($C2930=0,1,0)=1)</formula>
    </cfRule>
  </conditionalFormatting>
  <conditionalFormatting sqref="G2930">
    <cfRule type="expression" dxfId="7714" priority="9155">
      <formula>(IF($C2930=0,1,0)=1)</formula>
    </cfRule>
  </conditionalFormatting>
  <conditionalFormatting sqref="T2930">
    <cfRule type="dataBar" priority="9237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{D163F4E3-6FE8-478A-98FE-C02BDEC2863E}</x14:id>
        </ext>
      </extLst>
    </cfRule>
  </conditionalFormatting>
  <conditionalFormatting sqref="T2930">
    <cfRule type="expression" dxfId="7713" priority="9236">
      <formula>(IF($C2930=0,1,0)=1)</formula>
    </cfRule>
  </conditionalFormatting>
  <conditionalFormatting sqref="T2931">
    <cfRule type="expression" dxfId="7712" priority="9234">
      <formula>(IF($C2931=0,1,0)=1)</formula>
    </cfRule>
  </conditionalFormatting>
  <conditionalFormatting sqref="T2931">
    <cfRule type="dataBar" priority="9235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{A51307DA-501A-46B8-81A1-2F3E55E1822A}</x14:id>
        </ext>
      </extLst>
    </cfRule>
  </conditionalFormatting>
  <conditionalFormatting sqref="C2936">
    <cfRule type="expression" dxfId="7711" priority="9149">
      <formula>(IF($C2936=0,1,0)=1)</formula>
    </cfRule>
  </conditionalFormatting>
  <conditionalFormatting sqref="T2936">
    <cfRule type="expression" dxfId="7710" priority="9232">
      <formula>(IF($C2936=0,1,0)=1)</formula>
    </cfRule>
  </conditionalFormatting>
  <conditionalFormatting sqref="T2936">
    <cfRule type="dataBar" priority="9233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{46E0248E-CD86-49CA-B4DB-3718FDFA29DC}</x14:id>
        </ext>
      </extLst>
    </cfRule>
  </conditionalFormatting>
  <conditionalFormatting sqref="C2943:E2943 G2943">
    <cfRule type="expression" dxfId="7709" priority="9145">
      <formula>(IF($C2943=0,1,0)=1)</formula>
    </cfRule>
  </conditionalFormatting>
  <conditionalFormatting sqref="T2943">
    <cfRule type="dataBar" priority="9231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{E15E2FE7-343B-4A28-B15C-E975FB669BC1}</x14:id>
        </ext>
      </extLst>
    </cfRule>
  </conditionalFormatting>
  <conditionalFormatting sqref="T2943">
    <cfRule type="expression" dxfId="7708" priority="9230">
      <formula>(IF($C2943=0,1,0)=1)</formula>
    </cfRule>
  </conditionalFormatting>
  <conditionalFormatting sqref="T2944">
    <cfRule type="expression" dxfId="7707" priority="9228">
      <formula>(IF($C2944=0,1,0)=1)</formula>
    </cfRule>
  </conditionalFormatting>
  <conditionalFormatting sqref="T2944">
    <cfRule type="dataBar" priority="9229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{489AD20E-2255-4DAE-8B46-0C015B548AA8}</x14:id>
        </ext>
      </extLst>
    </cfRule>
  </conditionalFormatting>
  <conditionalFormatting sqref="F2943">
    <cfRule type="expression" dxfId="7706" priority="9140">
      <formula>(IF($C2943=0,1,0)=1)</formula>
    </cfRule>
  </conditionalFormatting>
  <conditionalFormatting sqref="T2945">
    <cfRule type="expression" dxfId="7705" priority="9226">
      <formula>(IF($C2945=0,1,0)=1)</formula>
    </cfRule>
  </conditionalFormatting>
  <conditionalFormatting sqref="T2945">
    <cfRule type="dataBar" priority="9227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{C233403C-C469-4D59-BAAA-1BBBA693B8F3}</x14:id>
        </ext>
      </extLst>
    </cfRule>
  </conditionalFormatting>
  <conditionalFormatting sqref="C2923">
    <cfRule type="expression" dxfId="7704" priority="9135">
      <formula>(IF($C2923=0,1,0)=1)</formula>
    </cfRule>
  </conditionalFormatting>
  <conditionalFormatting sqref="T2923">
    <cfRule type="expression" dxfId="7703" priority="9224">
      <formula>(IF($C2923=0,1,0)=1)</formula>
    </cfRule>
  </conditionalFormatting>
  <conditionalFormatting sqref="T2923">
    <cfRule type="dataBar" priority="9225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{FCBF69FD-5102-4AA8-8CB6-39A833BC081E}</x14:id>
        </ext>
      </extLst>
    </cfRule>
  </conditionalFormatting>
  <conditionalFormatting sqref="C2922">
    <cfRule type="expression" dxfId="7702" priority="9131">
      <formula>(IF($C2922=0,1,0)=1)</formula>
    </cfRule>
  </conditionalFormatting>
  <conditionalFormatting sqref="T2922">
    <cfRule type="expression" dxfId="7701" priority="9222">
      <formula>(IF($C2922=0,1,0)=1)</formula>
    </cfRule>
  </conditionalFormatting>
  <conditionalFormatting sqref="T2922">
    <cfRule type="dataBar" priority="9223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{35648987-AB6B-4E1F-A73F-DFBDFD9A6833}</x14:id>
        </ext>
      </extLst>
    </cfRule>
  </conditionalFormatting>
  <conditionalFormatting sqref="C2919">
    <cfRule type="expression" dxfId="7700" priority="9127">
      <formula>(IF($C2919=0,1,0)=1)</formula>
    </cfRule>
  </conditionalFormatting>
  <conditionalFormatting sqref="T2919">
    <cfRule type="expression" dxfId="7699" priority="9220">
      <formula>(IF($C2919=0,1,0)=1)</formula>
    </cfRule>
  </conditionalFormatting>
  <conditionalFormatting sqref="T2919">
    <cfRule type="dataBar" priority="9221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{96DC6E30-4934-4284-982D-3F518D7248B0}</x14:id>
        </ext>
      </extLst>
    </cfRule>
  </conditionalFormatting>
  <conditionalFormatting sqref="C2918">
    <cfRule type="expression" dxfId="7698" priority="9123">
      <formula>(IF($C2918=0,1,0)=1)</formula>
    </cfRule>
  </conditionalFormatting>
  <conditionalFormatting sqref="T2918">
    <cfRule type="expression" dxfId="7697" priority="9218">
      <formula>(IF($C2918=0,1,0)=1)</formula>
    </cfRule>
  </conditionalFormatting>
  <conditionalFormatting sqref="T2918">
    <cfRule type="dataBar" priority="9219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{CB1E30C7-3A03-443F-8AC3-D77ED946B903}</x14:id>
        </ext>
      </extLst>
    </cfRule>
  </conditionalFormatting>
  <conditionalFormatting sqref="C2920">
    <cfRule type="expression" dxfId="7696" priority="9119">
      <formula>(IF($C2920=0,1,0)=1)</formula>
    </cfRule>
  </conditionalFormatting>
  <conditionalFormatting sqref="T2920">
    <cfRule type="expression" dxfId="7695" priority="9216">
      <formula>(IF($C2920=0,1,0)=1)</formula>
    </cfRule>
  </conditionalFormatting>
  <conditionalFormatting sqref="T2920">
    <cfRule type="dataBar" priority="9217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{504B40B3-207E-4AD7-B724-F45CFFA012A8}</x14:id>
        </ext>
      </extLst>
    </cfRule>
  </conditionalFormatting>
  <conditionalFormatting sqref="C2921">
    <cfRule type="expression" dxfId="7694" priority="9115">
      <formula>(IF($C2921=0,1,0)=1)</formula>
    </cfRule>
  </conditionalFormatting>
  <conditionalFormatting sqref="T2921">
    <cfRule type="expression" dxfId="7693" priority="9214">
      <formula>(IF($C2921=0,1,0)=1)</formula>
    </cfRule>
  </conditionalFormatting>
  <conditionalFormatting sqref="T2921">
    <cfRule type="dataBar" priority="9215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{72F25711-C0B4-4D9E-8127-E68A34DF3C6B}</x14:id>
        </ext>
      </extLst>
    </cfRule>
  </conditionalFormatting>
  <conditionalFormatting sqref="C2924">
    <cfRule type="expression" dxfId="7692" priority="9111">
      <formula>(IF($C2924=0,1,0)=1)</formula>
    </cfRule>
  </conditionalFormatting>
  <conditionalFormatting sqref="T2924">
    <cfRule type="expression" dxfId="7691" priority="9212">
      <formula>(IF($C2924=0,1,0)=1)</formula>
    </cfRule>
  </conditionalFormatting>
  <conditionalFormatting sqref="T2924">
    <cfRule type="dataBar" priority="9213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{8FE1846E-F616-40EF-9FEA-CF3D2FE7D84D}</x14:id>
        </ext>
      </extLst>
    </cfRule>
  </conditionalFormatting>
  <conditionalFormatting sqref="C2912:E2912 D2913:D2915">
    <cfRule type="expression" dxfId="7690" priority="9107">
      <formula>(IF($C2912=0,1,0)=1)</formula>
    </cfRule>
  </conditionalFormatting>
  <conditionalFormatting sqref="T2912">
    <cfRule type="dataBar" priority="9211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{A0830BE3-2A57-44DE-A78C-FEBCB92C8BF5}</x14:id>
        </ext>
      </extLst>
    </cfRule>
  </conditionalFormatting>
  <conditionalFormatting sqref="T2912">
    <cfRule type="expression" dxfId="7689" priority="9210">
      <formula>(IF($C2912=0,1,0)=1)</formula>
    </cfRule>
  </conditionalFormatting>
  <conditionalFormatting sqref="C2913 E2913">
    <cfRule type="expression" dxfId="7688" priority="9103">
      <formula>(IF($C2913=0,1,0)=1)</formula>
    </cfRule>
  </conditionalFormatting>
  <conditionalFormatting sqref="T2913">
    <cfRule type="dataBar" priority="9209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{8906B246-7E23-4EBF-9805-21E63CC209B0}</x14:id>
        </ext>
      </extLst>
    </cfRule>
  </conditionalFormatting>
  <conditionalFormatting sqref="T2913">
    <cfRule type="expression" dxfId="7687" priority="9208">
      <formula>(IF($C2913=0,1,0)=1)</formula>
    </cfRule>
  </conditionalFormatting>
  <conditionalFormatting sqref="T2925">
    <cfRule type="dataBar" priority="9207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{586CA82C-C0C0-4528-B0A1-FAC153764CFA}</x14:id>
        </ext>
      </extLst>
    </cfRule>
  </conditionalFormatting>
  <conditionalFormatting sqref="C2914 E2914">
    <cfRule type="expression" dxfId="7686" priority="9097">
      <formula>(IF($C2914=0,1,0)=1)</formula>
    </cfRule>
  </conditionalFormatting>
  <conditionalFormatting sqref="T2914">
    <cfRule type="dataBar" priority="9206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{50E3E985-FA99-4768-B6E2-CA82665A0EEC}</x14:id>
        </ext>
      </extLst>
    </cfRule>
  </conditionalFormatting>
  <conditionalFormatting sqref="T2914">
    <cfRule type="expression" dxfId="7685" priority="9205">
      <formula>(IF($C2914=0,1,0)=1)</formula>
    </cfRule>
  </conditionalFormatting>
  <conditionalFormatting sqref="C2915 E2915">
    <cfRule type="expression" dxfId="7684" priority="9093">
      <formula>(IF($C2915=0,1,0)=1)</formula>
    </cfRule>
  </conditionalFormatting>
  <conditionalFormatting sqref="T2915">
    <cfRule type="dataBar" priority="9204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{0401A598-0716-47E7-A570-02BDBABFDF19}</x14:id>
        </ext>
      </extLst>
    </cfRule>
  </conditionalFormatting>
  <conditionalFormatting sqref="T2915">
    <cfRule type="expression" dxfId="7683" priority="9203">
      <formula>(IF($C2915=0,1,0)=1)</formula>
    </cfRule>
  </conditionalFormatting>
  <conditionalFormatting sqref="C2932">
    <cfRule type="expression" dxfId="7682" priority="9089">
      <formula>(IF($C2932=0,1,0)=1)</formula>
    </cfRule>
  </conditionalFormatting>
  <conditionalFormatting sqref="T2932">
    <cfRule type="expression" dxfId="7681" priority="9201">
      <formula>(IF($C2932=0,1,0)=1)</formula>
    </cfRule>
  </conditionalFormatting>
  <conditionalFormatting sqref="T2932">
    <cfRule type="dataBar" priority="9202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{1003BEAF-D2D0-40EE-8278-DBA9B350F6BC}</x14:id>
        </ext>
      </extLst>
    </cfRule>
  </conditionalFormatting>
  <conditionalFormatting sqref="C2933">
    <cfRule type="expression" dxfId="7680" priority="9085">
      <formula>(IF($C2933=0,1,0)=1)</formula>
    </cfRule>
  </conditionalFormatting>
  <conditionalFormatting sqref="T2933">
    <cfRule type="expression" dxfId="7679" priority="9199">
      <formula>(IF($C2933=0,1,0)=1)</formula>
    </cfRule>
  </conditionalFormatting>
  <conditionalFormatting sqref="T2933">
    <cfRule type="dataBar" priority="9200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{7EA6301A-01F1-4D3C-8434-2A976013ED13}</x14:id>
        </ext>
      </extLst>
    </cfRule>
  </conditionalFormatting>
  <conditionalFormatting sqref="C2935">
    <cfRule type="expression" dxfId="7678" priority="9081">
      <formula>(IF($C2935=0,1,0)=1)</formula>
    </cfRule>
  </conditionalFormatting>
  <conditionalFormatting sqref="T2935">
    <cfRule type="expression" dxfId="7677" priority="9197">
      <formula>(IF($C2935=0,1,0)=1)</formula>
    </cfRule>
  </conditionalFormatting>
  <conditionalFormatting sqref="T2935">
    <cfRule type="dataBar" priority="9198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{8D9CE5AC-5954-4222-B829-CA9FA2436A9E}</x14:id>
        </ext>
      </extLst>
    </cfRule>
  </conditionalFormatting>
  <conditionalFormatting sqref="C2934">
    <cfRule type="expression" dxfId="7676" priority="9077">
      <formula>(IF($C2934=0,1,0)=1)</formula>
    </cfRule>
  </conditionalFormatting>
  <conditionalFormatting sqref="T2934">
    <cfRule type="expression" dxfId="7675" priority="9195">
      <formula>(IF($C2934=0,1,0)=1)</formula>
    </cfRule>
  </conditionalFormatting>
  <conditionalFormatting sqref="T2934">
    <cfRule type="dataBar" priority="9196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{3A0F253C-3855-4994-8EB4-CDC76A131B67}</x14:id>
        </ext>
      </extLst>
    </cfRule>
  </conditionalFormatting>
  <conditionalFormatting sqref="C2937">
    <cfRule type="expression" dxfId="7674" priority="9073">
      <formula>(IF($C2937=0,1,0)=1)</formula>
    </cfRule>
  </conditionalFormatting>
  <conditionalFormatting sqref="T2937">
    <cfRule type="expression" dxfId="7673" priority="9193">
      <formula>(IF($C2937=0,1,0)=1)</formula>
    </cfRule>
  </conditionalFormatting>
  <conditionalFormatting sqref="T2937">
    <cfRule type="dataBar" priority="9194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{922AA69A-A281-4657-A94D-C0D74B14DDC8}</x14:id>
        </ext>
      </extLst>
    </cfRule>
  </conditionalFormatting>
  <conditionalFormatting sqref="C2939">
    <cfRule type="expression" dxfId="7672" priority="9069">
      <formula>(IF($C2939=0,1,0)=1)</formula>
    </cfRule>
  </conditionalFormatting>
  <conditionalFormatting sqref="T2939">
    <cfRule type="expression" dxfId="7671" priority="9191">
      <formula>(IF($C2939=0,1,0)=1)</formula>
    </cfRule>
  </conditionalFormatting>
  <conditionalFormatting sqref="T2939">
    <cfRule type="dataBar" priority="9192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{737760FB-1DA4-46D4-9190-A4E0D8E6ABFE}</x14:id>
        </ext>
      </extLst>
    </cfRule>
  </conditionalFormatting>
  <conditionalFormatting sqref="C2941">
    <cfRule type="expression" dxfId="7670" priority="9065">
      <formula>(IF($C2941=0,1,0)=1)</formula>
    </cfRule>
  </conditionalFormatting>
  <conditionalFormatting sqref="T2941">
    <cfRule type="expression" dxfId="7669" priority="9189">
      <formula>(IF($C2941=0,1,0)=1)</formula>
    </cfRule>
  </conditionalFormatting>
  <conditionalFormatting sqref="T2941">
    <cfRule type="dataBar" priority="9190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{C33577F1-D998-46AC-B1F0-F09F7634B7F0}</x14:id>
        </ext>
      </extLst>
    </cfRule>
  </conditionalFormatting>
  <conditionalFormatting sqref="C2940">
    <cfRule type="expression" dxfId="7668" priority="9061">
      <formula>(IF($C2940=0,1,0)=1)</formula>
    </cfRule>
  </conditionalFormatting>
  <conditionalFormatting sqref="T2940">
    <cfRule type="expression" dxfId="7667" priority="9187">
      <formula>(IF($C2940=0,1,0)=1)</formula>
    </cfRule>
  </conditionalFormatting>
  <conditionalFormatting sqref="T2940">
    <cfRule type="dataBar" priority="9188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{3F4F2628-A718-4155-8B7A-C99DB9039D8F}</x14:id>
        </ext>
      </extLst>
    </cfRule>
  </conditionalFormatting>
  <conditionalFormatting sqref="C2942">
    <cfRule type="expression" dxfId="7666" priority="9057">
      <formula>(IF($C2942=0,1,0)=1)</formula>
    </cfRule>
  </conditionalFormatting>
  <conditionalFormatting sqref="T2942">
    <cfRule type="expression" dxfId="7665" priority="9185">
      <formula>(IF($C2942=0,1,0)=1)</formula>
    </cfRule>
  </conditionalFormatting>
  <conditionalFormatting sqref="T2942">
    <cfRule type="dataBar" priority="9186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{0B0F6162-D8C4-47CE-ACA0-46A67F894D94}</x14:id>
        </ext>
      </extLst>
    </cfRule>
  </conditionalFormatting>
  <conditionalFormatting sqref="C2938">
    <cfRule type="expression" dxfId="7664" priority="9053">
      <formula>(IF($C2938=0,1,0)=1)</formula>
    </cfRule>
  </conditionalFormatting>
  <conditionalFormatting sqref="T2938">
    <cfRule type="expression" dxfId="7663" priority="9183">
      <formula>(IF($C2938=0,1,0)=1)</formula>
    </cfRule>
  </conditionalFormatting>
  <conditionalFormatting sqref="T2938">
    <cfRule type="dataBar" priority="9184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{70B6B11A-2444-4CEE-A668-BAD3AA848A3F}</x14:id>
        </ext>
      </extLst>
    </cfRule>
  </conditionalFormatting>
  <conditionalFormatting sqref="F2931">
    <cfRule type="expression" dxfId="7662" priority="9050">
      <formula>(IF($C2931=0,1,0)=1)</formula>
    </cfRule>
  </conditionalFormatting>
  <conditionalFormatting sqref="F2925">
    <cfRule type="expression" dxfId="7661" priority="9049">
      <formula>(IF($C2925=0,1,0)=1)</formula>
    </cfRule>
  </conditionalFormatting>
  <conditionalFormatting sqref="F2912">
    <cfRule type="expression" dxfId="7660" priority="9048">
      <formula>(IF($C2912=0,1,0)=1)</formula>
    </cfRule>
  </conditionalFormatting>
  <conditionalFormatting sqref="F2913">
    <cfRule type="expression" dxfId="7659" priority="9047">
      <formula>(IF($C2913=0,1,0)=1)</formula>
    </cfRule>
  </conditionalFormatting>
  <conditionalFormatting sqref="F2914">
    <cfRule type="expression" dxfId="7658" priority="9046">
      <formula>(IF($C2914=0,1,0)=1)</formula>
    </cfRule>
  </conditionalFormatting>
  <conditionalFormatting sqref="F2915">
    <cfRule type="expression" dxfId="7657" priority="9045">
      <formula>(IF($C2915=0,1,0)=1)</formula>
    </cfRule>
  </conditionalFormatting>
  <conditionalFormatting sqref="D2909 I2909:J2909 C2930:F2930 C2925 E2925 D2918:D2925">
    <cfRule type="expression" dxfId="7656" priority="9180">
      <formula>(IF($C2909=0,1,0)=1)</formula>
    </cfRule>
  </conditionalFormatting>
  <conditionalFormatting sqref="S2909">
    <cfRule type="dataBar" priority="9179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{D9CB0856-14CF-469D-95A6-FD98D592A738}</x14:id>
        </ext>
      </extLst>
    </cfRule>
  </conditionalFormatting>
  <conditionalFormatting sqref="P2909:Q2909 H2909 S2909">
    <cfRule type="expression" dxfId="7655" priority="9178">
      <formula>(IF($C2909=0,1,0)=1)</formula>
    </cfRule>
  </conditionalFormatting>
  <conditionalFormatting sqref="H2909">
    <cfRule type="iconSet" priority="9177">
      <iconSet iconSet="3Symbols" showValue="0">
        <cfvo type="percent" val="0"/>
        <cfvo type="num" val="0"/>
        <cfvo type="num" val="1"/>
      </iconSet>
    </cfRule>
  </conditionalFormatting>
  <conditionalFormatting sqref="S2910:S2911">
    <cfRule type="dataBar" priority="9173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{94692DC5-55B0-411F-969C-491D9BEF4FFB}</x14:id>
        </ext>
      </extLst>
    </cfRule>
  </conditionalFormatting>
  <conditionalFormatting sqref="P2910:Q2911 S2910:S2911">
    <cfRule type="expression" dxfId="7654" priority="9172">
      <formula>(IF($C2910=0,1,0)=1)</formula>
    </cfRule>
  </conditionalFormatting>
  <conditionalFormatting sqref="S2916">
    <cfRule type="dataBar" priority="9171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{2BEE3E22-8E5E-4223-BE70-55DACE2BB1AC}</x14:id>
        </ext>
      </extLst>
    </cfRule>
  </conditionalFormatting>
  <conditionalFormatting sqref="P2916:Q2916 S2916">
    <cfRule type="expression" dxfId="7653" priority="9170">
      <formula>(IF($C2916=0,1,0)=1)</formula>
    </cfRule>
  </conditionalFormatting>
  <conditionalFormatting sqref="P2917:Q2917 S2917">
    <cfRule type="expression" dxfId="7652" priority="9168">
      <formula>(IF($C2917=0,1,0)=1)</formula>
    </cfRule>
  </conditionalFormatting>
  <conditionalFormatting sqref="S2917">
    <cfRule type="dataBar" priority="9169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{688B9640-C5D4-40B8-9AFB-D2A149DE9208}</x14:id>
        </ext>
      </extLst>
    </cfRule>
  </conditionalFormatting>
  <conditionalFormatting sqref="H2916:H2917 H2910:H2911">
    <cfRule type="iconSet" priority="9181">
      <iconSet iconSet="3Symbols" showValue="0">
        <cfvo type="percent" val="0"/>
        <cfvo type="num" val="0"/>
        <cfvo type="num" val="1"/>
      </iconSet>
    </cfRule>
  </conditionalFormatting>
  <conditionalFormatting sqref="S2926:S2927">
    <cfRule type="dataBar" priority="9163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{D57A047D-514B-46BB-9A44-9F7BDC71CB3D}</x14:id>
        </ext>
      </extLst>
    </cfRule>
  </conditionalFormatting>
  <conditionalFormatting sqref="P2926:Q2927 S2926:S2927">
    <cfRule type="expression" dxfId="7651" priority="9162">
      <formula>(IF($C2926=0,1,0)=1)</formula>
    </cfRule>
  </conditionalFormatting>
  <conditionalFormatting sqref="S2928">
    <cfRule type="dataBar" priority="9161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{649961EE-971A-4FF2-BF53-8349E4CC37E7}</x14:id>
        </ext>
      </extLst>
    </cfRule>
  </conditionalFormatting>
  <conditionalFormatting sqref="P2928:Q2928 S2928">
    <cfRule type="expression" dxfId="7650" priority="9160">
      <formula>(IF($C2928=0,1,0)=1)</formula>
    </cfRule>
  </conditionalFormatting>
  <conditionalFormatting sqref="P2929:Q2929 S2929">
    <cfRule type="expression" dxfId="7649" priority="9158">
      <formula>(IF($C2929=0,1,0)=1)</formula>
    </cfRule>
  </conditionalFormatting>
  <conditionalFormatting sqref="S2929">
    <cfRule type="dataBar" priority="9159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{291FFE7C-F10D-497E-9460-9511D36071A3}</x14:id>
        </ext>
      </extLst>
    </cfRule>
  </conditionalFormatting>
  <conditionalFormatting sqref="H2926:H2929">
    <cfRule type="iconSet" priority="9166">
      <iconSet iconSet="3Symbols" showValue="0">
        <cfvo type="percent" val="0"/>
        <cfvo type="num" val="0"/>
        <cfvo type="num" val="1"/>
      </iconSet>
    </cfRule>
  </conditionalFormatting>
  <conditionalFormatting sqref="S2930">
    <cfRule type="dataBar" priority="9154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{B305174C-1C4E-4D72-B95B-C9FD2BAA400E}</x14:id>
        </ext>
      </extLst>
    </cfRule>
  </conditionalFormatting>
  <conditionalFormatting sqref="P2930:Q2930 S2930">
    <cfRule type="expression" dxfId="7648" priority="9153">
      <formula>(IF($C2930=0,1,0)=1)</formula>
    </cfRule>
  </conditionalFormatting>
  <conditionalFormatting sqref="P2931:Q2931 S2931">
    <cfRule type="expression" dxfId="7647" priority="9151">
      <formula>(IF($C2931=0,1,0)=1)</formula>
    </cfRule>
  </conditionalFormatting>
  <conditionalFormatting sqref="S2931">
    <cfRule type="dataBar" priority="9152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{55DB059F-E395-4686-A9FA-6BF3EA52F5C8}</x14:id>
        </ext>
      </extLst>
    </cfRule>
  </conditionalFormatting>
  <conditionalFormatting sqref="P2936:Q2936 S2936">
    <cfRule type="expression" dxfId="7646" priority="9147">
      <formula>(IF($C2936=0,1,0)=1)</formula>
    </cfRule>
  </conditionalFormatting>
  <conditionalFormatting sqref="S2936">
    <cfRule type="dataBar" priority="9148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{FEBA628E-A231-4CF0-827E-4F2A6B8BD610}</x14:id>
        </ext>
      </extLst>
    </cfRule>
  </conditionalFormatting>
  <conditionalFormatting sqref="H2936">
    <cfRule type="iconSet" priority="9150">
      <iconSet iconSet="3Symbols" showValue="0">
        <cfvo type="percent" val="0"/>
        <cfvo type="num" val="0"/>
        <cfvo type="num" val="1"/>
      </iconSet>
    </cfRule>
  </conditionalFormatting>
  <conditionalFormatting sqref="S2943">
    <cfRule type="dataBar" priority="9144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{4CABDCBE-E1B2-481E-B0F6-2DD9D909FC94}</x14:id>
        </ext>
      </extLst>
    </cfRule>
  </conditionalFormatting>
  <conditionalFormatting sqref="P2943:Q2943 S2943">
    <cfRule type="expression" dxfId="7645" priority="9143">
      <formula>(IF($C2943=0,1,0)=1)</formula>
    </cfRule>
  </conditionalFormatting>
  <conditionalFormatting sqref="P2944:Q2944 S2944">
    <cfRule type="expression" dxfId="7644" priority="9141">
      <formula>(IF($C2944=0,1,0)=1)</formula>
    </cfRule>
  </conditionalFormatting>
  <conditionalFormatting sqref="S2944">
    <cfRule type="dataBar" priority="9142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{90E8CD74-0CEE-4308-9814-E3E24784886A}</x14:id>
        </ext>
      </extLst>
    </cfRule>
  </conditionalFormatting>
  <conditionalFormatting sqref="H2943:H2944">
    <cfRule type="iconSet" priority="9146">
      <iconSet iconSet="3Symbols" showValue="0">
        <cfvo type="percent" val="0"/>
        <cfvo type="num" val="0"/>
        <cfvo type="num" val="1"/>
      </iconSet>
    </cfRule>
  </conditionalFormatting>
  <conditionalFormatting sqref="P2945:Q2945 S2945">
    <cfRule type="expression" dxfId="7643" priority="9137">
      <formula>(IF($C2945=0,1,0)=1)</formula>
    </cfRule>
  </conditionalFormatting>
  <conditionalFormatting sqref="S2945">
    <cfRule type="dataBar" priority="9138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{2E61D590-E1A6-430A-963B-6DD2E7399C9B}</x14:id>
        </ext>
      </extLst>
    </cfRule>
  </conditionalFormatting>
  <conditionalFormatting sqref="H2945">
    <cfRule type="iconSet" priority="9139">
      <iconSet iconSet="3Symbols" showValue="0">
        <cfvo type="percent" val="0"/>
        <cfvo type="num" val="0"/>
        <cfvo type="num" val="1"/>
      </iconSet>
    </cfRule>
  </conditionalFormatting>
  <conditionalFormatting sqref="H2930:H2931">
    <cfRule type="iconSet" priority="9182">
      <iconSet iconSet="3Symbols" showValue="0">
        <cfvo type="percent" val="0"/>
        <cfvo type="num" val="0"/>
        <cfvo type="num" val="1"/>
      </iconSet>
    </cfRule>
  </conditionalFormatting>
  <conditionalFormatting sqref="P2923:Q2923 S2923">
    <cfRule type="expression" dxfId="7642" priority="9133">
      <formula>(IF($C2923=0,1,0)=1)</formula>
    </cfRule>
  </conditionalFormatting>
  <conditionalFormatting sqref="S2923">
    <cfRule type="dataBar" priority="9134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{6B699FD3-4DEA-4576-AC23-C0C5CF4FEBC3}</x14:id>
        </ext>
      </extLst>
    </cfRule>
  </conditionalFormatting>
  <conditionalFormatting sqref="H2923">
    <cfRule type="iconSet" priority="9136">
      <iconSet iconSet="3Symbols" showValue="0">
        <cfvo type="percent" val="0"/>
        <cfvo type="num" val="0"/>
        <cfvo type="num" val="1"/>
      </iconSet>
    </cfRule>
  </conditionalFormatting>
  <conditionalFormatting sqref="P2922:Q2922 S2922">
    <cfRule type="expression" dxfId="7641" priority="9129">
      <formula>(IF($C2922=0,1,0)=1)</formula>
    </cfRule>
  </conditionalFormatting>
  <conditionalFormatting sqref="S2922">
    <cfRule type="dataBar" priority="9130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{4686C79C-2194-4B5A-936C-52E84C76D216}</x14:id>
        </ext>
      </extLst>
    </cfRule>
  </conditionalFormatting>
  <conditionalFormatting sqref="H2922">
    <cfRule type="iconSet" priority="9132">
      <iconSet iconSet="3Symbols" showValue="0">
        <cfvo type="percent" val="0"/>
        <cfvo type="num" val="0"/>
        <cfvo type="num" val="1"/>
      </iconSet>
    </cfRule>
  </conditionalFormatting>
  <conditionalFormatting sqref="P2919:Q2919 S2919">
    <cfRule type="expression" dxfId="7640" priority="9125">
      <formula>(IF($C2919=0,1,0)=1)</formula>
    </cfRule>
  </conditionalFormatting>
  <conditionalFormatting sqref="S2919">
    <cfRule type="dataBar" priority="9126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{D9127C4C-53FF-4C9F-95EC-8A104AC4A424}</x14:id>
        </ext>
      </extLst>
    </cfRule>
  </conditionalFormatting>
  <conditionalFormatting sqref="H2919">
    <cfRule type="iconSet" priority="9128">
      <iconSet iconSet="3Symbols" showValue="0">
        <cfvo type="percent" val="0"/>
        <cfvo type="num" val="0"/>
        <cfvo type="num" val="1"/>
      </iconSet>
    </cfRule>
  </conditionalFormatting>
  <conditionalFormatting sqref="P2918:Q2918 S2918">
    <cfRule type="expression" dxfId="7639" priority="9121">
      <formula>(IF($C2918=0,1,0)=1)</formula>
    </cfRule>
  </conditionalFormatting>
  <conditionalFormatting sqref="S2918">
    <cfRule type="dataBar" priority="9122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{50A0B476-0E14-447E-AA1D-E1D220BC3816}</x14:id>
        </ext>
      </extLst>
    </cfRule>
  </conditionalFormatting>
  <conditionalFormatting sqref="H2918">
    <cfRule type="iconSet" priority="9124">
      <iconSet iconSet="3Symbols" showValue="0">
        <cfvo type="percent" val="0"/>
        <cfvo type="num" val="0"/>
        <cfvo type="num" val="1"/>
      </iconSet>
    </cfRule>
  </conditionalFormatting>
  <conditionalFormatting sqref="P2920:Q2920 S2920">
    <cfRule type="expression" dxfId="7638" priority="9117">
      <formula>(IF($C2920=0,1,0)=1)</formula>
    </cfRule>
  </conditionalFormatting>
  <conditionalFormatting sqref="S2920">
    <cfRule type="dataBar" priority="9118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{0857E26C-389F-498C-A3A3-8132203D61C9}</x14:id>
        </ext>
      </extLst>
    </cfRule>
  </conditionalFormatting>
  <conditionalFormatting sqref="H2920">
    <cfRule type="iconSet" priority="9120">
      <iconSet iconSet="3Symbols" showValue="0">
        <cfvo type="percent" val="0"/>
        <cfvo type="num" val="0"/>
        <cfvo type="num" val="1"/>
      </iconSet>
    </cfRule>
  </conditionalFormatting>
  <conditionalFormatting sqref="P2921:Q2921 S2921">
    <cfRule type="expression" dxfId="7637" priority="9113">
      <formula>(IF($C2921=0,1,0)=1)</formula>
    </cfRule>
  </conditionalFormatting>
  <conditionalFormatting sqref="S2921">
    <cfRule type="dataBar" priority="9114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{3968D5F1-53B2-4D05-A22E-CDAE1DA78849}</x14:id>
        </ext>
      </extLst>
    </cfRule>
  </conditionalFormatting>
  <conditionalFormatting sqref="H2921">
    <cfRule type="iconSet" priority="9116">
      <iconSet iconSet="3Symbols" showValue="0">
        <cfvo type="percent" val="0"/>
        <cfvo type="num" val="0"/>
        <cfvo type="num" val="1"/>
      </iconSet>
    </cfRule>
  </conditionalFormatting>
  <conditionalFormatting sqref="P2924:Q2924 S2924">
    <cfRule type="expression" dxfId="7636" priority="9109">
      <formula>(IF($C2924=0,1,0)=1)</formula>
    </cfRule>
  </conditionalFormatting>
  <conditionalFormatting sqref="S2924">
    <cfRule type="dataBar" priority="9110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{718CD3E7-B9E1-4625-972F-66B4F651A2EE}</x14:id>
        </ext>
      </extLst>
    </cfRule>
  </conditionalFormatting>
  <conditionalFormatting sqref="H2924">
    <cfRule type="iconSet" priority="9112">
      <iconSet iconSet="3Symbols" showValue="0">
        <cfvo type="percent" val="0"/>
        <cfvo type="num" val="0"/>
        <cfvo type="num" val="1"/>
      </iconSet>
    </cfRule>
  </conditionalFormatting>
  <conditionalFormatting sqref="S2912">
    <cfRule type="dataBar" priority="9106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{A1FB5EF4-0B49-4B90-81F2-3CAE8636D1E6}</x14:id>
        </ext>
      </extLst>
    </cfRule>
  </conditionalFormatting>
  <conditionalFormatting sqref="P2912:Q2912 S2912">
    <cfRule type="expression" dxfId="7635" priority="9105">
      <formula>(IF($C2912=0,1,0)=1)</formula>
    </cfRule>
  </conditionalFormatting>
  <conditionalFormatting sqref="H2912">
    <cfRule type="iconSet" priority="9108">
      <iconSet iconSet="3Symbols" showValue="0">
        <cfvo type="percent" val="0"/>
        <cfvo type="num" val="0"/>
        <cfvo type="num" val="1"/>
      </iconSet>
    </cfRule>
  </conditionalFormatting>
  <conditionalFormatting sqref="S2913">
    <cfRule type="dataBar" priority="9102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{D255C86F-9627-420D-80E0-267B37DB6FC7}</x14:id>
        </ext>
      </extLst>
    </cfRule>
  </conditionalFormatting>
  <conditionalFormatting sqref="P2913:Q2913 S2913">
    <cfRule type="expression" dxfId="7634" priority="9101">
      <formula>(IF($C2913=0,1,0)=1)</formula>
    </cfRule>
  </conditionalFormatting>
  <conditionalFormatting sqref="H2913">
    <cfRule type="iconSet" priority="9104">
      <iconSet iconSet="3Symbols" showValue="0">
        <cfvo type="percent" val="0"/>
        <cfvo type="num" val="0"/>
        <cfvo type="num" val="1"/>
      </iconSet>
    </cfRule>
  </conditionalFormatting>
  <conditionalFormatting sqref="S2925">
    <cfRule type="dataBar" priority="9099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{AA2BAD45-5595-4DB9-9E6F-4125466AFCAA}</x14:id>
        </ext>
      </extLst>
    </cfRule>
  </conditionalFormatting>
  <conditionalFormatting sqref="H2925">
    <cfRule type="iconSet" priority="9100">
      <iconSet iconSet="3Symbols" showValue="0">
        <cfvo type="percent" val="0"/>
        <cfvo type="num" val="0"/>
        <cfvo type="num" val="1"/>
      </iconSet>
    </cfRule>
  </conditionalFormatting>
  <conditionalFormatting sqref="S2914">
    <cfRule type="dataBar" priority="9096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{41725BD3-9040-4ACE-B14F-1A815F435929}</x14:id>
        </ext>
      </extLst>
    </cfRule>
  </conditionalFormatting>
  <conditionalFormatting sqref="P2914:Q2914 S2914">
    <cfRule type="expression" dxfId="7633" priority="9095">
      <formula>(IF($C2914=0,1,0)=1)</formula>
    </cfRule>
  </conditionalFormatting>
  <conditionalFormatting sqref="H2914">
    <cfRule type="iconSet" priority="9098">
      <iconSet iconSet="3Symbols" showValue="0">
        <cfvo type="percent" val="0"/>
        <cfvo type="num" val="0"/>
        <cfvo type="num" val="1"/>
      </iconSet>
    </cfRule>
  </conditionalFormatting>
  <conditionalFormatting sqref="S2915">
    <cfRule type="dataBar" priority="9092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{90C59F62-6BBF-42F3-92AE-CDC45A62A725}</x14:id>
        </ext>
      </extLst>
    </cfRule>
  </conditionalFormatting>
  <conditionalFormatting sqref="P2915:Q2915 S2915">
    <cfRule type="expression" dxfId="7632" priority="9091">
      <formula>(IF($C2915=0,1,0)=1)</formula>
    </cfRule>
  </conditionalFormatting>
  <conditionalFormatting sqref="H2915">
    <cfRule type="iconSet" priority="9094">
      <iconSet iconSet="3Symbols" showValue="0">
        <cfvo type="percent" val="0"/>
        <cfvo type="num" val="0"/>
        <cfvo type="num" val="1"/>
      </iconSet>
    </cfRule>
  </conditionalFormatting>
  <conditionalFormatting sqref="P2932:Q2932 S2932">
    <cfRule type="expression" dxfId="7631" priority="9087">
      <formula>(IF($C2932=0,1,0)=1)</formula>
    </cfRule>
  </conditionalFormatting>
  <conditionalFormatting sqref="S2932">
    <cfRule type="dataBar" priority="9088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{A5E72D5C-6CB8-410D-B16F-C8BEFDAA734C}</x14:id>
        </ext>
      </extLst>
    </cfRule>
  </conditionalFormatting>
  <conditionalFormatting sqref="H2932">
    <cfRule type="iconSet" priority="9090">
      <iconSet iconSet="3Symbols" showValue="0">
        <cfvo type="percent" val="0"/>
        <cfvo type="num" val="0"/>
        <cfvo type="num" val="1"/>
      </iconSet>
    </cfRule>
  </conditionalFormatting>
  <conditionalFormatting sqref="P2933:Q2933 S2933">
    <cfRule type="expression" dxfId="7630" priority="9083">
      <formula>(IF($C2933=0,1,0)=1)</formula>
    </cfRule>
  </conditionalFormatting>
  <conditionalFormatting sqref="S2933">
    <cfRule type="dataBar" priority="9084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{B9530EF7-8607-446F-BA00-322045578E1F}</x14:id>
        </ext>
      </extLst>
    </cfRule>
  </conditionalFormatting>
  <conditionalFormatting sqref="H2933">
    <cfRule type="iconSet" priority="9086">
      <iconSet iconSet="3Symbols" showValue="0">
        <cfvo type="percent" val="0"/>
        <cfvo type="num" val="0"/>
        <cfvo type="num" val="1"/>
      </iconSet>
    </cfRule>
  </conditionalFormatting>
  <conditionalFormatting sqref="P2935:Q2935 S2935">
    <cfRule type="expression" dxfId="7629" priority="9079">
      <formula>(IF($C2935=0,1,0)=1)</formula>
    </cfRule>
  </conditionalFormatting>
  <conditionalFormatting sqref="S2935">
    <cfRule type="dataBar" priority="9080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{41734BAB-DFB1-4E69-82F4-F438868834D8}</x14:id>
        </ext>
      </extLst>
    </cfRule>
  </conditionalFormatting>
  <conditionalFormatting sqref="H2935">
    <cfRule type="iconSet" priority="9082">
      <iconSet iconSet="3Symbols" showValue="0">
        <cfvo type="percent" val="0"/>
        <cfvo type="num" val="0"/>
        <cfvo type="num" val="1"/>
      </iconSet>
    </cfRule>
  </conditionalFormatting>
  <conditionalFormatting sqref="P2934:Q2934 S2934">
    <cfRule type="expression" dxfId="7628" priority="9075">
      <formula>(IF($C2934=0,1,0)=1)</formula>
    </cfRule>
  </conditionalFormatting>
  <conditionalFormatting sqref="S2934">
    <cfRule type="dataBar" priority="9076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{6FF27AD3-9AF6-4AB2-9402-46991E1B6C85}</x14:id>
        </ext>
      </extLst>
    </cfRule>
  </conditionalFormatting>
  <conditionalFormatting sqref="H2934">
    <cfRule type="iconSet" priority="9078">
      <iconSet iconSet="3Symbols" showValue="0">
        <cfvo type="percent" val="0"/>
        <cfvo type="num" val="0"/>
        <cfvo type="num" val="1"/>
      </iconSet>
    </cfRule>
  </conditionalFormatting>
  <conditionalFormatting sqref="P2937:Q2937 S2937">
    <cfRule type="expression" dxfId="7627" priority="9071">
      <formula>(IF($C2937=0,1,0)=1)</formula>
    </cfRule>
  </conditionalFormatting>
  <conditionalFormatting sqref="S2937">
    <cfRule type="dataBar" priority="9072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{2D589627-321A-4445-B87B-3C20D0B90399}</x14:id>
        </ext>
      </extLst>
    </cfRule>
  </conditionalFormatting>
  <conditionalFormatting sqref="H2937">
    <cfRule type="iconSet" priority="9074">
      <iconSet iconSet="3Symbols" showValue="0">
        <cfvo type="percent" val="0"/>
        <cfvo type="num" val="0"/>
        <cfvo type="num" val="1"/>
      </iconSet>
    </cfRule>
  </conditionalFormatting>
  <conditionalFormatting sqref="P2939:Q2939 S2939">
    <cfRule type="expression" dxfId="7626" priority="9067">
      <formula>(IF($C2939=0,1,0)=1)</formula>
    </cfRule>
  </conditionalFormatting>
  <conditionalFormatting sqref="S2939">
    <cfRule type="dataBar" priority="9068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{E8BF7FD8-9741-40FE-AA38-DB8FFCE1B2DC}</x14:id>
        </ext>
      </extLst>
    </cfRule>
  </conditionalFormatting>
  <conditionalFormatting sqref="H2939">
    <cfRule type="iconSet" priority="9070">
      <iconSet iconSet="3Symbols" showValue="0">
        <cfvo type="percent" val="0"/>
        <cfvo type="num" val="0"/>
        <cfvo type="num" val="1"/>
      </iconSet>
    </cfRule>
  </conditionalFormatting>
  <conditionalFormatting sqref="P2941:Q2941 S2941">
    <cfRule type="expression" dxfId="7625" priority="9063">
      <formula>(IF($C2941=0,1,0)=1)</formula>
    </cfRule>
  </conditionalFormatting>
  <conditionalFormatting sqref="S2941">
    <cfRule type="dataBar" priority="9064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{271854A6-7267-425E-AB21-B0A5A3687160}</x14:id>
        </ext>
      </extLst>
    </cfRule>
  </conditionalFormatting>
  <conditionalFormatting sqref="H2941">
    <cfRule type="iconSet" priority="9066">
      <iconSet iconSet="3Symbols" showValue="0">
        <cfvo type="percent" val="0"/>
        <cfvo type="num" val="0"/>
        <cfvo type="num" val="1"/>
      </iconSet>
    </cfRule>
  </conditionalFormatting>
  <conditionalFormatting sqref="P2940:Q2940 S2940">
    <cfRule type="expression" dxfId="7624" priority="9059">
      <formula>(IF($C2940=0,1,0)=1)</formula>
    </cfRule>
  </conditionalFormatting>
  <conditionalFormatting sqref="S2940">
    <cfRule type="dataBar" priority="9060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{9B22C9AB-EBDA-4B2B-A4D8-EC8FCCD3E204}</x14:id>
        </ext>
      </extLst>
    </cfRule>
  </conditionalFormatting>
  <conditionalFormatting sqref="H2940">
    <cfRule type="iconSet" priority="9062">
      <iconSet iconSet="3Symbols" showValue="0">
        <cfvo type="percent" val="0"/>
        <cfvo type="num" val="0"/>
        <cfvo type="num" val="1"/>
      </iconSet>
    </cfRule>
  </conditionalFormatting>
  <conditionalFormatting sqref="P2942:Q2942 S2942">
    <cfRule type="expression" dxfId="7623" priority="9055">
      <formula>(IF($C2942=0,1,0)=1)</formula>
    </cfRule>
  </conditionalFormatting>
  <conditionalFormatting sqref="S2942">
    <cfRule type="dataBar" priority="9056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{61B8D85A-B234-482D-8811-7892AD3A3ABF}</x14:id>
        </ext>
      </extLst>
    </cfRule>
  </conditionalFormatting>
  <conditionalFormatting sqref="H2942">
    <cfRule type="iconSet" priority="9058">
      <iconSet iconSet="3Symbols" showValue="0">
        <cfvo type="percent" val="0"/>
        <cfvo type="num" val="0"/>
        <cfvo type="num" val="1"/>
      </iconSet>
    </cfRule>
  </conditionalFormatting>
  <conditionalFormatting sqref="P2938:Q2938 S2938">
    <cfRule type="expression" dxfId="7622" priority="9051">
      <formula>(IF($C2938=0,1,0)=1)</formula>
    </cfRule>
  </conditionalFormatting>
  <conditionalFormatting sqref="S2938">
    <cfRule type="dataBar" priority="9052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{A607DD13-C9C8-4795-AFC9-A529EF358AD9}</x14:id>
        </ext>
      </extLst>
    </cfRule>
  </conditionalFormatting>
  <conditionalFormatting sqref="H2938">
    <cfRule type="iconSet" priority="9054">
      <iconSet iconSet="3Symbols" showValue="0">
        <cfvo type="percent" val="0"/>
        <cfvo type="num" val="0"/>
        <cfvo type="num" val="1"/>
      </iconSet>
    </cfRule>
  </conditionalFormatting>
  <conditionalFormatting sqref="E2925 C2909:G2917 C2926:E2928 F2925:G2928 C2929:G2945 C2918:D2925 E2918:G2924">
    <cfRule type="expression" dxfId="7621" priority="9253">
      <formula>$H2909&lt;0</formula>
    </cfRule>
    <cfRule type="expression" dxfId="7620" priority="9254">
      <formula>(IF($C2909=1,1,0)=1)</formula>
    </cfRule>
    <cfRule type="expression" dxfId="7619" priority="9255">
      <formula>(IF($C2909=2,1,0)=1)</formula>
    </cfRule>
    <cfRule type="expression" dxfId="7618" priority="9256">
      <formula>(IF($C2909=3,1,0)=1)</formula>
    </cfRule>
    <cfRule type="expression" dxfId="7617" priority="9257">
      <formula>(IF($C2909=4,1,0)=1)</formula>
    </cfRule>
    <cfRule type="expression" dxfId="7616" priority="9258">
      <formula>(IF($C2909=5,1,0)=1)</formula>
    </cfRule>
    <cfRule type="expression" dxfId="7615" priority="9259">
      <formula>(IF($C2909=6,1,0)=1)</formula>
    </cfRule>
    <cfRule type="expression" dxfId="7614" priority="9260">
      <formula>(IF($C2909=7,1,0)=1)</formula>
    </cfRule>
    <cfRule type="expression" dxfId="7613" priority="9261">
      <formula>(IF($C2909=8,1,0)=1)</formula>
    </cfRule>
    <cfRule type="expression" dxfId="7612" priority="9262">
      <formula>(IF($C2909=9,1,0)=1)</formula>
    </cfRule>
    <cfRule type="expression" dxfId="7611" priority="9263">
      <formula>$H2909=1</formula>
    </cfRule>
  </conditionalFormatting>
  <conditionalFormatting sqref="H14:H135">
    <cfRule type="iconSet" priority="71110">
      <iconSet iconSet="3Symbols" showValue="0">
        <cfvo type="percent" val="0"/>
        <cfvo type="num" val="0"/>
        <cfvo type="num" val="1"/>
      </iconSet>
    </cfRule>
  </conditionalFormatting>
  <conditionalFormatting sqref="H3005">
    <cfRule type="iconSet" priority="71130">
      <iconSet iconSet="3Symbols" showValue="0">
        <cfvo type="percent" val="0"/>
        <cfvo type="num" val="0"/>
        <cfvo type="num" val="1"/>
      </iconSet>
    </cfRule>
  </conditionalFormatting>
  <conditionalFormatting sqref="S3006:S3231">
    <cfRule type="dataBar" priority="9030">
      <dataBar>
        <cfvo type="num" val="0"/>
        <cfvo type="num" val="1"/>
        <color theme="6" tint="0.39997558519241921"/>
      </dataBar>
    </cfRule>
  </conditionalFormatting>
  <conditionalFormatting sqref="C3006:H3231 P3006:S3231 K3006:L3231">
    <cfRule type="expression" dxfId="7610" priority="9029">
      <formula>(IF($C3006=0,1,0)=1)</formula>
    </cfRule>
  </conditionalFormatting>
  <conditionalFormatting sqref="S3013 S3114 S3006">
    <cfRule type="dataBar" priority="9028">
      <dataBar>
        <cfvo type="num" val="0"/>
        <cfvo type="num" val="1"/>
        <color theme="6" tint="0.39997558519241921"/>
      </dataBar>
    </cfRule>
  </conditionalFormatting>
  <conditionalFormatting sqref="S3215:S3231 S3115 S3017:S3018 S3007 S3010 S3014">
    <cfRule type="dataBar" priority="9027">
      <dataBar>
        <cfvo type="num" val="0"/>
        <cfvo type="num" val="1"/>
        <color theme="6" tint="0.39997558519241921"/>
      </dataBar>
    </cfRule>
  </conditionalFormatting>
  <conditionalFormatting sqref="H3007">
    <cfRule type="expression" dxfId="7609" priority="9026">
      <formula>(IF($C3007=0,1,0)=1)</formula>
    </cfRule>
  </conditionalFormatting>
  <conditionalFormatting sqref="C3007:G3007">
    <cfRule type="expression" dxfId="7608" priority="9025">
      <formula>(IF($C3007=0,1,0)=1)</formula>
    </cfRule>
  </conditionalFormatting>
  <conditionalFormatting sqref="P3007:S3007">
    <cfRule type="expression" dxfId="7607" priority="9024">
      <formula>(IF($C3007=0,1,0)=1)</formula>
    </cfRule>
  </conditionalFormatting>
  <conditionalFormatting sqref="H3007">
    <cfRule type="iconSet" priority="9023">
      <iconSet iconSet="3Symbols" showValue="0">
        <cfvo type="percent" val="0"/>
        <cfvo type="num" val="0"/>
        <cfvo type="num" val="1"/>
      </iconSet>
    </cfRule>
  </conditionalFormatting>
  <conditionalFormatting sqref="P3006:S3006">
    <cfRule type="expression" dxfId="7606" priority="9022">
      <formula>(IF($C3006=0,1,0)=1)</formula>
    </cfRule>
  </conditionalFormatting>
  <conditionalFormatting sqref="H3006">
    <cfRule type="iconSet" priority="9021">
      <iconSet iconSet="3Symbols" showValue="0">
        <cfvo type="percent" val="0"/>
        <cfvo type="num" val="0"/>
        <cfvo type="num" val="1"/>
      </iconSet>
    </cfRule>
  </conditionalFormatting>
  <conditionalFormatting sqref="K3006">
    <cfRule type="expression" dxfId="7605" priority="9020">
      <formula>(IF($C3006=0,1,0)=1)</formula>
    </cfRule>
  </conditionalFormatting>
  <conditionalFormatting sqref="H3010">
    <cfRule type="expression" dxfId="7604" priority="9019">
      <formula>(IF($C3010=0,1,0)=1)</formula>
    </cfRule>
  </conditionalFormatting>
  <conditionalFormatting sqref="C3010:G3010">
    <cfRule type="expression" dxfId="7603" priority="9018">
      <formula>(IF($C3010=0,1,0)=1)</formula>
    </cfRule>
  </conditionalFormatting>
  <conditionalFormatting sqref="P3010:S3010">
    <cfRule type="expression" dxfId="7602" priority="9017">
      <formula>(IF($C3010=0,1,0)=1)</formula>
    </cfRule>
  </conditionalFormatting>
  <conditionalFormatting sqref="H3010">
    <cfRule type="iconSet" priority="9016">
      <iconSet iconSet="3Symbols" showValue="0">
        <cfvo type="percent" val="0"/>
        <cfvo type="num" val="0"/>
        <cfvo type="num" val="1"/>
      </iconSet>
    </cfRule>
  </conditionalFormatting>
  <conditionalFormatting sqref="H3014">
    <cfRule type="expression" dxfId="7601" priority="9015">
      <formula>(IF($C3014=0,1,0)=1)</formula>
    </cfRule>
  </conditionalFormatting>
  <conditionalFormatting sqref="C3014:G3014">
    <cfRule type="expression" dxfId="7600" priority="9014">
      <formula>(IF($C3014=0,1,0)=1)</formula>
    </cfRule>
  </conditionalFormatting>
  <conditionalFormatting sqref="P3014:S3014">
    <cfRule type="expression" dxfId="7599" priority="9013">
      <formula>(IF($C3014=0,1,0)=1)</formula>
    </cfRule>
  </conditionalFormatting>
  <conditionalFormatting sqref="H3014">
    <cfRule type="iconSet" priority="9012">
      <iconSet iconSet="3Symbols" showValue="0">
        <cfvo type="percent" val="0"/>
        <cfvo type="num" val="0"/>
        <cfvo type="num" val="1"/>
      </iconSet>
    </cfRule>
  </conditionalFormatting>
  <conditionalFormatting sqref="P3013:S3013">
    <cfRule type="expression" dxfId="7598" priority="9011">
      <formula>(IF($C3013=0,1,0)=1)</formula>
    </cfRule>
  </conditionalFormatting>
  <conditionalFormatting sqref="H3013">
    <cfRule type="iconSet" priority="9010">
      <iconSet iconSet="3Symbols" showValue="0">
        <cfvo type="percent" val="0"/>
        <cfvo type="num" val="0"/>
        <cfvo type="num" val="1"/>
      </iconSet>
    </cfRule>
  </conditionalFormatting>
  <conditionalFormatting sqref="K3013">
    <cfRule type="expression" dxfId="7597" priority="9009">
      <formula>(IF($C3013=0,1,0)=1)</formula>
    </cfRule>
  </conditionalFormatting>
  <conditionalFormatting sqref="H3017:H3018">
    <cfRule type="expression" dxfId="7596" priority="9008">
      <formula>(IF($C3017=0,1,0)=1)</formula>
    </cfRule>
  </conditionalFormatting>
  <conditionalFormatting sqref="C3017:G3018">
    <cfRule type="expression" dxfId="7595" priority="9007">
      <formula>(IF($C3017=0,1,0)=1)</formula>
    </cfRule>
  </conditionalFormatting>
  <conditionalFormatting sqref="P3017:S3018">
    <cfRule type="expression" dxfId="7594" priority="9006">
      <formula>(IF($C3017=0,1,0)=1)</formula>
    </cfRule>
  </conditionalFormatting>
  <conditionalFormatting sqref="H3017:H3018">
    <cfRule type="iconSet" priority="9005">
      <iconSet iconSet="3Symbols" showValue="0">
        <cfvo type="percent" val="0"/>
        <cfvo type="num" val="0"/>
        <cfvo type="num" val="1"/>
      </iconSet>
    </cfRule>
  </conditionalFormatting>
  <conditionalFormatting sqref="H3115">
    <cfRule type="expression" dxfId="7593" priority="9004">
      <formula>(IF($C3115=0,1,0)=1)</formula>
    </cfRule>
  </conditionalFormatting>
  <conditionalFormatting sqref="C3115:G3115">
    <cfRule type="expression" dxfId="7592" priority="9003">
      <formula>(IF($C3115=0,1,0)=1)</formula>
    </cfRule>
  </conditionalFormatting>
  <conditionalFormatting sqref="P3115:S3115">
    <cfRule type="expression" dxfId="7591" priority="9002">
      <formula>(IF($C3115=0,1,0)=1)</formula>
    </cfRule>
  </conditionalFormatting>
  <conditionalFormatting sqref="H3115">
    <cfRule type="iconSet" priority="9001">
      <iconSet iconSet="3Symbols" showValue="0">
        <cfvo type="percent" val="0"/>
        <cfvo type="num" val="0"/>
        <cfvo type="num" val="1"/>
      </iconSet>
    </cfRule>
  </conditionalFormatting>
  <conditionalFormatting sqref="P3114:S3114">
    <cfRule type="expression" dxfId="7590" priority="9000">
      <formula>(IF($C3114=0,1,0)=1)</formula>
    </cfRule>
  </conditionalFormatting>
  <conditionalFormatting sqref="H3114">
    <cfRule type="iconSet" priority="8999">
      <iconSet iconSet="3Symbols" showValue="0">
        <cfvo type="percent" val="0"/>
        <cfvo type="num" val="0"/>
        <cfvo type="num" val="1"/>
      </iconSet>
    </cfRule>
  </conditionalFormatting>
  <conditionalFormatting sqref="K3114">
    <cfRule type="expression" dxfId="7589" priority="8998">
      <formula>(IF($C3114=0,1,0)=1)</formula>
    </cfRule>
  </conditionalFormatting>
  <conditionalFormatting sqref="L3007">
    <cfRule type="expression" dxfId="7588" priority="8995">
      <formula>(IF($C3007=0,1,0)=1)</formula>
    </cfRule>
  </conditionalFormatting>
  <conditionalFormatting sqref="L3006">
    <cfRule type="expression" dxfId="7587" priority="8994">
      <formula>(IF($C3006=0,1,0)=1)</formula>
    </cfRule>
  </conditionalFormatting>
  <conditionalFormatting sqref="L3010">
    <cfRule type="expression" dxfId="7586" priority="8993">
      <formula>(IF($C3010=0,1,0)=1)</formula>
    </cfRule>
  </conditionalFormatting>
  <conditionalFormatting sqref="L3014">
    <cfRule type="expression" dxfId="7585" priority="8992">
      <formula>(IF($C3014=0,1,0)=1)</formula>
    </cfRule>
  </conditionalFormatting>
  <conditionalFormatting sqref="L3013">
    <cfRule type="expression" dxfId="7584" priority="8991">
      <formula>(IF($C3013=0,1,0)=1)</formula>
    </cfRule>
  </conditionalFormatting>
  <conditionalFormatting sqref="L3017:L3018">
    <cfRule type="expression" dxfId="7583" priority="8990">
      <formula>(IF($C3017=0,1,0)=1)</formula>
    </cfRule>
  </conditionalFormatting>
  <conditionalFormatting sqref="L3115">
    <cfRule type="expression" dxfId="7582" priority="8989">
      <formula>(IF($C3115=0,1,0)=1)</formula>
    </cfRule>
  </conditionalFormatting>
  <conditionalFormatting sqref="L3114">
    <cfRule type="expression" dxfId="7581" priority="8988">
      <formula>(IF($C3114=0,1,0)=1)</formula>
    </cfRule>
  </conditionalFormatting>
  <conditionalFormatting sqref="C3006:G3231">
    <cfRule type="expression" dxfId="7580" priority="9031">
      <formula>$H3006&lt;0</formula>
    </cfRule>
    <cfRule type="expression" dxfId="7579" priority="9032">
      <formula>(IF($C3006=1,1,0)=1)</formula>
    </cfRule>
    <cfRule type="expression" dxfId="7578" priority="9033">
      <formula>(IF($C3006=2,1,0)=1)</formula>
    </cfRule>
    <cfRule type="expression" dxfId="7577" priority="9034">
      <formula>(IF($C3006=3,1,0)=1)</formula>
    </cfRule>
    <cfRule type="expression" dxfId="7576" priority="9035">
      <formula>(IF($C3006=4,1,0)=1)</formula>
    </cfRule>
    <cfRule type="expression" dxfId="7575" priority="9036">
      <formula>(IF($C3006=5,1,0)=1)</formula>
    </cfRule>
    <cfRule type="expression" dxfId="7574" priority="9037">
      <formula>(IF($C3006=6,1,0)=1)</formula>
    </cfRule>
    <cfRule type="expression" dxfId="7573" priority="9038">
      <formula>(IF($C3006=7,1,0)=1)</formula>
    </cfRule>
    <cfRule type="expression" dxfId="7572" priority="9039">
      <formula>(IF($C3006=8,1,0)=1)</formula>
    </cfRule>
    <cfRule type="expression" dxfId="7571" priority="9040">
      <formula>(IF($C3006=9,1,0)=1)</formula>
    </cfRule>
    <cfRule type="expression" dxfId="7570" priority="9041">
      <formula>$H3006=1</formula>
    </cfRule>
  </conditionalFormatting>
  <conditionalFormatting sqref="H3215:H3231">
    <cfRule type="iconSet" priority="9042">
      <iconSet iconSet="3Symbols" showValue="0">
        <cfvo type="percent" val="0"/>
        <cfvo type="num" val="0"/>
        <cfvo type="num" val="1"/>
      </iconSet>
    </cfRule>
  </conditionalFormatting>
  <conditionalFormatting sqref="H3008:H3231">
    <cfRule type="iconSet" priority="9043">
      <iconSet iconSet="3Symbols" showValue="0">
        <cfvo type="percent" val="0"/>
        <cfvo type="num" val="0"/>
        <cfvo type="num" val="1"/>
      </iconSet>
    </cfRule>
  </conditionalFormatting>
  <conditionalFormatting sqref="H3006:H3231">
    <cfRule type="iconSet" priority="9044">
      <iconSet iconSet="3Symbols" showValue="0">
        <cfvo type="percent" val="0"/>
        <cfvo type="num" val="0"/>
        <cfvo type="num" val="1"/>
      </iconSet>
    </cfRule>
  </conditionalFormatting>
  <conditionalFormatting sqref="S3232:S3321">
    <cfRule type="dataBar" priority="8941">
      <dataBar>
        <cfvo type="num" val="0"/>
        <cfvo type="num" val="1"/>
        <color theme="6" tint="0.39997558519241921"/>
      </dataBar>
    </cfRule>
  </conditionalFormatting>
  <conditionalFormatting sqref="C3232:H3321 P3232:S3321 K3232:L3321">
    <cfRule type="expression" dxfId="7569" priority="8940">
      <formula>(IF($C3232=0,1,0)=1)</formula>
    </cfRule>
  </conditionalFormatting>
  <conditionalFormatting sqref="S3307">
    <cfRule type="dataBar" priority="8939">
      <dataBar>
        <cfvo type="num" val="0"/>
        <cfvo type="num" val="1"/>
        <color theme="6" tint="0.39997558519241921"/>
      </dataBar>
    </cfRule>
  </conditionalFormatting>
  <conditionalFormatting sqref="S3232:S3308">
    <cfRule type="dataBar" priority="8938">
      <dataBar>
        <cfvo type="num" val="0"/>
        <cfvo type="num" val="1"/>
        <color theme="6" tint="0.39997558519241921"/>
      </dataBar>
    </cfRule>
  </conditionalFormatting>
  <conditionalFormatting sqref="P3307:S3307">
    <cfRule type="expression" dxfId="7568" priority="8937">
      <formula>(IF($C3307=0,1,0)=1)</formula>
    </cfRule>
  </conditionalFormatting>
  <conditionalFormatting sqref="H3307">
    <cfRule type="iconSet" priority="8936">
      <iconSet iconSet="3Symbols" showValue="0">
        <cfvo type="percent" val="0"/>
        <cfvo type="num" val="0"/>
        <cfvo type="num" val="1"/>
      </iconSet>
    </cfRule>
  </conditionalFormatting>
  <conditionalFormatting sqref="K3307">
    <cfRule type="expression" dxfId="7567" priority="8935">
      <formula>(IF($C3307=0,1,0)=1)</formula>
    </cfRule>
  </conditionalFormatting>
  <conditionalFormatting sqref="S3316">
    <cfRule type="dataBar" priority="8934">
      <dataBar>
        <cfvo type="num" val="0"/>
        <cfvo type="num" val="1"/>
        <color theme="6" tint="0.39997558519241921"/>
      </dataBar>
    </cfRule>
  </conditionalFormatting>
  <conditionalFormatting sqref="P3316:S3316">
    <cfRule type="expression" dxfId="7566" priority="8933">
      <formula>(IF($C3316=0,1,0)=1)</formula>
    </cfRule>
  </conditionalFormatting>
  <conditionalFormatting sqref="H3316">
    <cfRule type="iconSet" priority="8932">
      <iconSet iconSet="3Symbols" showValue="0">
        <cfvo type="percent" val="0"/>
        <cfvo type="num" val="0"/>
        <cfvo type="num" val="1"/>
      </iconSet>
    </cfRule>
  </conditionalFormatting>
  <conditionalFormatting sqref="K3316">
    <cfRule type="expression" dxfId="7565" priority="8931">
      <formula>(IF($C3316=0,1,0)=1)</formula>
    </cfRule>
  </conditionalFormatting>
  <conditionalFormatting sqref="L3307">
    <cfRule type="expression" dxfId="7564" priority="8928">
      <formula>(IF($C3307=0,1,0)=1)</formula>
    </cfRule>
  </conditionalFormatting>
  <conditionalFormatting sqref="L3316">
    <cfRule type="expression" dxfId="7563" priority="8927">
      <formula>(IF($C3316=0,1,0)=1)</formula>
    </cfRule>
  </conditionalFormatting>
  <conditionalFormatting sqref="C3232:G3321">
    <cfRule type="expression" dxfId="7562" priority="8942">
      <formula>$H3232&lt;0</formula>
    </cfRule>
    <cfRule type="expression" dxfId="7561" priority="8943">
      <formula>(IF($C3232=1,1,0)=1)</formula>
    </cfRule>
    <cfRule type="expression" dxfId="7560" priority="8944">
      <formula>(IF($C3232=2,1,0)=1)</formula>
    </cfRule>
    <cfRule type="expression" dxfId="7559" priority="8945">
      <formula>(IF($C3232=3,1,0)=1)</formula>
    </cfRule>
    <cfRule type="expression" dxfId="7558" priority="8946">
      <formula>(IF($C3232=4,1,0)=1)</formula>
    </cfRule>
    <cfRule type="expression" dxfId="7557" priority="8947">
      <formula>(IF($C3232=5,1,0)=1)</formula>
    </cfRule>
    <cfRule type="expression" dxfId="7556" priority="8948">
      <formula>(IF($C3232=6,1,0)=1)</formula>
    </cfRule>
    <cfRule type="expression" dxfId="7555" priority="8949">
      <formula>(IF($C3232=7,1,0)=1)</formula>
    </cfRule>
    <cfRule type="expression" dxfId="7554" priority="8950">
      <formula>(IF($C3232=8,1,0)=1)</formula>
    </cfRule>
    <cfRule type="expression" dxfId="7553" priority="8951">
      <formula>(IF($C3232=9,1,0)=1)</formula>
    </cfRule>
    <cfRule type="expression" dxfId="7552" priority="8952">
      <formula>$H3232=1</formula>
    </cfRule>
  </conditionalFormatting>
  <conditionalFormatting sqref="S3314:S3315">
    <cfRule type="dataBar" priority="8910">
      <dataBar>
        <cfvo type="num" val="0"/>
        <cfvo type="num" val="1"/>
        <color theme="6" tint="0.39997558519241921"/>
      </dataBar>
    </cfRule>
  </conditionalFormatting>
  <conditionalFormatting sqref="P3314:S3315">
    <cfRule type="expression" dxfId="7551" priority="8909">
      <formula>(IF($C3314=0,1,0)=1)</formula>
    </cfRule>
  </conditionalFormatting>
  <conditionalFormatting sqref="H3314:H3315">
    <cfRule type="iconSet" priority="8908">
      <iconSet iconSet="3Symbols" showValue="0">
        <cfvo type="percent" val="0"/>
        <cfvo type="num" val="0"/>
        <cfvo type="num" val="1"/>
      </iconSet>
    </cfRule>
  </conditionalFormatting>
  <conditionalFormatting sqref="K3314:K3315">
    <cfRule type="expression" dxfId="7550" priority="8907">
      <formula>(IF($C3314=0,1,0)=1)</formula>
    </cfRule>
  </conditionalFormatting>
  <conditionalFormatting sqref="L3314:L3315">
    <cfRule type="expression" dxfId="7549" priority="8906">
      <formula>(IF($C3314=0,1,0)=1)</formula>
    </cfRule>
  </conditionalFormatting>
  <conditionalFormatting sqref="H3232:H3321">
    <cfRule type="iconSet" priority="8953">
      <iconSet iconSet="3Symbols" showValue="0">
        <cfvo type="percent" val="0"/>
        <cfvo type="num" val="0"/>
        <cfvo type="num" val="1"/>
      </iconSet>
    </cfRule>
  </conditionalFormatting>
  <conditionalFormatting sqref="H3232:H3321">
    <cfRule type="iconSet" priority="8954">
      <iconSet iconSet="3Symbols" showValue="0">
        <cfvo type="percent" val="0"/>
        <cfvo type="num" val="0"/>
        <cfvo type="num" val="1"/>
      </iconSet>
    </cfRule>
  </conditionalFormatting>
  <conditionalFormatting sqref="H3232:H3321">
    <cfRule type="iconSet" priority="8955">
      <iconSet iconSet="3Symbols" showValue="0">
        <cfvo type="percent" val="0"/>
        <cfvo type="num" val="0"/>
        <cfvo type="num" val="1"/>
      </iconSet>
    </cfRule>
  </conditionalFormatting>
  <conditionalFormatting sqref="S1934:S2000">
    <cfRule type="dataBar" priority="8881">
      <dataBar>
        <cfvo type="num" val="0"/>
        <cfvo type="num" val="1"/>
        <color theme="6" tint="0.39997558519241921"/>
      </dataBar>
    </cfRule>
  </conditionalFormatting>
  <conditionalFormatting sqref="H1934">
    <cfRule type="iconSet" priority="8882">
      <iconSet iconSet="3Symbols" showValue="0">
        <cfvo type="percent" val="0"/>
        <cfvo type="num" val="0"/>
        <cfvo type="num" val="1"/>
      </iconSet>
    </cfRule>
  </conditionalFormatting>
  <conditionalFormatting sqref="C1934:G1936 C1939:F1939 C1943:F1943 C1949:F1949 C1938:G1938 C1937:E1937 G1937 D1944:D1948 C1967:D1968 D1940:D1942 C1951:G1966 C1969:G2000">
    <cfRule type="expression" dxfId="7548" priority="8883">
      <formula>$H1934&lt;0</formula>
    </cfRule>
    <cfRule type="expression" dxfId="7547" priority="8884">
      <formula>(IF($C1934=1,1,0)=1)</formula>
    </cfRule>
    <cfRule type="expression" dxfId="7546" priority="8885">
      <formula>(IF($C1934=2,1,0)=1)</formula>
    </cfRule>
    <cfRule type="expression" dxfId="7545" priority="8886">
      <formula>(IF($C1934=3,1,0)=1)</formula>
    </cfRule>
    <cfRule type="expression" dxfId="7544" priority="8887">
      <formula>(IF($C1934=4,1,0)=1)</formula>
    </cfRule>
    <cfRule type="expression" dxfId="7543" priority="8888">
      <formula>(IF($C1934=5,1,0)=1)</formula>
    </cfRule>
    <cfRule type="expression" dxfId="7542" priority="8889">
      <formula>(IF($C1934=6,1,0)=1)</formula>
    </cfRule>
    <cfRule type="expression" dxfId="7541" priority="8890">
      <formula>(IF($C1934=7,1,0)=1)</formula>
    </cfRule>
    <cfRule type="expression" dxfId="7540" priority="8891">
      <formula>(IF($C1934=8,1,0)=1)</formula>
    </cfRule>
    <cfRule type="expression" dxfId="7539" priority="8892">
      <formula>(IF($C1934=9,1,0)=1)</formula>
    </cfRule>
    <cfRule type="expression" dxfId="7538" priority="8893">
      <formula>$H1934=1</formula>
    </cfRule>
  </conditionalFormatting>
  <conditionalFormatting sqref="G1939 G1943 G1949 G1968 E1948 E1984:E2000">
    <cfRule type="expression" dxfId="7537" priority="8870">
      <formula>$J1939&lt;0</formula>
    </cfRule>
    <cfRule type="expression" dxfId="7536" priority="8871">
      <formula>(IF($C1939=1,1,0)=1)</formula>
    </cfRule>
    <cfRule type="expression" dxfId="7535" priority="8872">
      <formula>(IF($C1939=2,1,0)=1)</formula>
    </cfRule>
    <cfRule type="expression" dxfId="7534" priority="8873">
      <formula>(IF($C1939=3,1,0)=1)</formula>
    </cfRule>
    <cfRule type="expression" dxfId="7533" priority="8874">
      <formula>(IF($C1939=4,1,0)=1)</formula>
    </cfRule>
    <cfRule type="expression" dxfId="7532" priority="8875">
      <formula>(IF($C1939=5,1,0)=1)</formula>
    </cfRule>
    <cfRule type="expression" dxfId="7531" priority="8876">
      <formula>(IF($C1939=6,1,0)=1)</formula>
    </cfRule>
    <cfRule type="expression" dxfId="7530" priority="8877">
      <formula>(IF($C1939=7,1,0)=1)</formula>
    </cfRule>
    <cfRule type="expression" dxfId="7529" priority="8878">
      <formula>(IF($C1939=8,1,0)=1)</formula>
    </cfRule>
    <cfRule type="expression" dxfId="7528" priority="8879">
      <formula>(IF($C1939=9,1,0)=1)</formula>
    </cfRule>
    <cfRule type="expression" dxfId="7527" priority="8880">
      <formula>$J1939=1</formula>
    </cfRule>
  </conditionalFormatting>
  <conditionalFormatting sqref="E1968">
    <cfRule type="expression" dxfId="7526" priority="8859">
      <formula>$J1968&lt;0</formula>
    </cfRule>
    <cfRule type="expression" dxfId="7525" priority="8860">
      <formula>(IF($C1968=1,1,0)=1)</formula>
    </cfRule>
    <cfRule type="expression" dxfId="7524" priority="8861">
      <formula>(IF($C1968=2,1,0)=1)</formula>
    </cfRule>
    <cfRule type="expression" dxfId="7523" priority="8862">
      <formula>(IF($C1968=3,1,0)=1)</formula>
    </cfRule>
    <cfRule type="expression" dxfId="7522" priority="8863">
      <formula>(IF($C1968=4,1,0)=1)</formula>
    </cfRule>
    <cfRule type="expression" dxfId="7521" priority="8864">
      <formula>(IF($C1968=5,1,0)=1)</formula>
    </cfRule>
    <cfRule type="expression" dxfId="7520" priority="8865">
      <formula>(IF($C1968=6,1,0)=1)</formula>
    </cfRule>
    <cfRule type="expression" dxfId="7519" priority="8866">
      <formula>(IF($C1968=7,1,0)=1)</formula>
    </cfRule>
    <cfRule type="expression" dxfId="7518" priority="8867">
      <formula>(IF($C1968=8,1,0)=1)</formula>
    </cfRule>
    <cfRule type="expression" dxfId="7517" priority="8868">
      <formula>(IF($C1968=9,1,0)=1)</formula>
    </cfRule>
    <cfRule type="expression" dxfId="7516" priority="8869">
      <formula>$J1968=1</formula>
    </cfRule>
  </conditionalFormatting>
  <conditionalFormatting sqref="F1968">
    <cfRule type="expression" dxfId="7515" priority="8848">
      <formula>$J1968&lt;0</formula>
    </cfRule>
    <cfRule type="expression" dxfId="7514" priority="8849">
      <formula>(IF($C1968=1,1,0)=1)</formula>
    </cfRule>
    <cfRule type="expression" dxfId="7513" priority="8850">
      <formula>(IF($C1968=2,1,0)=1)</formula>
    </cfRule>
    <cfRule type="expression" dxfId="7512" priority="8851">
      <formula>(IF($C1968=3,1,0)=1)</formula>
    </cfRule>
    <cfRule type="expression" dxfId="7511" priority="8852">
      <formula>(IF($C1968=4,1,0)=1)</formula>
    </cfRule>
    <cfRule type="expression" dxfId="7510" priority="8853">
      <formula>(IF($C1968=5,1,0)=1)</formula>
    </cfRule>
    <cfRule type="expression" dxfId="7509" priority="8854">
      <formula>(IF($C1968=6,1,0)=1)</formula>
    </cfRule>
    <cfRule type="expression" dxfId="7508" priority="8855">
      <formula>(IF($C1968=7,1,0)=1)</formula>
    </cfRule>
    <cfRule type="expression" dxfId="7507" priority="8856">
      <formula>(IF($C1968=8,1,0)=1)</formula>
    </cfRule>
    <cfRule type="expression" dxfId="7506" priority="8857">
      <formula>(IF($C1968=9,1,0)=1)</formula>
    </cfRule>
    <cfRule type="expression" dxfId="7505" priority="8858">
      <formula>$J1968=1</formula>
    </cfRule>
  </conditionalFormatting>
  <conditionalFormatting sqref="F1968">
    <cfRule type="expression" dxfId="7504" priority="8837">
      <formula>$J1968&lt;0</formula>
    </cfRule>
    <cfRule type="expression" dxfId="7503" priority="8838">
      <formula>(IF($C1968=1,1,0)=1)</formula>
    </cfRule>
    <cfRule type="expression" dxfId="7502" priority="8839">
      <formula>(IF($C1968=2,1,0)=1)</formula>
    </cfRule>
    <cfRule type="expression" dxfId="7501" priority="8840">
      <formula>(IF($C1968=3,1,0)=1)</formula>
    </cfRule>
    <cfRule type="expression" dxfId="7500" priority="8841">
      <formula>(IF($C1968=4,1,0)=1)</formula>
    </cfRule>
    <cfRule type="expression" dxfId="7499" priority="8842">
      <formula>(IF($C1968=5,1,0)=1)</formula>
    </cfRule>
    <cfRule type="expression" dxfId="7498" priority="8843">
      <formula>(IF($C1968=6,1,0)=1)</formula>
    </cfRule>
    <cfRule type="expression" dxfId="7497" priority="8844">
      <formula>(IF($C1968=7,1,0)=1)</formula>
    </cfRule>
    <cfRule type="expression" dxfId="7496" priority="8845">
      <formula>(IF($C1968=8,1,0)=1)</formula>
    </cfRule>
    <cfRule type="expression" dxfId="7495" priority="8846">
      <formula>(IF($C1968=9,1,0)=1)</formula>
    </cfRule>
    <cfRule type="expression" dxfId="7494" priority="8847">
      <formula>$J1968=1</formula>
    </cfRule>
  </conditionalFormatting>
  <conditionalFormatting sqref="G1967">
    <cfRule type="expression" dxfId="7493" priority="8826">
      <formula>$J1967&lt;0</formula>
    </cfRule>
    <cfRule type="expression" dxfId="7492" priority="8827">
      <formula>(IF($C1967=1,1,0)=1)</formula>
    </cfRule>
    <cfRule type="expression" dxfId="7491" priority="8828">
      <formula>(IF($C1967=2,1,0)=1)</formula>
    </cfRule>
    <cfRule type="expression" dxfId="7490" priority="8829">
      <formula>(IF($C1967=3,1,0)=1)</formula>
    </cfRule>
    <cfRule type="expression" dxfId="7489" priority="8830">
      <formula>(IF($C1967=4,1,0)=1)</formula>
    </cfRule>
    <cfRule type="expression" dxfId="7488" priority="8831">
      <formula>(IF($C1967=5,1,0)=1)</formula>
    </cfRule>
    <cfRule type="expression" dxfId="7487" priority="8832">
      <formula>(IF($C1967=6,1,0)=1)</formula>
    </cfRule>
    <cfRule type="expression" dxfId="7486" priority="8833">
      <formula>(IF($C1967=7,1,0)=1)</formula>
    </cfRule>
    <cfRule type="expression" dxfId="7485" priority="8834">
      <formula>(IF($C1967=8,1,0)=1)</formula>
    </cfRule>
    <cfRule type="expression" dxfId="7484" priority="8835">
      <formula>(IF($C1967=9,1,0)=1)</formula>
    </cfRule>
    <cfRule type="expression" dxfId="7483" priority="8836">
      <formula>$J1967=1</formula>
    </cfRule>
  </conditionalFormatting>
  <conditionalFormatting sqref="E1967">
    <cfRule type="expression" dxfId="7482" priority="8815">
      <formula>$J1967&lt;0</formula>
    </cfRule>
    <cfRule type="expression" dxfId="7481" priority="8816">
      <formula>(IF($C1967=1,1,0)=1)</formula>
    </cfRule>
    <cfRule type="expression" dxfId="7480" priority="8817">
      <formula>(IF($C1967=2,1,0)=1)</formula>
    </cfRule>
    <cfRule type="expression" dxfId="7479" priority="8818">
      <formula>(IF($C1967=3,1,0)=1)</formula>
    </cfRule>
    <cfRule type="expression" dxfId="7478" priority="8819">
      <formula>(IF($C1967=4,1,0)=1)</formula>
    </cfRule>
    <cfRule type="expression" dxfId="7477" priority="8820">
      <formula>(IF($C1967=5,1,0)=1)</formula>
    </cfRule>
    <cfRule type="expression" dxfId="7476" priority="8821">
      <formula>(IF($C1967=6,1,0)=1)</formula>
    </cfRule>
    <cfRule type="expression" dxfId="7475" priority="8822">
      <formula>(IF($C1967=7,1,0)=1)</formula>
    </cfRule>
    <cfRule type="expression" dxfId="7474" priority="8823">
      <formula>(IF($C1967=8,1,0)=1)</formula>
    </cfRule>
    <cfRule type="expression" dxfId="7473" priority="8824">
      <formula>(IF($C1967=9,1,0)=1)</formula>
    </cfRule>
    <cfRule type="expression" dxfId="7472" priority="8825">
      <formula>$J1967=1</formula>
    </cfRule>
  </conditionalFormatting>
  <conditionalFormatting sqref="F1967">
    <cfRule type="expression" dxfId="7471" priority="8804">
      <formula>$J1967&lt;0</formula>
    </cfRule>
    <cfRule type="expression" dxfId="7470" priority="8805">
      <formula>(IF($C1967=1,1,0)=1)</formula>
    </cfRule>
    <cfRule type="expression" dxfId="7469" priority="8806">
      <formula>(IF($C1967=2,1,0)=1)</formula>
    </cfRule>
    <cfRule type="expression" dxfId="7468" priority="8807">
      <formula>(IF($C1967=3,1,0)=1)</formula>
    </cfRule>
    <cfRule type="expression" dxfId="7467" priority="8808">
      <formula>(IF($C1967=4,1,0)=1)</formula>
    </cfRule>
    <cfRule type="expression" dxfId="7466" priority="8809">
      <formula>(IF($C1967=5,1,0)=1)</formula>
    </cfRule>
    <cfRule type="expression" dxfId="7465" priority="8810">
      <formula>(IF($C1967=6,1,0)=1)</formula>
    </cfRule>
    <cfRule type="expression" dxfId="7464" priority="8811">
      <formula>(IF($C1967=7,1,0)=1)</formula>
    </cfRule>
    <cfRule type="expression" dxfId="7463" priority="8812">
      <formula>(IF($C1967=8,1,0)=1)</formula>
    </cfRule>
    <cfRule type="expression" dxfId="7462" priority="8813">
      <formula>(IF($C1967=9,1,0)=1)</formula>
    </cfRule>
    <cfRule type="expression" dxfId="7461" priority="8814">
      <formula>$J1967=1</formula>
    </cfRule>
  </conditionalFormatting>
  <conditionalFormatting sqref="F1967">
    <cfRule type="expression" dxfId="7460" priority="8793">
      <formula>$J1967&lt;0</formula>
    </cfRule>
    <cfRule type="expression" dxfId="7459" priority="8794">
      <formula>(IF($C1967=1,1,0)=1)</formula>
    </cfRule>
    <cfRule type="expression" dxfId="7458" priority="8795">
      <formula>(IF($C1967=2,1,0)=1)</formula>
    </cfRule>
    <cfRule type="expression" dxfId="7457" priority="8796">
      <formula>(IF($C1967=3,1,0)=1)</formula>
    </cfRule>
    <cfRule type="expression" dxfId="7456" priority="8797">
      <formula>(IF($C1967=4,1,0)=1)</formula>
    </cfRule>
    <cfRule type="expression" dxfId="7455" priority="8798">
      <formula>(IF($C1967=5,1,0)=1)</formula>
    </cfRule>
    <cfRule type="expression" dxfId="7454" priority="8799">
      <formula>(IF($C1967=6,1,0)=1)</formula>
    </cfRule>
    <cfRule type="expression" dxfId="7453" priority="8800">
      <formula>(IF($C1967=7,1,0)=1)</formula>
    </cfRule>
    <cfRule type="expression" dxfId="7452" priority="8801">
      <formula>(IF($C1967=8,1,0)=1)</formula>
    </cfRule>
    <cfRule type="expression" dxfId="7451" priority="8802">
      <formula>(IF($C1967=9,1,0)=1)</formula>
    </cfRule>
    <cfRule type="expression" dxfId="7450" priority="8803">
      <formula>$J1967=1</formula>
    </cfRule>
  </conditionalFormatting>
  <conditionalFormatting sqref="H1965:H1966 H1955:H1960">
    <cfRule type="iconSet" priority="8894">
      <iconSet iconSet="3Symbols" showValue="0">
        <cfvo type="percent" val="0"/>
        <cfvo type="num" val="0"/>
        <cfvo type="num" val="1"/>
      </iconSet>
    </cfRule>
  </conditionalFormatting>
  <conditionalFormatting sqref="H1941">
    <cfRule type="iconSet" priority="8781">
      <iconSet iconSet="3Symbols" showValue="0">
        <cfvo type="percent" val="0"/>
        <cfvo type="num" val="0"/>
        <cfvo type="num" val="1"/>
      </iconSet>
    </cfRule>
  </conditionalFormatting>
  <conditionalFormatting sqref="C1941 F1941">
    <cfRule type="expression" dxfId="7449" priority="8782">
      <formula>$H1941&lt;0</formula>
    </cfRule>
    <cfRule type="expression" dxfId="7448" priority="8783">
      <formula>(IF($C1941=1,1,0)=1)</formula>
    </cfRule>
    <cfRule type="expression" dxfId="7447" priority="8784">
      <formula>(IF($C1941=2,1,0)=1)</formula>
    </cfRule>
    <cfRule type="expression" dxfId="7446" priority="8785">
      <formula>(IF($C1941=3,1,0)=1)</formula>
    </cfRule>
    <cfRule type="expression" dxfId="7445" priority="8786">
      <formula>(IF($C1941=4,1,0)=1)</formula>
    </cfRule>
    <cfRule type="expression" dxfId="7444" priority="8787">
      <formula>(IF($C1941=5,1,0)=1)</formula>
    </cfRule>
    <cfRule type="expression" dxfId="7443" priority="8788">
      <formula>(IF($C1941=6,1,0)=1)</formula>
    </cfRule>
    <cfRule type="expression" dxfId="7442" priority="8789">
      <formula>(IF($C1941=7,1,0)=1)</formula>
    </cfRule>
    <cfRule type="expression" dxfId="7441" priority="8790">
      <formula>(IF($C1941=8,1,0)=1)</formula>
    </cfRule>
    <cfRule type="expression" dxfId="7440" priority="8791">
      <formula>(IF($C1941=9,1,0)=1)</formula>
    </cfRule>
    <cfRule type="expression" dxfId="7439" priority="8792">
      <formula>$H1941=1</formula>
    </cfRule>
  </conditionalFormatting>
  <conditionalFormatting sqref="G1941">
    <cfRule type="expression" dxfId="7438" priority="8770">
      <formula>$J1941&lt;0</formula>
    </cfRule>
    <cfRule type="expression" dxfId="7437" priority="8771">
      <formula>(IF($C1941=1,1,0)=1)</formula>
    </cfRule>
    <cfRule type="expression" dxfId="7436" priority="8772">
      <formula>(IF($C1941=2,1,0)=1)</formula>
    </cfRule>
    <cfRule type="expression" dxfId="7435" priority="8773">
      <formula>(IF($C1941=3,1,0)=1)</formula>
    </cfRule>
    <cfRule type="expression" dxfId="7434" priority="8774">
      <formula>(IF($C1941=4,1,0)=1)</formula>
    </cfRule>
    <cfRule type="expression" dxfId="7433" priority="8775">
      <formula>(IF($C1941=5,1,0)=1)</formula>
    </cfRule>
    <cfRule type="expression" dxfId="7432" priority="8776">
      <formula>(IF($C1941=6,1,0)=1)</formula>
    </cfRule>
    <cfRule type="expression" dxfId="7431" priority="8777">
      <formula>(IF($C1941=7,1,0)=1)</formula>
    </cfRule>
    <cfRule type="expression" dxfId="7430" priority="8778">
      <formula>(IF($C1941=8,1,0)=1)</formula>
    </cfRule>
    <cfRule type="expression" dxfId="7429" priority="8779">
      <formula>(IF($C1941=9,1,0)=1)</formula>
    </cfRule>
    <cfRule type="expression" dxfId="7428" priority="8780">
      <formula>$J1941=1</formula>
    </cfRule>
  </conditionalFormatting>
  <conditionalFormatting sqref="H1940">
    <cfRule type="iconSet" priority="8758">
      <iconSet iconSet="3Symbols" showValue="0">
        <cfvo type="percent" val="0"/>
        <cfvo type="num" val="0"/>
        <cfvo type="num" val="1"/>
      </iconSet>
    </cfRule>
  </conditionalFormatting>
  <conditionalFormatting sqref="C1940 F1940">
    <cfRule type="expression" dxfId="7427" priority="8759">
      <formula>$H1940&lt;0</formula>
    </cfRule>
    <cfRule type="expression" dxfId="7426" priority="8760">
      <formula>(IF($C1940=1,1,0)=1)</formula>
    </cfRule>
    <cfRule type="expression" dxfId="7425" priority="8761">
      <formula>(IF($C1940=2,1,0)=1)</formula>
    </cfRule>
    <cfRule type="expression" dxfId="7424" priority="8762">
      <formula>(IF($C1940=3,1,0)=1)</formula>
    </cfRule>
    <cfRule type="expression" dxfId="7423" priority="8763">
      <formula>(IF($C1940=4,1,0)=1)</formula>
    </cfRule>
    <cfRule type="expression" dxfId="7422" priority="8764">
      <formula>(IF($C1940=5,1,0)=1)</formula>
    </cfRule>
    <cfRule type="expression" dxfId="7421" priority="8765">
      <formula>(IF($C1940=6,1,0)=1)</formula>
    </cfRule>
    <cfRule type="expression" dxfId="7420" priority="8766">
      <formula>(IF($C1940=7,1,0)=1)</formula>
    </cfRule>
    <cfRule type="expression" dxfId="7419" priority="8767">
      <formula>(IF($C1940=8,1,0)=1)</formula>
    </cfRule>
    <cfRule type="expression" dxfId="7418" priority="8768">
      <formula>(IF($C1940=9,1,0)=1)</formula>
    </cfRule>
    <cfRule type="expression" dxfId="7417" priority="8769">
      <formula>$H1940=1</formula>
    </cfRule>
  </conditionalFormatting>
  <conditionalFormatting sqref="G1940">
    <cfRule type="expression" dxfId="7416" priority="8747">
      <formula>$J1940&lt;0</formula>
    </cfRule>
    <cfRule type="expression" dxfId="7415" priority="8748">
      <formula>(IF($C1940=1,1,0)=1)</formula>
    </cfRule>
    <cfRule type="expression" dxfId="7414" priority="8749">
      <formula>(IF($C1940=2,1,0)=1)</formula>
    </cfRule>
    <cfRule type="expression" dxfId="7413" priority="8750">
      <formula>(IF($C1940=3,1,0)=1)</formula>
    </cfRule>
    <cfRule type="expression" dxfId="7412" priority="8751">
      <formula>(IF($C1940=4,1,0)=1)</formula>
    </cfRule>
    <cfRule type="expression" dxfId="7411" priority="8752">
      <formula>(IF($C1940=5,1,0)=1)</formula>
    </cfRule>
    <cfRule type="expression" dxfId="7410" priority="8753">
      <formula>(IF($C1940=6,1,0)=1)</formula>
    </cfRule>
    <cfRule type="expression" dxfId="7409" priority="8754">
      <formula>(IF($C1940=7,1,0)=1)</formula>
    </cfRule>
    <cfRule type="expression" dxfId="7408" priority="8755">
      <formula>(IF($C1940=8,1,0)=1)</formula>
    </cfRule>
    <cfRule type="expression" dxfId="7407" priority="8756">
      <formula>(IF($C1940=9,1,0)=1)</formula>
    </cfRule>
    <cfRule type="expression" dxfId="7406" priority="8757">
      <formula>$J1940=1</formula>
    </cfRule>
  </conditionalFormatting>
  <conditionalFormatting sqref="E1940:E1941">
    <cfRule type="expression" dxfId="7405" priority="8736">
      <formula>$J1940&lt;0</formula>
    </cfRule>
    <cfRule type="expression" dxfId="7404" priority="8737">
      <formula>(IF($C1940=1,1,0)=1)</formula>
    </cfRule>
    <cfRule type="expression" dxfId="7403" priority="8738">
      <formula>(IF($C1940=2,1,0)=1)</formula>
    </cfRule>
    <cfRule type="expression" dxfId="7402" priority="8739">
      <formula>(IF($C1940=3,1,0)=1)</formula>
    </cfRule>
    <cfRule type="expression" dxfId="7401" priority="8740">
      <formula>(IF($C1940=4,1,0)=1)</formula>
    </cfRule>
    <cfRule type="expression" dxfId="7400" priority="8741">
      <formula>(IF($C1940=5,1,0)=1)</formula>
    </cfRule>
    <cfRule type="expression" dxfId="7399" priority="8742">
      <formula>(IF($C1940=6,1,0)=1)</formula>
    </cfRule>
    <cfRule type="expression" dxfId="7398" priority="8743">
      <formula>(IF($C1940=7,1,0)=1)</formula>
    </cfRule>
    <cfRule type="expression" dxfId="7397" priority="8744">
      <formula>(IF($C1940=8,1,0)=1)</formula>
    </cfRule>
    <cfRule type="expression" dxfId="7396" priority="8745">
      <formula>(IF($C1940=9,1,0)=1)</formula>
    </cfRule>
    <cfRule type="expression" dxfId="7395" priority="8746">
      <formula>$J1940=1</formula>
    </cfRule>
  </conditionalFormatting>
  <conditionalFormatting sqref="E1941">
    <cfRule type="expression" dxfId="7394" priority="8725">
      <formula>$J1941&lt;0</formula>
    </cfRule>
    <cfRule type="expression" dxfId="7393" priority="8726">
      <formula>(IF($C1941=1,1,0)=1)</formula>
    </cfRule>
    <cfRule type="expression" dxfId="7392" priority="8727">
      <formula>(IF($C1941=2,1,0)=1)</formula>
    </cfRule>
    <cfRule type="expression" dxfId="7391" priority="8728">
      <formula>(IF($C1941=3,1,0)=1)</formula>
    </cfRule>
    <cfRule type="expression" dxfId="7390" priority="8729">
      <formula>(IF($C1941=4,1,0)=1)</formula>
    </cfRule>
    <cfRule type="expression" dxfId="7389" priority="8730">
      <formula>(IF($C1941=5,1,0)=1)</formula>
    </cfRule>
    <cfRule type="expression" dxfId="7388" priority="8731">
      <formula>(IF($C1941=6,1,0)=1)</formula>
    </cfRule>
    <cfRule type="expression" dxfId="7387" priority="8732">
      <formula>(IF($C1941=7,1,0)=1)</formula>
    </cfRule>
    <cfRule type="expression" dxfId="7386" priority="8733">
      <formula>(IF($C1941=8,1,0)=1)</formula>
    </cfRule>
    <cfRule type="expression" dxfId="7385" priority="8734">
      <formula>(IF($C1941=9,1,0)=1)</formula>
    </cfRule>
    <cfRule type="expression" dxfId="7384" priority="8735">
      <formula>$J1941=1</formula>
    </cfRule>
  </conditionalFormatting>
  <conditionalFormatting sqref="E1940">
    <cfRule type="expression" dxfId="7383" priority="8714">
      <formula>$J1940&lt;0</formula>
    </cfRule>
    <cfRule type="expression" dxfId="7382" priority="8715">
      <formula>(IF($C1940=1,1,0)=1)</formula>
    </cfRule>
    <cfRule type="expression" dxfId="7381" priority="8716">
      <formula>(IF($C1940=2,1,0)=1)</formula>
    </cfRule>
    <cfRule type="expression" dxfId="7380" priority="8717">
      <formula>(IF($C1940=3,1,0)=1)</formula>
    </cfRule>
    <cfRule type="expression" dxfId="7379" priority="8718">
      <formula>(IF($C1940=4,1,0)=1)</formula>
    </cfRule>
    <cfRule type="expression" dxfId="7378" priority="8719">
      <formula>(IF($C1940=5,1,0)=1)</formula>
    </cfRule>
    <cfRule type="expression" dxfId="7377" priority="8720">
      <formula>(IF($C1940=6,1,0)=1)</formula>
    </cfRule>
    <cfRule type="expression" dxfId="7376" priority="8721">
      <formula>(IF($C1940=7,1,0)=1)</formula>
    </cfRule>
    <cfRule type="expression" dxfId="7375" priority="8722">
      <formula>(IF($C1940=8,1,0)=1)</formula>
    </cfRule>
    <cfRule type="expression" dxfId="7374" priority="8723">
      <formula>(IF($C1940=9,1,0)=1)</formula>
    </cfRule>
    <cfRule type="expression" dxfId="7373" priority="8724">
      <formula>$J1940=1</formula>
    </cfRule>
  </conditionalFormatting>
  <conditionalFormatting sqref="H1950">
    <cfRule type="iconSet" priority="8702">
      <iconSet iconSet="3Symbols" showValue="0">
        <cfvo type="percent" val="0"/>
        <cfvo type="num" val="0"/>
        <cfvo type="num" val="1"/>
      </iconSet>
    </cfRule>
  </conditionalFormatting>
  <conditionalFormatting sqref="C1950:F1950">
    <cfRule type="expression" dxfId="7372" priority="8703">
      <formula>$H1950&lt;0</formula>
    </cfRule>
    <cfRule type="expression" dxfId="7371" priority="8704">
      <formula>(IF($C1950=1,1,0)=1)</formula>
    </cfRule>
    <cfRule type="expression" dxfId="7370" priority="8705">
      <formula>(IF($C1950=2,1,0)=1)</formula>
    </cfRule>
    <cfRule type="expression" dxfId="7369" priority="8706">
      <formula>(IF($C1950=3,1,0)=1)</formula>
    </cfRule>
    <cfRule type="expression" dxfId="7368" priority="8707">
      <formula>(IF($C1950=4,1,0)=1)</formula>
    </cfRule>
    <cfRule type="expression" dxfId="7367" priority="8708">
      <formula>(IF($C1950=5,1,0)=1)</formula>
    </cfRule>
    <cfRule type="expression" dxfId="7366" priority="8709">
      <formula>(IF($C1950=6,1,0)=1)</formula>
    </cfRule>
    <cfRule type="expression" dxfId="7365" priority="8710">
      <formula>(IF($C1950=7,1,0)=1)</formula>
    </cfRule>
    <cfRule type="expression" dxfId="7364" priority="8711">
      <formula>(IF($C1950=8,1,0)=1)</formula>
    </cfRule>
    <cfRule type="expression" dxfId="7363" priority="8712">
      <formula>(IF($C1950=9,1,0)=1)</formula>
    </cfRule>
    <cfRule type="expression" dxfId="7362" priority="8713">
      <formula>$H1950=1</formula>
    </cfRule>
  </conditionalFormatting>
  <conditionalFormatting sqref="G1950">
    <cfRule type="expression" dxfId="7361" priority="8691">
      <formula>$J1950&lt;0</formula>
    </cfRule>
    <cfRule type="expression" dxfId="7360" priority="8692">
      <formula>(IF($C1950=1,1,0)=1)</formula>
    </cfRule>
    <cfRule type="expression" dxfId="7359" priority="8693">
      <formula>(IF($C1950=2,1,0)=1)</formula>
    </cfRule>
    <cfRule type="expression" dxfId="7358" priority="8694">
      <formula>(IF($C1950=3,1,0)=1)</formula>
    </cfRule>
    <cfRule type="expression" dxfId="7357" priority="8695">
      <formula>(IF($C1950=4,1,0)=1)</formula>
    </cfRule>
    <cfRule type="expression" dxfId="7356" priority="8696">
      <formula>(IF($C1950=5,1,0)=1)</formula>
    </cfRule>
    <cfRule type="expression" dxfId="7355" priority="8697">
      <formula>(IF($C1950=6,1,0)=1)</formula>
    </cfRule>
    <cfRule type="expression" dxfId="7354" priority="8698">
      <formula>(IF($C1950=7,1,0)=1)</formula>
    </cfRule>
    <cfRule type="expression" dxfId="7353" priority="8699">
      <formula>(IF($C1950=8,1,0)=1)</formula>
    </cfRule>
    <cfRule type="expression" dxfId="7352" priority="8700">
      <formula>(IF($C1950=9,1,0)=1)</formula>
    </cfRule>
    <cfRule type="expression" dxfId="7351" priority="8701">
      <formula>$J1950=1</formula>
    </cfRule>
  </conditionalFormatting>
  <conditionalFormatting sqref="H1947">
    <cfRule type="iconSet" priority="8679">
      <iconSet iconSet="3Symbols" showValue="0">
        <cfvo type="percent" val="0"/>
        <cfvo type="num" val="0"/>
        <cfvo type="num" val="1"/>
      </iconSet>
    </cfRule>
  </conditionalFormatting>
  <conditionalFormatting sqref="C1947 F1947">
    <cfRule type="expression" dxfId="7350" priority="8680">
      <formula>$H1947&lt;0</formula>
    </cfRule>
    <cfRule type="expression" dxfId="7349" priority="8681">
      <formula>(IF($C1947=1,1,0)=1)</formula>
    </cfRule>
    <cfRule type="expression" dxfId="7348" priority="8682">
      <formula>(IF($C1947=2,1,0)=1)</formula>
    </cfRule>
    <cfRule type="expression" dxfId="7347" priority="8683">
      <formula>(IF($C1947=3,1,0)=1)</formula>
    </cfRule>
    <cfRule type="expression" dxfId="7346" priority="8684">
      <formula>(IF($C1947=4,1,0)=1)</formula>
    </cfRule>
    <cfRule type="expression" dxfId="7345" priority="8685">
      <formula>(IF($C1947=5,1,0)=1)</formula>
    </cfRule>
    <cfRule type="expression" dxfId="7344" priority="8686">
      <formula>(IF($C1947=6,1,0)=1)</formula>
    </cfRule>
    <cfRule type="expression" dxfId="7343" priority="8687">
      <formula>(IF($C1947=7,1,0)=1)</formula>
    </cfRule>
    <cfRule type="expression" dxfId="7342" priority="8688">
      <formula>(IF($C1947=8,1,0)=1)</formula>
    </cfRule>
    <cfRule type="expression" dxfId="7341" priority="8689">
      <formula>(IF($C1947=9,1,0)=1)</formula>
    </cfRule>
    <cfRule type="expression" dxfId="7340" priority="8690">
      <formula>$H1947=1</formula>
    </cfRule>
  </conditionalFormatting>
  <conditionalFormatting sqref="H1946">
    <cfRule type="iconSet" priority="8667">
      <iconSet iconSet="3Symbols" showValue="0">
        <cfvo type="percent" val="0"/>
        <cfvo type="num" val="0"/>
        <cfvo type="num" val="1"/>
      </iconSet>
    </cfRule>
  </conditionalFormatting>
  <conditionalFormatting sqref="C1946 F1946">
    <cfRule type="expression" dxfId="7339" priority="8668">
      <formula>$H1946&lt;0</formula>
    </cfRule>
    <cfRule type="expression" dxfId="7338" priority="8669">
      <formula>(IF($C1946=1,1,0)=1)</formula>
    </cfRule>
    <cfRule type="expression" dxfId="7337" priority="8670">
      <formula>(IF($C1946=2,1,0)=1)</formula>
    </cfRule>
    <cfRule type="expression" dxfId="7336" priority="8671">
      <formula>(IF($C1946=3,1,0)=1)</formula>
    </cfRule>
    <cfRule type="expression" dxfId="7335" priority="8672">
      <formula>(IF($C1946=4,1,0)=1)</formula>
    </cfRule>
    <cfRule type="expression" dxfId="7334" priority="8673">
      <formula>(IF($C1946=5,1,0)=1)</formula>
    </cfRule>
    <cfRule type="expression" dxfId="7333" priority="8674">
      <formula>(IF($C1946=6,1,0)=1)</formula>
    </cfRule>
    <cfRule type="expression" dxfId="7332" priority="8675">
      <formula>(IF($C1946=7,1,0)=1)</formula>
    </cfRule>
    <cfRule type="expression" dxfId="7331" priority="8676">
      <formula>(IF($C1946=8,1,0)=1)</formula>
    </cfRule>
    <cfRule type="expression" dxfId="7330" priority="8677">
      <formula>(IF($C1946=9,1,0)=1)</formula>
    </cfRule>
    <cfRule type="expression" dxfId="7329" priority="8678">
      <formula>$H1946=1</formula>
    </cfRule>
  </conditionalFormatting>
  <conditionalFormatting sqref="H1945">
    <cfRule type="iconSet" priority="8655">
      <iconSet iconSet="3Symbols" showValue="0">
        <cfvo type="percent" val="0"/>
        <cfvo type="num" val="0"/>
        <cfvo type="num" val="1"/>
      </iconSet>
    </cfRule>
  </conditionalFormatting>
  <conditionalFormatting sqref="C1945 F1945">
    <cfRule type="expression" dxfId="7328" priority="8656">
      <formula>$H1945&lt;0</formula>
    </cfRule>
    <cfRule type="expression" dxfId="7327" priority="8657">
      <formula>(IF($C1945=1,1,0)=1)</formula>
    </cfRule>
    <cfRule type="expression" dxfId="7326" priority="8658">
      <formula>(IF($C1945=2,1,0)=1)</formula>
    </cfRule>
    <cfRule type="expression" dxfId="7325" priority="8659">
      <formula>(IF($C1945=3,1,0)=1)</formula>
    </cfRule>
    <cfRule type="expression" dxfId="7324" priority="8660">
      <formula>(IF($C1945=4,1,0)=1)</formula>
    </cfRule>
    <cfRule type="expression" dxfId="7323" priority="8661">
      <formula>(IF($C1945=5,1,0)=1)</formula>
    </cfRule>
    <cfRule type="expression" dxfId="7322" priority="8662">
      <formula>(IF($C1945=6,1,0)=1)</formula>
    </cfRule>
    <cfRule type="expression" dxfId="7321" priority="8663">
      <formula>(IF($C1945=7,1,0)=1)</formula>
    </cfRule>
    <cfRule type="expression" dxfId="7320" priority="8664">
      <formula>(IF($C1945=8,1,0)=1)</formula>
    </cfRule>
    <cfRule type="expression" dxfId="7319" priority="8665">
      <formula>(IF($C1945=9,1,0)=1)</formula>
    </cfRule>
    <cfRule type="expression" dxfId="7318" priority="8666">
      <formula>$H1945=1</formula>
    </cfRule>
  </conditionalFormatting>
  <conditionalFormatting sqref="H1944">
    <cfRule type="iconSet" priority="8643">
      <iconSet iconSet="3Symbols" showValue="0">
        <cfvo type="percent" val="0"/>
        <cfvo type="num" val="0"/>
        <cfvo type="num" val="1"/>
      </iconSet>
    </cfRule>
  </conditionalFormatting>
  <conditionalFormatting sqref="C1944 F1944">
    <cfRule type="expression" dxfId="7317" priority="8644">
      <formula>$H1944&lt;0</formula>
    </cfRule>
    <cfRule type="expression" dxfId="7316" priority="8645">
      <formula>(IF($C1944=1,1,0)=1)</formula>
    </cfRule>
    <cfRule type="expression" dxfId="7315" priority="8646">
      <formula>(IF($C1944=2,1,0)=1)</formula>
    </cfRule>
    <cfRule type="expression" dxfId="7314" priority="8647">
      <formula>(IF($C1944=3,1,0)=1)</formula>
    </cfRule>
    <cfRule type="expression" dxfId="7313" priority="8648">
      <formula>(IF($C1944=4,1,0)=1)</formula>
    </cfRule>
    <cfRule type="expression" dxfId="7312" priority="8649">
      <formula>(IF($C1944=5,1,0)=1)</formula>
    </cfRule>
    <cfRule type="expression" dxfId="7311" priority="8650">
      <formula>(IF($C1944=6,1,0)=1)</formula>
    </cfRule>
    <cfRule type="expression" dxfId="7310" priority="8651">
      <formula>(IF($C1944=7,1,0)=1)</formula>
    </cfRule>
    <cfRule type="expression" dxfId="7309" priority="8652">
      <formula>(IF($C1944=8,1,0)=1)</formula>
    </cfRule>
    <cfRule type="expression" dxfId="7308" priority="8653">
      <formula>(IF($C1944=9,1,0)=1)</formula>
    </cfRule>
    <cfRule type="expression" dxfId="7307" priority="8654">
      <formula>$H1944=1</formula>
    </cfRule>
  </conditionalFormatting>
  <conditionalFormatting sqref="H1942">
    <cfRule type="iconSet" priority="8631">
      <iconSet iconSet="3Symbols" showValue="0">
        <cfvo type="percent" val="0"/>
        <cfvo type="num" val="0"/>
        <cfvo type="num" val="1"/>
      </iconSet>
    </cfRule>
  </conditionalFormatting>
  <conditionalFormatting sqref="C1942 F1942">
    <cfRule type="expression" dxfId="7306" priority="8632">
      <formula>$H1942&lt;0</formula>
    </cfRule>
    <cfRule type="expression" dxfId="7305" priority="8633">
      <formula>(IF($C1942=1,1,0)=1)</formula>
    </cfRule>
    <cfRule type="expression" dxfId="7304" priority="8634">
      <formula>(IF($C1942=2,1,0)=1)</formula>
    </cfRule>
    <cfRule type="expression" dxfId="7303" priority="8635">
      <formula>(IF($C1942=3,1,0)=1)</formula>
    </cfRule>
    <cfRule type="expression" dxfId="7302" priority="8636">
      <formula>(IF($C1942=4,1,0)=1)</formula>
    </cfRule>
    <cfRule type="expression" dxfId="7301" priority="8637">
      <formula>(IF($C1942=5,1,0)=1)</formula>
    </cfRule>
    <cfRule type="expression" dxfId="7300" priority="8638">
      <formula>(IF($C1942=6,1,0)=1)</formula>
    </cfRule>
    <cfRule type="expression" dxfId="7299" priority="8639">
      <formula>(IF($C1942=7,1,0)=1)</formula>
    </cfRule>
    <cfRule type="expression" dxfId="7298" priority="8640">
      <formula>(IF($C1942=8,1,0)=1)</formula>
    </cfRule>
    <cfRule type="expression" dxfId="7297" priority="8641">
      <formula>(IF($C1942=9,1,0)=1)</formula>
    </cfRule>
    <cfRule type="expression" dxfId="7296" priority="8642">
      <formula>$H1942=1</formula>
    </cfRule>
  </conditionalFormatting>
  <conditionalFormatting sqref="G1942">
    <cfRule type="expression" dxfId="7295" priority="8620">
      <formula>$J1942&lt;0</formula>
    </cfRule>
    <cfRule type="expression" dxfId="7294" priority="8621">
      <formula>(IF($C1942=1,1,0)=1)</formula>
    </cfRule>
    <cfRule type="expression" dxfId="7293" priority="8622">
      <formula>(IF($C1942=2,1,0)=1)</formula>
    </cfRule>
    <cfRule type="expression" dxfId="7292" priority="8623">
      <formula>(IF($C1942=3,1,0)=1)</formula>
    </cfRule>
    <cfRule type="expression" dxfId="7291" priority="8624">
      <formula>(IF($C1942=4,1,0)=1)</formula>
    </cfRule>
    <cfRule type="expression" dxfId="7290" priority="8625">
      <formula>(IF($C1942=5,1,0)=1)</formula>
    </cfRule>
    <cfRule type="expression" dxfId="7289" priority="8626">
      <formula>(IF($C1942=6,1,0)=1)</formula>
    </cfRule>
    <cfRule type="expression" dxfId="7288" priority="8627">
      <formula>(IF($C1942=7,1,0)=1)</formula>
    </cfRule>
    <cfRule type="expression" dxfId="7287" priority="8628">
      <formula>(IF($C1942=8,1,0)=1)</formula>
    </cfRule>
    <cfRule type="expression" dxfId="7286" priority="8629">
      <formula>(IF($C1942=9,1,0)=1)</formula>
    </cfRule>
    <cfRule type="expression" dxfId="7285" priority="8630">
      <formula>$J1942=1</formula>
    </cfRule>
  </conditionalFormatting>
  <conditionalFormatting sqref="E1942">
    <cfRule type="expression" dxfId="7284" priority="8609">
      <formula>$J1942&lt;0</formula>
    </cfRule>
    <cfRule type="expression" dxfId="7283" priority="8610">
      <formula>(IF($C1942=1,1,0)=1)</formula>
    </cfRule>
    <cfRule type="expression" dxfId="7282" priority="8611">
      <formula>(IF($C1942=2,1,0)=1)</formula>
    </cfRule>
    <cfRule type="expression" dxfId="7281" priority="8612">
      <formula>(IF($C1942=3,1,0)=1)</formula>
    </cfRule>
    <cfRule type="expression" dxfId="7280" priority="8613">
      <formula>(IF($C1942=4,1,0)=1)</formula>
    </cfRule>
    <cfRule type="expression" dxfId="7279" priority="8614">
      <formula>(IF($C1942=5,1,0)=1)</formula>
    </cfRule>
    <cfRule type="expression" dxfId="7278" priority="8615">
      <formula>(IF($C1942=6,1,0)=1)</formula>
    </cfRule>
    <cfRule type="expression" dxfId="7277" priority="8616">
      <formula>(IF($C1942=7,1,0)=1)</formula>
    </cfRule>
    <cfRule type="expression" dxfId="7276" priority="8617">
      <formula>(IF($C1942=8,1,0)=1)</formula>
    </cfRule>
    <cfRule type="expression" dxfId="7275" priority="8618">
      <formula>(IF($C1942=9,1,0)=1)</formula>
    </cfRule>
    <cfRule type="expression" dxfId="7274" priority="8619">
      <formula>$J1942=1</formula>
    </cfRule>
  </conditionalFormatting>
  <conditionalFormatting sqref="E1942">
    <cfRule type="expression" dxfId="7273" priority="8598">
      <formula>$J1942&lt;0</formula>
    </cfRule>
    <cfRule type="expression" dxfId="7272" priority="8599">
      <formula>(IF($C1942=1,1,0)=1)</formula>
    </cfRule>
    <cfRule type="expression" dxfId="7271" priority="8600">
      <formula>(IF($C1942=2,1,0)=1)</formula>
    </cfRule>
    <cfRule type="expression" dxfId="7270" priority="8601">
      <formula>(IF($C1942=3,1,0)=1)</formula>
    </cfRule>
    <cfRule type="expression" dxfId="7269" priority="8602">
      <formula>(IF($C1942=4,1,0)=1)</formula>
    </cfRule>
    <cfRule type="expression" dxfId="7268" priority="8603">
      <formula>(IF($C1942=5,1,0)=1)</formula>
    </cfRule>
    <cfRule type="expression" dxfId="7267" priority="8604">
      <formula>(IF($C1942=6,1,0)=1)</formula>
    </cfRule>
    <cfRule type="expression" dxfId="7266" priority="8605">
      <formula>(IF($C1942=7,1,0)=1)</formula>
    </cfRule>
    <cfRule type="expression" dxfId="7265" priority="8606">
      <formula>(IF($C1942=8,1,0)=1)</formula>
    </cfRule>
    <cfRule type="expression" dxfId="7264" priority="8607">
      <formula>(IF($C1942=9,1,0)=1)</formula>
    </cfRule>
    <cfRule type="expression" dxfId="7263" priority="8608">
      <formula>$J1942=1</formula>
    </cfRule>
  </conditionalFormatting>
  <conditionalFormatting sqref="H1948">
    <cfRule type="iconSet" priority="8586">
      <iconSet iconSet="3Symbols" showValue="0">
        <cfvo type="percent" val="0"/>
        <cfvo type="num" val="0"/>
        <cfvo type="num" val="1"/>
      </iconSet>
    </cfRule>
  </conditionalFormatting>
  <conditionalFormatting sqref="C1948 F1948">
    <cfRule type="expression" dxfId="7262" priority="8587">
      <formula>$H1948&lt;0</formula>
    </cfRule>
    <cfRule type="expression" dxfId="7261" priority="8588">
      <formula>(IF($C1948=1,1,0)=1)</formula>
    </cfRule>
    <cfRule type="expression" dxfId="7260" priority="8589">
      <formula>(IF($C1948=2,1,0)=1)</formula>
    </cfRule>
    <cfRule type="expression" dxfId="7259" priority="8590">
      <formula>(IF($C1948=3,1,0)=1)</formula>
    </cfRule>
    <cfRule type="expression" dxfId="7258" priority="8591">
      <formula>(IF($C1948=4,1,0)=1)</formula>
    </cfRule>
    <cfRule type="expression" dxfId="7257" priority="8592">
      <formula>(IF($C1948=5,1,0)=1)</formula>
    </cfRule>
    <cfRule type="expression" dxfId="7256" priority="8593">
      <formula>(IF($C1948=6,1,0)=1)</formula>
    </cfRule>
    <cfRule type="expression" dxfId="7255" priority="8594">
      <formula>(IF($C1948=7,1,0)=1)</formula>
    </cfRule>
    <cfRule type="expression" dxfId="7254" priority="8595">
      <formula>(IF($C1948=8,1,0)=1)</formula>
    </cfRule>
    <cfRule type="expression" dxfId="7253" priority="8596">
      <formula>(IF($C1948=9,1,0)=1)</formula>
    </cfRule>
    <cfRule type="expression" dxfId="7252" priority="8597">
      <formula>$H1948=1</formula>
    </cfRule>
  </conditionalFormatting>
  <conditionalFormatting sqref="E1946">
    <cfRule type="expression" dxfId="7251" priority="8575">
      <formula>$J1946&lt;0</formula>
    </cfRule>
    <cfRule type="expression" dxfId="7250" priority="8576">
      <formula>(IF($C1946=1,1,0)=1)</formula>
    </cfRule>
    <cfRule type="expression" dxfId="7249" priority="8577">
      <formula>(IF($C1946=2,1,0)=1)</formula>
    </cfRule>
    <cfRule type="expression" dxfId="7248" priority="8578">
      <formula>(IF($C1946=3,1,0)=1)</formula>
    </cfRule>
    <cfRule type="expression" dxfId="7247" priority="8579">
      <formula>(IF($C1946=4,1,0)=1)</formula>
    </cfRule>
    <cfRule type="expression" dxfId="7246" priority="8580">
      <formula>(IF($C1946=5,1,0)=1)</formula>
    </cfRule>
    <cfRule type="expression" dxfId="7245" priority="8581">
      <formula>(IF($C1946=6,1,0)=1)</formula>
    </cfRule>
    <cfRule type="expression" dxfId="7244" priority="8582">
      <formula>(IF($C1946=7,1,0)=1)</formula>
    </cfRule>
    <cfRule type="expression" dxfId="7243" priority="8583">
      <formula>(IF($C1946=8,1,0)=1)</formula>
    </cfRule>
    <cfRule type="expression" dxfId="7242" priority="8584">
      <formula>(IF($C1946=9,1,0)=1)</formula>
    </cfRule>
    <cfRule type="expression" dxfId="7241" priority="8585">
      <formula>$J1946=1</formula>
    </cfRule>
  </conditionalFormatting>
  <conditionalFormatting sqref="E1946">
    <cfRule type="expression" dxfId="7240" priority="8564">
      <formula>$J1946&lt;0</formula>
    </cfRule>
    <cfRule type="expression" dxfId="7239" priority="8565">
      <formula>(IF($C1946=1,1,0)=1)</formula>
    </cfRule>
    <cfRule type="expression" dxfId="7238" priority="8566">
      <formula>(IF($C1946=2,1,0)=1)</formula>
    </cfRule>
    <cfRule type="expression" dxfId="7237" priority="8567">
      <formula>(IF($C1946=3,1,0)=1)</formula>
    </cfRule>
    <cfRule type="expression" dxfId="7236" priority="8568">
      <formula>(IF($C1946=4,1,0)=1)</formula>
    </cfRule>
    <cfRule type="expression" dxfId="7235" priority="8569">
      <formula>(IF($C1946=5,1,0)=1)</formula>
    </cfRule>
    <cfRule type="expression" dxfId="7234" priority="8570">
      <formula>(IF($C1946=6,1,0)=1)</formula>
    </cfRule>
    <cfRule type="expression" dxfId="7233" priority="8571">
      <formula>(IF($C1946=7,1,0)=1)</formula>
    </cfRule>
    <cfRule type="expression" dxfId="7232" priority="8572">
      <formula>(IF($C1946=8,1,0)=1)</formula>
    </cfRule>
    <cfRule type="expression" dxfId="7231" priority="8573">
      <formula>(IF($C1946=9,1,0)=1)</formula>
    </cfRule>
    <cfRule type="expression" dxfId="7230" priority="8574">
      <formula>$J1946=1</formula>
    </cfRule>
  </conditionalFormatting>
  <conditionalFormatting sqref="E1948">
    <cfRule type="expression" dxfId="7229" priority="8553">
      <formula>$J1948&lt;0</formula>
    </cfRule>
    <cfRule type="expression" dxfId="7228" priority="8554">
      <formula>(IF($C1948=1,1,0)=1)</formula>
    </cfRule>
    <cfRule type="expression" dxfId="7227" priority="8555">
      <formula>(IF($C1948=2,1,0)=1)</formula>
    </cfRule>
    <cfRule type="expression" dxfId="7226" priority="8556">
      <formula>(IF($C1948=3,1,0)=1)</formula>
    </cfRule>
    <cfRule type="expression" dxfId="7225" priority="8557">
      <formula>(IF($C1948=4,1,0)=1)</formula>
    </cfRule>
    <cfRule type="expression" dxfId="7224" priority="8558">
      <formula>(IF($C1948=5,1,0)=1)</formula>
    </cfRule>
    <cfRule type="expression" dxfId="7223" priority="8559">
      <formula>(IF($C1948=6,1,0)=1)</formula>
    </cfRule>
    <cfRule type="expression" dxfId="7222" priority="8560">
      <formula>(IF($C1948=7,1,0)=1)</formula>
    </cfRule>
    <cfRule type="expression" dxfId="7221" priority="8561">
      <formula>(IF($C1948=8,1,0)=1)</formula>
    </cfRule>
    <cfRule type="expression" dxfId="7220" priority="8562">
      <formula>(IF($C1948=9,1,0)=1)</formula>
    </cfRule>
    <cfRule type="expression" dxfId="7219" priority="8563">
      <formula>$J1948=1</formula>
    </cfRule>
  </conditionalFormatting>
  <conditionalFormatting sqref="E1945">
    <cfRule type="expression" dxfId="7218" priority="8542">
      <formula>$J1945&lt;0</formula>
    </cfRule>
    <cfRule type="expression" dxfId="7217" priority="8543">
      <formula>(IF($C1945=1,1,0)=1)</formula>
    </cfRule>
    <cfRule type="expression" dxfId="7216" priority="8544">
      <formula>(IF($C1945=2,1,0)=1)</formula>
    </cfRule>
    <cfRule type="expression" dxfId="7215" priority="8545">
      <formula>(IF($C1945=3,1,0)=1)</formula>
    </cfRule>
    <cfRule type="expression" dxfId="7214" priority="8546">
      <formula>(IF($C1945=4,1,0)=1)</formula>
    </cfRule>
    <cfRule type="expression" dxfId="7213" priority="8547">
      <formula>(IF($C1945=5,1,0)=1)</formula>
    </cfRule>
    <cfRule type="expression" dxfId="7212" priority="8548">
      <formula>(IF($C1945=6,1,0)=1)</formula>
    </cfRule>
    <cfRule type="expression" dxfId="7211" priority="8549">
      <formula>(IF($C1945=7,1,0)=1)</formula>
    </cfRule>
    <cfRule type="expression" dxfId="7210" priority="8550">
      <formula>(IF($C1945=8,1,0)=1)</formula>
    </cfRule>
    <cfRule type="expression" dxfId="7209" priority="8551">
      <formula>(IF($C1945=9,1,0)=1)</formula>
    </cfRule>
    <cfRule type="expression" dxfId="7208" priority="8552">
      <formula>$J1945=1</formula>
    </cfRule>
  </conditionalFormatting>
  <conditionalFormatting sqref="E1945">
    <cfRule type="expression" dxfId="7207" priority="8531">
      <formula>$J1945&lt;0</formula>
    </cfRule>
    <cfRule type="expression" dxfId="7206" priority="8532">
      <formula>(IF($C1945=1,1,0)=1)</formula>
    </cfRule>
    <cfRule type="expression" dxfId="7205" priority="8533">
      <formula>(IF($C1945=2,1,0)=1)</formula>
    </cfRule>
    <cfRule type="expression" dxfId="7204" priority="8534">
      <formula>(IF($C1945=3,1,0)=1)</formula>
    </cfRule>
    <cfRule type="expression" dxfId="7203" priority="8535">
      <formula>(IF($C1945=4,1,0)=1)</formula>
    </cfRule>
    <cfRule type="expression" dxfId="7202" priority="8536">
      <formula>(IF($C1945=5,1,0)=1)</formula>
    </cfRule>
    <cfRule type="expression" dxfId="7201" priority="8537">
      <formula>(IF($C1945=6,1,0)=1)</formula>
    </cfRule>
    <cfRule type="expression" dxfId="7200" priority="8538">
      <formula>(IF($C1945=7,1,0)=1)</formula>
    </cfRule>
    <cfRule type="expression" dxfId="7199" priority="8539">
      <formula>(IF($C1945=8,1,0)=1)</formula>
    </cfRule>
    <cfRule type="expression" dxfId="7198" priority="8540">
      <formula>(IF($C1945=9,1,0)=1)</formula>
    </cfRule>
    <cfRule type="expression" dxfId="7197" priority="8541">
      <formula>$J1945=1</formula>
    </cfRule>
  </conditionalFormatting>
  <conditionalFormatting sqref="E1944">
    <cfRule type="expression" dxfId="7196" priority="8520">
      <formula>$J1944&lt;0</formula>
    </cfRule>
    <cfRule type="expression" dxfId="7195" priority="8521">
      <formula>(IF($C1944=1,1,0)=1)</formula>
    </cfRule>
    <cfRule type="expression" dxfId="7194" priority="8522">
      <formula>(IF($C1944=2,1,0)=1)</formula>
    </cfRule>
    <cfRule type="expression" dxfId="7193" priority="8523">
      <formula>(IF($C1944=3,1,0)=1)</formula>
    </cfRule>
    <cfRule type="expression" dxfId="7192" priority="8524">
      <formula>(IF($C1944=4,1,0)=1)</formula>
    </cfRule>
    <cfRule type="expression" dxfId="7191" priority="8525">
      <formula>(IF($C1944=5,1,0)=1)</formula>
    </cfRule>
    <cfRule type="expression" dxfId="7190" priority="8526">
      <formula>(IF($C1944=6,1,0)=1)</formula>
    </cfRule>
    <cfRule type="expression" dxfId="7189" priority="8527">
      <formula>(IF($C1944=7,1,0)=1)</formula>
    </cfRule>
    <cfRule type="expression" dxfId="7188" priority="8528">
      <formula>(IF($C1944=8,1,0)=1)</formula>
    </cfRule>
    <cfRule type="expression" dxfId="7187" priority="8529">
      <formula>(IF($C1944=9,1,0)=1)</formula>
    </cfRule>
    <cfRule type="expression" dxfId="7186" priority="8530">
      <formula>$J1944=1</formula>
    </cfRule>
  </conditionalFormatting>
  <conditionalFormatting sqref="E1944">
    <cfRule type="expression" dxfId="7185" priority="8509">
      <formula>$J1944&lt;0</formula>
    </cfRule>
    <cfRule type="expression" dxfId="7184" priority="8510">
      <formula>(IF($C1944=1,1,0)=1)</formula>
    </cfRule>
    <cfRule type="expression" dxfId="7183" priority="8511">
      <formula>(IF($C1944=2,1,0)=1)</formula>
    </cfRule>
    <cfRule type="expression" dxfId="7182" priority="8512">
      <formula>(IF($C1944=3,1,0)=1)</formula>
    </cfRule>
    <cfRule type="expression" dxfId="7181" priority="8513">
      <formula>(IF($C1944=4,1,0)=1)</formula>
    </cfRule>
    <cfRule type="expression" dxfId="7180" priority="8514">
      <formula>(IF($C1944=5,1,0)=1)</formula>
    </cfRule>
    <cfRule type="expression" dxfId="7179" priority="8515">
      <formula>(IF($C1944=6,1,0)=1)</formula>
    </cfRule>
    <cfRule type="expression" dxfId="7178" priority="8516">
      <formula>(IF($C1944=7,1,0)=1)</formula>
    </cfRule>
    <cfRule type="expression" dxfId="7177" priority="8517">
      <formula>(IF($C1944=8,1,0)=1)</formula>
    </cfRule>
    <cfRule type="expression" dxfId="7176" priority="8518">
      <formula>(IF($C1944=9,1,0)=1)</formula>
    </cfRule>
    <cfRule type="expression" dxfId="7175" priority="8519">
      <formula>$J1944=1</formula>
    </cfRule>
  </conditionalFormatting>
  <conditionalFormatting sqref="E1947">
    <cfRule type="expression" dxfId="7174" priority="8498">
      <formula>$J1947&lt;0</formula>
    </cfRule>
    <cfRule type="expression" dxfId="7173" priority="8499">
      <formula>(IF($C1947=1,1,0)=1)</formula>
    </cfRule>
    <cfRule type="expression" dxfId="7172" priority="8500">
      <formula>(IF($C1947=2,1,0)=1)</formula>
    </cfRule>
    <cfRule type="expression" dxfId="7171" priority="8501">
      <formula>(IF($C1947=3,1,0)=1)</formula>
    </cfRule>
    <cfRule type="expression" dxfId="7170" priority="8502">
      <formula>(IF($C1947=4,1,0)=1)</formula>
    </cfRule>
    <cfRule type="expression" dxfId="7169" priority="8503">
      <formula>(IF($C1947=5,1,0)=1)</formula>
    </cfRule>
    <cfRule type="expression" dxfId="7168" priority="8504">
      <formula>(IF($C1947=6,1,0)=1)</formula>
    </cfRule>
    <cfRule type="expression" dxfId="7167" priority="8505">
      <formula>(IF($C1947=7,1,0)=1)</formula>
    </cfRule>
    <cfRule type="expression" dxfId="7166" priority="8506">
      <formula>(IF($C1947=8,1,0)=1)</formula>
    </cfRule>
    <cfRule type="expression" dxfId="7165" priority="8507">
      <formula>(IF($C1947=9,1,0)=1)</formula>
    </cfRule>
    <cfRule type="expression" dxfId="7164" priority="8508">
      <formula>$J1947=1</formula>
    </cfRule>
  </conditionalFormatting>
  <conditionalFormatting sqref="E1947">
    <cfRule type="expression" dxfId="7163" priority="8487">
      <formula>$J1947&lt;0</formula>
    </cfRule>
    <cfRule type="expression" dxfId="7162" priority="8488">
      <formula>(IF($C1947=1,1,0)=1)</formula>
    </cfRule>
    <cfRule type="expression" dxfId="7161" priority="8489">
      <formula>(IF($C1947=2,1,0)=1)</formula>
    </cfRule>
    <cfRule type="expression" dxfId="7160" priority="8490">
      <formula>(IF($C1947=3,1,0)=1)</formula>
    </cfRule>
    <cfRule type="expression" dxfId="7159" priority="8491">
      <formula>(IF($C1947=4,1,0)=1)</formula>
    </cfRule>
    <cfRule type="expression" dxfId="7158" priority="8492">
      <formula>(IF($C1947=5,1,0)=1)</formula>
    </cfRule>
    <cfRule type="expression" dxfId="7157" priority="8493">
      <formula>(IF($C1947=6,1,0)=1)</formula>
    </cfRule>
    <cfRule type="expression" dxfId="7156" priority="8494">
      <formula>(IF($C1947=7,1,0)=1)</formula>
    </cfRule>
    <cfRule type="expression" dxfId="7155" priority="8495">
      <formula>(IF($C1947=8,1,0)=1)</formula>
    </cfRule>
    <cfRule type="expression" dxfId="7154" priority="8496">
      <formula>(IF($C1947=9,1,0)=1)</formula>
    </cfRule>
    <cfRule type="expression" dxfId="7153" priority="8497">
      <formula>$J1947=1</formula>
    </cfRule>
  </conditionalFormatting>
  <conditionalFormatting sqref="G1948">
    <cfRule type="expression" dxfId="7152" priority="8476">
      <formula>$J1948&lt;0</formula>
    </cfRule>
    <cfRule type="expression" dxfId="7151" priority="8477">
      <formula>(IF($C1948=1,1,0)=1)</formula>
    </cfRule>
    <cfRule type="expression" dxfId="7150" priority="8478">
      <formula>(IF($C1948=2,1,0)=1)</formula>
    </cfRule>
    <cfRule type="expression" dxfId="7149" priority="8479">
      <formula>(IF($C1948=3,1,0)=1)</formula>
    </cfRule>
    <cfRule type="expression" dxfId="7148" priority="8480">
      <formula>(IF($C1948=4,1,0)=1)</formula>
    </cfRule>
    <cfRule type="expression" dxfId="7147" priority="8481">
      <formula>(IF($C1948=5,1,0)=1)</formula>
    </cfRule>
    <cfRule type="expression" dxfId="7146" priority="8482">
      <formula>(IF($C1948=6,1,0)=1)</formula>
    </cfRule>
    <cfRule type="expression" dxfId="7145" priority="8483">
      <formula>(IF($C1948=7,1,0)=1)</formula>
    </cfRule>
    <cfRule type="expression" dxfId="7144" priority="8484">
      <formula>(IF($C1948=8,1,0)=1)</formula>
    </cfRule>
    <cfRule type="expression" dxfId="7143" priority="8485">
      <formula>(IF($C1948=9,1,0)=1)</formula>
    </cfRule>
    <cfRule type="expression" dxfId="7142" priority="8486">
      <formula>$J1948=1</formula>
    </cfRule>
  </conditionalFormatting>
  <conditionalFormatting sqref="G1946">
    <cfRule type="expression" dxfId="7141" priority="8465">
      <formula>$J1946&lt;0</formula>
    </cfRule>
    <cfRule type="expression" dxfId="7140" priority="8466">
      <formula>(IF($C1946=1,1,0)=1)</formula>
    </cfRule>
    <cfRule type="expression" dxfId="7139" priority="8467">
      <formula>(IF($C1946=2,1,0)=1)</formula>
    </cfRule>
    <cfRule type="expression" dxfId="7138" priority="8468">
      <formula>(IF($C1946=3,1,0)=1)</formula>
    </cfRule>
    <cfRule type="expression" dxfId="7137" priority="8469">
      <formula>(IF($C1946=4,1,0)=1)</formula>
    </cfRule>
    <cfRule type="expression" dxfId="7136" priority="8470">
      <formula>(IF($C1946=5,1,0)=1)</formula>
    </cfRule>
    <cfRule type="expression" dxfId="7135" priority="8471">
      <formula>(IF($C1946=6,1,0)=1)</formula>
    </cfRule>
    <cfRule type="expression" dxfId="7134" priority="8472">
      <formula>(IF($C1946=7,1,0)=1)</formula>
    </cfRule>
    <cfRule type="expression" dxfId="7133" priority="8473">
      <formula>(IF($C1946=8,1,0)=1)</formula>
    </cfRule>
    <cfRule type="expression" dxfId="7132" priority="8474">
      <formula>(IF($C1946=9,1,0)=1)</formula>
    </cfRule>
    <cfRule type="expression" dxfId="7131" priority="8475">
      <formula>$J1946=1</formula>
    </cfRule>
  </conditionalFormatting>
  <conditionalFormatting sqref="G1945">
    <cfRule type="expression" dxfId="7130" priority="8454">
      <formula>$J1945&lt;0</formula>
    </cfRule>
    <cfRule type="expression" dxfId="7129" priority="8455">
      <formula>(IF($C1945=1,1,0)=1)</formula>
    </cfRule>
    <cfRule type="expression" dxfId="7128" priority="8456">
      <formula>(IF($C1945=2,1,0)=1)</formula>
    </cfRule>
    <cfRule type="expression" dxfId="7127" priority="8457">
      <formula>(IF($C1945=3,1,0)=1)</formula>
    </cfRule>
    <cfRule type="expression" dxfId="7126" priority="8458">
      <formula>(IF($C1945=4,1,0)=1)</formula>
    </cfRule>
    <cfRule type="expression" dxfId="7125" priority="8459">
      <formula>(IF($C1945=5,1,0)=1)</formula>
    </cfRule>
    <cfRule type="expression" dxfId="7124" priority="8460">
      <formula>(IF($C1945=6,1,0)=1)</formula>
    </cfRule>
    <cfRule type="expression" dxfId="7123" priority="8461">
      <formula>(IF($C1945=7,1,0)=1)</formula>
    </cfRule>
    <cfRule type="expression" dxfId="7122" priority="8462">
      <formula>(IF($C1945=8,1,0)=1)</formula>
    </cfRule>
    <cfRule type="expression" dxfId="7121" priority="8463">
      <formula>(IF($C1945=9,1,0)=1)</formula>
    </cfRule>
    <cfRule type="expression" dxfId="7120" priority="8464">
      <formula>$J1945=1</formula>
    </cfRule>
  </conditionalFormatting>
  <conditionalFormatting sqref="G1944">
    <cfRule type="expression" dxfId="7119" priority="8443">
      <formula>$J1944&lt;0</formula>
    </cfRule>
    <cfRule type="expression" dxfId="7118" priority="8444">
      <formula>(IF($C1944=1,1,0)=1)</formula>
    </cfRule>
    <cfRule type="expression" dxfId="7117" priority="8445">
      <formula>(IF($C1944=2,1,0)=1)</formula>
    </cfRule>
    <cfRule type="expression" dxfId="7116" priority="8446">
      <formula>(IF($C1944=3,1,0)=1)</formula>
    </cfRule>
    <cfRule type="expression" dxfId="7115" priority="8447">
      <formula>(IF($C1944=4,1,0)=1)</formula>
    </cfRule>
    <cfRule type="expression" dxfId="7114" priority="8448">
      <formula>(IF($C1944=5,1,0)=1)</formula>
    </cfRule>
    <cfRule type="expression" dxfId="7113" priority="8449">
      <formula>(IF($C1944=6,1,0)=1)</formula>
    </cfRule>
    <cfRule type="expression" dxfId="7112" priority="8450">
      <formula>(IF($C1944=7,1,0)=1)</formula>
    </cfRule>
    <cfRule type="expression" dxfId="7111" priority="8451">
      <formula>(IF($C1944=8,1,0)=1)</formula>
    </cfRule>
    <cfRule type="expression" dxfId="7110" priority="8452">
      <formula>(IF($C1944=9,1,0)=1)</formula>
    </cfRule>
    <cfRule type="expression" dxfId="7109" priority="8453">
      <formula>$J1944=1</formula>
    </cfRule>
  </conditionalFormatting>
  <conditionalFormatting sqref="G1947">
    <cfRule type="expression" dxfId="7108" priority="8432">
      <formula>$J1947&lt;0</formula>
    </cfRule>
    <cfRule type="expression" dxfId="7107" priority="8433">
      <formula>(IF($C1947=1,1,0)=1)</formula>
    </cfRule>
    <cfRule type="expression" dxfId="7106" priority="8434">
      <formula>(IF($C1947=2,1,0)=1)</formula>
    </cfRule>
    <cfRule type="expression" dxfId="7105" priority="8435">
      <formula>(IF($C1947=3,1,0)=1)</formula>
    </cfRule>
    <cfRule type="expression" dxfId="7104" priority="8436">
      <formula>(IF($C1947=4,1,0)=1)</formula>
    </cfRule>
    <cfRule type="expression" dxfId="7103" priority="8437">
      <formula>(IF($C1947=5,1,0)=1)</formula>
    </cfRule>
    <cfRule type="expression" dxfId="7102" priority="8438">
      <formula>(IF($C1947=6,1,0)=1)</formula>
    </cfRule>
    <cfRule type="expression" dxfId="7101" priority="8439">
      <formula>(IF($C1947=7,1,0)=1)</formula>
    </cfRule>
    <cfRule type="expression" dxfId="7100" priority="8440">
      <formula>(IF($C1947=8,1,0)=1)</formula>
    </cfRule>
    <cfRule type="expression" dxfId="7099" priority="8441">
      <formula>(IF($C1947=9,1,0)=1)</formula>
    </cfRule>
    <cfRule type="expression" dxfId="7098" priority="8442">
      <formula>$J1947=1</formula>
    </cfRule>
  </conditionalFormatting>
  <conditionalFormatting sqref="F1937">
    <cfRule type="expression" dxfId="7097" priority="8421">
      <formula>$H1937&lt;0</formula>
    </cfRule>
    <cfRule type="expression" dxfId="7096" priority="8422">
      <formula>(IF($C1937=1,1,0)=1)</formula>
    </cfRule>
    <cfRule type="expression" dxfId="7095" priority="8423">
      <formula>(IF($C1937=2,1,0)=1)</formula>
    </cfRule>
    <cfRule type="expression" dxfId="7094" priority="8424">
      <formula>(IF($C1937=3,1,0)=1)</formula>
    </cfRule>
    <cfRule type="expression" dxfId="7093" priority="8425">
      <formula>(IF($C1937=4,1,0)=1)</formula>
    </cfRule>
    <cfRule type="expression" dxfId="7092" priority="8426">
      <formula>(IF($C1937=5,1,0)=1)</formula>
    </cfRule>
    <cfRule type="expression" dxfId="7091" priority="8427">
      <formula>(IF($C1937=6,1,0)=1)</formula>
    </cfRule>
    <cfRule type="expression" dxfId="7090" priority="8428">
      <formula>(IF($C1937=7,1,0)=1)</formula>
    </cfRule>
    <cfRule type="expression" dxfId="7089" priority="8429">
      <formula>(IF($C1937=8,1,0)=1)</formula>
    </cfRule>
    <cfRule type="expression" dxfId="7088" priority="8430">
      <formula>(IF($C1937=9,1,0)=1)</formula>
    </cfRule>
    <cfRule type="expression" dxfId="7087" priority="8431">
      <formula>$H1937=1</formula>
    </cfRule>
  </conditionalFormatting>
  <conditionalFormatting sqref="L1934:L2000 P1934:P2000">
    <cfRule type="expression" dxfId="7086" priority="8420">
      <formula>(IF($C1934=0,1,0)=1)</formula>
    </cfRule>
  </conditionalFormatting>
  <conditionalFormatting sqref="H1967:H1968">
    <cfRule type="iconSet" priority="8895">
      <iconSet iconSet="3Symbols" showValue="0">
        <cfvo type="percent" val="0"/>
        <cfvo type="num" val="0"/>
        <cfvo type="num" val="1"/>
      </iconSet>
    </cfRule>
  </conditionalFormatting>
  <conditionalFormatting sqref="H1968">
    <cfRule type="iconSet" priority="8896">
      <iconSet iconSet="3Symbols" showValue="0">
        <cfvo type="percent" val="0"/>
        <cfvo type="num" val="0"/>
        <cfvo type="num" val="1"/>
      </iconSet>
    </cfRule>
  </conditionalFormatting>
  <conditionalFormatting sqref="H1949 H1943 H1935:H1939 H1951:H1954">
    <cfRule type="iconSet" priority="8897">
      <iconSet iconSet="3Symbols" showValue="0">
        <cfvo type="percent" val="0"/>
        <cfvo type="num" val="0"/>
        <cfvo type="num" val="1"/>
      </iconSet>
    </cfRule>
  </conditionalFormatting>
  <conditionalFormatting sqref="E1962:E1963">
    <cfRule type="expression" dxfId="7085" priority="8409">
      <formula>$J1962&lt;0</formula>
    </cfRule>
    <cfRule type="expression" dxfId="7084" priority="8410">
      <formula>(IF($C1962=1,1,0)=1)</formula>
    </cfRule>
    <cfRule type="expression" dxfId="7083" priority="8411">
      <formula>(IF($C1962=2,1,0)=1)</formula>
    </cfRule>
    <cfRule type="expression" dxfId="7082" priority="8412">
      <formula>(IF($C1962=3,1,0)=1)</formula>
    </cfRule>
    <cfRule type="expression" dxfId="7081" priority="8413">
      <formula>(IF($C1962=4,1,0)=1)</formula>
    </cfRule>
    <cfRule type="expression" dxfId="7080" priority="8414">
      <formula>(IF($C1962=5,1,0)=1)</formula>
    </cfRule>
    <cfRule type="expression" dxfId="7079" priority="8415">
      <formula>(IF($C1962=6,1,0)=1)</formula>
    </cfRule>
    <cfRule type="expression" dxfId="7078" priority="8416">
      <formula>(IF($C1962=7,1,0)=1)</formula>
    </cfRule>
    <cfRule type="expression" dxfId="7077" priority="8417">
      <formula>(IF($C1962=8,1,0)=1)</formula>
    </cfRule>
    <cfRule type="expression" dxfId="7076" priority="8418">
      <formula>(IF($C1962=9,1,0)=1)</formula>
    </cfRule>
    <cfRule type="expression" dxfId="7075" priority="8419">
      <formula>$J1962=1</formula>
    </cfRule>
  </conditionalFormatting>
  <conditionalFormatting sqref="E1963">
    <cfRule type="expression" dxfId="7074" priority="8398">
      <formula>$J1963&lt;0</formula>
    </cfRule>
    <cfRule type="expression" dxfId="7073" priority="8399">
      <formula>(IF($C1963=1,1,0)=1)</formula>
    </cfRule>
    <cfRule type="expression" dxfId="7072" priority="8400">
      <formula>(IF($C1963=2,1,0)=1)</formula>
    </cfRule>
    <cfRule type="expression" dxfId="7071" priority="8401">
      <formula>(IF($C1963=3,1,0)=1)</formula>
    </cfRule>
    <cfRule type="expression" dxfId="7070" priority="8402">
      <formula>(IF($C1963=4,1,0)=1)</formula>
    </cfRule>
    <cfRule type="expression" dxfId="7069" priority="8403">
      <formula>(IF($C1963=5,1,0)=1)</formula>
    </cfRule>
    <cfRule type="expression" dxfId="7068" priority="8404">
      <formula>(IF($C1963=6,1,0)=1)</formula>
    </cfRule>
    <cfRule type="expression" dxfId="7067" priority="8405">
      <formula>(IF($C1963=7,1,0)=1)</formula>
    </cfRule>
    <cfRule type="expression" dxfId="7066" priority="8406">
      <formula>(IF($C1963=8,1,0)=1)</formula>
    </cfRule>
    <cfRule type="expression" dxfId="7065" priority="8407">
      <formula>(IF($C1963=9,1,0)=1)</formula>
    </cfRule>
    <cfRule type="expression" dxfId="7064" priority="8408">
      <formula>$J1963=1</formula>
    </cfRule>
  </conditionalFormatting>
  <conditionalFormatting sqref="E1962">
    <cfRule type="expression" dxfId="7063" priority="8387">
      <formula>$J1962&lt;0</formula>
    </cfRule>
    <cfRule type="expression" dxfId="7062" priority="8388">
      <formula>(IF($C1962=1,1,0)=1)</formula>
    </cfRule>
    <cfRule type="expression" dxfId="7061" priority="8389">
      <formula>(IF($C1962=2,1,0)=1)</formula>
    </cfRule>
    <cfRule type="expression" dxfId="7060" priority="8390">
      <formula>(IF($C1962=3,1,0)=1)</formula>
    </cfRule>
    <cfRule type="expression" dxfId="7059" priority="8391">
      <formula>(IF($C1962=4,1,0)=1)</formula>
    </cfRule>
    <cfRule type="expression" dxfId="7058" priority="8392">
      <formula>(IF($C1962=5,1,0)=1)</formula>
    </cfRule>
    <cfRule type="expression" dxfId="7057" priority="8393">
      <formula>(IF($C1962=6,1,0)=1)</formula>
    </cfRule>
    <cfRule type="expression" dxfId="7056" priority="8394">
      <formula>(IF($C1962=7,1,0)=1)</formula>
    </cfRule>
    <cfRule type="expression" dxfId="7055" priority="8395">
      <formula>(IF($C1962=8,1,0)=1)</formula>
    </cfRule>
    <cfRule type="expression" dxfId="7054" priority="8396">
      <formula>(IF($C1962=9,1,0)=1)</formula>
    </cfRule>
    <cfRule type="expression" dxfId="7053" priority="8397">
      <formula>$J1962=1</formula>
    </cfRule>
  </conditionalFormatting>
  <conditionalFormatting sqref="E1964">
    <cfRule type="expression" dxfId="7052" priority="8376">
      <formula>$J1964&lt;0</formula>
    </cfRule>
    <cfRule type="expression" dxfId="7051" priority="8377">
      <formula>(IF($C1964=1,1,0)=1)</formula>
    </cfRule>
    <cfRule type="expression" dxfId="7050" priority="8378">
      <formula>(IF($C1964=2,1,0)=1)</formula>
    </cfRule>
    <cfRule type="expression" dxfId="7049" priority="8379">
      <formula>(IF($C1964=3,1,0)=1)</formula>
    </cfRule>
    <cfRule type="expression" dxfId="7048" priority="8380">
      <formula>(IF($C1964=4,1,0)=1)</formula>
    </cfRule>
    <cfRule type="expression" dxfId="7047" priority="8381">
      <formula>(IF($C1964=5,1,0)=1)</formula>
    </cfRule>
    <cfRule type="expression" dxfId="7046" priority="8382">
      <formula>(IF($C1964=6,1,0)=1)</formula>
    </cfRule>
    <cfRule type="expression" dxfId="7045" priority="8383">
      <formula>(IF($C1964=7,1,0)=1)</formula>
    </cfRule>
    <cfRule type="expression" dxfId="7044" priority="8384">
      <formula>(IF($C1964=8,1,0)=1)</formula>
    </cfRule>
    <cfRule type="expression" dxfId="7043" priority="8385">
      <formula>(IF($C1964=9,1,0)=1)</formula>
    </cfRule>
    <cfRule type="expression" dxfId="7042" priority="8386">
      <formula>$J1964=1</formula>
    </cfRule>
  </conditionalFormatting>
  <conditionalFormatting sqref="E1964">
    <cfRule type="expression" dxfId="7041" priority="8365">
      <formula>$J1964&lt;0</formula>
    </cfRule>
    <cfRule type="expression" dxfId="7040" priority="8366">
      <formula>(IF($C1964=1,1,0)=1)</formula>
    </cfRule>
    <cfRule type="expression" dxfId="7039" priority="8367">
      <formula>(IF($C1964=2,1,0)=1)</formula>
    </cfRule>
    <cfRule type="expression" dxfId="7038" priority="8368">
      <formula>(IF($C1964=3,1,0)=1)</formula>
    </cfRule>
    <cfRule type="expression" dxfId="7037" priority="8369">
      <formula>(IF($C1964=4,1,0)=1)</formula>
    </cfRule>
    <cfRule type="expression" dxfId="7036" priority="8370">
      <formula>(IF($C1964=5,1,0)=1)</formula>
    </cfRule>
    <cfRule type="expression" dxfId="7035" priority="8371">
      <formula>(IF($C1964=6,1,0)=1)</formula>
    </cfRule>
    <cfRule type="expression" dxfId="7034" priority="8372">
      <formula>(IF($C1964=7,1,0)=1)</formula>
    </cfRule>
    <cfRule type="expression" dxfId="7033" priority="8373">
      <formula>(IF($C1964=8,1,0)=1)</formula>
    </cfRule>
    <cfRule type="expression" dxfId="7032" priority="8374">
      <formula>(IF($C1964=9,1,0)=1)</formula>
    </cfRule>
    <cfRule type="expression" dxfId="7031" priority="8375">
      <formula>$J1964=1</formula>
    </cfRule>
  </conditionalFormatting>
  <conditionalFormatting sqref="E1974:E1975">
    <cfRule type="expression" dxfId="7030" priority="8354">
      <formula>$J1974&lt;0</formula>
    </cfRule>
    <cfRule type="expression" dxfId="7029" priority="8355">
      <formula>(IF($C1974=1,1,0)=1)</formula>
    </cfRule>
    <cfRule type="expression" dxfId="7028" priority="8356">
      <formula>(IF($C1974=2,1,0)=1)</formula>
    </cfRule>
    <cfRule type="expression" dxfId="7027" priority="8357">
      <formula>(IF($C1974=3,1,0)=1)</formula>
    </cfRule>
    <cfRule type="expression" dxfId="7026" priority="8358">
      <formula>(IF($C1974=4,1,0)=1)</formula>
    </cfRule>
    <cfRule type="expression" dxfId="7025" priority="8359">
      <formula>(IF($C1974=5,1,0)=1)</formula>
    </cfRule>
    <cfRule type="expression" dxfId="7024" priority="8360">
      <formula>(IF($C1974=6,1,0)=1)</formula>
    </cfRule>
    <cfRule type="expression" dxfId="7023" priority="8361">
      <formula>(IF($C1974=7,1,0)=1)</formula>
    </cfRule>
    <cfRule type="expression" dxfId="7022" priority="8362">
      <formula>(IF($C1974=8,1,0)=1)</formula>
    </cfRule>
    <cfRule type="expression" dxfId="7021" priority="8363">
      <formula>(IF($C1974=9,1,0)=1)</formula>
    </cfRule>
    <cfRule type="expression" dxfId="7020" priority="8364">
      <formula>$J1974=1</formula>
    </cfRule>
  </conditionalFormatting>
  <conditionalFormatting sqref="E1975">
    <cfRule type="expression" dxfId="7019" priority="8343">
      <formula>$J1975&lt;0</formula>
    </cfRule>
    <cfRule type="expression" dxfId="7018" priority="8344">
      <formula>(IF($C1975=1,1,0)=1)</formula>
    </cfRule>
    <cfRule type="expression" dxfId="7017" priority="8345">
      <formula>(IF($C1975=2,1,0)=1)</formula>
    </cfRule>
    <cfRule type="expression" dxfId="7016" priority="8346">
      <formula>(IF($C1975=3,1,0)=1)</formula>
    </cfRule>
    <cfRule type="expression" dxfId="7015" priority="8347">
      <formula>(IF($C1975=4,1,0)=1)</formula>
    </cfRule>
    <cfRule type="expression" dxfId="7014" priority="8348">
      <formula>(IF($C1975=5,1,0)=1)</formula>
    </cfRule>
    <cfRule type="expression" dxfId="7013" priority="8349">
      <formula>(IF($C1975=6,1,0)=1)</formula>
    </cfRule>
    <cfRule type="expression" dxfId="7012" priority="8350">
      <formula>(IF($C1975=7,1,0)=1)</formula>
    </cfRule>
    <cfRule type="expression" dxfId="7011" priority="8351">
      <formula>(IF($C1975=8,1,0)=1)</formula>
    </cfRule>
    <cfRule type="expression" dxfId="7010" priority="8352">
      <formula>(IF($C1975=9,1,0)=1)</formula>
    </cfRule>
    <cfRule type="expression" dxfId="7009" priority="8353">
      <formula>$J1975=1</formula>
    </cfRule>
  </conditionalFormatting>
  <conditionalFormatting sqref="E1974">
    <cfRule type="expression" dxfId="7008" priority="8332">
      <formula>$J1974&lt;0</formula>
    </cfRule>
    <cfRule type="expression" dxfId="7007" priority="8333">
      <formula>(IF($C1974=1,1,0)=1)</formula>
    </cfRule>
    <cfRule type="expression" dxfId="7006" priority="8334">
      <formula>(IF($C1974=2,1,0)=1)</formula>
    </cfRule>
    <cfRule type="expression" dxfId="7005" priority="8335">
      <formula>(IF($C1974=3,1,0)=1)</formula>
    </cfRule>
    <cfRule type="expression" dxfId="7004" priority="8336">
      <formula>(IF($C1974=4,1,0)=1)</formula>
    </cfRule>
    <cfRule type="expression" dxfId="7003" priority="8337">
      <formula>(IF($C1974=5,1,0)=1)</formula>
    </cfRule>
    <cfRule type="expression" dxfId="7002" priority="8338">
      <formula>(IF($C1974=6,1,0)=1)</formula>
    </cfRule>
    <cfRule type="expression" dxfId="7001" priority="8339">
      <formula>(IF($C1974=7,1,0)=1)</formula>
    </cfRule>
    <cfRule type="expression" dxfId="7000" priority="8340">
      <formula>(IF($C1974=8,1,0)=1)</formula>
    </cfRule>
    <cfRule type="expression" dxfId="6999" priority="8341">
      <formula>(IF($C1974=9,1,0)=1)</formula>
    </cfRule>
    <cfRule type="expression" dxfId="6998" priority="8342">
      <formula>$J1974=1</formula>
    </cfRule>
  </conditionalFormatting>
  <conditionalFormatting sqref="E1976">
    <cfRule type="expression" dxfId="6997" priority="8321">
      <formula>$J1976&lt;0</formula>
    </cfRule>
    <cfRule type="expression" dxfId="6996" priority="8322">
      <formula>(IF($C1976=1,1,0)=1)</formula>
    </cfRule>
    <cfRule type="expression" dxfId="6995" priority="8323">
      <formula>(IF($C1976=2,1,0)=1)</formula>
    </cfRule>
    <cfRule type="expression" dxfId="6994" priority="8324">
      <formula>(IF($C1976=3,1,0)=1)</formula>
    </cfRule>
    <cfRule type="expression" dxfId="6993" priority="8325">
      <formula>(IF($C1976=4,1,0)=1)</formula>
    </cfRule>
    <cfRule type="expression" dxfId="6992" priority="8326">
      <formula>(IF($C1976=5,1,0)=1)</formula>
    </cfRule>
    <cfRule type="expression" dxfId="6991" priority="8327">
      <formula>(IF($C1976=6,1,0)=1)</formula>
    </cfRule>
    <cfRule type="expression" dxfId="6990" priority="8328">
      <formula>(IF($C1976=7,1,0)=1)</formula>
    </cfRule>
    <cfRule type="expression" dxfId="6989" priority="8329">
      <formula>(IF($C1976=8,1,0)=1)</formula>
    </cfRule>
    <cfRule type="expression" dxfId="6988" priority="8330">
      <formula>(IF($C1976=9,1,0)=1)</formula>
    </cfRule>
    <cfRule type="expression" dxfId="6987" priority="8331">
      <formula>$J1976=1</formula>
    </cfRule>
  </conditionalFormatting>
  <conditionalFormatting sqref="E1976">
    <cfRule type="expression" dxfId="6986" priority="8310">
      <formula>$J1976&lt;0</formula>
    </cfRule>
    <cfRule type="expression" dxfId="6985" priority="8311">
      <formula>(IF($C1976=1,1,0)=1)</formula>
    </cfRule>
    <cfRule type="expression" dxfId="6984" priority="8312">
      <formula>(IF($C1976=2,1,0)=1)</formula>
    </cfRule>
    <cfRule type="expression" dxfId="6983" priority="8313">
      <formula>(IF($C1976=3,1,0)=1)</formula>
    </cfRule>
    <cfRule type="expression" dxfId="6982" priority="8314">
      <formula>(IF($C1976=4,1,0)=1)</formula>
    </cfRule>
    <cfRule type="expression" dxfId="6981" priority="8315">
      <formula>(IF($C1976=5,1,0)=1)</formula>
    </cfRule>
    <cfRule type="expression" dxfId="6980" priority="8316">
      <formula>(IF($C1976=6,1,0)=1)</formula>
    </cfRule>
    <cfRule type="expression" dxfId="6979" priority="8317">
      <formula>(IF($C1976=7,1,0)=1)</formula>
    </cfRule>
    <cfRule type="expression" dxfId="6978" priority="8318">
      <formula>(IF($C1976=8,1,0)=1)</formula>
    </cfRule>
    <cfRule type="expression" dxfId="6977" priority="8319">
      <formula>(IF($C1976=9,1,0)=1)</formula>
    </cfRule>
    <cfRule type="expression" dxfId="6976" priority="8320">
      <formula>$J1976=1</formula>
    </cfRule>
  </conditionalFormatting>
  <conditionalFormatting sqref="E1977">
    <cfRule type="expression" dxfId="6975" priority="8299">
      <formula>$J1977&lt;0</formula>
    </cfRule>
    <cfRule type="expression" dxfId="6974" priority="8300">
      <formula>(IF($C1977=1,1,0)=1)</formula>
    </cfRule>
    <cfRule type="expression" dxfId="6973" priority="8301">
      <formula>(IF($C1977=2,1,0)=1)</formula>
    </cfRule>
    <cfRule type="expression" dxfId="6972" priority="8302">
      <formula>(IF($C1977=3,1,0)=1)</formula>
    </cfRule>
    <cfRule type="expression" dxfId="6971" priority="8303">
      <formula>(IF($C1977=4,1,0)=1)</formula>
    </cfRule>
    <cfRule type="expression" dxfId="6970" priority="8304">
      <formula>(IF($C1977=5,1,0)=1)</formula>
    </cfRule>
    <cfRule type="expression" dxfId="6969" priority="8305">
      <formula>(IF($C1977=6,1,0)=1)</formula>
    </cfRule>
    <cfRule type="expression" dxfId="6968" priority="8306">
      <formula>(IF($C1977=7,1,0)=1)</formula>
    </cfRule>
    <cfRule type="expression" dxfId="6967" priority="8307">
      <formula>(IF($C1977=8,1,0)=1)</formula>
    </cfRule>
    <cfRule type="expression" dxfId="6966" priority="8308">
      <formula>(IF($C1977=9,1,0)=1)</formula>
    </cfRule>
    <cfRule type="expression" dxfId="6965" priority="8309">
      <formula>$J1977=1</formula>
    </cfRule>
  </conditionalFormatting>
  <conditionalFormatting sqref="E1977">
    <cfRule type="expression" dxfId="6964" priority="8288">
      <formula>$J1977&lt;0</formula>
    </cfRule>
    <cfRule type="expression" dxfId="6963" priority="8289">
      <formula>(IF($C1977=1,1,0)=1)</formula>
    </cfRule>
    <cfRule type="expression" dxfId="6962" priority="8290">
      <formula>(IF($C1977=2,1,0)=1)</formula>
    </cfRule>
    <cfRule type="expression" dxfId="6961" priority="8291">
      <formula>(IF($C1977=3,1,0)=1)</formula>
    </cfRule>
    <cfRule type="expression" dxfId="6960" priority="8292">
      <formula>(IF($C1977=4,1,0)=1)</formula>
    </cfRule>
    <cfRule type="expression" dxfId="6959" priority="8293">
      <formula>(IF($C1977=5,1,0)=1)</formula>
    </cfRule>
    <cfRule type="expression" dxfId="6958" priority="8294">
      <formula>(IF($C1977=6,1,0)=1)</formula>
    </cfRule>
    <cfRule type="expression" dxfId="6957" priority="8295">
      <formula>(IF($C1977=7,1,0)=1)</formula>
    </cfRule>
    <cfRule type="expression" dxfId="6956" priority="8296">
      <formula>(IF($C1977=8,1,0)=1)</formula>
    </cfRule>
    <cfRule type="expression" dxfId="6955" priority="8297">
      <formula>(IF($C1977=9,1,0)=1)</formula>
    </cfRule>
    <cfRule type="expression" dxfId="6954" priority="8298">
      <formula>$J1977=1</formula>
    </cfRule>
  </conditionalFormatting>
  <conditionalFormatting sqref="E1973">
    <cfRule type="expression" dxfId="6953" priority="8277">
      <formula>$J1973&lt;0</formula>
    </cfRule>
    <cfRule type="expression" dxfId="6952" priority="8278">
      <formula>(IF($C1973=1,1,0)=1)</formula>
    </cfRule>
    <cfRule type="expression" dxfId="6951" priority="8279">
      <formula>(IF($C1973=2,1,0)=1)</formula>
    </cfRule>
    <cfRule type="expression" dxfId="6950" priority="8280">
      <formula>(IF($C1973=3,1,0)=1)</formula>
    </cfRule>
    <cfRule type="expression" dxfId="6949" priority="8281">
      <formula>(IF($C1973=4,1,0)=1)</formula>
    </cfRule>
    <cfRule type="expression" dxfId="6948" priority="8282">
      <formula>(IF($C1973=5,1,0)=1)</formula>
    </cfRule>
    <cfRule type="expression" dxfId="6947" priority="8283">
      <formula>(IF($C1973=6,1,0)=1)</formula>
    </cfRule>
    <cfRule type="expression" dxfId="6946" priority="8284">
      <formula>(IF($C1973=7,1,0)=1)</formula>
    </cfRule>
    <cfRule type="expression" dxfId="6945" priority="8285">
      <formula>(IF($C1973=8,1,0)=1)</formula>
    </cfRule>
    <cfRule type="expression" dxfId="6944" priority="8286">
      <formula>(IF($C1973=9,1,0)=1)</formula>
    </cfRule>
    <cfRule type="expression" dxfId="6943" priority="8287">
      <formula>$J1973=1</formula>
    </cfRule>
  </conditionalFormatting>
  <conditionalFormatting sqref="E1973">
    <cfRule type="expression" dxfId="6942" priority="8266">
      <formula>$J1973&lt;0</formula>
    </cfRule>
    <cfRule type="expression" dxfId="6941" priority="8267">
      <formula>(IF($C1973=1,1,0)=1)</formula>
    </cfRule>
    <cfRule type="expression" dxfId="6940" priority="8268">
      <formula>(IF($C1973=2,1,0)=1)</formula>
    </cfRule>
    <cfRule type="expression" dxfId="6939" priority="8269">
      <formula>(IF($C1973=3,1,0)=1)</formula>
    </cfRule>
    <cfRule type="expression" dxfId="6938" priority="8270">
      <formula>(IF($C1973=4,1,0)=1)</formula>
    </cfRule>
    <cfRule type="expression" dxfId="6937" priority="8271">
      <formula>(IF($C1973=5,1,0)=1)</formula>
    </cfRule>
    <cfRule type="expression" dxfId="6936" priority="8272">
      <formula>(IF($C1973=6,1,0)=1)</formula>
    </cfRule>
    <cfRule type="expression" dxfId="6935" priority="8273">
      <formula>(IF($C1973=7,1,0)=1)</formula>
    </cfRule>
    <cfRule type="expression" dxfId="6934" priority="8274">
      <formula>(IF($C1973=8,1,0)=1)</formula>
    </cfRule>
    <cfRule type="expression" dxfId="6933" priority="8275">
      <formula>(IF($C1973=9,1,0)=1)</formula>
    </cfRule>
    <cfRule type="expression" dxfId="6932" priority="8276">
      <formula>$J1973=1</formula>
    </cfRule>
  </conditionalFormatting>
  <conditionalFormatting sqref="E1981:E1982">
    <cfRule type="expression" dxfId="6931" priority="8255">
      <formula>$J1981&lt;0</formula>
    </cfRule>
    <cfRule type="expression" dxfId="6930" priority="8256">
      <formula>(IF($C1981=1,1,0)=1)</formula>
    </cfRule>
    <cfRule type="expression" dxfId="6929" priority="8257">
      <formula>(IF($C1981=2,1,0)=1)</formula>
    </cfRule>
    <cfRule type="expression" dxfId="6928" priority="8258">
      <formula>(IF($C1981=3,1,0)=1)</formula>
    </cfRule>
    <cfRule type="expression" dxfId="6927" priority="8259">
      <formula>(IF($C1981=4,1,0)=1)</formula>
    </cfRule>
    <cfRule type="expression" dxfId="6926" priority="8260">
      <formula>(IF($C1981=5,1,0)=1)</formula>
    </cfRule>
    <cfRule type="expression" dxfId="6925" priority="8261">
      <formula>(IF($C1981=6,1,0)=1)</formula>
    </cfRule>
    <cfRule type="expression" dxfId="6924" priority="8262">
      <formula>(IF($C1981=7,1,0)=1)</formula>
    </cfRule>
    <cfRule type="expression" dxfId="6923" priority="8263">
      <formula>(IF($C1981=8,1,0)=1)</formula>
    </cfRule>
    <cfRule type="expression" dxfId="6922" priority="8264">
      <formula>(IF($C1981=9,1,0)=1)</formula>
    </cfRule>
    <cfRule type="expression" dxfId="6921" priority="8265">
      <formula>$J1981=1</formula>
    </cfRule>
  </conditionalFormatting>
  <conditionalFormatting sqref="E1982">
    <cfRule type="expression" dxfId="6920" priority="8244">
      <formula>$J1982&lt;0</formula>
    </cfRule>
    <cfRule type="expression" dxfId="6919" priority="8245">
      <formula>(IF($C1982=1,1,0)=1)</formula>
    </cfRule>
    <cfRule type="expression" dxfId="6918" priority="8246">
      <formula>(IF($C1982=2,1,0)=1)</formula>
    </cfRule>
    <cfRule type="expression" dxfId="6917" priority="8247">
      <formula>(IF($C1982=3,1,0)=1)</formula>
    </cfRule>
    <cfRule type="expression" dxfId="6916" priority="8248">
      <formula>(IF($C1982=4,1,0)=1)</formula>
    </cfRule>
    <cfRule type="expression" dxfId="6915" priority="8249">
      <formula>(IF($C1982=5,1,0)=1)</formula>
    </cfRule>
    <cfRule type="expression" dxfId="6914" priority="8250">
      <formula>(IF($C1982=6,1,0)=1)</formula>
    </cfRule>
    <cfRule type="expression" dxfId="6913" priority="8251">
      <formula>(IF($C1982=7,1,0)=1)</formula>
    </cfRule>
    <cfRule type="expression" dxfId="6912" priority="8252">
      <formula>(IF($C1982=8,1,0)=1)</formula>
    </cfRule>
    <cfRule type="expression" dxfId="6911" priority="8253">
      <formula>(IF($C1982=9,1,0)=1)</formula>
    </cfRule>
    <cfRule type="expression" dxfId="6910" priority="8254">
      <formula>$J1982=1</formula>
    </cfRule>
  </conditionalFormatting>
  <conditionalFormatting sqref="E1981">
    <cfRule type="expression" dxfId="6909" priority="8233">
      <formula>$J1981&lt;0</formula>
    </cfRule>
    <cfRule type="expression" dxfId="6908" priority="8234">
      <formula>(IF($C1981=1,1,0)=1)</formula>
    </cfRule>
    <cfRule type="expression" dxfId="6907" priority="8235">
      <formula>(IF($C1981=2,1,0)=1)</formula>
    </cfRule>
    <cfRule type="expression" dxfId="6906" priority="8236">
      <formula>(IF($C1981=3,1,0)=1)</formula>
    </cfRule>
    <cfRule type="expression" dxfId="6905" priority="8237">
      <formula>(IF($C1981=4,1,0)=1)</formula>
    </cfRule>
    <cfRule type="expression" dxfId="6904" priority="8238">
      <formula>(IF($C1981=5,1,0)=1)</formula>
    </cfRule>
    <cfRule type="expression" dxfId="6903" priority="8239">
      <formula>(IF($C1981=6,1,0)=1)</formula>
    </cfRule>
    <cfRule type="expression" dxfId="6902" priority="8240">
      <formula>(IF($C1981=7,1,0)=1)</formula>
    </cfRule>
    <cfRule type="expression" dxfId="6901" priority="8241">
      <formula>(IF($C1981=8,1,0)=1)</formula>
    </cfRule>
    <cfRule type="expression" dxfId="6900" priority="8242">
      <formula>(IF($C1981=9,1,0)=1)</formula>
    </cfRule>
    <cfRule type="expression" dxfId="6899" priority="8243">
      <formula>$J1981=1</formula>
    </cfRule>
  </conditionalFormatting>
  <conditionalFormatting sqref="E1983">
    <cfRule type="expression" dxfId="6898" priority="8222">
      <formula>$J1983&lt;0</formula>
    </cfRule>
    <cfRule type="expression" dxfId="6897" priority="8223">
      <formula>(IF($C1983=1,1,0)=1)</formula>
    </cfRule>
    <cfRule type="expression" dxfId="6896" priority="8224">
      <formula>(IF($C1983=2,1,0)=1)</formula>
    </cfRule>
    <cfRule type="expression" dxfId="6895" priority="8225">
      <formula>(IF($C1983=3,1,0)=1)</formula>
    </cfRule>
    <cfRule type="expression" dxfId="6894" priority="8226">
      <formula>(IF($C1983=4,1,0)=1)</formula>
    </cfRule>
    <cfRule type="expression" dxfId="6893" priority="8227">
      <formula>(IF($C1983=5,1,0)=1)</formula>
    </cfRule>
    <cfRule type="expression" dxfId="6892" priority="8228">
      <formula>(IF($C1983=6,1,0)=1)</formula>
    </cfRule>
    <cfRule type="expression" dxfId="6891" priority="8229">
      <formula>(IF($C1983=7,1,0)=1)</formula>
    </cfRule>
    <cfRule type="expression" dxfId="6890" priority="8230">
      <formula>(IF($C1983=8,1,0)=1)</formula>
    </cfRule>
    <cfRule type="expression" dxfId="6889" priority="8231">
      <formula>(IF($C1983=9,1,0)=1)</formula>
    </cfRule>
    <cfRule type="expression" dxfId="6888" priority="8232">
      <formula>$J1983=1</formula>
    </cfRule>
  </conditionalFormatting>
  <conditionalFormatting sqref="E1983">
    <cfRule type="expression" dxfId="6887" priority="8211">
      <formula>$J1983&lt;0</formula>
    </cfRule>
    <cfRule type="expression" dxfId="6886" priority="8212">
      <formula>(IF($C1983=1,1,0)=1)</formula>
    </cfRule>
    <cfRule type="expression" dxfId="6885" priority="8213">
      <formula>(IF($C1983=2,1,0)=1)</formula>
    </cfRule>
    <cfRule type="expression" dxfId="6884" priority="8214">
      <formula>(IF($C1983=3,1,0)=1)</formula>
    </cfRule>
    <cfRule type="expression" dxfId="6883" priority="8215">
      <formula>(IF($C1983=4,1,0)=1)</formula>
    </cfRule>
    <cfRule type="expression" dxfId="6882" priority="8216">
      <formula>(IF($C1983=5,1,0)=1)</formula>
    </cfRule>
    <cfRule type="expression" dxfId="6881" priority="8217">
      <formula>(IF($C1983=6,1,0)=1)</formula>
    </cfRule>
    <cfRule type="expression" dxfId="6880" priority="8218">
      <formula>(IF($C1983=7,1,0)=1)</formula>
    </cfRule>
    <cfRule type="expression" dxfId="6879" priority="8219">
      <formula>(IF($C1983=8,1,0)=1)</formula>
    </cfRule>
    <cfRule type="expression" dxfId="6878" priority="8220">
      <formula>(IF($C1983=9,1,0)=1)</formula>
    </cfRule>
    <cfRule type="expression" dxfId="6877" priority="8221">
      <formula>$J1983=1</formula>
    </cfRule>
  </conditionalFormatting>
  <conditionalFormatting sqref="E1980">
    <cfRule type="expression" dxfId="6876" priority="8200">
      <formula>$J1980&lt;0</formula>
    </cfRule>
    <cfRule type="expression" dxfId="6875" priority="8201">
      <formula>(IF($C1980=1,1,0)=1)</formula>
    </cfRule>
    <cfRule type="expression" dxfId="6874" priority="8202">
      <formula>(IF($C1980=2,1,0)=1)</formula>
    </cfRule>
    <cfRule type="expression" dxfId="6873" priority="8203">
      <formula>(IF($C1980=3,1,0)=1)</formula>
    </cfRule>
    <cfRule type="expression" dxfId="6872" priority="8204">
      <formula>(IF($C1980=4,1,0)=1)</formula>
    </cfRule>
    <cfRule type="expression" dxfId="6871" priority="8205">
      <formula>(IF($C1980=5,1,0)=1)</formula>
    </cfRule>
    <cfRule type="expression" dxfId="6870" priority="8206">
      <formula>(IF($C1980=6,1,0)=1)</formula>
    </cfRule>
    <cfRule type="expression" dxfId="6869" priority="8207">
      <formula>(IF($C1980=7,1,0)=1)</formula>
    </cfRule>
    <cfRule type="expression" dxfId="6868" priority="8208">
      <formula>(IF($C1980=8,1,0)=1)</formula>
    </cfRule>
    <cfRule type="expression" dxfId="6867" priority="8209">
      <formula>(IF($C1980=9,1,0)=1)</formula>
    </cfRule>
    <cfRule type="expression" dxfId="6866" priority="8210">
      <formula>$J1980=1</formula>
    </cfRule>
  </conditionalFormatting>
  <conditionalFormatting sqref="E1980">
    <cfRule type="expression" dxfId="6865" priority="8189">
      <formula>$J1980&lt;0</formula>
    </cfRule>
    <cfRule type="expression" dxfId="6864" priority="8190">
      <formula>(IF($C1980=1,1,0)=1)</formula>
    </cfRule>
    <cfRule type="expression" dxfId="6863" priority="8191">
      <formula>(IF($C1980=2,1,0)=1)</formula>
    </cfRule>
    <cfRule type="expression" dxfId="6862" priority="8192">
      <formula>(IF($C1980=3,1,0)=1)</formula>
    </cfRule>
    <cfRule type="expression" dxfId="6861" priority="8193">
      <formula>(IF($C1980=4,1,0)=1)</formula>
    </cfRule>
    <cfRule type="expression" dxfId="6860" priority="8194">
      <formula>(IF($C1980=5,1,0)=1)</formula>
    </cfRule>
    <cfRule type="expression" dxfId="6859" priority="8195">
      <formula>(IF($C1980=6,1,0)=1)</formula>
    </cfRule>
    <cfRule type="expression" dxfId="6858" priority="8196">
      <formula>(IF($C1980=7,1,0)=1)</formula>
    </cfRule>
    <cfRule type="expression" dxfId="6857" priority="8197">
      <formula>(IF($C1980=8,1,0)=1)</formula>
    </cfRule>
    <cfRule type="expression" dxfId="6856" priority="8198">
      <formula>(IF($C1980=9,1,0)=1)</formula>
    </cfRule>
    <cfRule type="expression" dxfId="6855" priority="8199">
      <formula>$J1980=1</formula>
    </cfRule>
  </conditionalFormatting>
  <conditionalFormatting sqref="E1946">
    <cfRule type="expression" dxfId="6854" priority="8178">
      <formula>$J1946&lt;0</formula>
    </cfRule>
    <cfRule type="expression" dxfId="6853" priority="8179">
      <formula>(IF($C1946=1,1,0)=1)</formula>
    </cfRule>
    <cfRule type="expression" dxfId="6852" priority="8180">
      <formula>(IF($C1946=2,1,0)=1)</formula>
    </cfRule>
    <cfRule type="expression" dxfId="6851" priority="8181">
      <formula>(IF($C1946=3,1,0)=1)</formula>
    </cfRule>
    <cfRule type="expression" dxfId="6850" priority="8182">
      <formula>(IF($C1946=4,1,0)=1)</formula>
    </cfRule>
    <cfRule type="expression" dxfId="6849" priority="8183">
      <formula>(IF($C1946=5,1,0)=1)</formula>
    </cfRule>
    <cfRule type="expression" dxfId="6848" priority="8184">
      <formula>(IF($C1946=6,1,0)=1)</formula>
    </cfRule>
    <cfRule type="expression" dxfId="6847" priority="8185">
      <formula>(IF($C1946=7,1,0)=1)</formula>
    </cfRule>
    <cfRule type="expression" dxfId="6846" priority="8186">
      <formula>(IF($C1946=8,1,0)=1)</formula>
    </cfRule>
    <cfRule type="expression" dxfId="6845" priority="8187">
      <formula>(IF($C1946=9,1,0)=1)</formula>
    </cfRule>
    <cfRule type="expression" dxfId="6844" priority="8188">
      <formula>$J1946=1</formula>
    </cfRule>
  </conditionalFormatting>
  <conditionalFormatting sqref="E1946">
    <cfRule type="expression" dxfId="6843" priority="8167">
      <formula>$J1946&lt;0</formula>
    </cfRule>
    <cfRule type="expression" dxfId="6842" priority="8168">
      <formula>(IF($C1946=1,1,0)=1)</formula>
    </cfRule>
    <cfRule type="expression" dxfId="6841" priority="8169">
      <formula>(IF($C1946=2,1,0)=1)</formula>
    </cfRule>
    <cfRule type="expression" dxfId="6840" priority="8170">
      <formula>(IF($C1946=3,1,0)=1)</formula>
    </cfRule>
    <cfRule type="expression" dxfId="6839" priority="8171">
      <formula>(IF($C1946=4,1,0)=1)</formula>
    </cfRule>
    <cfRule type="expression" dxfId="6838" priority="8172">
      <formula>(IF($C1946=5,1,0)=1)</formula>
    </cfRule>
    <cfRule type="expression" dxfId="6837" priority="8173">
      <formula>(IF($C1946=6,1,0)=1)</formula>
    </cfRule>
    <cfRule type="expression" dxfId="6836" priority="8174">
      <formula>(IF($C1946=7,1,0)=1)</formula>
    </cfRule>
    <cfRule type="expression" dxfId="6835" priority="8175">
      <formula>(IF($C1946=8,1,0)=1)</formula>
    </cfRule>
    <cfRule type="expression" dxfId="6834" priority="8176">
      <formula>(IF($C1946=9,1,0)=1)</formula>
    </cfRule>
    <cfRule type="expression" dxfId="6833" priority="8177">
      <formula>$J1946=1</formula>
    </cfRule>
  </conditionalFormatting>
  <conditionalFormatting sqref="E1947">
    <cfRule type="expression" dxfId="6832" priority="8156">
      <formula>$J1947&lt;0</formula>
    </cfRule>
    <cfRule type="expression" dxfId="6831" priority="8157">
      <formula>(IF($C1947=1,1,0)=1)</formula>
    </cfRule>
    <cfRule type="expression" dxfId="6830" priority="8158">
      <formula>(IF($C1947=2,1,0)=1)</formula>
    </cfRule>
    <cfRule type="expression" dxfId="6829" priority="8159">
      <formula>(IF($C1947=3,1,0)=1)</formula>
    </cfRule>
    <cfRule type="expression" dxfId="6828" priority="8160">
      <formula>(IF($C1947=4,1,0)=1)</formula>
    </cfRule>
    <cfRule type="expression" dxfId="6827" priority="8161">
      <formula>(IF($C1947=5,1,0)=1)</formula>
    </cfRule>
    <cfRule type="expression" dxfId="6826" priority="8162">
      <formula>(IF($C1947=6,1,0)=1)</formula>
    </cfRule>
    <cfRule type="expression" dxfId="6825" priority="8163">
      <formula>(IF($C1947=7,1,0)=1)</formula>
    </cfRule>
    <cfRule type="expression" dxfId="6824" priority="8164">
      <formula>(IF($C1947=8,1,0)=1)</formula>
    </cfRule>
    <cfRule type="expression" dxfId="6823" priority="8165">
      <formula>(IF($C1947=9,1,0)=1)</formula>
    </cfRule>
    <cfRule type="expression" dxfId="6822" priority="8166">
      <formula>$J1947=1</formula>
    </cfRule>
  </conditionalFormatting>
  <conditionalFormatting sqref="E1947">
    <cfRule type="expression" dxfId="6821" priority="8145">
      <formula>$J1947&lt;0</formula>
    </cfRule>
    <cfRule type="expression" dxfId="6820" priority="8146">
      <formula>(IF($C1947=1,1,0)=1)</formula>
    </cfRule>
    <cfRule type="expression" dxfId="6819" priority="8147">
      <formula>(IF($C1947=2,1,0)=1)</formula>
    </cfRule>
    <cfRule type="expression" dxfId="6818" priority="8148">
      <formula>(IF($C1947=3,1,0)=1)</formula>
    </cfRule>
    <cfRule type="expression" dxfId="6817" priority="8149">
      <formula>(IF($C1947=4,1,0)=1)</formula>
    </cfRule>
    <cfRule type="expression" dxfId="6816" priority="8150">
      <formula>(IF($C1947=5,1,0)=1)</formula>
    </cfRule>
    <cfRule type="expression" dxfId="6815" priority="8151">
      <formula>(IF($C1947=6,1,0)=1)</formula>
    </cfRule>
    <cfRule type="expression" dxfId="6814" priority="8152">
      <formula>(IF($C1947=7,1,0)=1)</formula>
    </cfRule>
    <cfRule type="expression" dxfId="6813" priority="8153">
      <formula>(IF($C1947=8,1,0)=1)</formula>
    </cfRule>
    <cfRule type="expression" dxfId="6812" priority="8154">
      <formula>(IF($C1947=9,1,0)=1)</formula>
    </cfRule>
    <cfRule type="expression" dxfId="6811" priority="8155">
      <formula>$J1947=1</formula>
    </cfRule>
  </conditionalFormatting>
  <conditionalFormatting sqref="H1958:H1960">
    <cfRule type="iconSet" priority="8144">
      <iconSet iconSet="3Symbols" showValue="0">
        <cfvo type="percent" val="0"/>
        <cfvo type="num" val="0"/>
        <cfvo type="num" val="1"/>
      </iconSet>
    </cfRule>
  </conditionalFormatting>
  <conditionalFormatting sqref="E1958:E1959">
    <cfRule type="expression" dxfId="6810" priority="8133">
      <formula>$J1958&lt;0</formula>
    </cfRule>
    <cfRule type="expression" dxfId="6809" priority="8134">
      <formula>(IF($C1958=1,1,0)=1)</formula>
    </cfRule>
    <cfRule type="expression" dxfId="6808" priority="8135">
      <formula>(IF($C1958=2,1,0)=1)</formula>
    </cfRule>
    <cfRule type="expression" dxfId="6807" priority="8136">
      <formula>(IF($C1958=3,1,0)=1)</formula>
    </cfRule>
    <cfRule type="expression" dxfId="6806" priority="8137">
      <formula>(IF($C1958=4,1,0)=1)</formula>
    </cfRule>
    <cfRule type="expression" dxfId="6805" priority="8138">
      <formula>(IF($C1958=5,1,0)=1)</formula>
    </cfRule>
    <cfRule type="expression" dxfId="6804" priority="8139">
      <formula>(IF($C1958=6,1,0)=1)</formula>
    </cfRule>
    <cfRule type="expression" dxfId="6803" priority="8140">
      <formula>(IF($C1958=7,1,0)=1)</formula>
    </cfRule>
    <cfRule type="expression" dxfId="6802" priority="8141">
      <formula>(IF($C1958=8,1,0)=1)</formula>
    </cfRule>
    <cfRule type="expression" dxfId="6801" priority="8142">
      <formula>(IF($C1958=9,1,0)=1)</formula>
    </cfRule>
    <cfRule type="expression" dxfId="6800" priority="8143">
      <formula>$J1958=1</formula>
    </cfRule>
  </conditionalFormatting>
  <conditionalFormatting sqref="E1959">
    <cfRule type="expression" dxfId="6799" priority="8122">
      <formula>$J1959&lt;0</formula>
    </cfRule>
    <cfRule type="expression" dxfId="6798" priority="8123">
      <formula>(IF($C1959=1,1,0)=1)</formula>
    </cfRule>
    <cfRule type="expression" dxfId="6797" priority="8124">
      <formula>(IF($C1959=2,1,0)=1)</formula>
    </cfRule>
    <cfRule type="expression" dxfId="6796" priority="8125">
      <formula>(IF($C1959=3,1,0)=1)</formula>
    </cfRule>
    <cfRule type="expression" dxfId="6795" priority="8126">
      <formula>(IF($C1959=4,1,0)=1)</formula>
    </cfRule>
    <cfRule type="expression" dxfId="6794" priority="8127">
      <formula>(IF($C1959=5,1,0)=1)</formula>
    </cfRule>
    <cfRule type="expression" dxfId="6793" priority="8128">
      <formula>(IF($C1959=6,1,0)=1)</formula>
    </cfRule>
    <cfRule type="expression" dxfId="6792" priority="8129">
      <formula>(IF($C1959=7,1,0)=1)</formula>
    </cfRule>
    <cfRule type="expression" dxfId="6791" priority="8130">
      <formula>(IF($C1959=8,1,0)=1)</formula>
    </cfRule>
    <cfRule type="expression" dxfId="6790" priority="8131">
      <formula>(IF($C1959=9,1,0)=1)</formula>
    </cfRule>
    <cfRule type="expression" dxfId="6789" priority="8132">
      <formula>$J1959=1</formula>
    </cfRule>
  </conditionalFormatting>
  <conditionalFormatting sqref="E1958">
    <cfRule type="expression" dxfId="6788" priority="8111">
      <formula>$J1958&lt;0</formula>
    </cfRule>
    <cfRule type="expression" dxfId="6787" priority="8112">
      <formula>(IF($C1958=1,1,0)=1)</formula>
    </cfRule>
    <cfRule type="expression" dxfId="6786" priority="8113">
      <formula>(IF($C1958=2,1,0)=1)</formula>
    </cfRule>
    <cfRule type="expression" dxfId="6785" priority="8114">
      <formula>(IF($C1958=3,1,0)=1)</formula>
    </cfRule>
    <cfRule type="expression" dxfId="6784" priority="8115">
      <formula>(IF($C1958=4,1,0)=1)</formula>
    </cfRule>
    <cfRule type="expression" dxfId="6783" priority="8116">
      <formula>(IF($C1958=5,1,0)=1)</formula>
    </cfRule>
    <cfRule type="expression" dxfId="6782" priority="8117">
      <formula>(IF($C1958=6,1,0)=1)</formula>
    </cfRule>
    <cfRule type="expression" dxfId="6781" priority="8118">
      <formula>(IF($C1958=7,1,0)=1)</formula>
    </cfRule>
    <cfRule type="expression" dxfId="6780" priority="8119">
      <formula>(IF($C1958=8,1,0)=1)</formula>
    </cfRule>
    <cfRule type="expression" dxfId="6779" priority="8120">
      <formula>(IF($C1958=9,1,0)=1)</formula>
    </cfRule>
    <cfRule type="expression" dxfId="6778" priority="8121">
      <formula>$J1958=1</formula>
    </cfRule>
  </conditionalFormatting>
  <conditionalFormatting sqref="E1960">
    <cfRule type="expression" dxfId="6777" priority="8100">
      <formula>$J1960&lt;0</formula>
    </cfRule>
    <cfRule type="expression" dxfId="6776" priority="8101">
      <formula>(IF($C1960=1,1,0)=1)</formula>
    </cfRule>
    <cfRule type="expression" dxfId="6775" priority="8102">
      <formula>(IF($C1960=2,1,0)=1)</formula>
    </cfRule>
    <cfRule type="expression" dxfId="6774" priority="8103">
      <formula>(IF($C1960=3,1,0)=1)</formula>
    </cfRule>
    <cfRule type="expression" dxfId="6773" priority="8104">
      <formula>(IF($C1960=4,1,0)=1)</formula>
    </cfRule>
    <cfRule type="expression" dxfId="6772" priority="8105">
      <formula>(IF($C1960=5,1,0)=1)</formula>
    </cfRule>
    <cfRule type="expression" dxfId="6771" priority="8106">
      <formula>(IF($C1960=6,1,0)=1)</formula>
    </cfRule>
    <cfRule type="expression" dxfId="6770" priority="8107">
      <formula>(IF($C1960=7,1,0)=1)</formula>
    </cfRule>
    <cfRule type="expression" dxfId="6769" priority="8108">
      <formula>(IF($C1960=8,1,0)=1)</formula>
    </cfRule>
    <cfRule type="expression" dxfId="6768" priority="8109">
      <formula>(IF($C1960=9,1,0)=1)</formula>
    </cfRule>
    <cfRule type="expression" dxfId="6767" priority="8110">
      <formula>$J1960=1</formula>
    </cfRule>
  </conditionalFormatting>
  <conditionalFormatting sqref="E1960">
    <cfRule type="expression" dxfId="6766" priority="8089">
      <formula>$J1960&lt;0</formula>
    </cfRule>
    <cfRule type="expression" dxfId="6765" priority="8090">
      <formula>(IF($C1960=1,1,0)=1)</formula>
    </cfRule>
    <cfRule type="expression" dxfId="6764" priority="8091">
      <formula>(IF($C1960=2,1,0)=1)</formula>
    </cfRule>
    <cfRule type="expression" dxfId="6763" priority="8092">
      <formula>(IF($C1960=3,1,0)=1)</formula>
    </cfRule>
    <cfRule type="expression" dxfId="6762" priority="8093">
      <formula>(IF($C1960=4,1,0)=1)</formula>
    </cfRule>
    <cfRule type="expression" dxfId="6761" priority="8094">
      <formula>(IF($C1960=5,1,0)=1)</formula>
    </cfRule>
    <cfRule type="expression" dxfId="6760" priority="8095">
      <formula>(IF($C1960=6,1,0)=1)</formula>
    </cfRule>
    <cfRule type="expression" dxfId="6759" priority="8096">
      <formula>(IF($C1960=7,1,0)=1)</formula>
    </cfRule>
    <cfRule type="expression" dxfId="6758" priority="8097">
      <formula>(IF($C1960=8,1,0)=1)</formula>
    </cfRule>
    <cfRule type="expression" dxfId="6757" priority="8098">
      <formula>(IF($C1960=9,1,0)=1)</formula>
    </cfRule>
    <cfRule type="expression" dxfId="6756" priority="8099">
      <formula>$J1960=1</formula>
    </cfRule>
  </conditionalFormatting>
  <conditionalFormatting sqref="H1961:H1964">
    <cfRule type="iconSet" priority="8898">
      <iconSet iconSet="3Symbols" showValue="0">
        <cfvo type="percent" val="0"/>
        <cfvo type="num" val="0"/>
        <cfvo type="num" val="1"/>
      </iconSet>
    </cfRule>
  </conditionalFormatting>
  <conditionalFormatting sqref="H1969:H1978">
    <cfRule type="iconSet" priority="8899">
      <iconSet iconSet="3Symbols" showValue="0">
        <cfvo type="percent" val="0"/>
        <cfvo type="num" val="0"/>
        <cfvo type="num" val="1"/>
      </iconSet>
    </cfRule>
  </conditionalFormatting>
  <conditionalFormatting sqref="E2000">
    <cfRule type="expression" dxfId="6755" priority="8078">
      <formula>$J2000&lt;0</formula>
    </cfRule>
    <cfRule type="expression" dxfId="6754" priority="8079">
      <formula>(IF($C2000=1,1,0)=1)</formula>
    </cfRule>
    <cfRule type="expression" dxfId="6753" priority="8080">
      <formula>(IF($C2000=2,1,0)=1)</formula>
    </cfRule>
    <cfRule type="expression" dxfId="6752" priority="8081">
      <formula>(IF($C2000=3,1,0)=1)</formula>
    </cfRule>
    <cfRule type="expression" dxfId="6751" priority="8082">
      <formula>(IF($C2000=4,1,0)=1)</formula>
    </cfRule>
    <cfRule type="expression" dxfId="6750" priority="8083">
      <formula>(IF($C2000=5,1,0)=1)</formula>
    </cfRule>
    <cfRule type="expression" dxfId="6749" priority="8084">
      <formula>(IF($C2000=6,1,0)=1)</formula>
    </cfRule>
    <cfRule type="expression" dxfId="6748" priority="8085">
      <formula>(IF($C2000=7,1,0)=1)</formula>
    </cfRule>
    <cfRule type="expression" dxfId="6747" priority="8086">
      <formula>(IF($C2000=8,1,0)=1)</formula>
    </cfRule>
    <cfRule type="expression" dxfId="6746" priority="8087">
      <formula>(IF($C2000=9,1,0)=1)</formula>
    </cfRule>
    <cfRule type="expression" dxfId="6745" priority="8088">
      <formula>$J2000=1</formula>
    </cfRule>
  </conditionalFormatting>
  <conditionalFormatting sqref="E1990:E1999">
    <cfRule type="expression" dxfId="6744" priority="8067">
      <formula>$J1990&lt;0</formula>
    </cfRule>
    <cfRule type="expression" dxfId="6743" priority="8068">
      <formula>(IF($C1990=1,1,0)=1)</formula>
    </cfRule>
    <cfRule type="expression" dxfId="6742" priority="8069">
      <formula>(IF($C1990=2,1,0)=1)</formula>
    </cfRule>
    <cfRule type="expression" dxfId="6741" priority="8070">
      <formula>(IF($C1990=3,1,0)=1)</formula>
    </cfRule>
    <cfRule type="expression" dxfId="6740" priority="8071">
      <formula>(IF($C1990=4,1,0)=1)</formula>
    </cfRule>
    <cfRule type="expression" dxfId="6739" priority="8072">
      <formula>(IF($C1990=5,1,0)=1)</formula>
    </cfRule>
    <cfRule type="expression" dxfId="6738" priority="8073">
      <formula>(IF($C1990=6,1,0)=1)</formula>
    </cfRule>
    <cfRule type="expression" dxfId="6737" priority="8074">
      <formula>(IF($C1990=7,1,0)=1)</formula>
    </cfRule>
    <cfRule type="expression" dxfId="6736" priority="8075">
      <formula>(IF($C1990=8,1,0)=1)</formula>
    </cfRule>
    <cfRule type="expression" dxfId="6735" priority="8076">
      <formula>(IF($C1990=9,1,0)=1)</formula>
    </cfRule>
    <cfRule type="expression" dxfId="6734" priority="8077">
      <formula>$J1990=1</formula>
    </cfRule>
  </conditionalFormatting>
  <conditionalFormatting sqref="E1990:E1999">
    <cfRule type="expression" dxfId="6733" priority="8056">
      <formula>$J1990&lt;0</formula>
    </cfRule>
    <cfRule type="expression" dxfId="6732" priority="8057">
      <formula>(IF($C1990=1,1,0)=1)</formula>
    </cfRule>
    <cfRule type="expression" dxfId="6731" priority="8058">
      <formula>(IF($C1990=2,1,0)=1)</formula>
    </cfRule>
    <cfRule type="expression" dxfId="6730" priority="8059">
      <formula>(IF($C1990=3,1,0)=1)</formula>
    </cfRule>
    <cfRule type="expression" dxfId="6729" priority="8060">
      <formula>(IF($C1990=4,1,0)=1)</formula>
    </cfRule>
    <cfRule type="expression" dxfId="6728" priority="8061">
      <formula>(IF($C1990=5,1,0)=1)</formula>
    </cfRule>
    <cfRule type="expression" dxfId="6727" priority="8062">
      <formula>(IF($C1990=6,1,0)=1)</formula>
    </cfRule>
    <cfRule type="expression" dxfId="6726" priority="8063">
      <formula>(IF($C1990=7,1,0)=1)</formula>
    </cfRule>
    <cfRule type="expression" dxfId="6725" priority="8064">
      <formula>(IF($C1990=8,1,0)=1)</formula>
    </cfRule>
    <cfRule type="expression" dxfId="6724" priority="8065">
      <formula>(IF($C1990=9,1,0)=1)</formula>
    </cfRule>
    <cfRule type="expression" dxfId="6723" priority="8066">
      <formula>$J1990=1</formula>
    </cfRule>
  </conditionalFormatting>
  <conditionalFormatting sqref="E1987">
    <cfRule type="expression" dxfId="6722" priority="8055">
      <formula>(IF($C1987=0,1,0)=1)</formula>
    </cfRule>
  </conditionalFormatting>
  <conditionalFormatting sqref="E1987">
    <cfRule type="expression" dxfId="6721" priority="8044">
      <formula>$J1987&lt;0</formula>
    </cfRule>
    <cfRule type="expression" dxfId="6720" priority="8045">
      <formula>(IF($C1987=1,1,0)=1)</formula>
    </cfRule>
    <cfRule type="expression" dxfId="6719" priority="8046">
      <formula>(IF($C1987=2,1,0)=1)</formula>
    </cfRule>
    <cfRule type="expression" dxfId="6718" priority="8047">
      <formula>(IF($C1987=3,1,0)=1)</formula>
    </cfRule>
    <cfRule type="expression" dxfId="6717" priority="8048">
      <formula>(IF($C1987=4,1,0)=1)</formula>
    </cfRule>
    <cfRule type="expression" dxfId="6716" priority="8049">
      <formula>(IF($C1987=5,1,0)=1)</formula>
    </cfRule>
    <cfRule type="expression" dxfId="6715" priority="8050">
      <formula>(IF($C1987=6,1,0)=1)</formula>
    </cfRule>
    <cfRule type="expression" dxfId="6714" priority="8051">
      <formula>(IF($C1987=7,1,0)=1)</formula>
    </cfRule>
    <cfRule type="expression" dxfId="6713" priority="8052">
      <formula>(IF($C1987=8,1,0)=1)</formula>
    </cfRule>
    <cfRule type="expression" dxfId="6712" priority="8053">
      <formula>(IF($C1987=9,1,0)=1)</formula>
    </cfRule>
    <cfRule type="expression" dxfId="6711" priority="8054">
      <formula>$J1987=1</formula>
    </cfRule>
  </conditionalFormatting>
  <conditionalFormatting sqref="F1988">
    <cfRule type="expression" dxfId="6710" priority="8043">
      <formula>(IF($C1988=0,1,0)=1)</formula>
    </cfRule>
  </conditionalFormatting>
  <conditionalFormatting sqref="F1988">
    <cfRule type="expression" dxfId="6709" priority="8032">
      <formula>$J1988&lt;0</formula>
    </cfRule>
    <cfRule type="expression" dxfId="6708" priority="8033">
      <formula>(IF($C1988=1,1,0)=1)</formula>
    </cfRule>
    <cfRule type="expression" dxfId="6707" priority="8034">
      <formula>(IF($C1988=2,1,0)=1)</formula>
    </cfRule>
    <cfRule type="expression" dxfId="6706" priority="8035">
      <formula>(IF($C1988=3,1,0)=1)</formula>
    </cfRule>
    <cfRule type="expression" dxfId="6705" priority="8036">
      <formula>(IF($C1988=4,1,0)=1)</formula>
    </cfRule>
    <cfRule type="expression" dxfId="6704" priority="8037">
      <formula>(IF($C1988=5,1,0)=1)</formula>
    </cfRule>
    <cfRule type="expression" dxfId="6703" priority="8038">
      <formula>(IF($C1988=6,1,0)=1)</formula>
    </cfRule>
    <cfRule type="expression" dxfId="6702" priority="8039">
      <formula>(IF($C1988=7,1,0)=1)</formula>
    </cfRule>
    <cfRule type="expression" dxfId="6701" priority="8040">
      <formula>(IF($C1988=8,1,0)=1)</formula>
    </cfRule>
    <cfRule type="expression" dxfId="6700" priority="8041">
      <formula>(IF($C1988=9,1,0)=1)</formula>
    </cfRule>
    <cfRule type="expression" dxfId="6699" priority="8042">
      <formula>$J1988=1</formula>
    </cfRule>
  </conditionalFormatting>
  <conditionalFormatting sqref="E1988">
    <cfRule type="expression" dxfId="6698" priority="8031">
      <formula>(IF($C1988=0,1,0)=1)</formula>
    </cfRule>
  </conditionalFormatting>
  <conditionalFormatting sqref="E1988">
    <cfRule type="expression" dxfId="6697" priority="8020">
      <formula>$J1988&lt;0</formula>
    </cfRule>
    <cfRule type="expression" dxfId="6696" priority="8021">
      <formula>(IF($C1988=1,1,0)=1)</formula>
    </cfRule>
    <cfRule type="expression" dxfId="6695" priority="8022">
      <formula>(IF($C1988=2,1,0)=1)</formula>
    </cfRule>
    <cfRule type="expression" dxfId="6694" priority="8023">
      <formula>(IF($C1988=3,1,0)=1)</formula>
    </cfRule>
    <cfRule type="expression" dxfId="6693" priority="8024">
      <formula>(IF($C1988=4,1,0)=1)</formula>
    </cfRule>
    <cfRule type="expression" dxfId="6692" priority="8025">
      <formula>(IF($C1988=5,1,0)=1)</formula>
    </cfRule>
    <cfRule type="expression" dxfId="6691" priority="8026">
      <formula>(IF($C1988=6,1,0)=1)</formula>
    </cfRule>
    <cfRule type="expression" dxfId="6690" priority="8027">
      <formula>(IF($C1988=7,1,0)=1)</formula>
    </cfRule>
    <cfRule type="expression" dxfId="6689" priority="8028">
      <formula>(IF($C1988=8,1,0)=1)</formula>
    </cfRule>
    <cfRule type="expression" dxfId="6688" priority="8029">
      <formula>(IF($C1988=9,1,0)=1)</formula>
    </cfRule>
    <cfRule type="expression" dxfId="6687" priority="8030">
      <formula>$J1988=1</formula>
    </cfRule>
  </conditionalFormatting>
  <conditionalFormatting sqref="H1985:H1988">
    <cfRule type="iconSet" priority="8900">
      <iconSet iconSet="3Symbols" showValue="0">
        <cfvo type="percent" val="0"/>
        <cfvo type="num" val="0"/>
        <cfvo type="num" val="1"/>
      </iconSet>
    </cfRule>
  </conditionalFormatting>
  <conditionalFormatting sqref="H1979:H2000">
    <cfRule type="iconSet" priority="8901">
      <iconSet iconSet="3Symbols" showValue="0">
        <cfvo type="percent" val="0"/>
        <cfvo type="num" val="0"/>
        <cfvo type="num" val="1"/>
      </iconSet>
    </cfRule>
  </conditionalFormatting>
  <conditionalFormatting sqref="E1990">
    <cfRule type="expression" dxfId="6686" priority="8019">
      <formula>(IF($C1990=0,1,0)=1)</formula>
    </cfRule>
  </conditionalFormatting>
  <conditionalFormatting sqref="E1990">
    <cfRule type="expression" dxfId="6685" priority="8008">
      <formula>$J1990&lt;0</formula>
    </cfRule>
    <cfRule type="expression" dxfId="6684" priority="8009">
      <formula>(IF($C1990=1,1,0)=1)</formula>
    </cfRule>
    <cfRule type="expression" dxfId="6683" priority="8010">
      <formula>(IF($C1990=2,1,0)=1)</formula>
    </cfRule>
    <cfRule type="expression" dxfId="6682" priority="8011">
      <formula>(IF($C1990=3,1,0)=1)</formula>
    </cfRule>
    <cfRule type="expression" dxfId="6681" priority="8012">
      <formula>(IF($C1990=4,1,0)=1)</formula>
    </cfRule>
    <cfRule type="expression" dxfId="6680" priority="8013">
      <formula>(IF($C1990=5,1,0)=1)</formula>
    </cfRule>
    <cfRule type="expression" dxfId="6679" priority="8014">
      <formula>(IF($C1990=6,1,0)=1)</formula>
    </cfRule>
    <cfRule type="expression" dxfId="6678" priority="8015">
      <formula>(IF($C1990=7,1,0)=1)</formula>
    </cfRule>
    <cfRule type="expression" dxfId="6677" priority="8016">
      <formula>(IF($C1990=8,1,0)=1)</formula>
    </cfRule>
    <cfRule type="expression" dxfId="6676" priority="8017">
      <formula>(IF($C1990=9,1,0)=1)</formula>
    </cfRule>
    <cfRule type="expression" dxfId="6675" priority="8018">
      <formula>$J1990=1</formula>
    </cfRule>
  </conditionalFormatting>
  <conditionalFormatting sqref="E1992">
    <cfRule type="expression" dxfId="6674" priority="8007">
      <formula>(IF($C1992=0,1,0)=1)</formula>
    </cfRule>
  </conditionalFormatting>
  <conditionalFormatting sqref="E1992">
    <cfRule type="expression" dxfId="6673" priority="7996">
      <formula>$J1992&lt;0</formula>
    </cfRule>
    <cfRule type="expression" dxfId="6672" priority="7997">
      <formula>(IF($C1992=1,1,0)=1)</formula>
    </cfRule>
    <cfRule type="expression" dxfId="6671" priority="7998">
      <formula>(IF($C1992=2,1,0)=1)</formula>
    </cfRule>
    <cfRule type="expression" dxfId="6670" priority="7999">
      <formula>(IF($C1992=3,1,0)=1)</formula>
    </cfRule>
    <cfRule type="expression" dxfId="6669" priority="8000">
      <formula>(IF($C1992=4,1,0)=1)</formula>
    </cfRule>
    <cfRule type="expression" dxfId="6668" priority="8001">
      <formula>(IF($C1992=5,1,0)=1)</formula>
    </cfRule>
    <cfRule type="expression" dxfId="6667" priority="8002">
      <formula>(IF($C1992=6,1,0)=1)</formula>
    </cfRule>
    <cfRule type="expression" dxfId="6666" priority="8003">
      <formula>(IF($C1992=7,1,0)=1)</formula>
    </cfRule>
    <cfRule type="expression" dxfId="6665" priority="8004">
      <formula>(IF($C1992=8,1,0)=1)</formula>
    </cfRule>
    <cfRule type="expression" dxfId="6664" priority="8005">
      <formula>(IF($C1992=9,1,0)=1)</formula>
    </cfRule>
    <cfRule type="expression" dxfId="6663" priority="8006">
      <formula>$J1992=1</formula>
    </cfRule>
  </conditionalFormatting>
  <conditionalFormatting sqref="E1994">
    <cfRule type="expression" dxfId="6662" priority="7995">
      <formula>(IF($C1994=0,1,0)=1)</formula>
    </cfRule>
  </conditionalFormatting>
  <conditionalFormatting sqref="E1994">
    <cfRule type="expression" dxfId="6661" priority="7984">
      <formula>$J1994&lt;0</formula>
    </cfRule>
    <cfRule type="expression" dxfId="6660" priority="7985">
      <formula>(IF($C1994=1,1,0)=1)</formula>
    </cfRule>
    <cfRule type="expression" dxfId="6659" priority="7986">
      <formula>(IF($C1994=2,1,0)=1)</formula>
    </cfRule>
    <cfRule type="expression" dxfId="6658" priority="7987">
      <formula>(IF($C1994=3,1,0)=1)</formula>
    </cfRule>
    <cfRule type="expression" dxfId="6657" priority="7988">
      <formula>(IF($C1994=4,1,0)=1)</formula>
    </cfRule>
    <cfRule type="expression" dxfId="6656" priority="7989">
      <formula>(IF($C1994=5,1,0)=1)</formula>
    </cfRule>
    <cfRule type="expression" dxfId="6655" priority="7990">
      <formula>(IF($C1994=6,1,0)=1)</formula>
    </cfRule>
    <cfRule type="expression" dxfId="6654" priority="7991">
      <formula>(IF($C1994=7,1,0)=1)</formula>
    </cfRule>
    <cfRule type="expression" dxfId="6653" priority="7992">
      <formula>(IF($C1994=8,1,0)=1)</formula>
    </cfRule>
    <cfRule type="expression" dxfId="6652" priority="7993">
      <formula>(IF($C1994=9,1,0)=1)</formula>
    </cfRule>
    <cfRule type="expression" dxfId="6651" priority="7994">
      <formula>$J1994=1</formula>
    </cfRule>
  </conditionalFormatting>
  <conditionalFormatting sqref="E1996:E1997">
    <cfRule type="expression" dxfId="6650" priority="7983">
      <formula>(IF($C1996=0,1,0)=1)</formula>
    </cfRule>
  </conditionalFormatting>
  <conditionalFormatting sqref="E1996:E1997">
    <cfRule type="expression" dxfId="6649" priority="7972">
      <formula>$J1996&lt;0</formula>
    </cfRule>
    <cfRule type="expression" dxfId="6648" priority="7973">
      <formula>(IF($C1996=1,1,0)=1)</formula>
    </cfRule>
    <cfRule type="expression" dxfId="6647" priority="7974">
      <formula>(IF($C1996=2,1,0)=1)</formula>
    </cfRule>
    <cfRule type="expression" dxfId="6646" priority="7975">
      <formula>(IF($C1996=3,1,0)=1)</formula>
    </cfRule>
    <cfRule type="expression" dxfId="6645" priority="7976">
      <formula>(IF($C1996=4,1,0)=1)</formula>
    </cfRule>
    <cfRule type="expression" dxfId="6644" priority="7977">
      <formula>(IF($C1996=5,1,0)=1)</formula>
    </cfRule>
    <cfRule type="expression" dxfId="6643" priority="7978">
      <formula>(IF($C1996=6,1,0)=1)</formula>
    </cfRule>
    <cfRule type="expression" dxfId="6642" priority="7979">
      <formula>(IF($C1996=7,1,0)=1)</formula>
    </cfRule>
    <cfRule type="expression" dxfId="6641" priority="7980">
      <formula>(IF($C1996=8,1,0)=1)</formula>
    </cfRule>
    <cfRule type="expression" dxfId="6640" priority="7981">
      <formula>(IF($C1996=9,1,0)=1)</formula>
    </cfRule>
    <cfRule type="expression" dxfId="6639" priority="7982">
      <formula>$J1996=1</formula>
    </cfRule>
  </conditionalFormatting>
  <conditionalFormatting sqref="E1999">
    <cfRule type="expression" dxfId="6638" priority="7971">
      <formula>(IF($C1999=0,1,0)=1)</formula>
    </cfRule>
  </conditionalFormatting>
  <conditionalFormatting sqref="E1999">
    <cfRule type="expression" dxfId="6637" priority="7960">
      <formula>$J1999&lt;0</formula>
    </cfRule>
    <cfRule type="expression" dxfId="6636" priority="7961">
      <formula>(IF($C1999=1,1,0)=1)</formula>
    </cfRule>
    <cfRule type="expression" dxfId="6635" priority="7962">
      <formula>(IF($C1999=2,1,0)=1)</formula>
    </cfRule>
    <cfRule type="expression" dxfId="6634" priority="7963">
      <formula>(IF($C1999=3,1,0)=1)</formula>
    </cfRule>
    <cfRule type="expression" dxfId="6633" priority="7964">
      <formula>(IF($C1999=4,1,0)=1)</formula>
    </cfRule>
    <cfRule type="expression" dxfId="6632" priority="7965">
      <formula>(IF($C1999=5,1,0)=1)</formula>
    </cfRule>
    <cfRule type="expression" dxfId="6631" priority="7966">
      <formula>(IF($C1999=6,1,0)=1)</formula>
    </cfRule>
    <cfRule type="expression" dxfId="6630" priority="7967">
      <formula>(IF($C1999=7,1,0)=1)</formula>
    </cfRule>
    <cfRule type="expression" dxfId="6629" priority="7968">
      <formula>(IF($C1999=8,1,0)=1)</formula>
    </cfRule>
    <cfRule type="expression" dxfId="6628" priority="7969">
      <formula>(IF($C1999=9,1,0)=1)</formula>
    </cfRule>
    <cfRule type="expression" dxfId="6627" priority="7970">
      <formula>$J1999=1</formula>
    </cfRule>
  </conditionalFormatting>
  <conditionalFormatting sqref="E2000">
    <cfRule type="expression" dxfId="6626" priority="7959">
      <formula>(IF($C2000=0,1,0)=1)</formula>
    </cfRule>
  </conditionalFormatting>
  <conditionalFormatting sqref="E2000">
    <cfRule type="expression" dxfId="6625" priority="7948">
      <formula>$J2000&lt;0</formula>
    </cfRule>
    <cfRule type="expression" dxfId="6624" priority="7949">
      <formula>(IF($C2000=1,1,0)=1)</formula>
    </cfRule>
    <cfRule type="expression" dxfId="6623" priority="7950">
      <formula>(IF($C2000=2,1,0)=1)</formula>
    </cfRule>
    <cfRule type="expression" dxfId="6622" priority="7951">
      <formula>(IF($C2000=3,1,0)=1)</formula>
    </cfRule>
    <cfRule type="expression" dxfId="6621" priority="7952">
      <formula>(IF($C2000=4,1,0)=1)</formula>
    </cfRule>
    <cfRule type="expression" dxfId="6620" priority="7953">
      <formula>(IF($C2000=5,1,0)=1)</formula>
    </cfRule>
    <cfRule type="expression" dxfId="6619" priority="7954">
      <formula>(IF($C2000=6,1,0)=1)</formula>
    </cfRule>
    <cfRule type="expression" dxfId="6618" priority="7955">
      <formula>(IF($C2000=7,1,0)=1)</formula>
    </cfRule>
    <cfRule type="expression" dxfId="6617" priority="7956">
      <formula>(IF($C2000=8,1,0)=1)</formula>
    </cfRule>
    <cfRule type="expression" dxfId="6616" priority="7957">
      <formula>(IF($C2000=9,1,0)=1)</formula>
    </cfRule>
    <cfRule type="expression" dxfId="6615" priority="7958">
      <formula>$J2000=1</formula>
    </cfRule>
  </conditionalFormatting>
  <conditionalFormatting sqref="E2000">
    <cfRule type="expression" dxfId="6614" priority="7947">
      <formula>(IF($C2000=0,1,0)=1)</formula>
    </cfRule>
  </conditionalFormatting>
  <conditionalFormatting sqref="E2000">
    <cfRule type="expression" dxfId="6613" priority="7936">
      <formula>$J2000&lt;0</formula>
    </cfRule>
    <cfRule type="expression" dxfId="6612" priority="7937">
      <formula>(IF($C2000=1,1,0)=1)</formula>
    </cfRule>
    <cfRule type="expression" dxfId="6611" priority="7938">
      <formula>(IF($C2000=2,1,0)=1)</formula>
    </cfRule>
    <cfRule type="expression" dxfId="6610" priority="7939">
      <formula>(IF($C2000=3,1,0)=1)</formula>
    </cfRule>
    <cfRule type="expression" dxfId="6609" priority="7940">
      <formula>(IF($C2000=4,1,0)=1)</formula>
    </cfRule>
    <cfRule type="expression" dxfId="6608" priority="7941">
      <formula>(IF($C2000=5,1,0)=1)</formula>
    </cfRule>
    <cfRule type="expression" dxfId="6607" priority="7942">
      <formula>(IF($C2000=6,1,0)=1)</formula>
    </cfRule>
    <cfRule type="expression" dxfId="6606" priority="7943">
      <formula>(IF($C2000=7,1,0)=1)</formula>
    </cfRule>
    <cfRule type="expression" dxfId="6605" priority="7944">
      <formula>(IF($C2000=8,1,0)=1)</formula>
    </cfRule>
    <cfRule type="expression" dxfId="6604" priority="7945">
      <formula>(IF($C2000=9,1,0)=1)</formula>
    </cfRule>
    <cfRule type="expression" dxfId="6603" priority="7946">
      <formula>$J2000=1</formula>
    </cfRule>
  </conditionalFormatting>
  <conditionalFormatting sqref="F1999">
    <cfRule type="expression" dxfId="6602" priority="7935">
      <formula>(IF($C1999=0,1,0)=1)</formula>
    </cfRule>
  </conditionalFormatting>
  <conditionalFormatting sqref="F1999">
    <cfRule type="expression" dxfId="6601" priority="7924">
      <formula>$J1999&lt;0</formula>
    </cfRule>
    <cfRule type="expression" dxfId="6600" priority="7925">
      <formula>(IF($C1999=1,1,0)=1)</formula>
    </cfRule>
    <cfRule type="expression" dxfId="6599" priority="7926">
      <formula>(IF($C1999=2,1,0)=1)</formula>
    </cfRule>
    <cfRule type="expression" dxfId="6598" priority="7927">
      <formula>(IF($C1999=3,1,0)=1)</formula>
    </cfRule>
    <cfRule type="expression" dxfId="6597" priority="7928">
      <formula>(IF($C1999=4,1,0)=1)</formula>
    </cfRule>
    <cfRule type="expression" dxfId="6596" priority="7929">
      <formula>(IF($C1999=5,1,0)=1)</formula>
    </cfRule>
    <cfRule type="expression" dxfId="6595" priority="7930">
      <formula>(IF($C1999=6,1,0)=1)</formula>
    </cfRule>
    <cfRule type="expression" dxfId="6594" priority="7931">
      <formula>(IF($C1999=7,1,0)=1)</formula>
    </cfRule>
    <cfRule type="expression" dxfId="6593" priority="7932">
      <formula>(IF($C1999=8,1,0)=1)</formula>
    </cfRule>
    <cfRule type="expression" dxfId="6592" priority="7933">
      <formula>(IF($C1999=9,1,0)=1)</formula>
    </cfRule>
    <cfRule type="expression" dxfId="6591" priority="7934">
      <formula>$J1999=1</formula>
    </cfRule>
  </conditionalFormatting>
  <conditionalFormatting sqref="F2000">
    <cfRule type="expression" dxfId="6590" priority="7923">
      <formula>(IF($C2000=0,1,0)=1)</formula>
    </cfRule>
  </conditionalFormatting>
  <conditionalFormatting sqref="F2000">
    <cfRule type="expression" dxfId="6589" priority="7912">
      <formula>$J2000&lt;0</formula>
    </cfRule>
    <cfRule type="expression" dxfId="6588" priority="7913">
      <formula>(IF($C2000=1,1,0)=1)</formula>
    </cfRule>
    <cfRule type="expression" dxfId="6587" priority="7914">
      <formula>(IF($C2000=2,1,0)=1)</formula>
    </cfRule>
    <cfRule type="expression" dxfId="6586" priority="7915">
      <formula>(IF($C2000=3,1,0)=1)</formula>
    </cfRule>
    <cfRule type="expression" dxfId="6585" priority="7916">
      <formula>(IF($C2000=4,1,0)=1)</formula>
    </cfRule>
    <cfRule type="expression" dxfId="6584" priority="7917">
      <formula>(IF($C2000=5,1,0)=1)</formula>
    </cfRule>
    <cfRule type="expression" dxfId="6583" priority="7918">
      <formula>(IF($C2000=6,1,0)=1)</formula>
    </cfRule>
    <cfRule type="expression" dxfId="6582" priority="7919">
      <formula>(IF($C2000=7,1,0)=1)</formula>
    </cfRule>
    <cfRule type="expression" dxfId="6581" priority="7920">
      <formula>(IF($C2000=8,1,0)=1)</formula>
    </cfRule>
    <cfRule type="expression" dxfId="6580" priority="7921">
      <formula>(IF($C2000=9,1,0)=1)</formula>
    </cfRule>
    <cfRule type="expression" dxfId="6579" priority="7922">
      <formula>$J2000=1</formula>
    </cfRule>
  </conditionalFormatting>
  <conditionalFormatting sqref="J1988">
    <cfRule type="expression" dxfId="6578" priority="7910">
      <formula>(IF($C1988=0,1,0)=1)</formula>
    </cfRule>
  </conditionalFormatting>
  <conditionalFormatting sqref="I1987:J2000">
    <cfRule type="expression" dxfId="6577" priority="7911">
      <formula>(IF($C1987=0,1,0)=1)</formula>
    </cfRule>
  </conditionalFormatting>
  <conditionalFormatting sqref="H1997">
    <cfRule type="iconSet" priority="7909">
      <iconSet iconSet="3Symbols" showValue="0">
        <cfvo type="percent" val="0"/>
        <cfvo type="num" val="0"/>
        <cfvo type="num" val="1"/>
      </iconSet>
    </cfRule>
  </conditionalFormatting>
  <conditionalFormatting sqref="S2001">
    <cfRule type="dataBar" priority="7894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{78D1D6FD-2957-434E-8C0A-F9935D714024}</x14:id>
        </ext>
      </extLst>
    </cfRule>
  </conditionalFormatting>
  <conditionalFormatting sqref="C2018:G2018 G2097:G2098 G2019:G2021 G2102:G2114 G2041:G2068 G2084:G2095 G2071:G2082 C2040:G2040 D2071:D2082 K2096 G2002:H2016 H2001 H2017:H2135 K2001:L2001 P2040:S2040 P2030:S2031 L2002:L2135 P2001:S2001">
    <cfRule type="expression" dxfId="6576" priority="7893">
      <formula>(IF($C2001=0,1,0)=1)</formula>
    </cfRule>
  </conditionalFormatting>
  <conditionalFormatting sqref="C2017:F2017 C2030:C2031 F2033:G2033 D2012 D2014:D2016 F2084 F2087 F2089 F2092 F2094:F2095 E2030:G2031 D2019:D2033">
    <cfRule type="expression" dxfId="6575" priority="7891">
      <formula>(IF($C2012=0,1,0)=1)</formula>
    </cfRule>
  </conditionalFormatting>
  <conditionalFormatting sqref="C2034:E2037 G2017 G2034:G2037 C2004 E2002:E2004">
    <cfRule type="expression" dxfId="6574" priority="7890">
      <formula>(IF($C2002=0,1,0)=1)</formula>
    </cfRule>
  </conditionalFormatting>
  <conditionalFormatting sqref="S2002:S2004">
    <cfRule type="dataBar" priority="7889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{9ABB3886-0F86-4D10-A739-949AFABADAF3}</x14:id>
        </ext>
      </extLst>
    </cfRule>
  </conditionalFormatting>
  <conditionalFormatting sqref="K2002:K2004 P2002:S2004">
    <cfRule type="expression" dxfId="6573" priority="7888">
      <formula>(IF($C2002=0,1,0)=1)</formula>
    </cfRule>
  </conditionalFormatting>
  <conditionalFormatting sqref="S2017">
    <cfRule type="dataBar" priority="7887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{DC31150E-59B8-47DB-9BAD-2A0EB0A80AD8}</x14:id>
        </ext>
      </extLst>
    </cfRule>
  </conditionalFormatting>
  <conditionalFormatting sqref="P2017:S2017">
    <cfRule type="expression" dxfId="6572" priority="7886">
      <formula>(IF($C2017=0,1,0)=1)</formula>
    </cfRule>
  </conditionalFormatting>
  <conditionalFormatting sqref="P2018:S2018">
    <cfRule type="expression" dxfId="6571" priority="7882">
      <formula>(IF($C2018=0,1,0)=1)</formula>
    </cfRule>
  </conditionalFormatting>
  <conditionalFormatting sqref="S2018">
    <cfRule type="dataBar" priority="7883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{BBB6D4D4-1EBB-4970-9177-AF93BE504639}</x14:id>
        </ext>
      </extLst>
    </cfRule>
  </conditionalFormatting>
  <conditionalFormatting sqref="P2035:S2035">
    <cfRule type="expression" dxfId="6570" priority="7880">
      <formula>(IF($C2035=0,1,0)=1)</formula>
    </cfRule>
  </conditionalFormatting>
  <conditionalFormatting sqref="P2033:S2033">
    <cfRule type="expression" dxfId="6569" priority="7873">
      <formula>(IF($C2033=0,1,0)=1)</formula>
    </cfRule>
  </conditionalFormatting>
  <conditionalFormatting sqref="S2034">
    <cfRule type="dataBar" priority="7885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{BE8D35B1-0FD4-4188-8479-31C20F2C6D0B}</x14:id>
        </ext>
      </extLst>
    </cfRule>
  </conditionalFormatting>
  <conditionalFormatting sqref="P2034:S2034">
    <cfRule type="expression" dxfId="6568" priority="7884">
      <formula>(IF($C2034=0,1,0)=1)</formula>
    </cfRule>
  </conditionalFormatting>
  <conditionalFormatting sqref="C2033 E2033">
    <cfRule type="expression" dxfId="6567" priority="7875">
      <formula>(IF($C2033=0,1,0)=1)</formula>
    </cfRule>
  </conditionalFormatting>
  <conditionalFormatting sqref="S2035">
    <cfRule type="dataBar" priority="7881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{B8052629-F526-4051-9427-8129E838E5DA}</x14:id>
        </ext>
      </extLst>
    </cfRule>
  </conditionalFormatting>
  <conditionalFormatting sqref="S2036">
    <cfRule type="dataBar" priority="7879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{B31EA276-43F4-4715-8D12-F918C6C81900}</x14:id>
        </ext>
      </extLst>
    </cfRule>
  </conditionalFormatting>
  <conditionalFormatting sqref="P2036:S2036">
    <cfRule type="expression" dxfId="6566" priority="7878">
      <formula>(IF($C2036=0,1,0)=1)</formula>
    </cfRule>
  </conditionalFormatting>
  <conditionalFormatting sqref="S2037">
    <cfRule type="dataBar" priority="7877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{1AC87131-69FC-4361-B862-39C6DE4EA534}</x14:id>
        </ext>
      </extLst>
    </cfRule>
  </conditionalFormatting>
  <conditionalFormatting sqref="P2037:S2037">
    <cfRule type="expression" dxfId="6565" priority="7876">
      <formula>(IF($C2037=0,1,0)=1)</formula>
    </cfRule>
  </conditionalFormatting>
  <conditionalFormatting sqref="S2033">
    <cfRule type="dataBar" priority="7874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{729B667B-D411-4A67-A6BB-D2E5D251DBBE}</x14:id>
        </ext>
      </extLst>
    </cfRule>
  </conditionalFormatting>
  <conditionalFormatting sqref="C2038:E2039 G2038:G2039">
    <cfRule type="expression" dxfId="6564" priority="7872">
      <formula>(IF($C2038=0,1,0)=1)</formula>
    </cfRule>
  </conditionalFormatting>
  <conditionalFormatting sqref="S2038">
    <cfRule type="dataBar" priority="7871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{9AB6ED39-8C8C-4F59-8839-BCAD75EA7B4C}</x14:id>
        </ext>
      </extLst>
    </cfRule>
  </conditionalFormatting>
  <conditionalFormatting sqref="P2038:S2038">
    <cfRule type="expression" dxfId="6563" priority="7870">
      <formula>(IF($C2038=0,1,0)=1)</formula>
    </cfRule>
  </conditionalFormatting>
  <conditionalFormatting sqref="S2039">
    <cfRule type="dataBar" priority="7869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{7261D2D4-967A-4531-BD34-87D9B9F51592}</x14:id>
        </ext>
      </extLst>
    </cfRule>
  </conditionalFormatting>
  <conditionalFormatting sqref="P2039:S2039">
    <cfRule type="expression" dxfId="6562" priority="7868">
      <formula>(IF($C2039=0,1,0)=1)</formula>
    </cfRule>
  </conditionalFormatting>
  <conditionalFormatting sqref="S2040">
    <cfRule type="dataBar" priority="7867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{D11F530C-788E-46C3-BD3D-3F3694457E53}</x14:id>
        </ext>
      </extLst>
    </cfRule>
  </conditionalFormatting>
  <conditionalFormatting sqref="C2097:E2098 D2099:D2114">
    <cfRule type="expression" dxfId="6561" priority="7866">
      <formula>(IF($C2097=0,1,0)=1)</formula>
    </cfRule>
  </conditionalFormatting>
  <conditionalFormatting sqref="S2097:S2098">
    <cfRule type="dataBar" priority="7865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{30853D87-69CC-4540-979E-37A47659869B}</x14:id>
        </ext>
      </extLst>
    </cfRule>
  </conditionalFormatting>
  <conditionalFormatting sqref="K2097:K2098 R2097:S2098">
    <cfRule type="expression" dxfId="6560" priority="7864">
      <formula>(IF($C2097=0,1,0)=1)</formula>
    </cfRule>
  </conditionalFormatting>
  <conditionalFormatting sqref="C2099 G2099 E2099">
    <cfRule type="expression" dxfId="6559" priority="7863">
      <formula>(IF($C2099=0,1,0)=1)</formula>
    </cfRule>
  </conditionalFormatting>
  <conditionalFormatting sqref="S2099">
    <cfRule type="dataBar" priority="7862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{B26071C6-EE9A-48F1-A203-7FC80269D072}</x14:id>
        </ext>
      </extLst>
    </cfRule>
  </conditionalFormatting>
  <conditionalFormatting sqref="K2099 R2099:S2099">
    <cfRule type="expression" dxfId="6558" priority="7861">
      <formula>(IF($C2099=0,1,0)=1)</formula>
    </cfRule>
  </conditionalFormatting>
  <conditionalFormatting sqref="F2034:F2037 F2002:F2004">
    <cfRule type="expression" dxfId="6557" priority="7860">
      <formula>(IF($C2002=0,1,0)=1)</formula>
    </cfRule>
  </conditionalFormatting>
  <conditionalFormatting sqref="F2038:F2039">
    <cfRule type="expression" dxfId="6556" priority="7859">
      <formula>(IF($C2038=0,1,0)=1)</formula>
    </cfRule>
  </conditionalFormatting>
  <conditionalFormatting sqref="F2097:F2098">
    <cfRule type="expression" dxfId="6555" priority="7858">
      <formula>(IF($C2097=0,1,0)=1)</formula>
    </cfRule>
  </conditionalFormatting>
  <conditionalFormatting sqref="F2099">
    <cfRule type="expression" dxfId="6554" priority="7857">
      <formula>(IF($C2099=0,1,0)=1)</formula>
    </cfRule>
  </conditionalFormatting>
  <conditionalFormatting sqref="C2007 E2007">
    <cfRule type="expression" dxfId="6553" priority="7855">
      <formula>(IF($C2007=0,1,0)=1)</formula>
    </cfRule>
  </conditionalFormatting>
  <conditionalFormatting sqref="S2007">
    <cfRule type="dataBar" priority="7854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{687DAF24-638F-4D84-889A-0FA16116309E}</x14:id>
        </ext>
      </extLst>
    </cfRule>
  </conditionalFormatting>
  <conditionalFormatting sqref="P2007:S2007">
    <cfRule type="expression" dxfId="6552" priority="7853">
      <formula>(IF($C2007=0,1,0)=1)</formula>
    </cfRule>
  </conditionalFormatting>
  <conditionalFormatting sqref="F2007">
    <cfRule type="expression" dxfId="6551" priority="7852">
      <formula>(IF($C2007=0,1,0)=1)</formula>
    </cfRule>
  </conditionalFormatting>
  <conditionalFormatting sqref="H2007 H2021 H2036 H2065 H2094 H2123 H2050 H2079 H2108">
    <cfRule type="iconSet" priority="7856">
      <iconSet iconSet="3Symbols" showValue="0">
        <cfvo type="percent" val="0"/>
        <cfvo type="num" val="0"/>
        <cfvo type="num" val="1"/>
      </iconSet>
    </cfRule>
  </conditionalFormatting>
  <conditionalFormatting sqref="C2009 E2009">
    <cfRule type="expression" dxfId="6550" priority="7851">
      <formula>(IF($C2009=0,1,0)=1)</formula>
    </cfRule>
  </conditionalFormatting>
  <conditionalFormatting sqref="S2009">
    <cfRule type="dataBar" priority="7850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{22443C99-C742-4313-B7F5-6D2CB4C5723A}</x14:id>
        </ext>
      </extLst>
    </cfRule>
  </conditionalFormatting>
  <conditionalFormatting sqref="P2009:S2009">
    <cfRule type="expression" dxfId="6549" priority="7849">
      <formula>(IF($C2009=0,1,0)=1)</formula>
    </cfRule>
  </conditionalFormatting>
  <conditionalFormatting sqref="F2009">
    <cfRule type="expression" dxfId="6548" priority="7848">
      <formula>(IF($C2009=0,1,0)=1)</formula>
    </cfRule>
  </conditionalFormatting>
  <conditionalFormatting sqref="C2012 E2012">
    <cfRule type="expression" dxfId="6547" priority="7846">
      <formula>(IF($C2012=0,1,0)=1)</formula>
    </cfRule>
  </conditionalFormatting>
  <conditionalFormatting sqref="S2012">
    <cfRule type="dataBar" priority="7845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{1A7D3E9C-11EF-4D74-80B2-F898DF1CF98A}</x14:id>
        </ext>
      </extLst>
    </cfRule>
  </conditionalFormatting>
  <conditionalFormatting sqref="P2012:S2012">
    <cfRule type="expression" dxfId="6546" priority="7844">
      <formula>(IF($C2012=0,1,0)=1)</formula>
    </cfRule>
  </conditionalFormatting>
  <conditionalFormatting sqref="F2012">
    <cfRule type="expression" dxfId="6545" priority="7843">
      <formula>(IF($C2012=0,1,0)=1)</formula>
    </cfRule>
  </conditionalFormatting>
  <conditionalFormatting sqref="H2012 H2026 H2041 H2070 H2099 H2128 H2055 H2084 H2113">
    <cfRule type="iconSet" priority="7847">
      <iconSet iconSet="3Symbols" showValue="0">
        <cfvo type="percent" val="0"/>
        <cfvo type="num" val="0"/>
        <cfvo type="num" val="1"/>
      </iconSet>
    </cfRule>
  </conditionalFormatting>
  <conditionalFormatting sqref="C2014 E2014">
    <cfRule type="expression" dxfId="6544" priority="7841">
      <formula>(IF($C2014=0,1,0)=1)</formula>
    </cfRule>
  </conditionalFormatting>
  <conditionalFormatting sqref="S2014">
    <cfRule type="dataBar" priority="7840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{7EA9BBA0-B010-4569-A353-DF27AE13D854}</x14:id>
        </ext>
      </extLst>
    </cfRule>
  </conditionalFormatting>
  <conditionalFormatting sqref="P2014:S2014">
    <cfRule type="expression" dxfId="6543" priority="7839">
      <formula>(IF($C2014=0,1,0)=1)</formula>
    </cfRule>
  </conditionalFormatting>
  <conditionalFormatting sqref="F2014">
    <cfRule type="expression" dxfId="6542" priority="7838">
      <formula>(IF($C2014=0,1,0)=1)</formula>
    </cfRule>
  </conditionalFormatting>
  <conditionalFormatting sqref="H2014 H2028 H2043 H2072 H2101 H2130 H2057 H2086 H2115">
    <cfRule type="iconSet" priority="7842">
      <iconSet iconSet="3Symbols" showValue="0">
        <cfvo type="percent" val="0"/>
        <cfvo type="num" val="0"/>
        <cfvo type="num" val="1"/>
      </iconSet>
    </cfRule>
  </conditionalFormatting>
  <conditionalFormatting sqref="C2015 E2015">
    <cfRule type="expression" dxfId="6541" priority="7836">
      <formula>(IF($C2015=0,1,0)=1)</formula>
    </cfRule>
  </conditionalFormatting>
  <conditionalFormatting sqref="S2015">
    <cfRule type="dataBar" priority="7835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{4FBB4DCB-A32A-4452-822F-B66EB5495BA6}</x14:id>
        </ext>
      </extLst>
    </cfRule>
  </conditionalFormatting>
  <conditionalFormatting sqref="P2015:S2015">
    <cfRule type="expression" dxfId="6540" priority="7834">
      <formula>(IF($C2015=0,1,0)=1)</formula>
    </cfRule>
  </conditionalFormatting>
  <conditionalFormatting sqref="F2015">
    <cfRule type="expression" dxfId="6539" priority="7833">
      <formula>(IF($C2015=0,1,0)=1)</formula>
    </cfRule>
  </conditionalFormatting>
  <conditionalFormatting sqref="H2015 H2029 H2044 H2073 H2102 H2131 H2058 H2087 H2116">
    <cfRule type="iconSet" priority="7837">
      <iconSet iconSet="3Symbols" showValue="0">
        <cfvo type="percent" val="0"/>
        <cfvo type="num" val="0"/>
        <cfvo type="num" val="1"/>
      </iconSet>
    </cfRule>
  </conditionalFormatting>
  <conditionalFormatting sqref="C2016 E2016">
    <cfRule type="expression" dxfId="6538" priority="7831">
      <formula>(IF($C2016=0,1,0)=1)</formula>
    </cfRule>
  </conditionalFormatting>
  <conditionalFormatting sqref="S2016">
    <cfRule type="dataBar" priority="7830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{24040C63-7C64-4CC6-8BB4-D93C21CF67BF}</x14:id>
        </ext>
      </extLst>
    </cfRule>
  </conditionalFormatting>
  <conditionalFormatting sqref="P2016:S2016">
    <cfRule type="expression" dxfId="6537" priority="7829">
      <formula>(IF($C2016=0,1,0)=1)</formula>
    </cfRule>
  </conditionalFormatting>
  <conditionalFormatting sqref="F2016">
    <cfRule type="expression" dxfId="6536" priority="7828">
      <formula>(IF($C2016=0,1,0)=1)</formula>
    </cfRule>
  </conditionalFormatting>
  <conditionalFormatting sqref="H2016 H2030 H2045 H2074 H2103 H2132 H2059 H2088 H2117">
    <cfRule type="iconSet" priority="7832">
      <iconSet iconSet="3Symbols" showValue="0">
        <cfvo type="percent" val="0"/>
        <cfvo type="num" val="0"/>
        <cfvo type="num" val="1"/>
      </iconSet>
    </cfRule>
  </conditionalFormatting>
  <conditionalFormatting sqref="D2004 D2007 D2009">
    <cfRule type="expression" dxfId="6535" priority="7827">
      <formula>(IF($C2004=0,1,0)=1)</formula>
    </cfRule>
  </conditionalFormatting>
  <conditionalFormatting sqref="C2019 E2019">
    <cfRule type="expression" dxfId="6534" priority="7826">
      <formula>(IF($C2019=0,1,0)=1)</formula>
    </cfRule>
  </conditionalFormatting>
  <conditionalFormatting sqref="S2019">
    <cfRule type="dataBar" priority="7825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{1AEF9C58-5DB7-4002-ADDB-1D44DDB7B7AD}</x14:id>
        </ext>
      </extLst>
    </cfRule>
  </conditionalFormatting>
  <conditionalFormatting sqref="P2019:S2019">
    <cfRule type="expression" dxfId="6533" priority="7824">
      <formula>(IF($C2019=0,1,0)=1)</formula>
    </cfRule>
  </conditionalFormatting>
  <conditionalFormatting sqref="F2019">
    <cfRule type="expression" dxfId="6532" priority="7823">
      <formula>(IF($C2019=0,1,0)=1)</formula>
    </cfRule>
  </conditionalFormatting>
  <conditionalFormatting sqref="C2022 G2022 E2022">
    <cfRule type="expression" dxfId="6531" priority="7822">
      <formula>(IF($C2022=0,1,0)=1)</formula>
    </cfRule>
  </conditionalFormatting>
  <conditionalFormatting sqref="S2022">
    <cfRule type="dataBar" priority="7821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{350BB397-32D4-4936-A785-DAE0C313A19E}</x14:id>
        </ext>
      </extLst>
    </cfRule>
  </conditionalFormatting>
  <conditionalFormatting sqref="P2022:S2022">
    <cfRule type="expression" dxfId="6530" priority="7820">
      <formula>(IF($C2022=0,1,0)=1)</formula>
    </cfRule>
  </conditionalFormatting>
  <conditionalFormatting sqref="F2022">
    <cfRule type="expression" dxfId="6529" priority="7819">
      <formula>(IF($C2022=0,1,0)=1)</formula>
    </cfRule>
  </conditionalFormatting>
  <conditionalFormatting sqref="C2024 G2024 E2024">
    <cfRule type="expression" dxfId="6528" priority="7818">
      <formula>(IF($C2024=0,1,0)=1)</formula>
    </cfRule>
  </conditionalFormatting>
  <conditionalFormatting sqref="S2024">
    <cfRule type="dataBar" priority="7817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{8FACE7AA-8BEC-4C92-9861-83944AEFE388}</x14:id>
        </ext>
      </extLst>
    </cfRule>
  </conditionalFormatting>
  <conditionalFormatting sqref="P2024:S2024">
    <cfRule type="expression" dxfId="6527" priority="7816">
      <formula>(IF($C2024=0,1,0)=1)</formula>
    </cfRule>
  </conditionalFormatting>
  <conditionalFormatting sqref="F2024">
    <cfRule type="expression" dxfId="6526" priority="7815">
      <formula>(IF($C2024=0,1,0)=1)</formula>
    </cfRule>
  </conditionalFormatting>
  <conditionalFormatting sqref="C2028 G2028 E2028">
    <cfRule type="expression" dxfId="6525" priority="7814">
      <formula>(IF($C2028=0,1,0)=1)</formula>
    </cfRule>
  </conditionalFormatting>
  <conditionalFormatting sqref="S2028">
    <cfRule type="dataBar" priority="7813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{A4281ACC-FE37-4B1A-8E10-340BBCD2559C}</x14:id>
        </ext>
      </extLst>
    </cfRule>
  </conditionalFormatting>
  <conditionalFormatting sqref="P2028:S2028">
    <cfRule type="expression" dxfId="6524" priority="7812">
      <formula>(IF($C2028=0,1,0)=1)</formula>
    </cfRule>
  </conditionalFormatting>
  <conditionalFormatting sqref="F2028">
    <cfRule type="expression" dxfId="6523" priority="7811">
      <formula>(IF($C2028=0,1,0)=1)</formula>
    </cfRule>
  </conditionalFormatting>
  <conditionalFormatting sqref="S2030">
    <cfRule type="dataBar" priority="7810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{8726DA08-554F-46D9-AF05-3EACBB55BBB3}</x14:id>
        </ext>
      </extLst>
    </cfRule>
  </conditionalFormatting>
  <conditionalFormatting sqref="S2031">
    <cfRule type="dataBar" priority="7809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{70D41E4D-773C-4349-85E5-D4D10DA95671}</x14:id>
        </ext>
      </extLst>
    </cfRule>
  </conditionalFormatting>
  <conditionalFormatting sqref="C2032 G2032 E2032">
    <cfRule type="expression" dxfId="6522" priority="7808">
      <formula>(IF($C2032=0,1,0)=1)</formula>
    </cfRule>
  </conditionalFormatting>
  <conditionalFormatting sqref="S2032">
    <cfRule type="dataBar" priority="7807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{5159E8E7-57E7-4D57-9892-3D2576ECB1A4}</x14:id>
        </ext>
      </extLst>
    </cfRule>
  </conditionalFormatting>
  <conditionalFormatting sqref="P2032:S2032">
    <cfRule type="expression" dxfId="6521" priority="7806">
      <formula>(IF($C2032=0,1,0)=1)</formula>
    </cfRule>
  </conditionalFormatting>
  <conditionalFormatting sqref="F2032">
    <cfRule type="expression" dxfId="6520" priority="7805">
      <formula>(IF($C2032=0,1,0)=1)</formula>
    </cfRule>
  </conditionalFormatting>
  <conditionalFormatting sqref="C2041:E2042 D2043:D2068">
    <cfRule type="expression" dxfId="6519" priority="7804">
      <formula>(IF($C2041=0,1,0)=1)</formula>
    </cfRule>
  </conditionalFormatting>
  <conditionalFormatting sqref="S2041:S2042">
    <cfRule type="dataBar" priority="7803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{3F86AC64-B743-4B0F-A8D8-2DD191F197D6}</x14:id>
        </ext>
      </extLst>
    </cfRule>
  </conditionalFormatting>
  <conditionalFormatting sqref="P2041:S2042">
    <cfRule type="expression" dxfId="6518" priority="7802">
      <formula>(IF($C2041=0,1,0)=1)</formula>
    </cfRule>
  </conditionalFormatting>
  <conditionalFormatting sqref="C2055 E2055">
    <cfRule type="expression" dxfId="6517" priority="7801">
      <formula>(IF($C2055=0,1,0)=1)</formula>
    </cfRule>
  </conditionalFormatting>
  <conditionalFormatting sqref="S2055">
    <cfRule type="dataBar" priority="7800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{F21FC186-7339-4B38-854D-9BAC1B2D8A28}</x14:id>
        </ext>
      </extLst>
    </cfRule>
  </conditionalFormatting>
  <conditionalFormatting sqref="P2055:S2055">
    <cfRule type="expression" dxfId="6516" priority="7799">
      <formula>(IF($C2055=0,1,0)=1)</formula>
    </cfRule>
  </conditionalFormatting>
  <conditionalFormatting sqref="C2069:E2069 G2069 C2096:E2096">
    <cfRule type="expression" dxfId="6515" priority="7798">
      <formula>(IF($C2069=0,1,0)=1)</formula>
    </cfRule>
  </conditionalFormatting>
  <conditionalFormatting sqref="P2069:R2069 R2096">
    <cfRule type="expression" dxfId="6514" priority="7797">
      <formula>(IF($C2069=0,1,0)=1)</formula>
    </cfRule>
  </conditionalFormatting>
  <conditionalFormatting sqref="S2069">
    <cfRule type="dataBar" priority="7796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{8DAE0C59-1023-4525-9419-DAF1D690B875}</x14:id>
        </ext>
      </extLst>
    </cfRule>
  </conditionalFormatting>
  <conditionalFormatting sqref="S2069">
    <cfRule type="expression" dxfId="6513" priority="7795">
      <formula>(IF($C2069=0,1,0)=1)</formula>
    </cfRule>
  </conditionalFormatting>
  <conditionalFormatting sqref="S2096">
    <cfRule type="dataBar" priority="7794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{D216BCD7-095A-4573-9ABA-2FD1A2900227}</x14:id>
        </ext>
      </extLst>
    </cfRule>
  </conditionalFormatting>
  <conditionalFormatting sqref="S2096">
    <cfRule type="expression" dxfId="6512" priority="7793">
      <formula>(IF($C2096=0,1,0)=1)</formula>
    </cfRule>
  </conditionalFormatting>
  <conditionalFormatting sqref="C2070:E2070 G2070 D2084:D2095">
    <cfRule type="expression" dxfId="6511" priority="7792">
      <formula>(IF($C2070=0,1,0)=1)</formula>
    </cfRule>
  </conditionalFormatting>
  <conditionalFormatting sqref="P2070:R2070">
    <cfRule type="expression" dxfId="6510" priority="7791">
      <formula>(IF($C2070=0,1,0)=1)</formula>
    </cfRule>
  </conditionalFormatting>
  <conditionalFormatting sqref="S2070">
    <cfRule type="dataBar" priority="7790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{33117F17-C563-4EF2-9F61-38CC123A442E}</x14:id>
        </ext>
      </extLst>
    </cfRule>
  </conditionalFormatting>
  <conditionalFormatting sqref="S2070">
    <cfRule type="expression" dxfId="6509" priority="7789">
      <formula>(IF($C2070=0,1,0)=1)</formula>
    </cfRule>
  </conditionalFormatting>
  <conditionalFormatting sqref="F2041:F2042">
    <cfRule type="expression" dxfId="6508" priority="7788">
      <formula>(IF($C2041=0,1,0)=1)</formula>
    </cfRule>
  </conditionalFormatting>
  <conditionalFormatting sqref="F2055">
    <cfRule type="expression" dxfId="6507" priority="7787">
      <formula>(IF($C2055=0,1,0)=1)</formula>
    </cfRule>
  </conditionalFormatting>
  <conditionalFormatting sqref="F2069">
    <cfRule type="expression" dxfId="6506" priority="7786">
      <formula>(IF($C2069=0,1,0)=1)</formula>
    </cfRule>
  </conditionalFormatting>
  <conditionalFormatting sqref="F2070">
    <cfRule type="expression" dxfId="6505" priority="7785">
      <formula>(IF($C2070=0,1,0)=1)</formula>
    </cfRule>
  </conditionalFormatting>
  <conditionalFormatting sqref="K2114 P2114:S2114">
    <cfRule type="expression" dxfId="6504" priority="7779">
      <formula>(IF($C2114=0,1,0)=1)</formula>
    </cfRule>
  </conditionalFormatting>
  <conditionalFormatting sqref="C2100 G2100 E2100">
    <cfRule type="expression" dxfId="6503" priority="7784">
      <formula>(IF($C2100=0,1,0)=1)</formula>
    </cfRule>
  </conditionalFormatting>
  <conditionalFormatting sqref="S2100">
    <cfRule type="dataBar" priority="7783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{8963E8FA-69FB-447A-B350-D29C0EC2914D}</x14:id>
        </ext>
      </extLst>
    </cfRule>
  </conditionalFormatting>
  <conditionalFormatting sqref="K2100 R2100:S2100">
    <cfRule type="expression" dxfId="6502" priority="7782">
      <formula>(IF($C2100=0,1,0)=1)</formula>
    </cfRule>
  </conditionalFormatting>
  <conditionalFormatting sqref="C2114 E2114">
    <cfRule type="expression" dxfId="6501" priority="7781">
      <formula>(IF($C2114=0,1,0)=1)</formula>
    </cfRule>
  </conditionalFormatting>
  <conditionalFormatting sqref="S2114">
    <cfRule type="dataBar" priority="7780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{687547AE-C616-4CE3-BA4E-33FAC321B21C}</x14:id>
        </ext>
      </extLst>
    </cfRule>
  </conditionalFormatting>
  <conditionalFormatting sqref="F2100">
    <cfRule type="expression" dxfId="6500" priority="7778">
      <formula>(IF($C2100=0,1,0)=1)</formula>
    </cfRule>
  </conditionalFormatting>
  <conditionalFormatting sqref="F2096:G2096">
    <cfRule type="expression" dxfId="6499" priority="7777">
      <formula>(IF($C2096=0,1,0)=1)</formula>
    </cfRule>
  </conditionalFormatting>
  <conditionalFormatting sqref="C2113">
    <cfRule type="expression" dxfId="6498" priority="7776">
      <formula>(IF($C2113=0,1,0)=1)</formula>
    </cfRule>
  </conditionalFormatting>
  <conditionalFormatting sqref="S2113">
    <cfRule type="dataBar" priority="7775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{5B52BE52-8367-4C69-9B64-615593EE15CC}</x14:id>
        </ext>
      </extLst>
    </cfRule>
  </conditionalFormatting>
  <conditionalFormatting sqref="K2113 P2113:S2113">
    <cfRule type="expression" dxfId="6497" priority="7774">
      <formula>(IF($C2113=0,1,0)=1)</formula>
    </cfRule>
  </conditionalFormatting>
  <conditionalFormatting sqref="C2112 E2112">
    <cfRule type="expression" dxfId="6496" priority="7773">
      <formula>(IF($C2112=0,1,0)=1)</formula>
    </cfRule>
  </conditionalFormatting>
  <conditionalFormatting sqref="S2112">
    <cfRule type="dataBar" priority="7772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{63AD227E-C25D-42A6-86E9-D3C303ACD158}</x14:id>
        </ext>
      </extLst>
    </cfRule>
  </conditionalFormatting>
  <conditionalFormatting sqref="P2112:S2112">
    <cfRule type="expression" dxfId="6495" priority="7771">
      <formula>(IF($C2112=0,1,0)=1)</formula>
    </cfRule>
  </conditionalFormatting>
  <conditionalFormatting sqref="C2111 E2111">
    <cfRule type="expression" dxfId="6494" priority="7770">
      <formula>(IF($C2111=0,1,0)=1)</formula>
    </cfRule>
  </conditionalFormatting>
  <conditionalFormatting sqref="S2111">
    <cfRule type="dataBar" priority="7769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{7B66F840-B5B4-4FBE-8920-C7CC6169541C}</x14:id>
        </ext>
      </extLst>
    </cfRule>
  </conditionalFormatting>
  <conditionalFormatting sqref="K2111 P2111:S2111">
    <cfRule type="expression" dxfId="6493" priority="7768">
      <formula>(IF($C2111=0,1,0)=1)</formula>
    </cfRule>
  </conditionalFormatting>
  <conditionalFormatting sqref="C2109 E2109">
    <cfRule type="expression" dxfId="6492" priority="7767">
      <formula>(IF($C2109=0,1,0)=1)</formula>
    </cfRule>
  </conditionalFormatting>
  <conditionalFormatting sqref="S2109">
    <cfRule type="dataBar" priority="7766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{14942D6E-20FE-4748-886E-F8BCAD7E2572}</x14:id>
        </ext>
      </extLst>
    </cfRule>
  </conditionalFormatting>
  <conditionalFormatting sqref="K2109 P2109:S2109">
    <cfRule type="expression" dxfId="6491" priority="7765">
      <formula>(IF($C2109=0,1,0)=1)</formula>
    </cfRule>
  </conditionalFormatting>
  <conditionalFormatting sqref="C2106 E2106">
    <cfRule type="expression" dxfId="6490" priority="7764">
      <formula>(IF($C2106=0,1,0)=1)</formula>
    </cfRule>
  </conditionalFormatting>
  <conditionalFormatting sqref="S2106">
    <cfRule type="dataBar" priority="7763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{6C7915B7-19A4-4925-9B12-85F52A43A631}</x14:id>
        </ext>
      </extLst>
    </cfRule>
  </conditionalFormatting>
  <conditionalFormatting sqref="K2106 P2106:S2106">
    <cfRule type="expression" dxfId="6489" priority="7762">
      <formula>(IF($C2106=0,1,0)=1)</formula>
    </cfRule>
  </conditionalFormatting>
  <conditionalFormatting sqref="C2104 E2104">
    <cfRule type="expression" dxfId="6488" priority="7761">
      <formula>(IF($C2104=0,1,0)=1)</formula>
    </cfRule>
  </conditionalFormatting>
  <conditionalFormatting sqref="S2104">
    <cfRule type="dataBar" priority="7760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{976942AD-E12C-457C-A3B9-77933A5CA4EF}</x14:id>
        </ext>
      </extLst>
    </cfRule>
  </conditionalFormatting>
  <conditionalFormatting sqref="K2104 P2104:S2104">
    <cfRule type="expression" dxfId="6487" priority="7759">
      <formula>(IF($C2104=0,1,0)=1)</formula>
    </cfRule>
  </conditionalFormatting>
  <conditionalFormatting sqref="C2101 G2101 E2101">
    <cfRule type="expression" dxfId="6486" priority="7758">
      <formula>(IF($C2101=0,1,0)=1)</formula>
    </cfRule>
  </conditionalFormatting>
  <conditionalFormatting sqref="S2101">
    <cfRule type="dataBar" priority="7757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{0E909D5C-FFA4-4A7D-A875-CE9687A89C6A}</x14:id>
        </ext>
      </extLst>
    </cfRule>
  </conditionalFormatting>
  <conditionalFormatting sqref="K2101 R2101:S2101">
    <cfRule type="expression" dxfId="6485" priority="7756">
      <formula>(IF($C2101=0,1,0)=1)</formula>
    </cfRule>
  </conditionalFormatting>
  <conditionalFormatting sqref="E2113">
    <cfRule type="expression" dxfId="6484" priority="7755">
      <formula>(IF($C2113=0,1,0)=1)</formula>
    </cfRule>
  </conditionalFormatting>
  <conditionalFormatting sqref="F2101 F2104 F2106 F2109 F2111:F2114">
    <cfRule type="expression" dxfId="6483" priority="7754">
      <formula>(IF($C2101=0,1,0)=1)</formula>
    </cfRule>
  </conditionalFormatting>
  <conditionalFormatting sqref="P2005:S2005">
    <cfRule type="expression" dxfId="6482" priority="7750">
      <formula>(IF($C2005=0,1,0)=1)</formula>
    </cfRule>
  </conditionalFormatting>
  <conditionalFormatting sqref="C2005 E2005">
    <cfRule type="expression" dxfId="6481" priority="7752">
      <formula>(IF($C2005=0,1,0)=1)</formula>
    </cfRule>
  </conditionalFormatting>
  <conditionalFormatting sqref="S2005">
    <cfRule type="dataBar" priority="7751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{D2A8DB19-2377-4075-B6BE-953F90CB3C2C}</x14:id>
        </ext>
      </extLst>
    </cfRule>
  </conditionalFormatting>
  <conditionalFormatting sqref="F2005">
    <cfRule type="expression" dxfId="6480" priority="7749">
      <formula>(IF($C2005=0,1,0)=1)</formula>
    </cfRule>
  </conditionalFormatting>
  <conditionalFormatting sqref="D2005">
    <cfRule type="expression" dxfId="6479" priority="7748">
      <formula>(IF($C2005=0,1,0)=1)</formula>
    </cfRule>
  </conditionalFormatting>
  <conditionalFormatting sqref="H2005 H2019 H2034 H2063 H2092 H2121 H2048 H2077 H2106 H2135">
    <cfRule type="iconSet" priority="7753">
      <iconSet iconSet="3Symbols" showValue="0">
        <cfvo type="percent" val="0"/>
        <cfvo type="num" val="0"/>
        <cfvo type="num" val="1"/>
      </iconSet>
    </cfRule>
  </conditionalFormatting>
  <conditionalFormatting sqref="C2006 E2006">
    <cfRule type="expression" dxfId="6478" priority="7746">
      <formula>(IF($C2006=0,1,0)=1)</formula>
    </cfRule>
  </conditionalFormatting>
  <conditionalFormatting sqref="S2006">
    <cfRule type="dataBar" priority="7745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{438BAA9F-0DB9-419E-9643-6CFB7528035C}</x14:id>
        </ext>
      </extLst>
    </cfRule>
  </conditionalFormatting>
  <conditionalFormatting sqref="P2006:S2006">
    <cfRule type="expression" dxfId="6477" priority="7744">
      <formula>(IF($C2006=0,1,0)=1)</formula>
    </cfRule>
  </conditionalFormatting>
  <conditionalFormatting sqref="F2006">
    <cfRule type="expression" dxfId="6476" priority="7743">
      <formula>(IF($C2006=0,1,0)=1)</formula>
    </cfRule>
  </conditionalFormatting>
  <conditionalFormatting sqref="D2006">
    <cfRule type="expression" dxfId="6475" priority="7742">
      <formula>(IF($C2006=0,1,0)=1)</formula>
    </cfRule>
  </conditionalFormatting>
  <conditionalFormatting sqref="H2006 H2020 H2035 H2064 H2093 H2122 H2049 H2078 H2107">
    <cfRule type="iconSet" priority="7747">
      <iconSet iconSet="3Symbols" showValue="0">
        <cfvo type="percent" val="0"/>
        <cfvo type="num" val="0"/>
        <cfvo type="num" val="1"/>
      </iconSet>
    </cfRule>
  </conditionalFormatting>
  <conditionalFormatting sqref="C2008">
    <cfRule type="expression" dxfId="6474" priority="7740">
      <formula>(IF($C2008=0,1,0)=1)</formula>
    </cfRule>
  </conditionalFormatting>
  <conditionalFormatting sqref="S2008">
    <cfRule type="dataBar" priority="7739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{7309C48B-5107-4385-BC9C-CFC4D749A0E0}</x14:id>
        </ext>
      </extLst>
    </cfRule>
  </conditionalFormatting>
  <conditionalFormatting sqref="P2008:S2008">
    <cfRule type="expression" dxfId="6473" priority="7738">
      <formula>(IF($C2008=0,1,0)=1)</formula>
    </cfRule>
  </conditionalFormatting>
  <conditionalFormatting sqref="F2008">
    <cfRule type="expression" dxfId="6472" priority="7737">
      <formula>(IF($C2008=0,1,0)=1)</formula>
    </cfRule>
  </conditionalFormatting>
  <conditionalFormatting sqref="D2008">
    <cfRule type="expression" dxfId="6471" priority="7736">
      <formula>(IF($C2008=0,1,0)=1)</formula>
    </cfRule>
  </conditionalFormatting>
  <conditionalFormatting sqref="H2008 H2022 H2037 H2066 H2095 H2124 H2051 H2080 H2109">
    <cfRule type="iconSet" priority="7741">
      <iconSet iconSet="3Symbols" showValue="0">
        <cfvo type="percent" val="0"/>
        <cfvo type="num" val="0"/>
        <cfvo type="num" val="1"/>
      </iconSet>
    </cfRule>
  </conditionalFormatting>
  <conditionalFormatting sqref="E2008">
    <cfRule type="expression" dxfId="6470" priority="7735">
      <formula>(IF($C2008=0,1,0)=1)</formula>
    </cfRule>
  </conditionalFormatting>
  <conditionalFormatting sqref="C2011 E2011">
    <cfRule type="expression" dxfId="6469" priority="7733">
      <formula>(IF($C2011=0,1,0)=1)</formula>
    </cfRule>
  </conditionalFormatting>
  <conditionalFormatting sqref="S2011">
    <cfRule type="dataBar" priority="7732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{B899E61A-820D-4AED-815A-617CC4951119}</x14:id>
        </ext>
      </extLst>
    </cfRule>
  </conditionalFormatting>
  <conditionalFormatting sqref="P2011:S2011">
    <cfRule type="expression" dxfId="6468" priority="7731">
      <formula>(IF($C2011=0,1,0)=1)</formula>
    </cfRule>
  </conditionalFormatting>
  <conditionalFormatting sqref="F2011">
    <cfRule type="expression" dxfId="6467" priority="7730">
      <formula>(IF($C2011=0,1,0)=1)</formula>
    </cfRule>
  </conditionalFormatting>
  <conditionalFormatting sqref="H2011 H2025 H2040 H2069 H2098 H2127 H2054 H2083 H2112">
    <cfRule type="iconSet" priority="7734">
      <iconSet iconSet="3Symbols" showValue="0">
        <cfvo type="percent" val="0"/>
        <cfvo type="num" val="0"/>
        <cfvo type="num" val="1"/>
      </iconSet>
    </cfRule>
  </conditionalFormatting>
  <conditionalFormatting sqref="D2011">
    <cfRule type="expression" dxfId="6466" priority="7729">
      <formula>(IF($C2011=0,1,0)=1)</formula>
    </cfRule>
  </conditionalFormatting>
  <conditionalFormatting sqref="C2010 E2010">
    <cfRule type="expression" dxfId="6465" priority="7727">
      <formula>(IF($C2010=0,1,0)=1)</formula>
    </cfRule>
  </conditionalFormatting>
  <conditionalFormatting sqref="S2010">
    <cfRule type="dataBar" priority="7726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{E9ADF6C3-C3F0-4AC3-B2ED-94C4E3786B34}</x14:id>
        </ext>
      </extLst>
    </cfRule>
  </conditionalFormatting>
  <conditionalFormatting sqref="P2010:S2010">
    <cfRule type="expression" dxfId="6464" priority="7725">
      <formula>(IF($C2010=0,1,0)=1)</formula>
    </cfRule>
  </conditionalFormatting>
  <conditionalFormatting sqref="F2010">
    <cfRule type="expression" dxfId="6463" priority="7724">
      <formula>(IF($C2010=0,1,0)=1)</formula>
    </cfRule>
  </conditionalFormatting>
  <conditionalFormatting sqref="H2010 H2024 H2039 H2068 H2097 H2126 H2053 H2082 H2111">
    <cfRule type="iconSet" priority="7728">
      <iconSet iconSet="3Symbols" showValue="0">
        <cfvo type="percent" val="0"/>
        <cfvo type="num" val="0"/>
        <cfvo type="num" val="1"/>
      </iconSet>
    </cfRule>
  </conditionalFormatting>
  <conditionalFormatting sqref="D2010">
    <cfRule type="expression" dxfId="6462" priority="7723">
      <formula>(IF($C2010=0,1,0)=1)</formula>
    </cfRule>
  </conditionalFormatting>
  <conditionalFormatting sqref="H2009 H2023 H2038 H2067 H2096 H2125 H2052 H2081 H2110">
    <cfRule type="iconSet" priority="7892">
      <iconSet iconSet="3Symbols" showValue="0">
        <cfvo type="percent" val="0"/>
        <cfvo type="num" val="0"/>
        <cfvo type="num" val="1"/>
      </iconSet>
    </cfRule>
  </conditionalFormatting>
  <conditionalFormatting sqref="D2013">
    <cfRule type="expression" dxfId="6461" priority="7722">
      <formula>(IF($C2013=0,1,0)=1)</formula>
    </cfRule>
  </conditionalFormatting>
  <conditionalFormatting sqref="C2013 E2013">
    <cfRule type="expression" dxfId="6460" priority="7720">
      <formula>(IF($C2013=0,1,0)=1)</formula>
    </cfRule>
  </conditionalFormatting>
  <conditionalFormatting sqref="S2013">
    <cfRule type="dataBar" priority="7719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{57AEEAC8-662A-49CF-8C62-794057695F2F}</x14:id>
        </ext>
      </extLst>
    </cfRule>
  </conditionalFormatting>
  <conditionalFormatting sqref="P2013:S2013">
    <cfRule type="expression" dxfId="6459" priority="7718">
      <formula>(IF($C2013=0,1,0)=1)</formula>
    </cfRule>
  </conditionalFormatting>
  <conditionalFormatting sqref="F2013">
    <cfRule type="expression" dxfId="6458" priority="7717">
      <formula>(IF($C2013=0,1,0)=1)</formula>
    </cfRule>
  </conditionalFormatting>
  <conditionalFormatting sqref="H2013 H2027 H2042 H2071 H2100 H2129 H2056 H2085 H2114">
    <cfRule type="iconSet" priority="7721">
      <iconSet iconSet="3Symbols" showValue="0">
        <cfvo type="percent" val="0"/>
        <cfvo type="num" val="0"/>
        <cfvo type="num" val="1"/>
      </iconSet>
    </cfRule>
  </conditionalFormatting>
  <conditionalFormatting sqref="C2020 E2020">
    <cfRule type="expression" dxfId="6457" priority="7716">
      <formula>(IF($C2020=0,1,0)=1)</formula>
    </cfRule>
  </conditionalFormatting>
  <conditionalFormatting sqref="S2020">
    <cfRule type="dataBar" priority="7715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{EA5217A6-BBB5-45ED-B8F1-B6A31D8A6CF5}</x14:id>
        </ext>
      </extLst>
    </cfRule>
  </conditionalFormatting>
  <conditionalFormatting sqref="P2020:S2020">
    <cfRule type="expression" dxfId="6456" priority="7714">
      <formula>(IF($C2020=0,1,0)=1)</formula>
    </cfRule>
  </conditionalFormatting>
  <conditionalFormatting sqref="F2020">
    <cfRule type="expression" dxfId="6455" priority="7713">
      <formula>(IF($C2020=0,1,0)=1)</formula>
    </cfRule>
  </conditionalFormatting>
  <conditionalFormatting sqref="C2021 E2021">
    <cfRule type="expression" dxfId="6454" priority="7712">
      <formula>(IF($C2021=0,1,0)=1)</formula>
    </cfRule>
  </conditionalFormatting>
  <conditionalFormatting sqref="S2021">
    <cfRule type="dataBar" priority="7711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{EB906EBB-52D6-4887-8829-DB61B67EFA70}</x14:id>
        </ext>
      </extLst>
    </cfRule>
  </conditionalFormatting>
  <conditionalFormatting sqref="P2021:S2021">
    <cfRule type="expression" dxfId="6453" priority="7710">
      <formula>(IF($C2021=0,1,0)=1)</formula>
    </cfRule>
  </conditionalFormatting>
  <conditionalFormatting sqref="F2021">
    <cfRule type="expression" dxfId="6452" priority="7709">
      <formula>(IF($C2021=0,1,0)=1)</formula>
    </cfRule>
  </conditionalFormatting>
  <conditionalFormatting sqref="C2023 G2023 E2023">
    <cfRule type="expression" dxfId="6451" priority="7708">
      <formula>(IF($C2023=0,1,0)=1)</formula>
    </cfRule>
  </conditionalFormatting>
  <conditionalFormatting sqref="S2023">
    <cfRule type="dataBar" priority="7707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{004B0584-56A4-4AFD-B028-BF75A13254FF}</x14:id>
        </ext>
      </extLst>
    </cfRule>
  </conditionalFormatting>
  <conditionalFormatting sqref="P2023:S2023">
    <cfRule type="expression" dxfId="6450" priority="7706">
      <formula>(IF($C2023=0,1,0)=1)</formula>
    </cfRule>
  </conditionalFormatting>
  <conditionalFormatting sqref="F2023">
    <cfRule type="expression" dxfId="6449" priority="7705">
      <formula>(IF($C2023=0,1,0)=1)</formula>
    </cfRule>
  </conditionalFormatting>
  <conditionalFormatting sqref="C2025 G2025 E2025">
    <cfRule type="expression" dxfId="6448" priority="7704">
      <formula>(IF($C2025=0,1,0)=1)</formula>
    </cfRule>
  </conditionalFormatting>
  <conditionalFormatting sqref="S2025">
    <cfRule type="dataBar" priority="7703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{0F427BF8-3768-4E7E-9ADF-82E5EF02FCD9}</x14:id>
        </ext>
      </extLst>
    </cfRule>
  </conditionalFormatting>
  <conditionalFormatting sqref="P2025:S2025">
    <cfRule type="expression" dxfId="6447" priority="7702">
      <formula>(IF($C2025=0,1,0)=1)</formula>
    </cfRule>
  </conditionalFormatting>
  <conditionalFormatting sqref="F2025">
    <cfRule type="expression" dxfId="6446" priority="7701">
      <formula>(IF($C2025=0,1,0)=1)</formula>
    </cfRule>
  </conditionalFormatting>
  <conditionalFormatting sqref="C2026 G2026 E2026">
    <cfRule type="expression" dxfId="6445" priority="7700">
      <formula>(IF($C2026=0,1,0)=1)</formula>
    </cfRule>
  </conditionalFormatting>
  <conditionalFormatting sqref="S2026">
    <cfRule type="dataBar" priority="7699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{504E9A28-AC42-49F5-A32D-4647A19EC0AB}</x14:id>
        </ext>
      </extLst>
    </cfRule>
  </conditionalFormatting>
  <conditionalFormatting sqref="P2026:S2026">
    <cfRule type="expression" dxfId="6444" priority="7698">
      <formula>(IF($C2026=0,1,0)=1)</formula>
    </cfRule>
  </conditionalFormatting>
  <conditionalFormatting sqref="F2026">
    <cfRule type="expression" dxfId="6443" priority="7697">
      <formula>(IF($C2026=0,1,0)=1)</formula>
    </cfRule>
  </conditionalFormatting>
  <conditionalFormatting sqref="C2027 G2027 E2027">
    <cfRule type="expression" dxfId="6442" priority="7696">
      <formula>(IF($C2027=0,1,0)=1)</formula>
    </cfRule>
  </conditionalFormatting>
  <conditionalFormatting sqref="S2027">
    <cfRule type="dataBar" priority="7695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{899BBD00-E7A6-4C18-9DB9-A08145C965D0}</x14:id>
        </ext>
      </extLst>
    </cfRule>
  </conditionalFormatting>
  <conditionalFormatting sqref="P2027:S2027">
    <cfRule type="expression" dxfId="6441" priority="7694">
      <formula>(IF($C2027=0,1,0)=1)</formula>
    </cfRule>
  </conditionalFormatting>
  <conditionalFormatting sqref="F2027">
    <cfRule type="expression" dxfId="6440" priority="7693">
      <formula>(IF($C2027=0,1,0)=1)</formula>
    </cfRule>
  </conditionalFormatting>
  <conditionalFormatting sqref="C2029 G2029 E2029">
    <cfRule type="expression" dxfId="6439" priority="7692">
      <formula>(IF($C2029=0,1,0)=1)</formula>
    </cfRule>
  </conditionalFormatting>
  <conditionalFormatting sqref="S2029">
    <cfRule type="dataBar" priority="7691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{D7CF6C20-0AB7-4B95-AAB7-18AE3B28F4F9}</x14:id>
        </ext>
      </extLst>
    </cfRule>
  </conditionalFormatting>
  <conditionalFormatting sqref="P2029:S2029">
    <cfRule type="expression" dxfId="6438" priority="7690">
      <formula>(IF($C2029=0,1,0)=1)</formula>
    </cfRule>
  </conditionalFormatting>
  <conditionalFormatting sqref="F2029">
    <cfRule type="expression" dxfId="6437" priority="7689">
      <formula>(IF($C2029=0,1,0)=1)</formula>
    </cfRule>
  </conditionalFormatting>
  <conditionalFormatting sqref="C2043 E2043">
    <cfRule type="expression" dxfId="6436" priority="7688">
      <formula>(IF($C2043=0,1,0)=1)</formula>
    </cfRule>
  </conditionalFormatting>
  <conditionalFormatting sqref="S2043">
    <cfRule type="dataBar" priority="7687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{B1F86341-AA68-4152-8CE0-6C862F0F1112}</x14:id>
        </ext>
      </extLst>
    </cfRule>
  </conditionalFormatting>
  <conditionalFormatting sqref="P2043:S2043">
    <cfRule type="expression" dxfId="6435" priority="7686">
      <formula>(IF($C2043=0,1,0)=1)</formula>
    </cfRule>
  </conditionalFormatting>
  <conditionalFormatting sqref="C2046 E2046">
    <cfRule type="expression" dxfId="6434" priority="7685">
      <formula>(IF($C2046=0,1,0)=1)</formula>
    </cfRule>
  </conditionalFormatting>
  <conditionalFormatting sqref="S2046">
    <cfRule type="dataBar" priority="7684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{EF5B7436-4203-48B2-97EE-7072FB5081E1}</x14:id>
        </ext>
      </extLst>
    </cfRule>
  </conditionalFormatting>
  <conditionalFormatting sqref="P2046:S2046">
    <cfRule type="expression" dxfId="6433" priority="7683">
      <formula>(IF($C2046=0,1,0)=1)</formula>
    </cfRule>
  </conditionalFormatting>
  <conditionalFormatting sqref="C2048 E2048">
    <cfRule type="expression" dxfId="6432" priority="7682">
      <formula>(IF($C2048=0,1,0)=1)</formula>
    </cfRule>
  </conditionalFormatting>
  <conditionalFormatting sqref="S2048">
    <cfRule type="dataBar" priority="7681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{1EB26BEB-D640-4140-B05D-1F2DEF6C4DE5}</x14:id>
        </ext>
      </extLst>
    </cfRule>
  </conditionalFormatting>
  <conditionalFormatting sqref="P2048:S2048">
    <cfRule type="expression" dxfId="6431" priority="7680">
      <formula>(IF($C2048=0,1,0)=1)</formula>
    </cfRule>
  </conditionalFormatting>
  <conditionalFormatting sqref="C2051 E2051">
    <cfRule type="expression" dxfId="6430" priority="7679">
      <formula>(IF($C2051=0,1,0)=1)</formula>
    </cfRule>
  </conditionalFormatting>
  <conditionalFormatting sqref="S2051">
    <cfRule type="dataBar" priority="7678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{3C7ADCA7-FEBC-4136-8A55-9111F56D1308}</x14:id>
        </ext>
      </extLst>
    </cfRule>
  </conditionalFormatting>
  <conditionalFormatting sqref="P2051:S2051">
    <cfRule type="expression" dxfId="6429" priority="7677">
      <formula>(IF($C2051=0,1,0)=1)</formula>
    </cfRule>
  </conditionalFormatting>
  <conditionalFormatting sqref="C2053 E2053">
    <cfRule type="expression" dxfId="6428" priority="7676">
      <formula>(IF($C2053=0,1,0)=1)</formula>
    </cfRule>
  </conditionalFormatting>
  <conditionalFormatting sqref="S2053">
    <cfRule type="dataBar" priority="7675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{DA80C14F-4897-4FF7-AB84-22F2547FABE8}</x14:id>
        </ext>
      </extLst>
    </cfRule>
  </conditionalFormatting>
  <conditionalFormatting sqref="P2053:S2053">
    <cfRule type="expression" dxfId="6427" priority="7674">
      <formula>(IF($C2053=0,1,0)=1)</formula>
    </cfRule>
  </conditionalFormatting>
  <conditionalFormatting sqref="C2054 E2054">
    <cfRule type="expression" dxfId="6426" priority="7673">
      <formula>(IF($C2054=0,1,0)=1)</formula>
    </cfRule>
  </conditionalFormatting>
  <conditionalFormatting sqref="S2054">
    <cfRule type="dataBar" priority="7672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{44B5EA08-5A3B-427D-B3BA-4E15A2197F55}</x14:id>
        </ext>
      </extLst>
    </cfRule>
  </conditionalFormatting>
  <conditionalFormatting sqref="P2054:S2054">
    <cfRule type="expression" dxfId="6425" priority="7671">
      <formula>(IF($C2054=0,1,0)=1)</formula>
    </cfRule>
  </conditionalFormatting>
  <conditionalFormatting sqref="C2044 E2044">
    <cfRule type="expression" dxfId="6424" priority="7670">
      <formula>(IF($C2044=0,1,0)=1)</formula>
    </cfRule>
  </conditionalFormatting>
  <conditionalFormatting sqref="S2044">
    <cfRule type="dataBar" priority="7669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{AF375325-01DF-418B-BE33-68D6C3C0B50E}</x14:id>
        </ext>
      </extLst>
    </cfRule>
  </conditionalFormatting>
  <conditionalFormatting sqref="P2044:S2044">
    <cfRule type="expression" dxfId="6423" priority="7668">
      <formula>(IF($C2044=0,1,0)=1)</formula>
    </cfRule>
  </conditionalFormatting>
  <conditionalFormatting sqref="C2045 E2045">
    <cfRule type="expression" dxfId="6422" priority="7667">
      <formula>(IF($C2045=0,1,0)=1)</formula>
    </cfRule>
  </conditionalFormatting>
  <conditionalFormatting sqref="S2045">
    <cfRule type="dataBar" priority="7666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{339D4EC1-531F-462B-9F1E-E26CB00F4629}</x14:id>
        </ext>
      </extLst>
    </cfRule>
  </conditionalFormatting>
  <conditionalFormatting sqref="P2045:S2045">
    <cfRule type="expression" dxfId="6421" priority="7665">
      <formula>(IF($C2045=0,1,0)=1)</formula>
    </cfRule>
  </conditionalFormatting>
  <conditionalFormatting sqref="C2047">
    <cfRule type="expression" dxfId="6420" priority="7664">
      <formula>(IF($C2047=0,1,0)=1)</formula>
    </cfRule>
  </conditionalFormatting>
  <conditionalFormatting sqref="S2047">
    <cfRule type="dataBar" priority="7663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{98EA137D-3F64-429A-A16A-65543C49FFD0}</x14:id>
        </ext>
      </extLst>
    </cfRule>
  </conditionalFormatting>
  <conditionalFormatting sqref="P2047:S2047">
    <cfRule type="expression" dxfId="6419" priority="7662">
      <formula>(IF($C2047=0,1,0)=1)</formula>
    </cfRule>
  </conditionalFormatting>
  <conditionalFormatting sqref="E2047">
    <cfRule type="expression" dxfId="6418" priority="7661">
      <formula>(IF($C2047=0,1,0)=1)</formula>
    </cfRule>
  </conditionalFormatting>
  <conditionalFormatting sqref="C2050 E2050">
    <cfRule type="expression" dxfId="6417" priority="7660">
      <formula>(IF($C2050=0,1,0)=1)</formula>
    </cfRule>
  </conditionalFormatting>
  <conditionalFormatting sqref="S2050">
    <cfRule type="dataBar" priority="7659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{5FD6B884-3ADB-430D-8F80-D87661913EBF}</x14:id>
        </ext>
      </extLst>
    </cfRule>
  </conditionalFormatting>
  <conditionalFormatting sqref="P2050:S2050">
    <cfRule type="expression" dxfId="6416" priority="7658">
      <formula>(IF($C2050=0,1,0)=1)</formula>
    </cfRule>
  </conditionalFormatting>
  <conditionalFormatting sqref="C2049 E2049">
    <cfRule type="expression" dxfId="6415" priority="7657">
      <formula>(IF($C2049=0,1,0)=1)</formula>
    </cfRule>
  </conditionalFormatting>
  <conditionalFormatting sqref="S2049">
    <cfRule type="dataBar" priority="7656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{23465A76-73E7-4734-99D1-58991B198287}</x14:id>
        </ext>
      </extLst>
    </cfRule>
  </conditionalFormatting>
  <conditionalFormatting sqref="P2049:S2049">
    <cfRule type="expression" dxfId="6414" priority="7655">
      <formula>(IF($C2049=0,1,0)=1)</formula>
    </cfRule>
  </conditionalFormatting>
  <conditionalFormatting sqref="C2052 E2052">
    <cfRule type="expression" dxfId="6413" priority="7654">
      <formula>(IF($C2052=0,1,0)=1)</formula>
    </cfRule>
  </conditionalFormatting>
  <conditionalFormatting sqref="S2052">
    <cfRule type="dataBar" priority="7653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{3B73EF49-1D4F-457D-993D-60DDE4BCC7D6}</x14:id>
        </ext>
      </extLst>
    </cfRule>
  </conditionalFormatting>
  <conditionalFormatting sqref="P2052:S2052">
    <cfRule type="expression" dxfId="6412" priority="7652">
      <formula>(IF($C2052=0,1,0)=1)</formula>
    </cfRule>
  </conditionalFormatting>
  <conditionalFormatting sqref="F2043:F2054">
    <cfRule type="expression" dxfId="6411" priority="7651">
      <formula>(IF($C2043=0,1,0)=1)</formula>
    </cfRule>
  </conditionalFormatting>
  <conditionalFormatting sqref="C2056 E2056">
    <cfRule type="expression" dxfId="6410" priority="7650">
      <formula>(IF($C2056=0,1,0)=1)</formula>
    </cfRule>
  </conditionalFormatting>
  <conditionalFormatting sqref="S2056">
    <cfRule type="dataBar" priority="7649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{393FB86D-9180-4C2B-B218-1052B7405F3E}</x14:id>
        </ext>
      </extLst>
    </cfRule>
  </conditionalFormatting>
  <conditionalFormatting sqref="P2056:S2056">
    <cfRule type="expression" dxfId="6409" priority="7648">
      <formula>(IF($C2056=0,1,0)=1)</formula>
    </cfRule>
  </conditionalFormatting>
  <conditionalFormatting sqref="F2056">
    <cfRule type="expression" dxfId="6408" priority="7647">
      <formula>(IF($C2056=0,1,0)=1)</formula>
    </cfRule>
  </conditionalFormatting>
  <conditionalFormatting sqref="C2057 E2057">
    <cfRule type="expression" dxfId="6407" priority="7646">
      <formula>(IF($C2057=0,1,0)=1)</formula>
    </cfRule>
  </conditionalFormatting>
  <conditionalFormatting sqref="S2057">
    <cfRule type="dataBar" priority="7645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{4B4B3A65-513F-4E34-B446-62F610EF7FE4}</x14:id>
        </ext>
      </extLst>
    </cfRule>
  </conditionalFormatting>
  <conditionalFormatting sqref="P2057:S2057">
    <cfRule type="expression" dxfId="6406" priority="7644">
      <formula>(IF($C2057=0,1,0)=1)</formula>
    </cfRule>
  </conditionalFormatting>
  <conditionalFormatting sqref="C2060 E2060">
    <cfRule type="expression" dxfId="6405" priority="7643">
      <formula>(IF($C2060=0,1,0)=1)</formula>
    </cfRule>
  </conditionalFormatting>
  <conditionalFormatting sqref="S2060">
    <cfRule type="dataBar" priority="7642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{422D3678-D9E0-45C3-AE78-0C6C489EB46D}</x14:id>
        </ext>
      </extLst>
    </cfRule>
  </conditionalFormatting>
  <conditionalFormatting sqref="P2060:S2060">
    <cfRule type="expression" dxfId="6404" priority="7641">
      <formula>(IF($C2060=0,1,0)=1)</formula>
    </cfRule>
  </conditionalFormatting>
  <conditionalFormatting sqref="C2062 E2062">
    <cfRule type="expression" dxfId="6403" priority="7640">
      <formula>(IF($C2062=0,1,0)=1)</formula>
    </cfRule>
  </conditionalFormatting>
  <conditionalFormatting sqref="S2062">
    <cfRule type="dataBar" priority="7639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{06635CB9-A6ED-4E58-B56F-BAA471F51C61}</x14:id>
        </ext>
      </extLst>
    </cfRule>
  </conditionalFormatting>
  <conditionalFormatting sqref="P2062:S2062">
    <cfRule type="expression" dxfId="6402" priority="7638">
      <formula>(IF($C2062=0,1,0)=1)</formula>
    </cfRule>
  </conditionalFormatting>
  <conditionalFormatting sqref="C2065 E2065">
    <cfRule type="expression" dxfId="6401" priority="7637">
      <formula>(IF($C2065=0,1,0)=1)</formula>
    </cfRule>
  </conditionalFormatting>
  <conditionalFormatting sqref="S2065">
    <cfRule type="dataBar" priority="7636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{856D588D-1212-45F8-BB09-82885473A41A}</x14:id>
        </ext>
      </extLst>
    </cfRule>
  </conditionalFormatting>
  <conditionalFormatting sqref="P2065:S2065">
    <cfRule type="expression" dxfId="6400" priority="7635">
      <formula>(IF($C2065=0,1,0)=1)</formula>
    </cfRule>
  </conditionalFormatting>
  <conditionalFormatting sqref="C2067 E2067">
    <cfRule type="expression" dxfId="6399" priority="7634">
      <formula>(IF($C2067=0,1,0)=1)</formula>
    </cfRule>
  </conditionalFormatting>
  <conditionalFormatting sqref="S2067">
    <cfRule type="dataBar" priority="7633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{6BCBCEC0-B230-4735-BE66-2DEFFE62EB3F}</x14:id>
        </ext>
      </extLst>
    </cfRule>
  </conditionalFormatting>
  <conditionalFormatting sqref="P2067:S2067">
    <cfRule type="expression" dxfId="6398" priority="7632">
      <formula>(IF($C2067=0,1,0)=1)</formula>
    </cfRule>
  </conditionalFormatting>
  <conditionalFormatting sqref="C2068 E2068">
    <cfRule type="expression" dxfId="6397" priority="7631">
      <formula>(IF($C2068=0,1,0)=1)</formula>
    </cfRule>
  </conditionalFormatting>
  <conditionalFormatting sqref="S2068">
    <cfRule type="dataBar" priority="7630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{BC5EB4E4-36B8-4327-9F74-F6FE11ABAEF6}</x14:id>
        </ext>
      </extLst>
    </cfRule>
  </conditionalFormatting>
  <conditionalFormatting sqref="P2068:S2068">
    <cfRule type="expression" dxfId="6396" priority="7629">
      <formula>(IF($C2068=0,1,0)=1)</formula>
    </cfRule>
  </conditionalFormatting>
  <conditionalFormatting sqref="C2058 E2058">
    <cfRule type="expression" dxfId="6395" priority="7628">
      <formula>(IF($C2058=0,1,0)=1)</formula>
    </cfRule>
  </conditionalFormatting>
  <conditionalFormatting sqref="S2058">
    <cfRule type="dataBar" priority="7627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{EE262C16-65C6-4471-BF5B-03B792BE1CAD}</x14:id>
        </ext>
      </extLst>
    </cfRule>
  </conditionalFormatting>
  <conditionalFormatting sqref="P2058:S2058">
    <cfRule type="expression" dxfId="6394" priority="7626">
      <formula>(IF($C2058=0,1,0)=1)</formula>
    </cfRule>
  </conditionalFormatting>
  <conditionalFormatting sqref="C2059 E2059">
    <cfRule type="expression" dxfId="6393" priority="7625">
      <formula>(IF($C2059=0,1,0)=1)</formula>
    </cfRule>
  </conditionalFormatting>
  <conditionalFormatting sqref="S2059">
    <cfRule type="dataBar" priority="7624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{EA7A87E5-0CD9-4376-97AB-FB3FEB788C57}</x14:id>
        </ext>
      </extLst>
    </cfRule>
  </conditionalFormatting>
  <conditionalFormatting sqref="P2059:S2059">
    <cfRule type="expression" dxfId="6392" priority="7623">
      <formula>(IF($C2059=0,1,0)=1)</formula>
    </cfRule>
  </conditionalFormatting>
  <conditionalFormatting sqref="C2061">
    <cfRule type="expression" dxfId="6391" priority="7622">
      <formula>(IF($C2061=0,1,0)=1)</formula>
    </cfRule>
  </conditionalFormatting>
  <conditionalFormatting sqref="S2061">
    <cfRule type="dataBar" priority="7621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{5160A27C-2BE5-4675-8A8C-548B1200B5EE}</x14:id>
        </ext>
      </extLst>
    </cfRule>
  </conditionalFormatting>
  <conditionalFormatting sqref="P2061:S2061">
    <cfRule type="expression" dxfId="6390" priority="7620">
      <formula>(IF($C2061=0,1,0)=1)</formula>
    </cfRule>
  </conditionalFormatting>
  <conditionalFormatting sqref="E2061">
    <cfRule type="expression" dxfId="6389" priority="7619">
      <formula>(IF($C2061=0,1,0)=1)</formula>
    </cfRule>
  </conditionalFormatting>
  <conditionalFormatting sqref="C2064 E2064">
    <cfRule type="expression" dxfId="6388" priority="7618">
      <formula>(IF($C2064=0,1,0)=1)</formula>
    </cfRule>
  </conditionalFormatting>
  <conditionalFormatting sqref="S2064">
    <cfRule type="dataBar" priority="7617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{3FB13711-3C9E-43CC-9BC0-D6CC16160D8C}</x14:id>
        </ext>
      </extLst>
    </cfRule>
  </conditionalFormatting>
  <conditionalFormatting sqref="P2064:S2064">
    <cfRule type="expression" dxfId="6387" priority="7616">
      <formula>(IF($C2064=0,1,0)=1)</formula>
    </cfRule>
  </conditionalFormatting>
  <conditionalFormatting sqref="C2063 E2063">
    <cfRule type="expression" dxfId="6386" priority="7615">
      <formula>(IF($C2063=0,1,0)=1)</formula>
    </cfRule>
  </conditionalFormatting>
  <conditionalFormatting sqref="S2063">
    <cfRule type="dataBar" priority="7614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{B46E318F-6DA0-485F-AB0C-920AE73275AC}</x14:id>
        </ext>
      </extLst>
    </cfRule>
  </conditionalFormatting>
  <conditionalFormatting sqref="K2063 P2063:S2063">
    <cfRule type="expression" dxfId="6385" priority="7613">
      <formula>(IF($C2063=0,1,0)=1)</formula>
    </cfRule>
  </conditionalFormatting>
  <conditionalFormatting sqref="C2066 E2066">
    <cfRule type="expression" dxfId="6384" priority="7612">
      <formula>(IF($C2066=0,1,0)=1)</formula>
    </cfRule>
  </conditionalFormatting>
  <conditionalFormatting sqref="S2066">
    <cfRule type="dataBar" priority="7611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{2F395E2D-2171-4532-97EF-876C21C0CB06}</x14:id>
        </ext>
      </extLst>
    </cfRule>
  </conditionalFormatting>
  <conditionalFormatting sqref="P2066:S2066">
    <cfRule type="expression" dxfId="6383" priority="7610">
      <formula>(IF($C2066=0,1,0)=1)</formula>
    </cfRule>
  </conditionalFormatting>
  <conditionalFormatting sqref="F2057:F2068">
    <cfRule type="expression" dxfId="6382" priority="7609">
      <formula>(IF($C2057=0,1,0)=1)</formula>
    </cfRule>
  </conditionalFormatting>
  <conditionalFormatting sqref="C2084 E2084">
    <cfRule type="expression" dxfId="6381" priority="7608">
      <formula>(IF($C2084=0,1,0)=1)</formula>
    </cfRule>
  </conditionalFormatting>
  <conditionalFormatting sqref="S2084">
    <cfRule type="dataBar" priority="7607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{FF1C6C91-E0C2-416C-8049-C27B067A007C}</x14:id>
        </ext>
      </extLst>
    </cfRule>
  </conditionalFormatting>
  <conditionalFormatting sqref="K2084 P2084:S2084">
    <cfRule type="expression" dxfId="6380" priority="7606">
      <formula>(IF($C2084=0,1,0)=1)</formula>
    </cfRule>
  </conditionalFormatting>
  <conditionalFormatting sqref="C2087 E2087">
    <cfRule type="expression" dxfId="6379" priority="7605">
      <formula>(IF($C2087=0,1,0)=1)</formula>
    </cfRule>
  </conditionalFormatting>
  <conditionalFormatting sqref="S2087">
    <cfRule type="dataBar" priority="7604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{FB450D1F-9A35-40FC-8431-2A597BFD9BCC}</x14:id>
        </ext>
      </extLst>
    </cfRule>
  </conditionalFormatting>
  <conditionalFormatting sqref="K2087 P2087:S2087">
    <cfRule type="expression" dxfId="6378" priority="7603">
      <formula>(IF($C2087=0,1,0)=1)</formula>
    </cfRule>
  </conditionalFormatting>
  <conditionalFormatting sqref="C2089 E2089">
    <cfRule type="expression" dxfId="6377" priority="7602">
      <formula>(IF($C2089=0,1,0)=1)</formula>
    </cfRule>
  </conditionalFormatting>
  <conditionalFormatting sqref="S2089">
    <cfRule type="dataBar" priority="7601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{4567356E-04F0-4C93-8A2A-60EA4CB66EF3}</x14:id>
        </ext>
      </extLst>
    </cfRule>
  </conditionalFormatting>
  <conditionalFormatting sqref="K2089 P2089:S2089">
    <cfRule type="expression" dxfId="6376" priority="7600">
      <formula>(IF($C2089=0,1,0)=1)</formula>
    </cfRule>
  </conditionalFormatting>
  <conditionalFormatting sqref="C2092 E2092">
    <cfRule type="expression" dxfId="6375" priority="7599">
      <formula>(IF($C2092=0,1,0)=1)</formula>
    </cfRule>
  </conditionalFormatting>
  <conditionalFormatting sqref="S2092">
    <cfRule type="dataBar" priority="7598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{ABFDCC6F-A938-4984-A0E3-C7E0764B4C80}</x14:id>
        </ext>
      </extLst>
    </cfRule>
  </conditionalFormatting>
  <conditionalFormatting sqref="P2094:Q2094 P2096:Q2096 P2098:Q2098 P2100:Q2100 P2092:S2092">
    <cfRule type="expression" dxfId="6374" priority="7597">
      <formula>(IF($C2092=0,1,0)=1)</formula>
    </cfRule>
  </conditionalFormatting>
  <conditionalFormatting sqref="C2094 E2094">
    <cfRule type="expression" dxfId="6373" priority="7596">
      <formula>(IF($C2094=0,1,0)=1)</formula>
    </cfRule>
  </conditionalFormatting>
  <conditionalFormatting sqref="S2094">
    <cfRule type="dataBar" priority="7595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{35EA817F-9EA9-4564-8F99-D89F6A72EFFA}</x14:id>
        </ext>
      </extLst>
    </cfRule>
  </conditionalFormatting>
  <conditionalFormatting sqref="K2094 R2094:S2094">
    <cfRule type="expression" dxfId="6372" priority="7594">
      <formula>(IF($C2094=0,1,0)=1)</formula>
    </cfRule>
  </conditionalFormatting>
  <conditionalFormatting sqref="C2095 E2095">
    <cfRule type="expression" dxfId="6371" priority="7593">
      <formula>(IF($C2095=0,1,0)=1)</formula>
    </cfRule>
  </conditionalFormatting>
  <conditionalFormatting sqref="S2095">
    <cfRule type="dataBar" priority="7592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{E73AD0DD-3B5F-40C2-8D98-3D97992F1685}</x14:id>
        </ext>
      </extLst>
    </cfRule>
  </conditionalFormatting>
  <conditionalFormatting sqref="K2095 R2095:S2095">
    <cfRule type="expression" dxfId="6370" priority="7591">
      <formula>(IF($C2095=0,1,0)=1)</formula>
    </cfRule>
  </conditionalFormatting>
  <conditionalFormatting sqref="C2102:C2103 E2102:E2103">
    <cfRule type="expression" dxfId="6369" priority="7590">
      <formula>(IF($C2102=0,1,0)=1)</formula>
    </cfRule>
  </conditionalFormatting>
  <conditionalFormatting sqref="S2102:S2103">
    <cfRule type="dataBar" priority="7589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{3F346E1F-EFD2-4CEA-8BF0-770ABAEA64B6}</x14:id>
        </ext>
      </extLst>
    </cfRule>
  </conditionalFormatting>
  <conditionalFormatting sqref="K2103 P2102:S2103">
    <cfRule type="expression" dxfId="6368" priority="7588">
      <formula>(IF($C2102=0,1,0)=1)</formula>
    </cfRule>
  </conditionalFormatting>
  <conditionalFormatting sqref="F2102:F2103">
    <cfRule type="expression" dxfId="6367" priority="7587">
      <formula>(IF($C2102=0,1,0)=1)</formula>
    </cfRule>
  </conditionalFormatting>
  <conditionalFormatting sqref="C2105 E2105">
    <cfRule type="expression" dxfId="6366" priority="7586">
      <formula>(IF($C2105=0,1,0)=1)</formula>
    </cfRule>
  </conditionalFormatting>
  <conditionalFormatting sqref="S2105">
    <cfRule type="dataBar" priority="7585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{8018CF8E-55D4-44D3-9343-92D0337CDCD9}</x14:id>
        </ext>
      </extLst>
    </cfRule>
  </conditionalFormatting>
  <conditionalFormatting sqref="K2105 P2105:S2105">
    <cfRule type="expression" dxfId="6365" priority="7584">
      <formula>(IF($C2105=0,1,0)=1)</formula>
    </cfRule>
  </conditionalFormatting>
  <conditionalFormatting sqref="F2105">
    <cfRule type="expression" dxfId="6364" priority="7583">
      <formula>(IF($C2105=0,1,0)=1)</formula>
    </cfRule>
  </conditionalFormatting>
  <conditionalFormatting sqref="C2108 E2108">
    <cfRule type="expression" dxfId="6363" priority="7582">
      <formula>(IF($C2108=0,1,0)=1)</formula>
    </cfRule>
  </conditionalFormatting>
  <conditionalFormatting sqref="S2108">
    <cfRule type="dataBar" priority="7581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{4923FB8E-0ECC-4589-BFE4-7151338EF4D9}</x14:id>
        </ext>
      </extLst>
    </cfRule>
  </conditionalFormatting>
  <conditionalFormatting sqref="K2108 P2108:S2108">
    <cfRule type="expression" dxfId="6362" priority="7580">
      <formula>(IF($C2108=0,1,0)=1)</formula>
    </cfRule>
  </conditionalFormatting>
  <conditionalFormatting sqref="F2108">
    <cfRule type="expression" dxfId="6361" priority="7579">
      <formula>(IF($C2108=0,1,0)=1)</formula>
    </cfRule>
  </conditionalFormatting>
  <conditionalFormatting sqref="C2107 E2107">
    <cfRule type="expression" dxfId="6360" priority="7578">
      <formula>(IF($C2107=0,1,0)=1)</formula>
    </cfRule>
  </conditionalFormatting>
  <conditionalFormatting sqref="S2107">
    <cfRule type="dataBar" priority="7577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{9C7DC973-D902-43EB-8656-07B6AE2BB88A}</x14:id>
        </ext>
      </extLst>
    </cfRule>
  </conditionalFormatting>
  <conditionalFormatting sqref="K2107 P2107:S2107">
    <cfRule type="expression" dxfId="6359" priority="7576">
      <formula>(IF($C2107=0,1,0)=1)</formula>
    </cfRule>
  </conditionalFormatting>
  <conditionalFormatting sqref="F2107">
    <cfRule type="expression" dxfId="6358" priority="7575">
      <formula>(IF($C2107=0,1,0)=1)</formula>
    </cfRule>
  </conditionalFormatting>
  <conditionalFormatting sqref="C2110 E2110">
    <cfRule type="expression" dxfId="6357" priority="7574">
      <formula>(IF($C2110=0,1,0)=1)</formula>
    </cfRule>
  </conditionalFormatting>
  <conditionalFormatting sqref="S2110">
    <cfRule type="dataBar" priority="7573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{F141080B-E178-474B-913F-E77849A1BCD2}</x14:id>
        </ext>
      </extLst>
    </cfRule>
  </conditionalFormatting>
  <conditionalFormatting sqref="K2110 P2110:S2110">
    <cfRule type="expression" dxfId="6356" priority="7572">
      <formula>(IF($C2110=0,1,0)=1)</formula>
    </cfRule>
  </conditionalFormatting>
  <conditionalFormatting sqref="F2110">
    <cfRule type="expression" dxfId="6355" priority="7571">
      <formula>(IF($C2110=0,1,0)=1)</formula>
    </cfRule>
  </conditionalFormatting>
  <conditionalFormatting sqref="F2071 F2074 F2076 F2079 F2081:F2082">
    <cfRule type="expression" dxfId="6354" priority="7570">
      <formula>(IF($C2071=0,1,0)=1)</formula>
    </cfRule>
  </conditionalFormatting>
  <conditionalFormatting sqref="C2071 E2071">
    <cfRule type="expression" dxfId="6353" priority="7569">
      <formula>(IF($C2071=0,1,0)=1)</formula>
    </cfRule>
  </conditionalFormatting>
  <conditionalFormatting sqref="S2071">
    <cfRule type="dataBar" priority="7568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{750EBBDE-4549-4BEF-AF84-787130868EDB}</x14:id>
        </ext>
      </extLst>
    </cfRule>
  </conditionalFormatting>
  <conditionalFormatting sqref="K2071 P2071:S2071">
    <cfRule type="expression" dxfId="6352" priority="7567">
      <formula>(IF($C2071=0,1,0)=1)</formula>
    </cfRule>
  </conditionalFormatting>
  <conditionalFormatting sqref="C2074 E2074">
    <cfRule type="expression" dxfId="6351" priority="7566">
      <formula>(IF($C2074=0,1,0)=1)</formula>
    </cfRule>
  </conditionalFormatting>
  <conditionalFormatting sqref="S2074">
    <cfRule type="dataBar" priority="7565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{6D93DCF3-4352-4D0D-ABF8-743C2791C0E4}</x14:id>
        </ext>
      </extLst>
    </cfRule>
  </conditionalFormatting>
  <conditionalFormatting sqref="K2074 P2074:S2074">
    <cfRule type="expression" dxfId="6350" priority="7564">
      <formula>(IF($C2074=0,1,0)=1)</formula>
    </cfRule>
  </conditionalFormatting>
  <conditionalFormatting sqref="C2076 E2076">
    <cfRule type="expression" dxfId="6349" priority="7563">
      <formula>(IF($C2076=0,1,0)=1)</formula>
    </cfRule>
  </conditionalFormatting>
  <conditionalFormatting sqref="S2076">
    <cfRule type="dataBar" priority="7562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{3025D8E6-FD69-4BFF-9A32-97892FEF1E52}</x14:id>
        </ext>
      </extLst>
    </cfRule>
  </conditionalFormatting>
  <conditionalFormatting sqref="K2076 P2076:S2076">
    <cfRule type="expression" dxfId="6348" priority="7561">
      <formula>(IF($C2076=0,1,0)=1)</formula>
    </cfRule>
  </conditionalFormatting>
  <conditionalFormatting sqref="C2079 E2079">
    <cfRule type="expression" dxfId="6347" priority="7560">
      <formula>(IF($C2079=0,1,0)=1)</formula>
    </cfRule>
  </conditionalFormatting>
  <conditionalFormatting sqref="S2079">
    <cfRule type="dataBar" priority="7559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{A7AADAE9-011C-4304-AB0F-A4304E36E5A1}</x14:id>
        </ext>
      </extLst>
    </cfRule>
  </conditionalFormatting>
  <conditionalFormatting sqref="K2079 P2079:S2079">
    <cfRule type="expression" dxfId="6346" priority="7558">
      <formula>(IF($C2079=0,1,0)=1)</formula>
    </cfRule>
  </conditionalFormatting>
  <conditionalFormatting sqref="C2081 E2081">
    <cfRule type="expression" dxfId="6345" priority="7557">
      <formula>(IF($C2081=0,1,0)=1)</formula>
    </cfRule>
  </conditionalFormatting>
  <conditionalFormatting sqref="S2081">
    <cfRule type="dataBar" priority="7556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{5FF4D0D7-E52A-430C-A3D6-6E3C96D5BB72}</x14:id>
        </ext>
      </extLst>
    </cfRule>
  </conditionalFormatting>
  <conditionalFormatting sqref="P2081:S2081">
    <cfRule type="expression" dxfId="6344" priority="7555">
      <formula>(IF($C2081=0,1,0)=1)</formula>
    </cfRule>
  </conditionalFormatting>
  <conditionalFormatting sqref="C2082 E2082">
    <cfRule type="expression" dxfId="6343" priority="7554">
      <formula>(IF($C2082=0,1,0)=1)</formula>
    </cfRule>
  </conditionalFormatting>
  <conditionalFormatting sqref="S2082">
    <cfRule type="dataBar" priority="7553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{47EC7BCC-9E4B-40F4-B1A5-D9934A438A15}</x14:id>
        </ext>
      </extLst>
    </cfRule>
  </conditionalFormatting>
  <conditionalFormatting sqref="K2082 P2082:S2082">
    <cfRule type="expression" dxfId="6342" priority="7552">
      <formula>(IF($C2082=0,1,0)=1)</formula>
    </cfRule>
  </conditionalFormatting>
  <conditionalFormatting sqref="I2006:J2013">
    <cfRule type="expression" dxfId="6341" priority="7551">
      <formula>(IF($C2006=0,1,0)=1)</formula>
    </cfRule>
  </conditionalFormatting>
  <conditionalFormatting sqref="C2072 E2072">
    <cfRule type="expression" dxfId="6340" priority="7550">
      <formula>(IF($C2072=0,1,0)=1)</formula>
    </cfRule>
  </conditionalFormatting>
  <conditionalFormatting sqref="C2078 E2078">
    <cfRule type="expression" dxfId="6339" priority="7538">
      <formula>(IF($C2078=0,1,0)=1)</formula>
    </cfRule>
  </conditionalFormatting>
  <conditionalFormatting sqref="K2078 P2078:S2078">
    <cfRule type="expression" dxfId="6338" priority="7536">
      <formula>(IF($C2078=0,1,0)=1)</formula>
    </cfRule>
  </conditionalFormatting>
  <conditionalFormatting sqref="S2072">
    <cfRule type="dataBar" priority="7549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{276BFE52-BED9-4C40-B5C7-3AA2EC21FE1C}</x14:id>
        </ext>
      </extLst>
    </cfRule>
  </conditionalFormatting>
  <conditionalFormatting sqref="P2072:S2072">
    <cfRule type="expression" dxfId="6337" priority="7548">
      <formula>(IF($C2072=0,1,0)=1)</formula>
    </cfRule>
  </conditionalFormatting>
  <conditionalFormatting sqref="C2073 E2073">
    <cfRule type="expression" dxfId="6336" priority="7547">
      <formula>(IF($C2073=0,1,0)=1)</formula>
    </cfRule>
  </conditionalFormatting>
  <conditionalFormatting sqref="S2073">
    <cfRule type="dataBar" priority="7546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{85D0D805-6F6C-4974-A0A4-D9ABF5110DE1}</x14:id>
        </ext>
      </extLst>
    </cfRule>
  </conditionalFormatting>
  <conditionalFormatting sqref="K2073 P2073:S2073">
    <cfRule type="expression" dxfId="6335" priority="7545">
      <formula>(IF($C2073=0,1,0)=1)</formula>
    </cfRule>
  </conditionalFormatting>
  <conditionalFormatting sqref="F2072:F2073">
    <cfRule type="expression" dxfId="6334" priority="7544">
      <formula>(IF($C2072=0,1,0)=1)</formula>
    </cfRule>
  </conditionalFormatting>
  <conditionalFormatting sqref="C2075">
    <cfRule type="expression" dxfId="6333" priority="7543">
      <formula>(IF($C2075=0,1,0)=1)</formula>
    </cfRule>
  </conditionalFormatting>
  <conditionalFormatting sqref="S2075">
    <cfRule type="dataBar" priority="7542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{77BD530E-7A61-418D-AB24-59B7938BCA34}</x14:id>
        </ext>
      </extLst>
    </cfRule>
  </conditionalFormatting>
  <conditionalFormatting sqref="K2075 P2075:S2075">
    <cfRule type="expression" dxfId="6332" priority="7541">
      <formula>(IF($C2075=0,1,0)=1)</formula>
    </cfRule>
  </conditionalFormatting>
  <conditionalFormatting sqref="E2075">
    <cfRule type="expression" dxfId="6331" priority="7540">
      <formula>(IF($C2075=0,1,0)=1)</formula>
    </cfRule>
  </conditionalFormatting>
  <conditionalFormatting sqref="F2075">
    <cfRule type="expression" dxfId="6330" priority="7539">
      <formula>(IF($C2075=0,1,0)=1)</formula>
    </cfRule>
  </conditionalFormatting>
  <conditionalFormatting sqref="S2078">
    <cfRule type="dataBar" priority="7537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{D718A27D-FE2E-479B-B9E6-0A5AB8865AFE}</x14:id>
        </ext>
      </extLst>
    </cfRule>
  </conditionalFormatting>
  <conditionalFormatting sqref="C2077 E2077">
    <cfRule type="expression" dxfId="6329" priority="7535">
      <formula>(IF($C2077=0,1,0)=1)</formula>
    </cfRule>
  </conditionalFormatting>
  <conditionalFormatting sqref="S2077">
    <cfRule type="dataBar" priority="7534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{6A9D1772-7B8A-4216-BD72-48DC7AAFDA77}</x14:id>
        </ext>
      </extLst>
    </cfRule>
  </conditionalFormatting>
  <conditionalFormatting sqref="K2077 P2077:S2077">
    <cfRule type="expression" dxfId="6328" priority="7533">
      <formula>(IF($C2077=0,1,0)=1)</formula>
    </cfRule>
  </conditionalFormatting>
  <conditionalFormatting sqref="F2077:F2078">
    <cfRule type="expression" dxfId="6327" priority="7532">
      <formula>(IF($C2077=0,1,0)=1)</formula>
    </cfRule>
  </conditionalFormatting>
  <conditionalFormatting sqref="C2080 E2080">
    <cfRule type="expression" dxfId="6326" priority="7531">
      <formula>(IF($C2080=0,1,0)=1)</formula>
    </cfRule>
  </conditionalFormatting>
  <conditionalFormatting sqref="S2080">
    <cfRule type="dataBar" priority="7530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{76A8E018-AA96-44E1-BD28-4ED7C75683FF}</x14:id>
        </ext>
      </extLst>
    </cfRule>
  </conditionalFormatting>
  <conditionalFormatting sqref="K2080 P2080:S2080">
    <cfRule type="expression" dxfId="6325" priority="7529">
      <formula>(IF($C2080=0,1,0)=1)</formula>
    </cfRule>
  </conditionalFormatting>
  <conditionalFormatting sqref="F2080">
    <cfRule type="expression" dxfId="6324" priority="7528">
      <formula>(IF($C2080=0,1,0)=1)</formula>
    </cfRule>
  </conditionalFormatting>
  <conditionalFormatting sqref="C2085 E2085">
    <cfRule type="expression" dxfId="6323" priority="7527">
      <formula>(IF($C2085=0,1,0)=1)</formula>
    </cfRule>
  </conditionalFormatting>
  <conditionalFormatting sqref="S2085">
    <cfRule type="dataBar" priority="7526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{2FF22529-F89A-40E3-9A5B-FBD513C1608A}</x14:id>
        </ext>
      </extLst>
    </cfRule>
  </conditionalFormatting>
  <conditionalFormatting sqref="K2085 P2085:S2085">
    <cfRule type="expression" dxfId="6322" priority="7525">
      <formula>(IF($C2085=0,1,0)=1)</formula>
    </cfRule>
  </conditionalFormatting>
  <conditionalFormatting sqref="C2086 E2086">
    <cfRule type="expression" dxfId="6321" priority="7524">
      <formula>(IF($C2086=0,1,0)=1)</formula>
    </cfRule>
  </conditionalFormatting>
  <conditionalFormatting sqref="S2086">
    <cfRule type="dataBar" priority="7523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{542D324F-EA4E-4CE7-92FB-7C539BC768F9}</x14:id>
        </ext>
      </extLst>
    </cfRule>
  </conditionalFormatting>
  <conditionalFormatting sqref="K2086 P2086:S2086">
    <cfRule type="expression" dxfId="6320" priority="7522">
      <formula>(IF($C2086=0,1,0)=1)</formula>
    </cfRule>
  </conditionalFormatting>
  <conditionalFormatting sqref="F2085:F2086">
    <cfRule type="expression" dxfId="6319" priority="7521">
      <formula>(IF($C2085=0,1,0)=1)</formula>
    </cfRule>
  </conditionalFormatting>
  <conditionalFormatting sqref="C2088">
    <cfRule type="expression" dxfId="6318" priority="7520">
      <formula>(IF($C2088=0,1,0)=1)</formula>
    </cfRule>
  </conditionalFormatting>
  <conditionalFormatting sqref="S2088">
    <cfRule type="dataBar" priority="7519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{20882B61-4594-4E21-9952-5EDBBD1CD65C}</x14:id>
        </ext>
      </extLst>
    </cfRule>
  </conditionalFormatting>
  <conditionalFormatting sqref="K2088 P2088:S2088">
    <cfRule type="expression" dxfId="6317" priority="7518">
      <formula>(IF($C2088=0,1,0)=1)</formula>
    </cfRule>
  </conditionalFormatting>
  <conditionalFormatting sqref="E2088">
    <cfRule type="expression" dxfId="6316" priority="7517">
      <formula>(IF($C2088=0,1,0)=1)</formula>
    </cfRule>
  </conditionalFormatting>
  <conditionalFormatting sqref="F2088">
    <cfRule type="expression" dxfId="6315" priority="7516">
      <formula>(IF($C2088=0,1,0)=1)</formula>
    </cfRule>
  </conditionalFormatting>
  <conditionalFormatting sqref="C2091 E2091">
    <cfRule type="expression" dxfId="6314" priority="7515">
      <formula>(IF($C2091=0,1,0)=1)</formula>
    </cfRule>
  </conditionalFormatting>
  <conditionalFormatting sqref="S2091">
    <cfRule type="dataBar" priority="7514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{5A0A0CCC-04C7-4416-8271-81489970735E}</x14:id>
        </ext>
      </extLst>
    </cfRule>
  </conditionalFormatting>
  <conditionalFormatting sqref="K2091 P2091:S2091">
    <cfRule type="expression" dxfId="6313" priority="7513">
      <formula>(IF($C2091=0,1,0)=1)</formula>
    </cfRule>
  </conditionalFormatting>
  <conditionalFormatting sqref="C2090 E2090">
    <cfRule type="expression" dxfId="6312" priority="7512">
      <formula>(IF($C2090=0,1,0)=1)</formula>
    </cfRule>
  </conditionalFormatting>
  <conditionalFormatting sqref="S2090">
    <cfRule type="dataBar" priority="7511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{8FA4B652-E00D-436F-B86F-DFB884BD8D42}</x14:id>
        </ext>
      </extLst>
    </cfRule>
  </conditionalFormatting>
  <conditionalFormatting sqref="K2090 P2090:S2090">
    <cfRule type="expression" dxfId="6311" priority="7510">
      <formula>(IF($C2090=0,1,0)=1)</formula>
    </cfRule>
  </conditionalFormatting>
  <conditionalFormatting sqref="F2090:F2091">
    <cfRule type="expression" dxfId="6310" priority="7509">
      <formula>(IF($C2090=0,1,0)=1)</formula>
    </cfRule>
  </conditionalFormatting>
  <conditionalFormatting sqref="C2093 E2093">
    <cfRule type="expression" dxfId="6309" priority="7508">
      <formula>(IF($C2093=0,1,0)=1)</formula>
    </cfRule>
  </conditionalFormatting>
  <conditionalFormatting sqref="S2093">
    <cfRule type="dataBar" priority="7507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{F3DB2216-C181-480F-946B-6BB570A9077F}</x14:id>
        </ext>
      </extLst>
    </cfRule>
  </conditionalFormatting>
  <conditionalFormatting sqref="K2093 P2095:Q2095 P2097:Q2097 P2099:Q2099 P2101:Q2101 P2093:S2093">
    <cfRule type="expression" dxfId="6308" priority="7506">
      <formula>(IF($C2093=0,1,0)=1)</formula>
    </cfRule>
  </conditionalFormatting>
  <conditionalFormatting sqref="F2093">
    <cfRule type="expression" dxfId="6307" priority="7505">
      <formula>(IF($C2093=0,1,0)=1)</formula>
    </cfRule>
  </conditionalFormatting>
  <conditionalFormatting sqref="C2001:D2003">
    <cfRule type="expression" dxfId="6306" priority="7504">
      <formula>(IF($C2001=0,1,0)=1)</formula>
    </cfRule>
  </conditionalFormatting>
  <conditionalFormatting sqref="H2001">
    <cfRule type="iconSet" priority="7895">
      <iconSet iconSet="3Symbols" showValue="0">
        <cfvo type="percent" val="0"/>
        <cfvo type="num" val="0"/>
        <cfvo type="num" val="1"/>
      </iconSet>
    </cfRule>
  </conditionalFormatting>
  <conditionalFormatting sqref="E2001">
    <cfRule type="expression" dxfId="6305" priority="7503">
      <formula>(IF($C2001=0,1,0)=1)</formula>
    </cfRule>
  </conditionalFormatting>
  <conditionalFormatting sqref="G2001">
    <cfRule type="expression" dxfId="6304" priority="7502">
      <formula>(IF($C2001=0,1,0)=1)</formula>
    </cfRule>
  </conditionalFormatting>
  <conditionalFormatting sqref="F2001">
    <cfRule type="expression" dxfId="6303" priority="7501">
      <formula>(IF($C2001=0,1,0)=1)</formula>
    </cfRule>
  </conditionalFormatting>
  <conditionalFormatting sqref="C2040:G2040 E2033 C2034:E2039 F2033:G2039 C2097:E2098 F2097:G2099 E2099 C2001:G2018 E2019:G2032 E2100:G2114 C2019:D2033 C2041:E2070 C2099:D2114 E2080:G2082 F2041:G2079 E2071:E2079 C2084:G2096 C2071:D2082">
    <cfRule type="expression" dxfId="6302" priority="7896">
      <formula>$H2001&lt;0</formula>
    </cfRule>
    <cfRule type="expression" dxfId="6301" priority="7897">
      <formula>(IF($C2001=1,1,0)=1)</formula>
    </cfRule>
    <cfRule type="expression" dxfId="6300" priority="7898">
      <formula>(IF($C2001=2,1,0)=1)</formula>
    </cfRule>
    <cfRule type="expression" dxfId="6299" priority="7899">
      <formula>(IF($C2001=3,1,0)=1)</formula>
    </cfRule>
    <cfRule type="expression" dxfId="6298" priority="7900">
      <formula>(IF($C2001=4,1,0)=1)</formula>
    </cfRule>
    <cfRule type="expression" dxfId="6297" priority="7901">
      <formula>(IF($C2001=5,1,0)=1)</formula>
    </cfRule>
    <cfRule type="expression" dxfId="6296" priority="7902">
      <formula>(IF($C2001=6,1,0)=1)</formula>
    </cfRule>
    <cfRule type="expression" dxfId="6295" priority="7903">
      <formula>(IF($C2001=7,1,0)=1)</formula>
    </cfRule>
    <cfRule type="expression" dxfId="6294" priority="7904">
      <formula>(IF($C2001=8,1,0)=1)</formula>
    </cfRule>
    <cfRule type="expression" dxfId="6293" priority="7905">
      <formula>(IF($C2001=9,1,0)=1)</formula>
    </cfRule>
    <cfRule type="expression" dxfId="6292" priority="7906">
      <formula>$H2001=1</formula>
    </cfRule>
  </conditionalFormatting>
  <conditionalFormatting sqref="C2131:G2131 G2115:G2129 G2132:G2134">
    <cfRule type="expression" dxfId="6291" priority="7489">
      <formula>(IF($C2115=0,1,0)=1)</formula>
    </cfRule>
  </conditionalFormatting>
  <conditionalFormatting sqref="C2130:F2130 D2125 D2127:D2129 D2132:D2135">
    <cfRule type="expression" dxfId="6290" priority="7488">
      <formula>(IF($C2125=0,1,0)=1)</formula>
    </cfRule>
  </conditionalFormatting>
  <conditionalFormatting sqref="G2130 C2117 E2115:E2117">
    <cfRule type="expression" dxfId="6289" priority="7487">
      <formula>(IF($C2115=0,1,0)=1)</formula>
    </cfRule>
  </conditionalFormatting>
  <conditionalFormatting sqref="S2115:S2117">
    <cfRule type="dataBar" priority="7486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{A3DD3A85-3EC8-4429-BECB-D12900CCE71B}</x14:id>
        </ext>
      </extLst>
    </cfRule>
  </conditionalFormatting>
  <conditionalFormatting sqref="P2115:S2117 K2115:K2117">
    <cfRule type="expression" dxfId="6288" priority="7485">
      <formula>(IF($C2115=0,1,0)=1)</formula>
    </cfRule>
  </conditionalFormatting>
  <conditionalFormatting sqref="S2130">
    <cfRule type="dataBar" priority="7484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{6F95B872-A785-4BEE-932C-75341F0F6FE0}</x14:id>
        </ext>
      </extLst>
    </cfRule>
  </conditionalFormatting>
  <conditionalFormatting sqref="P2130:S2130">
    <cfRule type="expression" dxfId="6287" priority="7483">
      <formula>(IF($C2130=0,1,0)=1)</formula>
    </cfRule>
  </conditionalFormatting>
  <conditionalFormatting sqref="P2131:S2131">
    <cfRule type="expression" dxfId="6286" priority="7481">
      <formula>(IF($C2131=0,1,0)=1)</formula>
    </cfRule>
  </conditionalFormatting>
  <conditionalFormatting sqref="S2131">
    <cfRule type="dataBar" priority="7482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{698138A5-313A-49C7-BCD7-8544F8DBBD49}</x14:id>
        </ext>
      </extLst>
    </cfRule>
  </conditionalFormatting>
  <conditionalFormatting sqref="F2115:F2117">
    <cfRule type="expression" dxfId="6285" priority="7480">
      <formula>(IF($C2115=0,1,0)=1)</formula>
    </cfRule>
  </conditionalFormatting>
  <conditionalFormatting sqref="C2120 E2120">
    <cfRule type="expression" dxfId="6284" priority="7479">
      <formula>(IF($C2120=0,1,0)=1)</formula>
    </cfRule>
  </conditionalFormatting>
  <conditionalFormatting sqref="S2120">
    <cfRule type="dataBar" priority="7478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{0A24B99A-DCC2-414D-83FD-F8453086DA31}</x14:id>
        </ext>
      </extLst>
    </cfRule>
  </conditionalFormatting>
  <conditionalFormatting sqref="P2120:S2120">
    <cfRule type="expression" dxfId="6283" priority="7477">
      <formula>(IF($C2120=0,1,0)=1)</formula>
    </cfRule>
  </conditionalFormatting>
  <conditionalFormatting sqref="F2120">
    <cfRule type="expression" dxfId="6282" priority="7476">
      <formula>(IF($C2120=0,1,0)=1)</formula>
    </cfRule>
  </conditionalFormatting>
  <conditionalFormatting sqref="C2122 E2122">
    <cfRule type="expression" dxfId="6281" priority="7475">
      <formula>(IF($C2122=0,1,0)=1)</formula>
    </cfRule>
  </conditionalFormatting>
  <conditionalFormatting sqref="S2122">
    <cfRule type="dataBar" priority="7474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{90894399-3322-462C-8326-2BEDE5824271}</x14:id>
        </ext>
      </extLst>
    </cfRule>
  </conditionalFormatting>
  <conditionalFormatting sqref="K2122 P2122:S2122">
    <cfRule type="expression" dxfId="6280" priority="7473">
      <formula>(IF($C2122=0,1,0)=1)</formula>
    </cfRule>
  </conditionalFormatting>
  <conditionalFormatting sqref="F2122">
    <cfRule type="expression" dxfId="6279" priority="7472">
      <formula>(IF($C2122=0,1,0)=1)</formula>
    </cfRule>
  </conditionalFormatting>
  <conditionalFormatting sqref="C2125 E2125">
    <cfRule type="expression" dxfId="6278" priority="7471">
      <formula>(IF($C2125=0,1,0)=1)</formula>
    </cfRule>
  </conditionalFormatting>
  <conditionalFormatting sqref="S2125">
    <cfRule type="dataBar" priority="7470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{7550E695-3B21-4947-B279-D267FB2E6DE5}</x14:id>
        </ext>
      </extLst>
    </cfRule>
  </conditionalFormatting>
  <conditionalFormatting sqref="K2125 P2125:S2125">
    <cfRule type="expression" dxfId="6277" priority="7469">
      <formula>(IF($C2125=0,1,0)=1)</formula>
    </cfRule>
  </conditionalFormatting>
  <conditionalFormatting sqref="F2125">
    <cfRule type="expression" dxfId="6276" priority="7468">
      <formula>(IF($C2125=0,1,0)=1)</formula>
    </cfRule>
  </conditionalFormatting>
  <conditionalFormatting sqref="C2127 E2127">
    <cfRule type="expression" dxfId="6275" priority="7467">
      <formula>(IF($C2127=0,1,0)=1)</formula>
    </cfRule>
  </conditionalFormatting>
  <conditionalFormatting sqref="S2127">
    <cfRule type="dataBar" priority="7466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{9AAC62CC-BF6C-400F-8A1D-B142DAAD912D}</x14:id>
        </ext>
      </extLst>
    </cfRule>
  </conditionalFormatting>
  <conditionalFormatting sqref="P2127:S2127">
    <cfRule type="expression" dxfId="6274" priority="7465">
      <formula>(IF($C2127=0,1,0)=1)</formula>
    </cfRule>
  </conditionalFormatting>
  <conditionalFormatting sqref="F2127">
    <cfRule type="expression" dxfId="6273" priority="7464">
      <formula>(IF($C2127=0,1,0)=1)</formula>
    </cfRule>
  </conditionalFormatting>
  <conditionalFormatting sqref="C2128 E2128">
    <cfRule type="expression" dxfId="6272" priority="7463">
      <formula>(IF($C2128=0,1,0)=1)</formula>
    </cfRule>
  </conditionalFormatting>
  <conditionalFormatting sqref="S2128">
    <cfRule type="dataBar" priority="7462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{CA43C4AF-FDFD-4E16-A170-CEE3420D4DAC}</x14:id>
        </ext>
      </extLst>
    </cfRule>
  </conditionalFormatting>
  <conditionalFormatting sqref="K2128 P2128:S2128">
    <cfRule type="expression" dxfId="6271" priority="7461">
      <formula>(IF($C2128=0,1,0)=1)</formula>
    </cfRule>
  </conditionalFormatting>
  <conditionalFormatting sqref="F2128">
    <cfRule type="expression" dxfId="6270" priority="7460">
      <formula>(IF($C2128=0,1,0)=1)</formula>
    </cfRule>
  </conditionalFormatting>
  <conditionalFormatting sqref="C2129 E2129">
    <cfRule type="expression" dxfId="6269" priority="7459">
      <formula>(IF($C2129=0,1,0)=1)</formula>
    </cfRule>
  </conditionalFormatting>
  <conditionalFormatting sqref="S2129">
    <cfRule type="dataBar" priority="7458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{C9974BF0-55D3-4F29-A86B-58F31F63D02E}</x14:id>
        </ext>
      </extLst>
    </cfRule>
  </conditionalFormatting>
  <conditionalFormatting sqref="P2129:S2129">
    <cfRule type="expression" dxfId="6268" priority="7457">
      <formula>(IF($C2129=0,1,0)=1)</formula>
    </cfRule>
  </conditionalFormatting>
  <conditionalFormatting sqref="F2129">
    <cfRule type="expression" dxfId="6267" priority="7456">
      <formula>(IF($C2129=0,1,0)=1)</formula>
    </cfRule>
  </conditionalFormatting>
  <conditionalFormatting sqref="D2117 D2120 D2122">
    <cfRule type="expression" dxfId="6266" priority="7455">
      <formula>(IF($C2117=0,1,0)=1)</formula>
    </cfRule>
  </conditionalFormatting>
  <conditionalFormatting sqref="C2132 E2132">
    <cfRule type="expression" dxfId="6265" priority="7454">
      <formula>(IF($C2132=0,1,0)=1)</formula>
    </cfRule>
  </conditionalFormatting>
  <conditionalFormatting sqref="S2132">
    <cfRule type="dataBar" priority="7453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{2F05F366-0459-4D9D-8F03-175D24C7EE5F}</x14:id>
        </ext>
      </extLst>
    </cfRule>
  </conditionalFormatting>
  <conditionalFormatting sqref="P2132:S2132">
    <cfRule type="expression" dxfId="6264" priority="7452">
      <formula>(IF($C2132=0,1,0)=1)</formula>
    </cfRule>
  </conditionalFormatting>
  <conditionalFormatting sqref="F2132">
    <cfRule type="expression" dxfId="6263" priority="7451">
      <formula>(IF($C2132=0,1,0)=1)</formula>
    </cfRule>
  </conditionalFormatting>
  <conditionalFormatting sqref="C2135 G2135 E2135">
    <cfRule type="expression" dxfId="6262" priority="7450">
      <formula>(IF($C2135=0,1,0)=1)</formula>
    </cfRule>
  </conditionalFormatting>
  <conditionalFormatting sqref="S2135">
    <cfRule type="dataBar" priority="7449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{83B1B519-E3FF-4FC1-BC10-FF86965D190D}</x14:id>
        </ext>
      </extLst>
    </cfRule>
  </conditionalFormatting>
  <conditionalFormatting sqref="P2135:S2135">
    <cfRule type="expression" dxfId="6261" priority="7448">
      <formula>(IF($C2135=0,1,0)=1)</formula>
    </cfRule>
  </conditionalFormatting>
  <conditionalFormatting sqref="F2135">
    <cfRule type="expression" dxfId="6260" priority="7447">
      <formula>(IF($C2135=0,1,0)=1)</formula>
    </cfRule>
  </conditionalFormatting>
  <conditionalFormatting sqref="K2118 P2118:S2118">
    <cfRule type="expression" dxfId="6259" priority="7444">
      <formula>(IF($C2118=0,1,0)=1)</formula>
    </cfRule>
  </conditionalFormatting>
  <conditionalFormatting sqref="C2118 E2118">
    <cfRule type="expression" dxfId="6258" priority="7446">
      <formula>(IF($C2118=0,1,0)=1)</formula>
    </cfRule>
  </conditionalFormatting>
  <conditionalFormatting sqref="S2118">
    <cfRule type="dataBar" priority="7445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{E0A60A89-DACD-4540-AC2A-5ADF124C8440}</x14:id>
        </ext>
      </extLst>
    </cfRule>
  </conditionalFormatting>
  <conditionalFormatting sqref="F2118">
    <cfRule type="expression" dxfId="6257" priority="7443">
      <formula>(IF($C2118=0,1,0)=1)</formula>
    </cfRule>
  </conditionalFormatting>
  <conditionalFormatting sqref="D2118">
    <cfRule type="expression" dxfId="6256" priority="7442">
      <formula>(IF($C2118=0,1,0)=1)</formula>
    </cfRule>
  </conditionalFormatting>
  <conditionalFormatting sqref="C2119 E2119">
    <cfRule type="expression" dxfId="6255" priority="7441">
      <formula>(IF($C2119=0,1,0)=1)</formula>
    </cfRule>
  </conditionalFormatting>
  <conditionalFormatting sqref="S2119">
    <cfRule type="dataBar" priority="7440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{9AA09092-6627-47FD-B2D5-7671C78A3983}</x14:id>
        </ext>
      </extLst>
    </cfRule>
  </conditionalFormatting>
  <conditionalFormatting sqref="K2119 P2119:S2119">
    <cfRule type="expression" dxfId="6254" priority="7439">
      <formula>(IF($C2119=0,1,0)=1)</formula>
    </cfRule>
  </conditionalFormatting>
  <conditionalFormatting sqref="F2119">
    <cfRule type="expression" dxfId="6253" priority="7438">
      <formula>(IF($C2119=0,1,0)=1)</formula>
    </cfRule>
  </conditionalFormatting>
  <conditionalFormatting sqref="D2119">
    <cfRule type="expression" dxfId="6252" priority="7437">
      <formula>(IF($C2119=0,1,0)=1)</formula>
    </cfRule>
  </conditionalFormatting>
  <conditionalFormatting sqref="C2121">
    <cfRule type="expression" dxfId="6251" priority="7436">
      <formula>(IF($C2121=0,1,0)=1)</formula>
    </cfRule>
  </conditionalFormatting>
  <conditionalFormatting sqref="S2121">
    <cfRule type="dataBar" priority="7435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{733FD4ED-3AA4-4354-90ED-8D031D117EAA}</x14:id>
        </ext>
      </extLst>
    </cfRule>
  </conditionalFormatting>
  <conditionalFormatting sqref="K2121 P2121:S2121">
    <cfRule type="expression" dxfId="6250" priority="7434">
      <formula>(IF($C2121=0,1,0)=1)</formula>
    </cfRule>
  </conditionalFormatting>
  <conditionalFormatting sqref="F2121">
    <cfRule type="expression" dxfId="6249" priority="7433">
      <formula>(IF($C2121=0,1,0)=1)</formula>
    </cfRule>
  </conditionalFormatting>
  <conditionalFormatting sqref="D2121">
    <cfRule type="expression" dxfId="6248" priority="7432">
      <formula>(IF($C2121=0,1,0)=1)</formula>
    </cfRule>
  </conditionalFormatting>
  <conditionalFormatting sqref="E2121">
    <cfRule type="expression" dxfId="6247" priority="7431">
      <formula>(IF($C2121=0,1,0)=1)</formula>
    </cfRule>
  </conditionalFormatting>
  <conditionalFormatting sqref="C2124 E2124">
    <cfRule type="expression" dxfId="6246" priority="7430">
      <formula>(IF($C2124=0,1,0)=1)</formula>
    </cfRule>
  </conditionalFormatting>
  <conditionalFormatting sqref="S2124">
    <cfRule type="dataBar" priority="7429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{0392413E-B8EA-4D4B-986C-5F49AE412CE3}</x14:id>
        </ext>
      </extLst>
    </cfRule>
  </conditionalFormatting>
  <conditionalFormatting sqref="K2124 P2124:S2124">
    <cfRule type="expression" dxfId="6245" priority="7428">
      <formula>(IF($C2124=0,1,0)=1)</formula>
    </cfRule>
  </conditionalFormatting>
  <conditionalFormatting sqref="F2124">
    <cfRule type="expression" dxfId="6244" priority="7427">
      <formula>(IF($C2124=0,1,0)=1)</formula>
    </cfRule>
  </conditionalFormatting>
  <conditionalFormatting sqref="D2124">
    <cfRule type="expression" dxfId="6243" priority="7426">
      <formula>(IF($C2124=0,1,0)=1)</formula>
    </cfRule>
  </conditionalFormatting>
  <conditionalFormatting sqref="C2123 E2123">
    <cfRule type="expression" dxfId="6242" priority="7425">
      <formula>(IF($C2123=0,1,0)=1)</formula>
    </cfRule>
  </conditionalFormatting>
  <conditionalFormatting sqref="S2123">
    <cfRule type="dataBar" priority="7424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{97E3CCF2-7D49-4860-84E9-9974AE54B9B5}</x14:id>
        </ext>
      </extLst>
    </cfRule>
  </conditionalFormatting>
  <conditionalFormatting sqref="K2123 P2123:S2123">
    <cfRule type="expression" dxfId="6241" priority="7423">
      <formula>(IF($C2123=0,1,0)=1)</formula>
    </cfRule>
  </conditionalFormatting>
  <conditionalFormatting sqref="F2123">
    <cfRule type="expression" dxfId="6240" priority="7422">
      <formula>(IF($C2123=0,1,0)=1)</formula>
    </cfRule>
  </conditionalFormatting>
  <conditionalFormatting sqref="D2123">
    <cfRule type="expression" dxfId="6239" priority="7421">
      <formula>(IF($C2123=0,1,0)=1)</formula>
    </cfRule>
  </conditionalFormatting>
  <conditionalFormatting sqref="D2126">
    <cfRule type="expression" dxfId="6238" priority="7420">
      <formula>(IF($C2126=0,1,0)=1)</formula>
    </cfRule>
  </conditionalFormatting>
  <conditionalFormatting sqref="C2126 E2126">
    <cfRule type="expression" dxfId="6237" priority="7419">
      <formula>(IF($C2126=0,1,0)=1)</formula>
    </cfRule>
  </conditionalFormatting>
  <conditionalFormatting sqref="S2126">
    <cfRule type="dataBar" priority="7418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{3980B677-73BF-484F-9622-D656A11DC0C3}</x14:id>
        </ext>
      </extLst>
    </cfRule>
  </conditionalFormatting>
  <conditionalFormatting sqref="K2126 P2126:S2126">
    <cfRule type="expression" dxfId="6236" priority="7417">
      <formula>(IF($C2126=0,1,0)=1)</formula>
    </cfRule>
  </conditionalFormatting>
  <conditionalFormatting sqref="F2126">
    <cfRule type="expression" dxfId="6235" priority="7416">
      <formula>(IF($C2126=0,1,0)=1)</formula>
    </cfRule>
  </conditionalFormatting>
  <conditionalFormatting sqref="C2133 E2133">
    <cfRule type="expression" dxfId="6234" priority="7415">
      <formula>(IF($C2133=0,1,0)=1)</formula>
    </cfRule>
  </conditionalFormatting>
  <conditionalFormatting sqref="S2133">
    <cfRule type="dataBar" priority="7414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{AEF1DB11-D1C2-4E11-91EE-633DD164DAD4}</x14:id>
        </ext>
      </extLst>
    </cfRule>
  </conditionalFormatting>
  <conditionalFormatting sqref="P2133:S2133">
    <cfRule type="expression" dxfId="6233" priority="7413">
      <formula>(IF($C2133=0,1,0)=1)</formula>
    </cfRule>
  </conditionalFormatting>
  <conditionalFormatting sqref="F2133">
    <cfRule type="expression" dxfId="6232" priority="7412">
      <formula>(IF($C2133=0,1,0)=1)</formula>
    </cfRule>
  </conditionalFormatting>
  <conditionalFormatting sqref="C2134 E2134">
    <cfRule type="expression" dxfId="6231" priority="7411">
      <formula>(IF($C2134=0,1,0)=1)</formula>
    </cfRule>
  </conditionalFormatting>
  <conditionalFormatting sqref="S2134">
    <cfRule type="dataBar" priority="7410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{50534B8D-5D6F-4371-8757-206E15C56942}</x14:id>
        </ext>
      </extLst>
    </cfRule>
  </conditionalFormatting>
  <conditionalFormatting sqref="P2134:S2134">
    <cfRule type="expression" dxfId="6230" priority="7409">
      <formula>(IF($C2134=0,1,0)=1)</formula>
    </cfRule>
  </conditionalFormatting>
  <conditionalFormatting sqref="F2134">
    <cfRule type="expression" dxfId="6229" priority="7408">
      <formula>(IF($C2134=0,1,0)=1)</formula>
    </cfRule>
  </conditionalFormatting>
  <conditionalFormatting sqref="C2115:D2116">
    <cfRule type="expression" dxfId="6228" priority="7407">
      <formula>(IF($C2115=0,1,0)=1)</formula>
    </cfRule>
  </conditionalFormatting>
  <conditionalFormatting sqref="C2115:G2135">
    <cfRule type="expression" dxfId="6227" priority="7490">
      <formula>$H2115&lt;0</formula>
    </cfRule>
    <cfRule type="expression" dxfId="6226" priority="7491">
      <formula>(IF($C2115=1,1,0)=1)</formula>
    </cfRule>
    <cfRule type="expression" dxfId="6225" priority="7492">
      <formula>(IF($C2115=2,1,0)=1)</formula>
    </cfRule>
    <cfRule type="expression" dxfId="6224" priority="7493">
      <formula>(IF($C2115=3,1,0)=1)</formula>
    </cfRule>
    <cfRule type="expression" dxfId="6223" priority="7494">
      <formula>(IF($C2115=4,1,0)=1)</formula>
    </cfRule>
    <cfRule type="expression" dxfId="6222" priority="7495">
      <formula>(IF($C2115=5,1,0)=1)</formula>
    </cfRule>
    <cfRule type="expression" dxfId="6221" priority="7496">
      <formula>(IF($C2115=6,1,0)=1)</formula>
    </cfRule>
    <cfRule type="expression" dxfId="6220" priority="7497">
      <formula>(IF($C2115=7,1,0)=1)</formula>
    </cfRule>
    <cfRule type="expression" dxfId="6219" priority="7498">
      <formula>(IF($C2115=8,1,0)=1)</formula>
    </cfRule>
    <cfRule type="expression" dxfId="6218" priority="7499">
      <formula>(IF($C2115=9,1,0)=1)</formula>
    </cfRule>
    <cfRule type="expression" dxfId="6217" priority="7500">
      <formula>$H2115=1</formula>
    </cfRule>
  </conditionalFormatting>
  <conditionalFormatting sqref="G2083">
    <cfRule type="expression" dxfId="6216" priority="7395">
      <formula>(IF($C2083=0,1,0)=1)</formula>
    </cfRule>
  </conditionalFormatting>
  <conditionalFormatting sqref="F2083">
    <cfRule type="expression" dxfId="6215" priority="7394">
      <formula>(IF($C2083=0,1,0)=1)</formula>
    </cfRule>
  </conditionalFormatting>
  <conditionalFormatting sqref="S2083">
    <cfRule type="dataBar" priority="7393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{612AE8AE-D489-4B03-8392-E678B69F3F91}</x14:id>
        </ext>
      </extLst>
    </cfRule>
  </conditionalFormatting>
  <conditionalFormatting sqref="K2083 P2083:S2083">
    <cfRule type="expression" dxfId="6214" priority="7392">
      <formula>(IF($C2083=0,1,0)=1)</formula>
    </cfRule>
  </conditionalFormatting>
  <conditionalFormatting sqref="F2083:G2083">
    <cfRule type="expression" dxfId="6213" priority="7396">
      <formula>$H2083&lt;0</formula>
    </cfRule>
    <cfRule type="expression" dxfId="6212" priority="7397">
      <formula>(IF($C2083=1,1,0)=1)</formula>
    </cfRule>
    <cfRule type="expression" dxfId="6211" priority="7398">
      <formula>(IF($C2083=2,1,0)=1)</formula>
    </cfRule>
    <cfRule type="expression" dxfId="6210" priority="7399">
      <formula>(IF($C2083=3,1,0)=1)</formula>
    </cfRule>
    <cfRule type="expression" dxfId="6209" priority="7400">
      <formula>(IF($C2083=4,1,0)=1)</formula>
    </cfRule>
    <cfRule type="expression" dxfId="6208" priority="7401">
      <formula>(IF($C2083=5,1,0)=1)</formula>
    </cfRule>
    <cfRule type="expression" dxfId="6207" priority="7402">
      <formula>(IF($C2083=6,1,0)=1)</formula>
    </cfRule>
    <cfRule type="expression" dxfId="6206" priority="7403">
      <formula>(IF($C2083=7,1,0)=1)</formula>
    </cfRule>
    <cfRule type="expression" dxfId="6205" priority="7404">
      <formula>(IF($C2083=8,1,0)=1)</formula>
    </cfRule>
    <cfRule type="expression" dxfId="6204" priority="7405">
      <formula>(IF($C2083=9,1,0)=1)</formula>
    </cfRule>
    <cfRule type="expression" dxfId="6203" priority="7406">
      <formula>$H2083=1</formula>
    </cfRule>
  </conditionalFormatting>
  <conditionalFormatting sqref="C2083 E2083">
    <cfRule type="expression" dxfId="6202" priority="7380">
      <formula>(IF($C2083=0,1,0)=1)</formula>
    </cfRule>
  </conditionalFormatting>
  <conditionalFormatting sqref="D2083">
    <cfRule type="expression" dxfId="6201" priority="7379">
      <formula>(IF($C2083=0,1,0)=1)</formula>
    </cfRule>
  </conditionalFormatting>
  <conditionalFormatting sqref="C2083:E2083">
    <cfRule type="expression" dxfId="6200" priority="7381">
      <formula>$H2083&lt;0</formula>
    </cfRule>
    <cfRule type="expression" dxfId="6199" priority="7382">
      <formula>(IF($C2083=1,1,0)=1)</formula>
    </cfRule>
    <cfRule type="expression" dxfId="6198" priority="7383">
      <formula>(IF($C2083=2,1,0)=1)</formula>
    </cfRule>
    <cfRule type="expression" dxfId="6197" priority="7384">
      <formula>(IF($C2083=3,1,0)=1)</formula>
    </cfRule>
    <cfRule type="expression" dxfId="6196" priority="7385">
      <formula>(IF($C2083=4,1,0)=1)</formula>
    </cfRule>
    <cfRule type="expression" dxfId="6195" priority="7386">
      <formula>(IF($C2083=5,1,0)=1)</formula>
    </cfRule>
    <cfRule type="expression" dxfId="6194" priority="7387">
      <formula>(IF($C2083=6,1,0)=1)</formula>
    </cfRule>
    <cfRule type="expression" dxfId="6193" priority="7388">
      <formula>(IF($C2083=7,1,0)=1)</formula>
    </cfRule>
    <cfRule type="expression" dxfId="6192" priority="7389">
      <formula>(IF($C2083=8,1,0)=1)</formula>
    </cfRule>
    <cfRule type="expression" dxfId="6191" priority="7390">
      <formula>(IF($C2083=9,1,0)=1)</formula>
    </cfRule>
    <cfRule type="expression" dxfId="6190" priority="7391">
      <formula>$H2083=1</formula>
    </cfRule>
  </conditionalFormatting>
  <conditionalFormatting sqref="J2103">
    <cfRule type="expression" dxfId="6189" priority="7378">
      <formula>(IF($C2103=0,1,0)=1)</formula>
    </cfRule>
  </conditionalFormatting>
  <conditionalFormatting sqref="I2103">
    <cfRule type="expression" dxfId="6188" priority="7377">
      <formula>(IF($C2103=0,1,0)=1)</formula>
    </cfRule>
  </conditionalFormatting>
  <conditionalFormatting sqref="H2001">
    <cfRule type="iconSet" priority="7376">
      <iconSet iconSet="3Symbols" showValue="0">
        <cfvo type="percent" val="0"/>
        <cfvo type="num" val="0"/>
        <cfvo type="num" val="1"/>
      </iconSet>
    </cfRule>
  </conditionalFormatting>
  <conditionalFormatting sqref="I2015:J2024">
    <cfRule type="expression" dxfId="6187" priority="7375">
      <formula>(IF($C2015=0,1,0)=1)</formula>
    </cfRule>
  </conditionalFormatting>
  <conditionalFormatting sqref="I2026:J2026">
    <cfRule type="expression" dxfId="6186" priority="7374">
      <formula>(IF($C2026=0,1,0)=1)</formula>
    </cfRule>
  </conditionalFormatting>
  <conditionalFormatting sqref="I2027:J2027">
    <cfRule type="expression" dxfId="6185" priority="7373">
      <formula>(IF($C2027=0,1,0)=1)</formula>
    </cfRule>
  </conditionalFormatting>
  <conditionalFormatting sqref="I2028:J2030">
    <cfRule type="expression" dxfId="6184" priority="7372">
      <formula>(IF($C2028=0,1,0)=1)</formula>
    </cfRule>
  </conditionalFormatting>
  <conditionalFormatting sqref="I2031:J2034">
    <cfRule type="expression" dxfId="6183" priority="7371">
      <formula>(IF($C2031=0,1,0)=1)</formula>
    </cfRule>
  </conditionalFormatting>
  <conditionalFormatting sqref="I2036:J2038">
    <cfRule type="expression" dxfId="6182" priority="7370">
      <formula>(IF($C2036=0,1,0)=1)</formula>
    </cfRule>
  </conditionalFormatting>
  <conditionalFormatting sqref="I2039:J2044">
    <cfRule type="expression" dxfId="6181" priority="7369">
      <formula>(IF($C2039=0,1,0)=1)</formula>
    </cfRule>
  </conditionalFormatting>
  <conditionalFormatting sqref="I2046:J2052">
    <cfRule type="expression" dxfId="6180" priority="7368">
      <formula>(IF($C2046=0,1,0)=1)</formula>
    </cfRule>
  </conditionalFormatting>
  <conditionalFormatting sqref="I2054:J2059">
    <cfRule type="expression" dxfId="6179" priority="7367">
      <formula>(IF($C2054=0,1,0)=1)</formula>
    </cfRule>
  </conditionalFormatting>
  <conditionalFormatting sqref="I2060:J2060">
    <cfRule type="expression" dxfId="6178" priority="7366">
      <formula>(IF($C2060=0,1,0)=1)</formula>
    </cfRule>
  </conditionalFormatting>
  <conditionalFormatting sqref="I2064:J2070">
    <cfRule type="expression" dxfId="6177" priority="7365">
      <formula>(IF($C2064=0,1,0)=1)</formula>
    </cfRule>
  </conditionalFormatting>
  <conditionalFormatting sqref="I2073:J2080">
    <cfRule type="expression" dxfId="6176" priority="7364">
      <formula>(IF($C2073=0,1,0)=1)</formula>
    </cfRule>
  </conditionalFormatting>
  <conditionalFormatting sqref="I2082:J2091">
    <cfRule type="expression" dxfId="6175" priority="7363">
      <formula>(IF($C2082=0,1,0)=1)</formula>
    </cfRule>
  </conditionalFormatting>
  <conditionalFormatting sqref="I2093:J2097">
    <cfRule type="expression" dxfId="6174" priority="7362">
      <formula>(IF($C2093=0,1,0)=1)</formula>
    </cfRule>
  </conditionalFormatting>
  <conditionalFormatting sqref="I2098:J2101">
    <cfRule type="expression" dxfId="6173" priority="7361">
      <formula>(IF($C2098=0,1,0)=1)</formula>
    </cfRule>
  </conditionalFormatting>
  <conditionalFormatting sqref="J2104:J2111">
    <cfRule type="expression" dxfId="6172" priority="7360">
      <formula>(IF($C2104=0,1,0)=1)</formula>
    </cfRule>
  </conditionalFormatting>
  <conditionalFormatting sqref="I2104:I2111">
    <cfRule type="expression" dxfId="6171" priority="7359">
      <formula>(IF($C2104=0,1,0)=1)</formula>
    </cfRule>
  </conditionalFormatting>
  <conditionalFormatting sqref="J2113:J2116">
    <cfRule type="expression" dxfId="6170" priority="7358">
      <formula>(IF($C2113=0,1,0)=1)</formula>
    </cfRule>
  </conditionalFormatting>
  <conditionalFormatting sqref="I2113:I2116">
    <cfRule type="expression" dxfId="6169" priority="7357">
      <formula>(IF($C2113=0,1,0)=1)</formula>
    </cfRule>
  </conditionalFormatting>
  <conditionalFormatting sqref="J2117:J2119">
    <cfRule type="expression" dxfId="6168" priority="7356">
      <formula>(IF($C2117=0,1,0)=1)</formula>
    </cfRule>
  </conditionalFormatting>
  <conditionalFormatting sqref="I2117:I2119">
    <cfRule type="expression" dxfId="6167" priority="7355">
      <formula>(IF($C2117=0,1,0)=1)</formula>
    </cfRule>
  </conditionalFormatting>
  <conditionalFormatting sqref="I2121:J2124">
    <cfRule type="expression" dxfId="6166" priority="7354">
      <formula>(IF($C2121=0,1,0)=1)</formula>
    </cfRule>
  </conditionalFormatting>
  <conditionalFormatting sqref="J2125:J2127">
    <cfRule type="expression" dxfId="6165" priority="7353">
      <formula>(IF($C2125=0,1,0)=1)</formula>
    </cfRule>
  </conditionalFormatting>
  <conditionalFormatting sqref="I2125:I2127">
    <cfRule type="expression" dxfId="6164" priority="7352">
      <formula>(IF($C2125=0,1,0)=1)</formula>
    </cfRule>
  </conditionalFormatting>
  <conditionalFormatting sqref="J2129:J2135">
    <cfRule type="expression" dxfId="6163" priority="7351">
      <formula>(IF($C2129=0,1,0)=1)</formula>
    </cfRule>
  </conditionalFormatting>
  <conditionalFormatting sqref="I2129:I2135">
    <cfRule type="expression" dxfId="6162" priority="7350">
      <formula>(IF($C2129=0,1,0)=1)</formula>
    </cfRule>
  </conditionalFormatting>
  <conditionalFormatting sqref="H2002:H2135">
    <cfRule type="iconSet" priority="7907">
      <iconSet iconSet="3Symbols" showValue="0">
        <cfvo type="percent" val="0"/>
        <cfvo type="num" val="0"/>
        <cfvo type="num" val="1"/>
      </iconSet>
    </cfRule>
  </conditionalFormatting>
  <conditionalFormatting sqref="I2128">
    <cfRule type="expression" dxfId="6161" priority="7349">
      <formula>(IF($C2127=0,1,0)=1)</formula>
    </cfRule>
  </conditionalFormatting>
  <conditionalFormatting sqref="J2128">
    <cfRule type="expression" dxfId="6160" priority="7348">
      <formula>(IF($C2127=0,1,0)=1)</formula>
    </cfRule>
  </conditionalFormatting>
  <conditionalFormatting sqref="I2120">
    <cfRule type="expression" dxfId="6159" priority="7347">
      <formula>(IF($C2119=0,1,0)=1)</formula>
    </cfRule>
  </conditionalFormatting>
  <conditionalFormatting sqref="J2120">
    <cfRule type="expression" dxfId="6158" priority="7346">
      <formula>(IF($C2119=0,1,0)=1)</formula>
    </cfRule>
  </conditionalFormatting>
  <conditionalFormatting sqref="I2112">
    <cfRule type="expression" dxfId="6157" priority="7345">
      <formula>(IF($C2111=0,1,0)=1)</formula>
    </cfRule>
  </conditionalFormatting>
  <conditionalFormatting sqref="J2112">
    <cfRule type="expression" dxfId="6156" priority="7344">
      <formula>(IF($C2111=0,1,0)=1)</formula>
    </cfRule>
  </conditionalFormatting>
  <conditionalFormatting sqref="I2102">
    <cfRule type="expression" dxfId="6155" priority="7343">
      <formula>(IF($C2101=0,1,0)=1)</formula>
    </cfRule>
  </conditionalFormatting>
  <conditionalFormatting sqref="J2102">
    <cfRule type="expression" dxfId="6154" priority="7342">
      <formula>(IF($C2101=0,1,0)=1)</formula>
    </cfRule>
  </conditionalFormatting>
  <conditionalFormatting sqref="I2092">
    <cfRule type="expression" dxfId="6153" priority="7341">
      <formula>(IF($C2091=0,1,0)=1)</formula>
    </cfRule>
  </conditionalFormatting>
  <conditionalFormatting sqref="J2092">
    <cfRule type="expression" dxfId="6152" priority="7340">
      <formula>(IF($C2091=0,1,0)=1)</formula>
    </cfRule>
  </conditionalFormatting>
  <conditionalFormatting sqref="I2081">
    <cfRule type="expression" dxfId="6151" priority="7339">
      <formula>(IF($C2080=0,1,0)=1)</formula>
    </cfRule>
  </conditionalFormatting>
  <conditionalFormatting sqref="J2081">
    <cfRule type="expression" dxfId="6150" priority="7338">
      <formula>(IF($C2080=0,1,0)=1)</formula>
    </cfRule>
  </conditionalFormatting>
  <conditionalFormatting sqref="I2072">
    <cfRule type="expression" dxfId="6149" priority="7337">
      <formula>(IF($C2071=0,1,0)=1)</formula>
    </cfRule>
  </conditionalFormatting>
  <conditionalFormatting sqref="J2072">
    <cfRule type="expression" dxfId="6148" priority="7336">
      <formula>(IF($C2071=0,1,0)=1)</formula>
    </cfRule>
  </conditionalFormatting>
  <conditionalFormatting sqref="I2071">
    <cfRule type="expression" dxfId="6147" priority="7335">
      <formula>(IF($C2070=0,1,0)=1)</formula>
    </cfRule>
  </conditionalFormatting>
  <conditionalFormatting sqref="J2071">
    <cfRule type="expression" dxfId="6146" priority="7334">
      <formula>(IF($C2070=0,1,0)=1)</formula>
    </cfRule>
  </conditionalFormatting>
  <conditionalFormatting sqref="I2061:J2061">
    <cfRule type="expression" dxfId="6145" priority="7333">
      <formula>(IF($C2061=0,1,0)=1)</formula>
    </cfRule>
  </conditionalFormatting>
  <conditionalFormatting sqref="I2063">
    <cfRule type="expression" dxfId="6144" priority="7332">
      <formula>(IF($C2062=0,1,0)=1)</formula>
    </cfRule>
  </conditionalFormatting>
  <conditionalFormatting sqref="J2063">
    <cfRule type="expression" dxfId="6143" priority="7331">
      <formula>(IF($C2062=0,1,0)=1)</formula>
    </cfRule>
  </conditionalFormatting>
  <conditionalFormatting sqref="I2062">
    <cfRule type="expression" dxfId="6142" priority="7330">
      <formula>(IF($C2061=0,1,0)=1)</formula>
    </cfRule>
  </conditionalFormatting>
  <conditionalFormatting sqref="J2062">
    <cfRule type="expression" dxfId="6141" priority="7329">
      <formula>(IF($C2061=0,1,0)=1)</formula>
    </cfRule>
  </conditionalFormatting>
  <conditionalFormatting sqref="I2053">
    <cfRule type="expression" dxfId="6140" priority="7328">
      <formula>(IF($C2052=0,1,0)=1)</formula>
    </cfRule>
  </conditionalFormatting>
  <conditionalFormatting sqref="J2053">
    <cfRule type="expression" dxfId="6139" priority="7327">
      <formula>(IF($C2052=0,1,0)=1)</formula>
    </cfRule>
  </conditionalFormatting>
  <conditionalFormatting sqref="I2045">
    <cfRule type="expression" dxfId="6138" priority="7326">
      <formula>(IF($C2044=0,1,0)=1)</formula>
    </cfRule>
  </conditionalFormatting>
  <conditionalFormatting sqref="J2045">
    <cfRule type="expression" dxfId="6137" priority="7325">
      <formula>(IF($C2044=0,1,0)=1)</formula>
    </cfRule>
  </conditionalFormatting>
  <conditionalFormatting sqref="I2035">
    <cfRule type="expression" dxfId="6136" priority="7324">
      <formula>(IF($C2034=0,1,0)=1)</formula>
    </cfRule>
  </conditionalFormatting>
  <conditionalFormatting sqref="J2035">
    <cfRule type="expression" dxfId="6135" priority="7323">
      <formula>(IF($C2034=0,1,0)=1)</formula>
    </cfRule>
  </conditionalFormatting>
  <conditionalFormatting sqref="I2025">
    <cfRule type="expression" dxfId="6134" priority="7322">
      <formula>(IF($C2024=0,1,0)=1)</formula>
    </cfRule>
  </conditionalFormatting>
  <conditionalFormatting sqref="J2025">
    <cfRule type="expression" dxfId="6133" priority="7321">
      <formula>(IF($C2024=0,1,0)=1)</formula>
    </cfRule>
  </conditionalFormatting>
  <conditionalFormatting sqref="I2014">
    <cfRule type="expression" dxfId="6132" priority="7320">
      <formula>(IF($C2013=0,1,0)=1)</formula>
    </cfRule>
  </conditionalFormatting>
  <conditionalFormatting sqref="J2014">
    <cfRule type="expression" dxfId="6131" priority="7319">
      <formula>(IF($C2013=0,1,0)=1)</formula>
    </cfRule>
  </conditionalFormatting>
  <conditionalFormatting sqref="I2005">
    <cfRule type="expression" dxfId="6130" priority="7318">
      <formula>(IF($C2004=0,1,0)=1)</formula>
    </cfRule>
  </conditionalFormatting>
  <conditionalFormatting sqref="J2005">
    <cfRule type="expression" dxfId="6129" priority="7317">
      <formula>(IF($C2004=0,1,0)=1)</formula>
    </cfRule>
  </conditionalFormatting>
  <conditionalFormatting sqref="I2004">
    <cfRule type="expression" dxfId="6128" priority="7316">
      <formula>(IF($C2003=0,1,0)=1)</formula>
    </cfRule>
  </conditionalFormatting>
  <conditionalFormatting sqref="J2004">
    <cfRule type="expression" dxfId="6127" priority="7315">
      <formula>(IF($C2003=0,1,0)=1)</formula>
    </cfRule>
  </conditionalFormatting>
  <conditionalFormatting sqref="I2003">
    <cfRule type="expression" dxfId="6126" priority="7314">
      <formula>(IF($C2002=0,1,0)=1)</formula>
    </cfRule>
  </conditionalFormatting>
  <conditionalFormatting sqref="J2003">
    <cfRule type="expression" dxfId="6125" priority="7313">
      <formula>(IF($C2002=0,1,0)=1)</formula>
    </cfRule>
  </conditionalFormatting>
  <conditionalFormatting sqref="I2002">
    <cfRule type="expression" dxfId="6124" priority="7312">
      <formula>(IF($C2001=0,1,0)=1)</formula>
    </cfRule>
  </conditionalFormatting>
  <conditionalFormatting sqref="I2001">
    <cfRule type="expression" dxfId="6123" priority="7311">
      <formula>(IF($C2000=0,1,0)=1)</formula>
    </cfRule>
  </conditionalFormatting>
  <conditionalFormatting sqref="J2001">
    <cfRule type="expression" dxfId="6122" priority="7310">
      <formula>(IF($C2000=0,1,0)=1)</formula>
    </cfRule>
  </conditionalFormatting>
  <conditionalFormatting sqref="J2002">
    <cfRule type="expression" dxfId="6121" priority="7309">
      <formula>(IF($C2001=0,1,0)=1)</formula>
    </cfRule>
  </conditionalFormatting>
  <conditionalFormatting sqref="K2005:K2013 K2015:K2024 K2026:K2034 K2036:K2044 K2046:K2052 K2054:K2059">
    <cfRule type="expression" dxfId="6120" priority="7308">
      <formula>(IF($C2005=0,1,0)=1)</formula>
    </cfRule>
  </conditionalFormatting>
  <conditionalFormatting sqref="K2062">
    <cfRule type="expression" dxfId="6119" priority="7307">
      <formula>(IF($C2062=0,1,0)=1)</formula>
    </cfRule>
  </conditionalFormatting>
  <conditionalFormatting sqref="K2060:K2061 K2053 K2045 K2035 K2025 K2014">
    <cfRule type="expression" dxfId="6118" priority="7306">
      <formula>(IF($C2014=0,1,0)=1)</formula>
    </cfRule>
  </conditionalFormatting>
  <conditionalFormatting sqref="K2129:K2135 K2127 K2120 K2112 K2102 K2092 K2081 K2072 K2064:K2070">
    <cfRule type="expression" dxfId="6117" priority="7305">
      <formula>(IF($C2064=0,1,0)=1)</formula>
    </cfRule>
  </conditionalFormatting>
  <conditionalFormatting sqref="S2154">
    <cfRule type="dataBar" priority="7292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{C468B2BD-64E8-4B2F-BF33-DB9B1D99A23B}</x14:id>
        </ext>
      </extLst>
    </cfRule>
  </conditionalFormatting>
  <conditionalFormatting sqref="H2136:H2180 G2154:G2180 C2154:F2154 P2154:S2154 L2136:L2180 L2182:L2204 H2182:H2204">
    <cfRule type="expression" dxfId="6116" priority="7291">
      <formula>(IF($C2136=0,1,0)=1)</formula>
    </cfRule>
  </conditionalFormatting>
  <conditionalFormatting sqref="H2152 H2180 H2137 H2165 H2195">
    <cfRule type="iconSet" priority="7289">
      <iconSet iconSet="3Symbols" showValue="0">
        <cfvo type="percent" val="0"/>
        <cfvo type="num" val="0"/>
        <cfvo type="num" val="1"/>
      </iconSet>
    </cfRule>
  </conditionalFormatting>
  <conditionalFormatting sqref="H2156 H2186 H2142 H2170 H2200">
    <cfRule type="iconSet" priority="7288">
      <iconSet iconSet="3Symbols" showValue="0">
        <cfvo type="percent" val="0"/>
        <cfvo type="num" val="0"/>
        <cfvo type="num" val="1"/>
      </iconSet>
    </cfRule>
  </conditionalFormatting>
  <conditionalFormatting sqref="H2158 H2188 H2144 H2172 H2202">
    <cfRule type="iconSet" priority="7287">
      <iconSet iconSet="3Symbols" showValue="0">
        <cfvo type="percent" val="0"/>
        <cfvo type="num" val="0"/>
        <cfvo type="num" val="1"/>
      </iconSet>
    </cfRule>
  </conditionalFormatting>
  <conditionalFormatting sqref="H2159 H2189 H2145 H2173 H2203">
    <cfRule type="iconSet" priority="7286">
      <iconSet iconSet="3Symbols" showValue="0">
        <cfvo type="percent" val="0"/>
        <cfvo type="num" val="0"/>
        <cfvo type="num" val="1"/>
      </iconSet>
    </cfRule>
  </conditionalFormatting>
  <conditionalFormatting sqref="H2160 H2190 H2146 H2174 H2204">
    <cfRule type="iconSet" priority="7285">
      <iconSet iconSet="3Symbols" showValue="0">
        <cfvo type="percent" val="0"/>
        <cfvo type="num" val="0"/>
        <cfvo type="num" val="1"/>
      </iconSet>
    </cfRule>
  </conditionalFormatting>
  <conditionalFormatting sqref="H2150 H2178 H2163 H2193">
    <cfRule type="iconSet" priority="7284">
      <iconSet iconSet="3Symbols" showValue="0">
        <cfvo type="percent" val="0"/>
        <cfvo type="num" val="0"/>
        <cfvo type="num" val="1"/>
      </iconSet>
    </cfRule>
  </conditionalFormatting>
  <conditionalFormatting sqref="H2151 H2179 H2136 H2164 H2194">
    <cfRule type="iconSet" priority="7283">
      <iconSet iconSet="3Symbols" showValue="0">
        <cfvo type="percent" val="0"/>
        <cfvo type="num" val="0"/>
        <cfvo type="num" val="1"/>
      </iconSet>
    </cfRule>
  </conditionalFormatting>
  <conditionalFormatting sqref="H2153 H2182 H2138 H2166 H2196">
    <cfRule type="iconSet" priority="7282">
      <iconSet iconSet="3Symbols" showValue="0">
        <cfvo type="percent" val="0"/>
        <cfvo type="num" val="0"/>
        <cfvo type="num" val="1"/>
      </iconSet>
    </cfRule>
  </conditionalFormatting>
  <conditionalFormatting sqref="H2155 H2185 H2141 H2169 H2199">
    <cfRule type="iconSet" priority="7281">
      <iconSet iconSet="3Symbols" showValue="0">
        <cfvo type="percent" val="0"/>
        <cfvo type="num" val="0"/>
        <cfvo type="num" val="1"/>
      </iconSet>
    </cfRule>
  </conditionalFormatting>
  <conditionalFormatting sqref="H2154 H2184 H2140 H2168 H2198">
    <cfRule type="iconSet" priority="7280">
      <iconSet iconSet="3Symbols" showValue="0">
        <cfvo type="percent" val="0"/>
        <cfvo type="num" val="0"/>
        <cfvo type="num" val="1"/>
      </iconSet>
    </cfRule>
  </conditionalFormatting>
  <conditionalFormatting sqref="H2183 H2139 H2167 H2197">
    <cfRule type="iconSet" priority="7290">
      <iconSet iconSet="3Symbols" showValue="0">
        <cfvo type="percent" val="0"/>
        <cfvo type="num" val="0"/>
        <cfvo type="num" val="1"/>
      </iconSet>
    </cfRule>
  </conditionalFormatting>
  <conditionalFormatting sqref="H2157 H2187 H2143 H2171 H2201">
    <cfRule type="iconSet" priority="7279">
      <iconSet iconSet="3Symbols" showValue="0">
        <cfvo type="percent" val="0"/>
        <cfvo type="num" val="0"/>
        <cfvo type="num" val="1"/>
      </iconSet>
    </cfRule>
  </conditionalFormatting>
  <conditionalFormatting sqref="C2154:G2179 F2182:G2192 C2182:E2183 C2180 E2180:G2180 D2180:D2181">
    <cfRule type="expression" dxfId="6115" priority="7293">
      <formula>$H2154&lt;0</formula>
    </cfRule>
    <cfRule type="expression" dxfId="6114" priority="7294">
      <formula>(IF($C2154=1,1,0)=1)</formula>
    </cfRule>
    <cfRule type="expression" dxfId="6113" priority="7295">
      <formula>(IF($C2154=2,1,0)=1)</formula>
    </cfRule>
    <cfRule type="expression" dxfId="6112" priority="7296">
      <formula>(IF($C2154=3,1,0)=1)</formula>
    </cfRule>
    <cfRule type="expression" dxfId="6111" priority="7297">
      <formula>(IF($C2154=4,1,0)=1)</formula>
    </cfRule>
    <cfRule type="expression" dxfId="6110" priority="7298">
      <formula>(IF($C2154=5,1,0)=1)</formula>
    </cfRule>
    <cfRule type="expression" dxfId="6109" priority="7299">
      <formula>(IF($C2154=6,1,0)=1)</formula>
    </cfRule>
    <cfRule type="expression" dxfId="6108" priority="7300">
      <formula>(IF($C2154=7,1,0)=1)</formula>
    </cfRule>
    <cfRule type="expression" dxfId="6107" priority="7301">
      <formula>(IF($C2154=8,1,0)=1)</formula>
    </cfRule>
    <cfRule type="expression" dxfId="6106" priority="7302">
      <formula>(IF($C2154=9,1,0)=1)</formula>
    </cfRule>
    <cfRule type="expression" dxfId="6105" priority="7303">
      <formula>$H2154=1</formula>
    </cfRule>
  </conditionalFormatting>
  <conditionalFormatting sqref="G2197:G2204 G2184:G2195 K2196 K2182:K2183 C2153:G2153 K2146 P2143:S2144 P2153:S2153">
    <cfRule type="expression" dxfId="6104" priority="7267">
      <formula>(IF($C2143=0,1,0)=1)</formula>
    </cfRule>
  </conditionalFormatting>
  <conditionalFormatting sqref="C2143:C2144 F2146:G2146 F2197 F2200 F2202 E2143:G2144 D2136:D2146">
    <cfRule type="expression" dxfId="6103" priority="7266">
      <formula>(IF($C2136=0,1,0)=1)</formula>
    </cfRule>
  </conditionalFormatting>
  <conditionalFormatting sqref="C2147:E2150 G2147:G2150">
    <cfRule type="expression" dxfId="6102" priority="7265">
      <formula>(IF($C2147=0,1,0)=1)</formula>
    </cfRule>
  </conditionalFormatting>
  <conditionalFormatting sqref="P2148:S2148">
    <cfRule type="expression" dxfId="6101" priority="7261">
      <formula>(IF($C2148=0,1,0)=1)</formula>
    </cfRule>
  </conditionalFormatting>
  <conditionalFormatting sqref="P2146:S2146">
    <cfRule type="expression" dxfId="6100" priority="7254">
      <formula>(IF($C2146=0,1,0)=1)</formula>
    </cfRule>
  </conditionalFormatting>
  <conditionalFormatting sqref="S2147">
    <cfRule type="dataBar" priority="7264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{74A5ED3D-2F6D-447E-8DD2-7A83B91DB6C7}</x14:id>
        </ext>
      </extLst>
    </cfRule>
  </conditionalFormatting>
  <conditionalFormatting sqref="P2147:S2147">
    <cfRule type="expression" dxfId="6099" priority="7263">
      <formula>(IF($C2147=0,1,0)=1)</formula>
    </cfRule>
  </conditionalFormatting>
  <conditionalFormatting sqref="C2146 E2146">
    <cfRule type="expression" dxfId="6098" priority="7256">
      <formula>(IF($C2146=0,1,0)=1)</formula>
    </cfRule>
  </conditionalFormatting>
  <conditionalFormatting sqref="S2148">
    <cfRule type="dataBar" priority="7262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{0111C623-3331-4A97-B97B-578E194DE2BB}</x14:id>
        </ext>
      </extLst>
    </cfRule>
  </conditionalFormatting>
  <conditionalFormatting sqref="S2149">
    <cfRule type="dataBar" priority="7260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{E2A2B8B3-7DC4-4007-A8D4-B6901A3D4268}</x14:id>
        </ext>
      </extLst>
    </cfRule>
  </conditionalFormatting>
  <conditionalFormatting sqref="P2149:S2149">
    <cfRule type="expression" dxfId="6097" priority="7259">
      <formula>(IF($C2149=0,1,0)=1)</formula>
    </cfRule>
  </conditionalFormatting>
  <conditionalFormatting sqref="S2150">
    <cfRule type="dataBar" priority="7258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{E539D1D3-3CD7-4B52-AC3D-05A64B93E417}</x14:id>
        </ext>
      </extLst>
    </cfRule>
  </conditionalFormatting>
  <conditionalFormatting sqref="P2150:S2150">
    <cfRule type="expression" dxfId="6096" priority="7257">
      <formula>(IF($C2150=0,1,0)=1)</formula>
    </cfRule>
  </conditionalFormatting>
  <conditionalFormatting sqref="S2146">
    <cfRule type="dataBar" priority="7255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{A253086C-57E9-462F-8DC1-7C0272A29741}</x14:id>
        </ext>
      </extLst>
    </cfRule>
  </conditionalFormatting>
  <conditionalFormatting sqref="C2151:E2152 G2151:G2152">
    <cfRule type="expression" dxfId="6095" priority="7253">
      <formula>(IF($C2151=0,1,0)=1)</formula>
    </cfRule>
  </conditionalFormatting>
  <conditionalFormatting sqref="S2151">
    <cfRule type="dataBar" priority="7252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{E18CDC86-47BC-41F5-A054-64BED4CAB8B8}</x14:id>
        </ext>
      </extLst>
    </cfRule>
  </conditionalFormatting>
  <conditionalFormatting sqref="P2151:S2151">
    <cfRule type="expression" dxfId="6094" priority="7251">
      <formula>(IF($C2151=0,1,0)=1)</formula>
    </cfRule>
  </conditionalFormatting>
  <conditionalFormatting sqref="S2152">
    <cfRule type="dataBar" priority="7250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{DEA39F70-68FD-40DD-9881-E5A150B8D66E}</x14:id>
        </ext>
      </extLst>
    </cfRule>
  </conditionalFormatting>
  <conditionalFormatting sqref="P2152:S2152">
    <cfRule type="expression" dxfId="6093" priority="7249">
      <formula>(IF($C2152=0,1,0)=1)</formula>
    </cfRule>
  </conditionalFormatting>
  <conditionalFormatting sqref="S2153">
    <cfRule type="dataBar" priority="7248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{9B5CFBF0-750B-4390-8F79-822EE259CF20}</x14:id>
        </ext>
      </extLst>
    </cfRule>
  </conditionalFormatting>
  <conditionalFormatting sqref="F2147:F2150">
    <cfRule type="expression" dxfId="6092" priority="7247">
      <formula>(IF($C2147=0,1,0)=1)</formula>
    </cfRule>
  </conditionalFormatting>
  <conditionalFormatting sqref="F2151:F2152">
    <cfRule type="expression" dxfId="6091" priority="7246">
      <formula>(IF($C2151=0,1,0)=1)</formula>
    </cfRule>
  </conditionalFormatting>
  <conditionalFormatting sqref="C2137 G2137 E2137">
    <cfRule type="expression" dxfId="6090" priority="7245">
      <formula>(IF($C2137=0,1,0)=1)</formula>
    </cfRule>
  </conditionalFormatting>
  <conditionalFormatting sqref="S2137">
    <cfRule type="dataBar" priority="7244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{D2620A32-D9CF-4F5D-9D57-50FD09E66B2B}</x14:id>
        </ext>
      </extLst>
    </cfRule>
  </conditionalFormatting>
  <conditionalFormatting sqref="K2137 P2137:S2137">
    <cfRule type="expression" dxfId="6089" priority="7243">
      <formula>(IF($C2137=0,1,0)=1)</formula>
    </cfRule>
  </conditionalFormatting>
  <conditionalFormatting sqref="F2137">
    <cfRule type="expression" dxfId="6088" priority="7242">
      <formula>(IF($C2137=0,1,0)=1)</formula>
    </cfRule>
  </conditionalFormatting>
  <conditionalFormatting sqref="C2141 G2141 E2141">
    <cfRule type="expression" dxfId="6087" priority="7241">
      <formula>(IF($C2141=0,1,0)=1)</formula>
    </cfRule>
  </conditionalFormatting>
  <conditionalFormatting sqref="S2141">
    <cfRule type="dataBar" priority="7240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{6BDCDC3D-7BFC-413B-8A16-319B5794CCF2}</x14:id>
        </ext>
      </extLst>
    </cfRule>
  </conditionalFormatting>
  <conditionalFormatting sqref="P2141:S2141">
    <cfRule type="expression" dxfId="6086" priority="7239">
      <formula>(IF($C2141=0,1,0)=1)</formula>
    </cfRule>
  </conditionalFormatting>
  <conditionalFormatting sqref="F2141">
    <cfRule type="expression" dxfId="6085" priority="7238">
      <formula>(IF($C2141=0,1,0)=1)</formula>
    </cfRule>
  </conditionalFormatting>
  <conditionalFormatting sqref="S2143">
    <cfRule type="dataBar" priority="7237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{76252EC0-7D5D-49AE-A2EF-5BE47D19EF74}</x14:id>
        </ext>
      </extLst>
    </cfRule>
  </conditionalFormatting>
  <conditionalFormatting sqref="S2144">
    <cfRule type="dataBar" priority="7236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{F209BC1C-003B-4CA8-8412-9ECB1617845C}</x14:id>
        </ext>
      </extLst>
    </cfRule>
  </conditionalFormatting>
  <conditionalFormatting sqref="C2145 G2145 E2145">
    <cfRule type="expression" dxfId="6084" priority="7235">
      <formula>(IF($C2145=0,1,0)=1)</formula>
    </cfRule>
  </conditionalFormatting>
  <conditionalFormatting sqref="S2145">
    <cfRule type="dataBar" priority="7234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{E7DBBB07-18BD-48B0-84F8-5339420C53D6}</x14:id>
        </ext>
      </extLst>
    </cfRule>
  </conditionalFormatting>
  <conditionalFormatting sqref="P2145:S2145">
    <cfRule type="expression" dxfId="6083" priority="7233">
      <formula>(IF($C2145=0,1,0)=1)</formula>
    </cfRule>
  </conditionalFormatting>
  <conditionalFormatting sqref="F2145">
    <cfRule type="expression" dxfId="6082" priority="7232">
      <formula>(IF($C2145=0,1,0)=1)</formula>
    </cfRule>
  </conditionalFormatting>
  <conditionalFormatting sqref="D2155:D2181">
    <cfRule type="expression" dxfId="6081" priority="7231">
      <formula>(IF($C2155=0,1,0)=1)</formula>
    </cfRule>
  </conditionalFormatting>
  <conditionalFormatting sqref="C2167 E2167">
    <cfRule type="expression" dxfId="6080" priority="7230">
      <formula>(IF($C2167=0,1,0)=1)</formula>
    </cfRule>
  </conditionalFormatting>
  <conditionalFormatting sqref="S2167">
    <cfRule type="dataBar" priority="7229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{EFBF7F59-B21C-4551-8D6C-62152068C462}</x14:id>
        </ext>
      </extLst>
    </cfRule>
  </conditionalFormatting>
  <conditionalFormatting sqref="P2167:S2167">
    <cfRule type="expression" dxfId="6079" priority="7228">
      <formula>(IF($C2167=0,1,0)=1)</formula>
    </cfRule>
  </conditionalFormatting>
  <conditionalFormatting sqref="C2182:E2182 C2196 G2182 E2196">
    <cfRule type="expression" dxfId="6078" priority="7227">
      <formula>(IF($C2182=0,1,0)=1)</formula>
    </cfRule>
  </conditionalFormatting>
  <conditionalFormatting sqref="P2182:R2182 P2196:R2196">
    <cfRule type="expression" dxfId="6077" priority="7226">
      <formula>(IF($C2182=0,1,0)=1)</formula>
    </cfRule>
  </conditionalFormatting>
  <conditionalFormatting sqref="S2182">
    <cfRule type="dataBar" priority="7225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{34242F35-783E-47CC-8130-B413D3E17CF9}</x14:id>
        </ext>
      </extLst>
    </cfRule>
  </conditionalFormatting>
  <conditionalFormatting sqref="S2182">
    <cfRule type="expression" dxfId="6076" priority="7224">
      <formula>(IF($C2182=0,1,0)=1)</formula>
    </cfRule>
  </conditionalFormatting>
  <conditionalFormatting sqref="S2196">
    <cfRule type="dataBar" priority="7223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{EBEC7DD9-7638-4741-BA85-29618BCDF3BF}</x14:id>
        </ext>
      </extLst>
    </cfRule>
  </conditionalFormatting>
  <conditionalFormatting sqref="S2196">
    <cfRule type="expression" dxfId="6075" priority="7222">
      <formula>(IF($C2196=0,1,0)=1)</formula>
    </cfRule>
  </conditionalFormatting>
  <conditionalFormatting sqref="C2183:E2183 G2183 D2184:D2204">
    <cfRule type="expression" dxfId="6074" priority="7221">
      <formula>(IF($C2183=0,1,0)=1)</formula>
    </cfRule>
  </conditionalFormatting>
  <conditionalFormatting sqref="P2183:R2183">
    <cfRule type="expression" dxfId="6073" priority="7220">
      <formula>(IF($C2183=0,1,0)=1)</formula>
    </cfRule>
  </conditionalFormatting>
  <conditionalFormatting sqref="S2183">
    <cfRule type="dataBar" priority="7219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{B82A06E9-6ECB-4908-BDE4-D63C872CE408}</x14:id>
        </ext>
      </extLst>
    </cfRule>
  </conditionalFormatting>
  <conditionalFormatting sqref="S2183">
    <cfRule type="expression" dxfId="6072" priority="7218">
      <formula>(IF($C2183=0,1,0)=1)</formula>
    </cfRule>
  </conditionalFormatting>
  <conditionalFormatting sqref="F2167">
    <cfRule type="expression" dxfId="6071" priority="7217">
      <formula>(IF($C2167=0,1,0)=1)</formula>
    </cfRule>
  </conditionalFormatting>
  <conditionalFormatting sqref="F2182">
    <cfRule type="expression" dxfId="6070" priority="7216">
      <formula>(IF($C2182=0,1,0)=1)</formula>
    </cfRule>
  </conditionalFormatting>
  <conditionalFormatting sqref="F2183">
    <cfRule type="expression" dxfId="6069" priority="7215">
      <formula>(IF($C2183=0,1,0)=1)</formula>
    </cfRule>
  </conditionalFormatting>
  <conditionalFormatting sqref="F2168">
    <cfRule type="expression" dxfId="6068" priority="7153">
      <formula>(IF($C2168=0,1,0)=1)</formula>
    </cfRule>
  </conditionalFormatting>
  <conditionalFormatting sqref="C2156 E2156">
    <cfRule type="expression" dxfId="6067" priority="7176">
      <formula>(IF($C2156=0,1,0)=1)</formula>
    </cfRule>
  </conditionalFormatting>
  <conditionalFormatting sqref="C2136 G2136 E2136">
    <cfRule type="expression" dxfId="6066" priority="7214">
      <formula>(IF($C2136=0,1,0)=1)</formula>
    </cfRule>
  </conditionalFormatting>
  <conditionalFormatting sqref="S2136">
    <cfRule type="dataBar" priority="7213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{929BA3AC-6E81-43B8-97C0-2432EAA086F9}</x14:id>
        </ext>
      </extLst>
    </cfRule>
  </conditionalFormatting>
  <conditionalFormatting sqref="P2136:S2136">
    <cfRule type="expression" dxfId="6065" priority="7212">
      <formula>(IF($C2136=0,1,0)=1)</formula>
    </cfRule>
  </conditionalFormatting>
  <conditionalFormatting sqref="F2136">
    <cfRule type="expression" dxfId="6064" priority="7211">
      <formula>(IF($C2136=0,1,0)=1)</formula>
    </cfRule>
  </conditionalFormatting>
  <conditionalFormatting sqref="C2138 G2138 E2138">
    <cfRule type="expression" dxfId="6063" priority="7210">
      <formula>(IF($C2138=0,1,0)=1)</formula>
    </cfRule>
  </conditionalFormatting>
  <conditionalFormatting sqref="S2138">
    <cfRule type="dataBar" priority="7209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{2DCC00B7-1E4D-49FF-B034-3D4ADC529B4F}</x14:id>
        </ext>
      </extLst>
    </cfRule>
  </conditionalFormatting>
  <conditionalFormatting sqref="P2138:S2138">
    <cfRule type="expression" dxfId="6062" priority="7208">
      <formula>(IF($C2138=0,1,0)=1)</formula>
    </cfRule>
  </conditionalFormatting>
  <conditionalFormatting sqref="F2138">
    <cfRule type="expression" dxfId="6061" priority="7207">
      <formula>(IF($C2138=0,1,0)=1)</formula>
    </cfRule>
  </conditionalFormatting>
  <conditionalFormatting sqref="C2163 E2163">
    <cfRule type="expression" dxfId="6060" priority="7185">
      <formula>(IF($C2163=0,1,0)=1)</formula>
    </cfRule>
  </conditionalFormatting>
  <conditionalFormatting sqref="C2139 G2139 E2139">
    <cfRule type="expression" dxfId="6059" priority="7206">
      <formula>(IF($C2139=0,1,0)=1)</formula>
    </cfRule>
  </conditionalFormatting>
  <conditionalFormatting sqref="S2139">
    <cfRule type="dataBar" priority="7205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{6D0BCD4C-1319-4D4F-8268-F20032840818}</x14:id>
        </ext>
      </extLst>
    </cfRule>
  </conditionalFormatting>
  <conditionalFormatting sqref="P2139:S2139">
    <cfRule type="expression" dxfId="6058" priority="7204">
      <formula>(IF($C2139=0,1,0)=1)</formula>
    </cfRule>
  </conditionalFormatting>
  <conditionalFormatting sqref="F2139">
    <cfRule type="expression" dxfId="6057" priority="7203">
      <formula>(IF($C2139=0,1,0)=1)</formula>
    </cfRule>
  </conditionalFormatting>
  <conditionalFormatting sqref="K2165 P2165:S2165">
    <cfRule type="expression" dxfId="6056" priority="7180">
      <formula>(IF($C2165=0,1,0)=1)</formula>
    </cfRule>
  </conditionalFormatting>
  <conditionalFormatting sqref="C2140 G2140 E2140">
    <cfRule type="expression" dxfId="6055" priority="7202">
      <formula>(IF($C2140=0,1,0)=1)</formula>
    </cfRule>
  </conditionalFormatting>
  <conditionalFormatting sqref="S2140">
    <cfRule type="dataBar" priority="7201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{CEC325A0-3D0D-4871-B73C-7B8268594054}</x14:id>
        </ext>
      </extLst>
    </cfRule>
  </conditionalFormatting>
  <conditionalFormatting sqref="P2140:S2140">
    <cfRule type="expression" dxfId="6054" priority="7200">
      <formula>(IF($C2140=0,1,0)=1)</formula>
    </cfRule>
  </conditionalFormatting>
  <conditionalFormatting sqref="F2140">
    <cfRule type="expression" dxfId="6053" priority="7199">
      <formula>(IF($C2140=0,1,0)=1)</formula>
    </cfRule>
  </conditionalFormatting>
  <conditionalFormatting sqref="C2142 G2142 E2142">
    <cfRule type="expression" dxfId="6052" priority="7198">
      <formula>(IF($C2142=0,1,0)=1)</formula>
    </cfRule>
  </conditionalFormatting>
  <conditionalFormatting sqref="S2142">
    <cfRule type="dataBar" priority="7197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{5F5518B8-0ECC-4E9C-817E-EA9A0B6AC3CF}</x14:id>
        </ext>
      </extLst>
    </cfRule>
  </conditionalFormatting>
  <conditionalFormatting sqref="P2142:S2142">
    <cfRule type="expression" dxfId="6051" priority="7196">
      <formula>(IF($C2142=0,1,0)=1)</formula>
    </cfRule>
  </conditionalFormatting>
  <conditionalFormatting sqref="F2142">
    <cfRule type="expression" dxfId="6050" priority="7195">
      <formula>(IF($C2142=0,1,0)=1)</formula>
    </cfRule>
  </conditionalFormatting>
  <conditionalFormatting sqref="P2157:S2157">
    <cfRule type="expression" dxfId="6049" priority="7171">
      <formula>(IF($C2157=0,1,0)=1)</formula>
    </cfRule>
  </conditionalFormatting>
  <conditionalFormatting sqref="C2155 E2155">
    <cfRule type="expression" dxfId="6048" priority="7194">
      <formula>(IF($C2155=0,1,0)=1)</formula>
    </cfRule>
  </conditionalFormatting>
  <conditionalFormatting sqref="S2155">
    <cfRule type="dataBar" priority="7193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{4D44FFB1-DF7B-4D56-B8C2-8C2556D2B7B9}</x14:id>
        </ext>
      </extLst>
    </cfRule>
  </conditionalFormatting>
  <conditionalFormatting sqref="K2155 P2155:S2155">
    <cfRule type="expression" dxfId="6047" priority="7192">
      <formula>(IF($C2155=0,1,0)=1)</formula>
    </cfRule>
  </conditionalFormatting>
  <conditionalFormatting sqref="C2158 E2158">
    <cfRule type="expression" dxfId="6046" priority="7191">
      <formula>(IF($C2158=0,1,0)=1)</formula>
    </cfRule>
  </conditionalFormatting>
  <conditionalFormatting sqref="S2158">
    <cfRule type="dataBar" priority="7190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{AFAC659D-CEB2-410E-AB1B-60429B545F85}</x14:id>
        </ext>
      </extLst>
    </cfRule>
  </conditionalFormatting>
  <conditionalFormatting sqref="P2158:S2158">
    <cfRule type="expression" dxfId="6045" priority="7189">
      <formula>(IF($C2158=0,1,0)=1)</formula>
    </cfRule>
  </conditionalFormatting>
  <conditionalFormatting sqref="C2160 E2160">
    <cfRule type="expression" dxfId="6044" priority="7188">
      <formula>(IF($C2160=0,1,0)=1)</formula>
    </cfRule>
  </conditionalFormatting>
  <conditionalFormatting sqref="S2160">
    <cfRule type="dataBar" priority="7187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{FD6A91D1-D403-448D-88BB-E844E68BEA00}</x14:id>
        </ext>
      </extLst>
    </cfRule>
  </conditionalFormatting>
  <conditionalFormatting sqref="P2160:S2160">
    <cfRule type="expression" dxfId="6043" priority="7186">
      <formula>(IF($C2160=0,1,0)=1)</formula>
    </cfRule>
  </conditionalFormatting>
  <conditionalFormatting sqref="S2163">
    <cfRule type="dataBar" priority="7184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{45615FDF-A176-4CCE-98EB-8C6341A55D55}</x14:id>
        </ext>
      </extLst>
    </cfRule>
  </conditionalFormatting>
  <conditionalFormatting sqref="K2163 P2163:S2163">
    <cfRule type="expression" dxfId="6042" priority="7183">
      <formula>(IF($C2163=0,1,0)=1)</formula>
    </cfRule>
  </conditionalFormatting>
  <conditionalFormatting sqref="C2165 E2165">
    <cfRule type="expression" dxfId="6041" priority="7182">
      <formula>(IF($C2165=0,1,0)=1)</formula>
    </cfRule>
  </conditionalFormatting>
  <conditionalFormatting sqref="S2165">
    <cfRule type="dataBar" priority="7181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{8B14CD0E-E5A6-45AF-B66E-36AB239419FF}</x14:id>
        </ext>
      </extLst>
    </cfRule>
  </conditionalFormatting>
  <conditionalFormatting sqref="C2166 E2166">
    <cfRule type="expression" dxfId="6040" priority="7179">
      <formula>(IF($C2166=0,1,0)=1)</formula>
    </cfRule>
  </conditionalFormatting>
  <conditionalFormatting sqref="S2166">
    <cfRule type="dataBar" priority="7178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{41567B5E-0CFD-4B89-AB70-9C74A9B11D50}</x14:id>
        </ext>
      </extLst>
    </cfRule>
  </conditionalFormatting>
  <conditionalFormatting sqref="P2166:S2166">
    <cfRule type="expression" dxfId="6039" priority="7177">
      <formula>(IF($C2166=0,1,0)=1)</formula>
    </cfRule>
  </conditionalFormatting>
  <conditionalFormatting sqref="S2156">
    <cfRule type="dataBar" priority="7175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{8F9DCD8B-9BCD-4483-B149-32FDF650EB2C}</x14:id>
        </ext>
      </extLst>
    </cfRule>
  </conditionalFormatting>
  <conditionalFormatting sqref="P2156:S2156">
    <cfRule type="expression" dxfId="6038" priority="7174">
      <formula>(IF($C2156=0,1,0)=1)</formula>
    </cfRule>
  </conditionalFormatting>
  <conditionalFormatting sqref="C2157 E2157">
    <cfRule type="expression" dxfId="6037" priority="7173">
      <formula>(IF($C2157=0,1,0)=1)</formula>
    </cfRule>
  </conditionalFormatting>
  <conditionalFormatting sqref="S2157">
    <cfRule type="dataBar" priority="7172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{96634CEB-BB31-4176-A83B-F64D34A2F8F6}</x14:id>
        </ext>
      </extLst>
    </cfRule>
  </conditionalFormatting>
  <conditionalFormatting sqref="C2159">
    <cfRule type="expression" dxfId="6036" priority="7170">
      <formula>(IF($C2159=0,1,0)=1)</formula>
    </cfRule>
  </conditionalFormatting>
  <conditionalFormatting sqref="S2159">
    <cfRule type="dataBar" priority="7169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{042EE94B-CF19-4743-9580-1EB145630F65}</x14:id>
        </ext>
      </extLst>
    </cfRule>
  </conditionalFormatting>
  <conditionalFormatting sqref="P2159:S2159">
    <cfRule type="expression" dxfId="6035" priority="7168">
      <formula>(IF($C2159=0,1,0)=1)</formula>
    </cfRule>
  </conditionalFormatting>
  <conditionalFormatting sqref="E2159">
    <cfRule type="expression" dxfId="6034" priority="7167">
      <formula>(IF($C2159=0,1,0)=1)</formula>
    </cfRule>
  </conditionalFormatting>
  <conditionalFormatting sqref="C2162 E2162">
    <cfRule type="expression" dxfId="6033" priority="7166">
      <formula>(IF($C2162=0,1,0)=1)</formula>
    </cfRule>
  </conditionalFormatting>
  <conditionalFormatting sqref="S2162">
    <cfRule type="dataBar" priority="7165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{7854C2C1-8AFB-461B-97DD-0D8E6F2DC289}</x14:id>
        </ext>
      </extLst>
    </cfRule>
  </conditionalFormatting>
  <conditionalFormatting sqref="P2162:S2162">
    <cfRule type="expression" dxfId="6032" priority="7164">
      <formula>(IF($C2162=0,1,0)=1)</formula>
    </cfRule>
  </conditionalFormatting>
  <conditionalFormatting sqref="C2161 E2161">
    <cfRule type="expression" dxfId="6031" priority="7163">
      <formula>(IF($C2161=0,1,0)=1)</formula>
    </cfRule>
  </conditionalFormatting>
  <conditionalFormatting sqref="S2161">
    <cfRule type="dataBar" priority="7162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{D8A9C985-57B5-4216-AAC1-ECB8AE884D2F}</x14:id>
        </ext>
      </extLst>
    </cfRule>
  </conditionalFormatting>
  <conditionalFormatting sqref="P2161:S2161">
    <cfRule type="expression" dxfId="6030" priority="7161">
      <formula>(IF($C2161=0,1,0)=1)</formula>
    </cfRule>
  </conditionalFormatting>
  <conditionalFormatting sqref="C2164 E2164">
    <cfRule type="expression" dxfId="6029" priority="7160">
      <formula>(IF($C2164=0,1,0)=1)</formula>
    </cfRule>
  </conditionalFormatting>
  <conditionalFormatting sqref="S2164">
    <cfRule type="dataBar" priority="7159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{E13242EE-3E68-4A23-A8C2-5317D6CF66B8}</x14:id>
        </ext>
      </extLst>
    </cfRule>
  </conditionalFormatting>
  <conditionalFormatting sqref="P2164:S2164">
    <cfRule type="expression" dxfId="6028" priority="7158">
      <formula>(IF($C2164=0,1,0)=1)</formula>
    </cfRule>
  </conditionalFormatting>
  <conditionalFormatting sqref="F2155:F2166">
    <cfRule type="expression" dxfId="6027" priority="7157">
      <formula>(IF($C2155=0,1,0)=1)</formula>
    </cfRule>
  </conditionalFormatting>
  <conditionalFormatting sqref="C2168 E2168">
    <cfRule type="expression" dxfId="6026" priority="7156">
      <formula>(IF($C2168=0,1,0)=1)</formula>
    </cfRule>
  </conditionalFormatting>
  <conditionalFormatting sqref="S2168">
    <cfRule type="dataBar" priority="7155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{558876D3-FC4E-4F18-B5AE-39DB0F34D896}</x14:id>
        </ext>
      </extLst>
    </cfRule>
  </conditionalFormatting>
  <conditionalFormatting sqref="P2168:S2168">
    <cfRule type="expression" dxfId="6025" priority="7154">
      <formula>(IF($C2168=0,1,0)=1)</formula>
    </cfRule>
  </conditionalFormatting>
  <conditionalFormatting sqref="C2169 E2169">
    <cfRule type="expression" dxfId="6024" priority="7152">
      <formula>(IF($C2169=0,1,0)=1)</formula>
    </cfRule>
  </conditionalFormatting>
  <conditionalFormatting sqref="S2169">
    <cfRule type="dataBar" priority="7151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{C8932578-3242-4A71-9871-28C5E50F0842}</x14:id>
        </ext>
      </extLst>
    </cfRule>
  </conditionalFormatting>
  <conditionalFormatting sqref="P2169:S2169">
    <cfRule type="expression" dxfId="6023" priority="7150">
      <formula>(IF($C2169=0,1,0)=1)</formula>
    </cfRule>
  </conditionalFormatting>
  <conditionalFormatting sqref="C2172 E2172">
    <cfRule type="expression" dxfId="6022" priority="7149">
      <formula>(IF($C2172=0,1,0)=1)</formula>
    </cfRule>
  </conditionalFormatting>
  <conditionalFormatting sqref="S2172">
    <cfRule type="dataBar" priority="7148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{93D519DE-BCE3-441F-95A7-32B89B79A1CB}</x14:id>
        </ext>
      </extLst>
    </cfRule>
  </conditionalFormatting>
  <conditionalFormatting sqref="P2172:S2172">
    <cfRule type="expression" dxfId="6021" priority="7147">
      <formula>(IF($C2172=0,1,0)=1)</formula>
    </cfRule>
  </conditionalFormatting>
  <conditionalFormatting sqref="C2174 E2174">
    <cfRule type="expression" dxfId="6020" priority="7146">
      <formula>(IF($C2174=0,1,0)=1)</formula>
    </cfRule>
  </conditionalFormatting>
  <conditionalFormatting sqref="S2174">
    <cfRule type="dataBar" priority="7145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{67CA9F9A-9129-4B1D-8D21-68301D1D444F}</x14:id>
        </ext>
      </extLst>
    </cfRule>
  </conditionalFormatting>
  <conditionalFormatting sqref="P2174:S2174">
    <cfRule type="expression" dxfId="6019" priority="7144">
      <formula>(IF($C2174=0,1,0)=1)</formula>
    </cfRule>
  </conditionalFormatting>
  <conditionalFormatting sqref="C2177 E2177">
    <cfRule type="expression" dxfId="6018" priority="7143">
      <formula>(IF($C2177=0,1,0)=1)</formula>
    </cfRule>
  </conditionalFormatting>
  <conditionalFormatting sqref="S2177">
    <cfRule type="dataBar" priority="7142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{9D8F4DB4-C1D7-4452-8581-C44DE6473ADA}</x14:id>
        </ext>
      </extLst>
    </cfRule>
  </conditionalFormatting>
  <conditionalFormatting sqref="P2177:S2177">
    <cfRule type="expression" dxfId="6017" priority="7141">
      <formula>(IF($C2177=0,1,0)=1)</formula>
    </cfRule>
  </conditionalFormatting>
  <conditionalFormatting sqref="C2179 E2179">
    <cfRule type="expression" dxfId="6016" priority="7140">
      <formula>(IF($C2179=0,1,0)=1)</formula>
    </cfRule>
  </conditionalFormatting>
  <conditionalFormatting sqref="S2179">
    <cfRule type="dataBar" priority="7139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{92E4F30F-21E3-4033-B2BD-802048F0CA4D}</x14:id>
        </ext>
      </extLst>
    </cfRule>
  </conditionalFormatting>
  <conditionalFormatting sqref="P2179:S2179">
    <cfRule type="expression" dxfId="6015" priority="7138">
      <formula>(IF($C2179=0,1,0)=1)</formula>
    </cfRule>
  </conditionalFormatting>
  <conditionalFormatting sqref="C2180 E2180">
    <cfRule type="expression" dxfId="6014" priority="7137">
      <formula>(IF($C2180=0,1,0)=1)</formula>
    </cfRule>
  </conditionalFormatting>
  <conditionalFormatting sqref="S2180">
    <cfRule type="dataBar" priority="7136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{C79FAF26-4DEB-4D66-87D6-29CC40A7677F}</x14:id>
        </ext>
      </extLst>
    </cfRule>
  </conditionalFormatting>
  <conditionalFormatting sqref="P2180:S2180">
    <cfRule type="expression" dxfId="6013" priority="7135">
      <formula>(IF($C2180=0,1,0)=1)</formula>
    </cfRule>
  </conditionalFormatting>
  <conditionalFormatting sqref="C2170 E2170">
    <cfRule type="expression" dxfId="6012" priority="7134">
      <formula>(IF($C2170=0,1,0)=1)</formula>
    </cfRule>
  </conditionalFormatting>
  <conditionalFormatting sqref="S2170">
    <cfRule type="dataBar" priority="7133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{63D5E4E4-10C2-4E57-A26A-442E61C60896}</x14:id>
        </ext>
      </extLst>
    </cfRule>
  </conditionalFormatting>
  <conditionalFormatting sqref="P2170:S2170">
    <cfRule type="expression" dxfId="6011" priority="7132">
      <formula>(IF($C2170=0,1,0)=1)</formula>
    </cfRule>
  </conditionalFormatting>
  <conditionalFormatting sqref="C2171 E2171">
    <cfRule type="expression" dxfId="6010" priority="7131">
      <formula>(IF($C2171=0,1,0)=1)</formula>
    </cfRule>
  </conditionalFormatting>
  <conditionalFormatting sqref="S2171">
    <cfRule type="dataBar" priority="7130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{ECA7395E-090E-4FF1-96CC-D6786313126B}</x14:id>
        </ext>
      </extLst>
    </cfRule>
  </conditionalFormatting>
  <conditionalFormatting sqref="P2171:S2171">
    <cfRule type="expression" dxfId="6009" priority="7129">
      <formula>(IF($C2171=0,1,0)=1)</formula>
    </cfRule>
  </conditionalFormatting>
  <conditionalFormatting sqref="C2173">
    <cfRule type="expression" dxfId="6008" priority="7128">
      <formula>(IF($C2173=0,1,0)=1)</formula>
    </cfRule>
  </conditionalFormatting>
  <conditionalFormatting sqref="S2173">
    <cfRule type="dataBar" priority="7127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{3AB3B157-3E47-480A-8D12-5ADFBF2AB85A}</x14:id>
        </ext>
      </extLst>
    </cfRule>
  </conditionalFormatting>
  <conditionalFormatting sqref="P2173:S2173">
    <cfRule type="expression" dxfId="6007" priority="7126">
      <formula>(IF($C2173=0,1,0)=1)</formula>
    </cfRule>
  </conditionalFormatting>
  <conditionalFormatting sqref="E2173">
    <cfRule type="expression" dxfId="6006" priority="7125">
      <formula>(IF($C2173=0,1,0)=1)</formula>
    </cfRule>
  </conditionalFormatting>
  <conditionalFormatting sqref="C2176 E2176">
    <cfRule type="expression" dxfId="6005" priority="7124">
      <formula>(IF($C2176=0,1,0)=1)</formula>
    </cfRule>
  </conditionalFormatting>
  <conditionalFormatting sqref="S2176">
    <cfRule type="dataBar" priority="7123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{A28B7F6D-1892-4366-B984-61EF7AB0DAC1}</x14:id>
        </ext>
      </extLst>
    </cfRule>
  </conditionalFormatting>
  <conditionalFormatting sqref="P2176:S2176">
    <cfRule type="expression" dxfId="6004" priority="7122">
      <formula>(IF($C2176=0,1,0)=1)</formula>
    </cfRule>
  </conditionalFormatting>
  <conditionalFormatting sqref="C2175 E2175">
    <cfRule type="expression" dxfId="6003" priority="7121">
      <formula>(IF($C2175=0,1,0)=1)</formula>
    </cfRule>
  </conditionalFormatting>
  <conditionalFormatting sqref="S2175">
    <cfRule type="dataBar" priority="7120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{CD3324B4-8E7D-42E4-A66E-885AF3AC81C6}</x14:id>
        </ext>
      </extLst>
    </cfRule>
  </conditionalFormatting>
  <conditionalFormatting sqref="P2175:S2175">
    <cfRule type="expression" dxfId="6002" priority="7119">
      <formula>(IF($C2175=0,1,0)=1)</formula>
    </cfRule>
  </conditionalFormatting>
  <conditionalFormatting sqref="C2178 E2178">
    <cfRule type="expression" dxfId="6001" priority="7118">
      <formula>(IF($C2178=0,1,0)=1)</formula>
    </cfRule>
  </conditionalFormatting>
  <conditionalFormatting sqref="S2178">
    <cfRule type="dataBar" priority="7117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{85984641-876B-4484-BF7B-D1E284239D1A}</x14:id>
        </ext>
      </extLst>
    </cfRule>
  </conditionalFormatting>
  <conditionalFormatting sqref="P2178:S2178">
    <cfRule type="expression" dxfId="6000" priority="7116">
      <formula>(IF($C2178=0,1,0)=1)</formula>
    </cfRule>
  </conditionalFormatting>
  <conditionalFormatting sqref="F2169:F2180">
    <cfRule type="expression" dxfId="5999" priority="7115">
      <formula>(IF($C2169=0,1,0)=1)</formula>
    </cfRule>
  </conditionalFormatting>
  <conditionalFormatting sqref="C2197 E2197">
    <cfRule type="expression" dxfId="5998" priority="7114">
      <formula>(IF($C2197=0,1,0)=1)</formula>
    </cfRule>
  </conditionalFormatting>
  <conditionalFormatting sqref="S2197">
    <cfRule type="dataBar" priority="7113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{5DD8257E-15EC-4902-8845-8AEB4601A949}</x14:id>
        </ext>
      </extLst>
    </cfRule>
  </conditionalFormatting>
  <conditionalFormatting sqref="K2197 P2197:S2197">
    <cfRule type="expression" dxfId="5997" priority="7112">
      <formula>(IF($C2197=0,1,0)=1)</formula>
    </cfRule>
  </conditionalFormatting>
  <conditionalFormatting sqref="C2200 E2200">
    <cfRule type="expression" dxfId="5996" priority="7111">
      <formula>(IF($C2200=0,1,0)=1)</formula>
    </cfRule>
  </conditionalFormatting>
  <conditionalFormatting sqref="S2200">
    <cfRule type="dataBar" priority="7110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{7581CE8B-763E-44F3-A263-6F19ABEFF4AF}</x14:id>
        </ext>
      </extLst>
    </cfRule>
  </conditionalFormatting>
  <conditionalFormatting sqref="K2200 P2200:S2200">
    <cfRule type="expression" dxfId="5995" priority="7109">
      <formula>(IF($C2200=0,1,0)=1)</formula>
    </cfRule>
  </conditionalFormatting>
  <conditionalFormatting sqref="C2202 E2202">
    <cfRule type="expression" dxfId="5994" priority="7108">
      <formula>(IF($C2202=0,1,0)=1)</formula>
    </cfRule>
  </conditionalFormatting>
  <conditionalFormatting sqref="S2202">
    <cfRule type="dataBar" priority="7107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{CED2819F-32FD-4B91-947E-1834119A513B}</x14:id>
        </ext>
      </extLst>
    </cfRule>
  </conditionalFormatting>
  <conditionalFormatting sqref="K2202 P2202:S2202">
    <cfRule type="expression" dxfId="5993" priority="7106">
      <formula>(IF($C2202=0,1,0)=1)</formula>
    </cfRule>
  </conditionalFormatting>
  <conditionalFormatting sqref="F2184 F2187 F2189 F2192 F2194:F2195">
    <cfRule type="expression" dxfId="5992" priority="7105">
      <formula>(IF($C2184=0,1,0)=1)</formula>
    </cfRule>
  </conditionalFormatting>
  <conditionalFormatting sqref="C2184 E2184">
    <cfRule type="expression" dxfId="5991" priority="7104">
      <formula>(IF($C2184=0,1,0)=1)</formula>
    </cfRule>
  </conditionalFormatting>
  <conditionalFormatting sqref="S2184">
    <cfRule type="dataBar" priority="7103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{832BABAE-1195-4442-8E2C-CB3E46FA0C64}</x14:id>
        </ext>
      </extLst>
    </cfRule>
  </conditionalFormatting>
  <conditionalFormatting sqref="P2184:S2184">
    <cfRule type="expression" dxfId="5990" priority="7102">
      <formula>(IF($C2184=0,1,0)=1)</formula>
    </cfRule>
  </conditionalFormatting>
  <conditionalFormatting sqref="C2187 E2187">
    <cfRule type="expression" dxfId="5989" priority="7101">
      <formula>(IF($C2187=0,1,0)=1)</formula>
    </cfRule>
  </conditionalFormatting>
  <conditionalFormatting sqref="S2187">
    <cfRule type="dataBar" priority="7100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{E300A3C3-37F3-41E1-AB49-507BAC76A633}</x14:id>
        </ext>
      </extLst>
    </cfRule>
  </conditionalFormatting>
  <conditionalFormatting sqref="K2187 P2187:S2187">
    <cfRule type="expression" dxfId="5988" priority="7099">
      <formula>(IF($C2187=0,1,0)=1)</formula>
    </cfRule>
  </conditionalFormatting>
  <conditionalFormatting sqref="C2189 E2189">
    <cfRule type="expression" dxfId="5987" priority="7098">
      <formula>(IF($C2189=0,1,0)=1)</formula>
    </cfRule>
  </conditionalFormatting>
  <conditionalFormatting sqref="S2189">
    <cfRule type="dataBar" priority="7097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{DCAB8D05-360A-4DDE-99C7-846E5CE62647}</x14:id>
        </ext>
      </extLst>
    </cfRule>
  </conditionalFormatting>
  <conditionalFormatting sqref="K2189 P2189:S2189">
    <cfRule type="expression" dxfId="5986" priority="7096">
      <formula>(IF($C2189=0,1,0)=1)</formula>
    </cfRule>
  </conditionalFormatting>
  <conditionalFormatting sqref="C2192 E2192">
    <cfRule type="expression" dxfId="5985" priority="7095">
      <formula>(IF($C2192=0,1,0)=1)</formula>
    </cfRule>
  </conditionalFormatting>
  <conditionalFormatting sqref="S2192">
    <cfRule type="dataBar" priority="7094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{017066DC-A317-4E21-9F57-C6C7E9B21907}</x14:id>
        </ext>
      </extLst>
    </cfRule>
  </conditionalFormatting>
  <conditionalFormatting sqref="K2192 P2192:S2192">
    <cfRule type="expression" dxfId="5984" priority="7093">
      <formula>(IF($C2192=0,1,0)=1)</formula>
    </cfRule>
  </conditionalFormatting>
  <conditionalFormatting sqref="C2194 E2194">
    <cfRule type="expression" dxfId="5983" priority="7092">
      <formula>(IF($C2194=0,1,0)=1)</formula>
    </cfRule>
  </conditionalFormatting>
  <conditionalFormatting sqref="S2194">
    <cfRule type="dataBar" priority="7091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{20F35A4A-8A58-4A3A-89B6-BCC4FA3681DA}</x14:id>
        </ext>
      </extLst>
    </cfRule>
  </conditionalFormatting>
  <conditionalFormatting sqref="K2194 P2194:S2194">
    <cfRule type="expression" dxfId="5982" priority="7090">
      <formula>(IF($C2194=0,1,0)=1)</formula>
    </cfRule>
  </conditionalFormatting>
  <conditionalFormatting sqref="C2195 E2195">
    <cfRule type="expression" dxfId="5981" priority="7089">
      <formula>(IF($C2195=0,1,0)=1)</formula>
    </cfRule>
  </conditionalFormatting>
  <conditionalFormatting sqref="S2195">
    <cfRule type="dataBar" priority="7088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{7462074E-8EC3-4A2B-850A-0BB0DD68A0FA}</x14:id>
        </ext>
      </extLst>
    </cfRule>
  </conditionalFormatting>
  <conditionalFormatting sqref="K2195 P2195:S2195">
    <cfRule type="expression" dxfId="5980" priority="7087">
      <formula>(IF($C2195=0,1,0)=1)</formula>
    </cfRule>
  </conditionalFormatting>
  <conditionalFormatting sqref="C2188">
    <cfRule type="expression" dxfId="5979" priority="7079">
      <formula>(IF($C2188=0,1,0)=1)</formula>
    </cfRule>
  </conditionalFormatting>
  <conditionalFormatting sqref="E2188">
    <cfRule type="expression" dxfId="5978" priority="7076">
      <formula>(IF($C2188=0,1,0)=1)</formula>
    </cfRule>
  </conditionalFormatting>
  <conditionalFormatting sqref="F2188">
    <cfRule type="expression" dxfId="5977" priority="7075">
      <formula>(IF($C2188=0,1,0)=1)</formula>
    </cfRule>
  </conditionalFormatting>
  <conditionalFormatting sqref="C2191 E2191">
    <cfRule type="expression" dxfId="5976" priority="7074">
      <formula>(IF($C2191=0,1,0)=1)</formula>
    </cfRule>
  </conditionalFormatting>
  <conditionalFormatting sqref="K2191 P2191:S2191">
    <cfRule type="expression" dxfId="5975" priority="7072">
      <formula>(IF($C2191=0,1,0)=1)</formula>
    </cfRule>
  </conditionalFormatting>
  <conditionalFormatting sqref="K2190 P2190:S2190">
    <cfRule type="expression" dxfId="5974" priority="7069">
      <formula>(IF($C2190=0,1,0)=1)</formula>
    </cfRule>
  </conditionalFormatting>
  <conditionalFormatting sqref="F2190:F2191">
    <cfRule type="expression" dxfId="5973" priority="7068">
      <formula>(IF($C2190=0,1,0)=1)</formula>
    </cfRule>
  </conditionalFormatting>
  <conditionalFormatting sqref="C2193 E2193">
    <cfRule type="expression" dxfId="5972" priority="7067">
      <formula>(IF($C2193=0,1,0)=1)</formula>
    </cfRule>
  </conditionalFormatting>
  <conditionalFormatting sqref="P2193:S2193">
    <cfRule type="expression" dxfId="5971" priority="7065">
      <formula>(IF($C2193=0,1,0)=1)</formula>
    </cfRule>
  </conditionalFormatting>
  <conditionalFormatting sqref="F2193">
    <cfRule type="expression" dxfId="5970" priority="7064">
      <formula>(IF($C2193=0,1,0)=1)</formula>
    </cfRule>
  </conditionalFormatting>
  <conditionalFormatting sqref="K2201 P2201:S2201">
    <cfRule type="expression" dxfId="5969" priority="7054">
      <formula>(IF($C2201=0,1,0)=1)</formula>
    </cfRule>
  </conditionalFormatting>
  <conditionalFormatting sqref="K2198 P2198:S2198">
    <cfRule type="expression" dxfId="5968" priority="7061">
      <formula>(IF($C2198=0,1,0)=1)</formula>
    </cfRule>
  </conditionalFormatting>
  <conditionalFormatting sqref="E2201">
    <cfRule type="expression" dxfId="5967" priority="7053">
      <formula>(IF($C2201=0,1,0)=1)</formula>
    </cfRule>
  </conditionalFormatting>
  <conditionalFormatting sqref="F2201">
    <cfRule type="expression" dxfId="5966" priority="7052">
      <formula>(IF($C2201=0,1,0)=1)</formula>
    </cfRule>
  </conditionalFormatting>
  <conditionalFormatting sqref="K2185 P2185:S2185">
    <cfRule type="expression" dxfId="5965" priority="7084">
      <formula>(IF($C2185=0,1,0)=1)</formula>
    </cfRule>
  </conditionalFormatting>
  <conditionalFormatting sqref="C2190 E2190">
    <cfRule type="expression" dxfId="5964" priority="7071">
      <formula>(IF($C2190=0,1,0)=1)</formula>
    </cfRule>
  </conditionalFormatting>
  <conditionalFormatting sqref="K2186 P2186:S2186">
    <cfRule type="expression" dxfId="5963" priority="7081">
      <formula>(IF($C2186=0,1,0)=1)</formula>
    </cfRule>
  </conditionalFormatting>
  <conditionalFormatting sqref="C2203 E2203">
    <cfRule type="expression" dxfId="5962" priority="7048">
      <formula>(IF($C2203=0,1,0)=1)</formula>
    </cfRule>
  </conditionalFormatting>
  <conditionalFormatting sqref="K2203 P2203:S2203">
    <cfRule type="expression" dxfId="5961" priority="7046">
      <formula>(IF($C2203=0,1,0)=1)</formula>
    </cfRule>
  </conditionalFormatting>
  <conditionalFormatting sqref="C2204 E2204">
    <cfRule type="expression" dxfId="5960" priority="7051">
      <formula>(IF($C2204=0,1,0)=1)</formula>
    </cfRule>
  </conditionalFormatting>
  <conditionalFormatting sqref="C2186 E2186">
    <cfRule type="expression" dxfId="5959" priority="7083">
      <formula>(IF($C2186=0,1,0)=1)</formula>
    </cfRule>
  </conditionalFormatting>
  <conditionalFormatting sqref="F2185:F2186">
    <cfRule type="expression" dxfId="5958" priority="7080">
      <formula>(IF($C2185=0,1,0)=1)</formula>
    </cfRule>
  </conditionalFormatting>
  <conditionalFormatting sqref="K2188 P2188:S2188">
    <cfRule type="expression" dxfId="5957" priority="7077">
      <formula>(IF($C2188=0,1,0)=1)</formula>
    </cfRule>
  </conditionalFormatting>
  <conditionalFormatting sqref="C2185 E2185">
    <cfRule type="expression" dxfId="5956" priority="7086">
      <formula>(IF($C2185=0,1,0)=1)</formula>
    </cfRule>
  </conditionalFormatting>
  <conditionalFormatting sqref="S2185">
    <cfRule type="dataBar" priority="7085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{C6EB7578-141A-4967-BF70-B6CF2453B55A}</x14:id>
        </ext>
      </extLst>
    </cfRule>
  </conditionalFormatting>
  <conditionalFormatting sqref="S2186">
    <cfRule type="dataBar" priority="7082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{D05B9758-F2C0-40D6-B956-7FE03A9A2D22}</x14:id>
        </ext>
      </extLst>
    </cfRule>
  </conditionalFormatting>
  <conditionalFormatting sqref="P2204:S2204">
    <cfRule type="expression" dxfId="5955" priority="7049">
      <formula>(IF($C2204=0,1,0)=1)</formula>
    </cfRule>
  </conditionalFormatting>
  <conditionalFormatting sqref="S2188">
    <cfRule type="dataBar" priority="7078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{F87A593D-341A-4832-A342-F7DCBA136B44}</x14:id>
        </ext>
      </extLst>
    </cfRule>
  </conditionalFormatting>
  <conditionalFormatting sqref="F2203:F2204">
    <cfRule type="expression" dxfId="5954" priority="7045">
      <formula>(IF($C2203=0,1,0)=1)</formula>
    </cfRule>
  </conditionalFormatting>
  <conditionalFormatting sqref="S2191">
    <cfRule type="dataBar" priority="7073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{8F249DCA-D292-4C4D-9709-10EEA048D47F}</x14:id>
        </ext>
      </extLst>
    </cfRule>
  </conditionalFormatting>
  <conditionalFormatting sqref="S2190">
    <cfRule type="dataBar" priority="7070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{0092557D-DFC6-49E4-BBEC-C53CA7B9E9C0}</x14:id>
        </ext>
      </extLst>
    </cfRule>
  </conditionalFormatting>
  <conditionalFormatting sqref="S2193">
    <cfRule type="dataBar" priority="7066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{27C72CD1-432A-46F3-B987-04FF3A492B55}</x14:id>
        </ext>
      </extLst>
    </cfRule>
  </conditionalFormatting>
  <conditionalFormatting sqref="C2198 E2198">
    <cfRule type="expression" dxfId="5953" priority="7063">
      <formula>(IF($C2198=0,1,0)=1)</formula>
    </cfRule>
  </conditionalFormatting>
  <conditionalFormatting sqref="S2198">
    <cfRule type="dataBar" priority="7062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{7BB964CC-E12B-4E0F-B9A7-655AD297CC9F}</x14:id>
        </ext>
      </extLst>
    </cfRule>
  </conditionalFormatting>
  <conditionalFormatting sqref="C2199 E2199">
    <cfRule type="expression" dxfId="5952" priority="7060">
      <formula>(IF($C2199=0,1,0)=1)</formula>
    </cfRule>
  </conditionalFormatting>
  <conditionalFormatting sqref="S2199">
    <cfRule type="dataBar" priority="7059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{DD87661D-01FD-4860-BEAA-45AFF6B704A6}</x14:id>
        </ext>
      </extLst>
    </cfRule>
  </conditionalFormatting>
  <conditionalFormatting sqref="K2199 P2199:S2199">
    <cfRule type="expression" dxfId="5951" priority="7058">
      <formula>(IF($C2199=0,1,0)=1)</formula>
    </cfRule>
  </conditionalFormatting>
  <conditionalFormatting sqref="F2198:F2199">
    <cfRule type="expression" dxfId="5950" priority="7057">
      <formula>(IF($C2198=0,1,0)=1)</formula>
    </cfRule>
  </conditionalFormatting>
  <conditionalFormatting sqref="C2201">
    <cfRule type="expression" dxfId="5949" priority="7056">
      <formula>(IF($C2201=0,1,0)=1)</formula>
    </cfRule>
  </conditionalFormatting>
  <conditionalFormatting sqref="S2201">
    <cfRule type="dataBar" priority="7055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{468A2C4E-2251-4C1D-A208-02EC4F346C22}</x14:id>
        </ext>
      </extLst>
    </cfRule>
  </conditionalFormatting>
  <conditionalFormatting sqref="S2204">
    <cfRule type="dataBar" priority="7050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{6BF94777-BAEC-4F90-B7AE-3AACB8C416F9}</x14:id>
        </ext>
      </extLst>
    </cfRule>
  </conditionalFormatting>
  <conditionalFormatting sqref="S2203">
    <cfRule type="dataBar" priority="7047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{F1E72C1B-351F-4FB8-8397-C75E836B5AFC}</x14:id>
        </ext>
      </extLst>
    </cfRule>
  </conditionalFormatting>
  <conditionalFormatting sqref="C2153:G2153 E2146 C2147:E2152 F2146:G2152 E2136:G2145 E2196 C2136:D2146 E2197:G2204 E2193:G2195 E2184:E2192 C2184:D2204">
    <cfRule type="expression" dxfId="5948" priority="7268">
      <formula>$H2136&lt;0</formula>
    </cfRule>
    <cfRule type="expression" dxfId="5947" priority="7269">
      <formula>(IF($C2136=1,1,0)=1)</formula>
    </cfRule>
    <cfRule type="expression" dxfId="5946" priority="7270">
      <formula>(IF($C2136=2,1,0)=1)</formula>
    </cfRule>
    <cfRule type="expression" dxfId="5945" priority="7271">
      <formula>(IF($C2136=3,1,0)=1)</formula>
    </cfRule>
    <cfRule type="expression" dxfId="5944" priority="7272">
      <formula>(IF($C2136=4,1,0)=1)</formula>
    </cfRule>
    <cfRule type="expression" dxfId="5943" priority="7273">
      <formula>(IF($C2136=5,1,0)=1)</formula>
    </cfRule>
    <cfRule type="expression" dxfId="5942" priority="7274">
      <formula>(IF($C2136=6,1,0)=1)</formula>
    </cfRule>
    <cfRule type="expression" dxfId="5941" priority="7275">
      <formula>(IF($C2136=7,1,0)=1)</formula>
    </cfRule>
    <cfRule type="expression" dxfId="5940" priority="7276">
      <formula>(IF($C2136=8,1,0)=1)</formula>
    </cfRule>
    <cfRule type="expression" dxfId="5939" priority="7277">
      <formula>(IF($C2136=9,1,0)=1)</formula>
    </cfRule>
    <cfRule type="expression" dxfId="5938" priority="7278">
      <formula>$H2136=1</formula>
    </cfRule>
  </conditionalFormatting>
  <conditionalFormatting sqref="G2196">
    <cfRule type="expression" dxfId="5937" priority="7033">
      <formula>(IF($C2196=0,1,0)=1)</formula>
    </cfRule>
  </conditionalFormatting>
  <conditionalFormatting sqref="F2196">
    <cfRule type="expression" dxfId="5936" priority="7032">
      <formula>(IF($C2196=0,1,0)=1)</formula>
    </cfRule>
  </conditionalFormatting>
  <conditionalFormatting sqref="F2196:G2196">
    <cfRule type="expression" dxfId="5935" priority="7034">
      <formula>$H2196&lt;0</formula>
    </cfRule>
    <cfRule type="expression" dxfId="5934" priority="7035">
      <formula>(IF($C2196=1,1,0)=1)</formula>
    </cfRule>
    <cfRule type="expression" dxfId="5933" priority="7036">
      <formula>(IF($C2196=2,1,0)=1)</formula>
    </cfRule>
    <cfRule type="expression" dxfId="5932" priority="7037">
      <formula>(IF($C2196=3,1,0)=1)</formula>
    </cfRule>
    <cfRule type="expression" dxfId="5931" priority="7038">
      <formula>(IF($C2196=4,1,0)=1)</formula>
    </cfRule>
    <cfRule type="expression" dxfId="5930" priority="7039">
      <formula>(IF($C2196=5,1,0)=1)</formula>
    </cfRule>
    <cfRule type="expression" dxfId="5929" priority="7040">
      <formula>(IF($C2196=6,1,0)=1)</formula>
    </cfRule>
    <cfRule type="expression" dxfId="5928" priority="7041">
      <formula>(IF($C2196=7,1,0)=1)</formula>
    </cfRule>
    <cfRule type="expression" dxfId="5927" priority="7042">
      <formula>(IF($C2196=8,1,0)=1)</formula>
    </cfRule>
    <cfRule type="expression" dxfId="5926" priority="7043">
      <formula>(IF($C2196=9,1,0)=1)</formula>
    </cfRule>
    <cfRule type="expression" dxfId="5925" priority="7044">
      <formula>$H2196=1</formula>
    </cfRule>
  </conditionalFormatting>
  <conditionalFormatting sqref="J2138">
    <cfRule type="expression" dxfId="5924" priority="7031">
      <formula>(IF($C2138=0,1,0)=1)</formula>
    </cfRule>
  </conditionalFormatting>
  <conditionalFormatting sqref="I2138">
    <cfRule type="expression" dxfId="5923" priority="7030">
      <formula>(IF($C2138=0,1,0)=1)</formula>
    </cfRule>
  </conditionalFormatting>
  <conditionalFormatting sqref="J2139:J2143">
    <cfRule type="expression" dxfId="5922" priority="7029">
      <formula>(IF($C2139=0,1,0)=1)</formula>
    </cfRule>
  </conditionalFormatting>
  <conditionalFormatting sqref="I2139:I2143">
    <cfRule type="expression" dxfId="5921" priority="7028">
      <formula>(IF($C2139=0,1,0)=1)</formula>
    </cfRule>
  </conditionalFormatting>
  <conditionalFormatting sqref="J2147:J2148">
    <cfRule type="expression" dxfId="5920" priority="7027">
      <formula>(IF($C2147=0,1,0)=1)</formula>
    </cfRule>
  </conditionalFormatting>
  <conditionalFormatting sqref="I2147:I2148">
    <cfRule type="expression" dxfId="5919" priority="7026">
      <formula>(IF($C2147=0,1,0)=1)</formula>
    </cfRule>
  </conditionalFormatting>
  <conditionalFormatting sqref="J2149:J2151">
    <cfRule type="expression" dxfId="5918" priority="7025">
      <formula>(IF($C2149=0,1,0)=1)</formula>
    </cfRule>
  </conditionalFormatting>
  <conditionalFormatting sqref="I2149:I2151">
    <cfRule type="expression" dxfId="5917" priority="7024">
      <formula>(IF($C2149=0,1,0)=1)</formula>
    </cfRule>
  </conditionalFormatting>
  <conditionalFormatting sqref="J2152">
    <cfRule type="expression" dxfId="5916" priority="7023">
      <formula>(IF($C2152=0,1,0)=1)</formula>
    </cfRule>
  </conditionalFormatting>
  <conditionalFormatting sqref="I2152">
    <cfRule type="expression" dxfId="5915" priority="7022">
      <formula>(IF($C2152=0,1,0)=1)</formula>
    </cfRule>
  </conditionalFormatting>
  <conditionalFormatting sqref="J2153">
    <cfRule type="expression" dxfId="5914" priority="7021">
      <formula>(IF($C2153=0,1,0)=1)</formula>
    </cfRule>
  </conditionalFormatting>
  <conditionalFormatting sqref="I2153">
    <cfRule type="expression" dxfId="5913" priority="7020">
      <formula>(IF($C2153=0,1,0)=1)</formula>
    </cfRule>
  </conditionalFormatting>
  <conditionalFormatting sqref="H2136:H2180 H2182:H2204">
    <cfRule type="iconSet" priority="7304">
      <iconSet iconSet="3Symbols" showValue="0">
        <cfvo type="percent" val="0"/>
        <cfvo type="num" val="0"/>
        <cfvo type="num" val="1"/>
      </iconSet>
    </cfRule>
  </conditionalFormatting>
  <conditionalFormatting sqref="J2156:J2157">
    <cfRule type="expression" dxfId="5912" priority="7019">
      <formula>(IF($C2156=0,1,0)=1)</formula>
    </cfRule>
  </conditionalFormatting>
  <conditionalFormatting sqref="I2156:I2157">
    <cfRule type="expression" dxfId="5911" priority="7018">
      <formula>(IF($C2156=0,1,0)=1)</formula>
    </cfRule>
  </conditionalFormatting>
  <conditionalFormatting sqref="J2158:J2160">
    <cfRule type="expression" dxfId="5910" priority="7017">
      <formula>(IF($C2158=0,1,0)=1)</formula>
    </cfRule>
  </conditionalFormatting>
  <conditionalFormatting sqref="I2158:I2160">
    <cfRule type="expression" dxfId="5909" priority="7016">
      <formula>(IF($C2158=0,1,0)=1)</formula>
    </cfRule>
  </conditionalFormatting>
  <conditionalFormatting sqref="J2161">
    <cfRule type="expression" dxfId="5908" priority="7015">
      <formula>(IF($C2161=0,1,0)=1)</formula>
    </cfRule>
  </conditionalFormatting>
  <conditionalFormatting sqref="I2161">
    <cfRule type="expression" dxfId="5907" priority="7014">
      <formula>(IF($C2161=0,1,0)=1)</formula>
    </cfRule>
  </conditionalFormatting>
  <conditionalFormatting sqref="J2162">
    <cfRule type="expression" dxfId="5906" priority="7013">
      <formula>(IF($C2162=0,1,0)=1)</formula>
    </cfRule>
  </conditionalFormatting>
  <conditionalFormatting sqref="I2162">
    <cfRule type="expression" dxfId="5905" priority="7012">
      <formula>(IF($C2162=0,1,0)=1)</formula>
    </cfRule>
  </conditionalFormatting>
  <conditionalFormatting sqref="J2166:J2167">
    <cfRule type="expression" dxfId="5904" priority="7011">
      <formula>(IF($C2166=0,1,0)=1)</formula>
    </cfRule>
  </conditionalFormatting>
  <conditionalFormatting sqref="I2166:I2167">
    <cfRule type="expression" dxfId="5903" priority="7010">
      <formula>(IF($C2166=0,1,0)=1)</formula>
    </cfRule>
  </conditionalFormatting>
  <conditionalFormatting sqref="J2168:J2170">
    <cfRule type="expression" dxfId="5902" priority="7009">
      <formula>(IF($C2168=0,1,0)=1)</formula>
    </cfRule>
  </conditionalFormatting>
  <conditionalFormatting sqref="I2168:I2170">
    <cfRule type="expression" dxfId="5901" priority="7008">
      <formula>(IF($C2168=0,1,0)=1)</formula>
    </cfRule>
  </conditionalFormatting>
  <conditionalFormatting sqref="J2171">
    <cfRule type="expression" dxfId="5900" priority="7007">
      <formula>(IF($C2171=0,1,0)=1)</formula>
    </cfRule>
  </conditionalFormatting>
  <conditionalFormatting sqref="I2171">
    <cfRule type="expression" dxfId="5899" priority="7006">
      <formula>(IF($C2171=0,1,0)=1)</formula>
    </cfRule>
  </conditionalFormatting>
  <conditionalFormatting sqref="J2172">
    <cfRule type="expression" dxfId="5898" priority="7005">
      <formula>(IF($C2172=0,1,0)=1)</formula>
    </cfRule>
  </conditionalFormatting>
  <conditionalFormatting sqref="I2172">
    <cfRule type="expression" dxfId="5897" priority="7004">
      <formula>(IF($C2172=0,1,0)=1)</formula>
    </cfRule>
  </conditionalFormatting>
  <conditionalFormatting sqref="I2174:I2175">
    <cfRule type="expression" dxfId="5896" priority="7003">
      <formula>(IF($C2174=0,1,0)=1)</formula>
    </cfRule>
  </conditionalFormatting>
  <conditionalFormatting sqref="I2176:I2178">
    <cfRule type="expression" dxfId="5895" priority="7002">
      <formula>(IF($C2176=0,1,0)=1)</formula>
    </cfRule>
  </conditionalFormatting>
  <conditionalFormatting sqref="I2179">
    <cfRule type="expression" dxfId="5894" priority="7001">
      <formula>(IF($C2179=0,1,0)=1)</formula>
    </cfRule>
  </conditionalFormatting>
  <conditionalFormatting sqref="I2180">
    <cfRule type="expression" dxfId="5893" priority="7000">
      <formula>(IF($C2180=0,1,0)=1)</formula>
    </cfRule>
  </conditionalFormatting>
  <conditionalFormatting sqref="I2185:J2185">
    <cfRule type="expression" dxfId="5892" priority="6999">
      <formula>(IF($C2185=0,1,0)=1)</formula>
    </cfRule>
  </conditionalFormatting>
  <conditionalFormatting sqref="J2186:J2187">
    <cfRule type="expression" dxfId="5891" priority="6998">
      <formula>(IF($C2186=0,1,0)=1)</formula>
    </cfRule>
  </conditionalFormatting>
  <conditionalFormatting sqref="I2186:I2187">
    <cfRule type="expression" dxfId="5890" priority="6997">
      <formula>(IF($C2186=0,1,0)=1)</formula>
    </cfRule>
  </conditionalFormatting>
  <conditionalFormatting sqref="J2188">
    <cfRule type="expression" dxfId="5889" priority="6996">
      <formula>(IF($C2188=0,1,0)=1)</formula>
    </cfRule>
  </conditionalFormatting>
  <conditionalFormatting sqref="I2188">
    <cfRule type="expression" dxfId="5888" priority="6995">
      <formula>(IF($C2188=0,1,0)=1)</formula>
    </cfRule>
  </conditionalFormatting>
  <conditionalFormatting sqref="J2189">
    <cfRule type="expression" dxfId="5887" priority="6994">
      <formula>(IF($C2189=0,1,0)=1)</formula>
    </cfRule>
  </conditionalFormatting>
  <conditionalFormatting sqref="I2189">
    <cfRule type="expression" dxfId="5886" priority="6993">
      <formula>(IF($C2189=0,1,0)=1)</formula>
    </cfRule>
  </conditionalFormatting>
  <conditionalFormatting sqref="J2190:J2192">
    <cfRule type="expression" dxfId="5885" priority="6992">
      <formula>(IF($C2190=0,1,0)=1)</formula>
    </cfRule>
  </conditionalFormatting>
  <conditionalFormatting sqref="I2190:I2192">
    <cfRule type="expression" dxfId="5884" priority="6991">
      <formula>(IF($C2190=0,1,0)=1)</formula>
    </cfRule>
  </conditionalFormatting>
  <conditionalFormatting sqref="J2194:J2196">
    <cfRule type="expression" dxfId="5883" priority="6990">
      <formula>(IF($C2194=0,1,0)=1)</formula>
    </cfRule>
  </conditionalFormatting>
  <conditionalFormatting sqref="I2194:I2196">
    <cfRule type="expression" dxfId="5882" priority="6989">
      <formula>(IF($C2194=0,1,0)=1)</formula>
    </cfRule>
  </conditionalFormatting>
  <conditionalFormatting sqref="J2197">
    <cfRule type="expression" dxfId="5881" priority="6988">
      <formula>(IF($C2197=0,1,0)=1)</formula>
    </cfRule>
  </conditionalFormatting>
  <conditionalFormatting sqref="I2197">
    <cfRule type="expression" dxfId="5880" priority="6987">
      <formula>(IF($C2197=0,1,0)=1)</formula>
    </cfRule>
  </conditionalFormatting>
  <conditionalFormatting sqref="J2198:J2200">
    <cfRule type="expression" dxfId="5879" priority="6986">
      <formula>(IF($C2198=0,1,0)=1)</formula>
    </cfRule>
  </conditionalFormatting>
  <conditionalFormatting sqref="I2198:I2200">
    <cfRule type="expression" dxfId="5878" priority="6985">
      <formula>(IF($C2198=0,1,0)=1)</formula>
    </cfRule>
  </conditionalFormatting>
  <conditionalFormatting sqref="J2201:J2202">
    <cfRule type="expression" dxfId="5877" priority="6984">
      <formula>(IF($C2201=0,1,0)=1)</formula>
    </cfRule>
  </conditionalFormatting>
  <conditionalFormatting sqref="I2201:I2202">
    <cfRule type="expression" dxfId="5876" priority="6983">
      <formula>(IF($C2201=0,1,0)=1)</formula>
    </cfRule>
  </conditionalFormatting>
  <conditionalFormatting sqref="J2203">
    <cfRule type="expression" dxfId="5875" priority="6982">
      <formula>(IF($C2203=0,1,0)=1)</formula>
    </cfRule>
  </conditionalFormatting>
  <conditionalFormatting sqref="I2203">
    <cfRule type="expression" dxfId="5874" priority="6981">
      <formula>(IF($C2203=0,1,0)=1)</formula>
    </cfRule>
  </conditionalFormatting>
  <conditionalFormatting sqref="I2204">
    <cfRule type="expression" dxfId="5873" priority="6980">
      <formula>(IF($C2203=0,1,0)=1)</formula>
    </cfRule>
  </conditionalFormatting>
  <conditionalFormatting sqref="J2204">
    <cfRule type="expression" dxfId="5872" priority="6979">
      <formula>(IF($C2203=0,1,0)=1)</formula>
    </cfRule>
  </conditionalFormatting>
  <conditionalFormatting sqref="I2193">
    <cfRule type="expression" dxfId="5871" priority="6978">
      <formula>(IF($C2192=0,1,0)=1)</formula>
    </cfRule>
  </conditionalFormatting>
  <conditionalFormatting sqref="J2193">
    <cfRule type="expression" dxfId="5870" priority="6977">
      <formula>(IF($C2192=0,1,0)=1)</formula>
    </cfRule>
  </conditionalFormatting>
  <conditionalFormatting sqref="I2184">
    <cfRule type="expression" dxfId="5869" priority="6976">
      <formula>(IF($C2183=0,1,0)=1)</formula>
    </cfRule>
  </conditionalFormatting>
  <conditionalFormatting sqref="J2184">
    <cfRule type="expression" dxfId="5868" priority="6975">
      <formula>(IF($C2183=0,1,0)=1)</formula>
    </cfRule>
  </conditionalFormatting>
  <conditionalFormatting sqref="I2183">
    <cfRule type="expression" dxfId="5867" priority="6974">
      <formula>(IF($C2182=0,1,0)=1)</formula>
    </cfRule>
  </conditionalFormatting>
  <conditionalFormatting sqref="J2183">
    <cfRule type="expression" dxfId="5866" priority="6973">
      <formula>(IF($C2182=0,1,0)=1)</formula>
    </cfRule>
  </conditionalFormatting>
  <conditionalFormatting sqref="I2182">
    <cfRule type="expression" dxfId="5865" priority="6972">
      <formula>(IF($C2180=0,1,0)=1)</formula>
    </cfRule>
  </conditionalFormatting>
  <conditionalFormatting sqref="J2182">
    <cfRule type="expression" dxfId="5864" priority="6971">
      <formula>(IF($C2180=0,1,0)=1)</formula>
    </cfRule>
  </conditionalFormatting>
  <conditionalFormatting sqref="I2173">
    <cfRule type="expression" dxfId="5863" priority="6970">
      <formula>(IF($C2172=0,1,0)=1)</formula>
    </cfRule>
  </conditionalFormatting>
  <conditionalFormatting sqref="J2173:J2180">
    <cfRule type="expression" dxfId="5862" priority="6969">
      <formula>(IF($C2172=0,1,0)=1)</formula>
    </cfRule>
  </conditionalFormatting>
  <conditionalFormatting sqref="I2165">
    <cfRule type="expression" dxfId="5861" priority="6968">
      <formula>(IF($C2164=0,1,0)=1)</formula>
    </cfRule>
  </conditionalFormatting>
  <conditionalFormatting sqref="J2165">
    <cfRule type="expression" dxfId="5860" priority="6967">
      <formula>(IF($C2164=0,1,0)=1)</formula>
    </cfRule>
  </conditionalFormatting>
  <conditionalFormatting sqref="I2164">
    <cfRule type="expression" dxfId="5859" priority="6966">
      <formula>(IF($C2163=0,1,0)=1)</formula>
    </cfRule>
  </conditionalFormatting>
  <conditionalFormatting sqref="J2164">
    <cfRule type="expression" dxfId="5858" priority="6965">
      <formula>(IF($C2163=0,1,0)=1)</formula>
    </cfRule>
  </conditionalFormatting>
  <conditionalFormatting sqref="I2163">
    <cfRule type="expression" dxfId="5857" priority="6964">
      <formula>(IF($C2162=0,1,0)=1)</formula>
    </cfRule>
  </conditionalFormatting>
  <conditionalFormatting sqref="J2163">
    <cfRule type="expression" dxfId="5856" priority="6963">
      <formula>(IF($C2162=0,1,0)=1)</formula>
    </cfRule>
  </conditionalFormatting>
  <conditionalFormatting sqref="I2155">
    <cfRule type="expression" dxfId="5855" priority="6962">
      <formula>(IF($C2154=0,1,0)=1)</formula>
    </cfRule>
  </conditionalFormatting>
  <conditionalFormatting sqref="J2155">
    <cfRule type="expression" dxfId="5854" priority="6961">
      <formula>(IF($C2154=0,1,0)=1)</formula>
    </cfRule>
  </conditionalFormatting>
  <conditionalFormatting sqref="I2154">
    <cfRule type="expression" dxfId="5853" priority="6960">
      <formula>(IF($C2153=0,1,0)=1)</formula>
    </cfRule>
  </conditionalFormatting>
  <conditionalFormatting sqref="J2154">
    <cfRule type="expression" dxfId="5852" priority="6959">
      <formula>(IF($C2153=0,1,0)=1)</formula>
    </cfRule>
  </conditionalFormatting>
  <conditionalFormatting sqref="I2146">
    <cfRule type="expression" dxfId="5851" priority="6958">
      <formula>(IF($C2145=0,1,0)=1)</formula>
    </cfRule>
  </conditionalFormatting>
  <conditionalFormatting sqref="J2146">
    <cfRule type="expression" dxfId="5850" priority="6957">
      <formula>(IF($C2145=0,1,0)=1)</formula>
    </cfRule>
  </conditionalFormatting>
  <conditionalFormatting sqref="I2144">
    <cfRule type="expression" dxfId="5849" priority="6956">
      <formula>(IF($C2143=0,1,0)=1)</formula>
    </cfRule>
  </conditionalFormatting>
  <conditionalFormatting sqref="J2144">
    <cfRule type="expression" dxfId="5848" priority="6955">
      <formula>(IF($C2143=0,1,0)=1)</formula>
    </cfRule>
  </conditionalFormatting>
  <conditionalFormatting sqref="I2145">
    <cfRule type="expression" dxfId="5847" priority="6954">
      <formula>(IF($C2144=0,1,0)=1)</formula>
    </cfRule>
  </conditionalFormatting>
  <conditionalFormatting sqref="J2145">
    <cfRule type="expression" dxfId="5846" priority="6953">
      <formula>(IF($C2144=0,1,0)=1)</formula>
    </cfRule>
  </conditionalFormatting>
  <conditionalFormatting sqref="I2137">
    <cfRule type="expression" dxfId="5845" priority="6952">
      <formula>(IF($C2136=0,1,0)=1)</formula>
    </cfRule>
  </conditionalFormatting>
  <conditionalFormatting sqref="J2137">
    <cfRule type="expression" dxfId="5844" priority="6951">
      <formula>(IF($C2136=0,1,0)=1)</formula>
    </cfRule>
  </conditionalFormatting>
  <conditionalFormatting sqref="I2136">
    <cfRule type="expression" dxfId="5843" priority="6950">
      <formula>(IF($C2135=0,1,0)=1)</formula>
    </cfRule>
  </conditionalFormatting>
  <conditionalFormatting sqref="J2136">
    <cfRule type="expression" dxfId="5842" priority="6949">
      <formula>(IF($C2135=0,1,0)=1)</formula>
    </cfRule>
  </conditionalFormatting>
  <conditionalFormatting sqref="G2181:H2181 L2181">
    <cfRule type="expression" dxfId="5841" priority="6936">
      <formula>(IF($C2181=0,1,0)=1)</formula>
    </cfRule>
  </conditionalFormatting>
  <conditionalFormatting sqref="C2181">
    <cfRule type="expression" dxfId="5840" priority="6935">
      <formula>(IF($C2181=0,1,0)=1)</formula>
    </cfRule>
  </conditionalFormatting>
  <conditionalFormatting sqref="S2181">
    <cfRule type="dataBar" priority="6934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{D7742F4F-E9D0-45E1-86EC-77AF79738D2F}</x14:id>
        </ext>
      </extLst>
    </cfRule>
  </conditionalFormatting>
  <conditionalFormatting sqref="P2181:S2181">
    <cfRule type="expression" dxfId="5839" priority="6933">
      <formula>(IF($C2181=0,1,0)=1)</formula>
    </cfRule>
  </conditionalFormatting>
  <conditionalFormatting sqref="E2181">
    <cfRule type="expression" dxfId="5838" priority="6932">
      <formula>(IF($C2181=0,1,0)=1)</formula>
    </cfRule>
  </conditionalFormatting>
  <conditionalFormatting sqref="F2181">
    <cfRule type="expression" dxfId="5837" priority="6931">
      <formula>(IF($C2181=0,1,0)=1)</formula>
    </cfRule>
  </conditionalFormatting>
  <conditionalFormatting sqref="C2181 E2181:G2181">
    <cfRule type="expression" dxfId="5836" priority="6937">
      <formula>$H2181&lt;0</formula>
    </cfRule>
    <cfRule type="expression" dxfId="5835" priority="6938">
      <formula>(IF($C2181=1,1,0)=1)</formula>
    </cfRule>
    <cfRule type="expression" dxfId="5834" priority="6939">
      <formula>(IF($C2181=2,1,0)=1)</formula>
    </cfRule>
    <cfRule type="expression" dxfId="5833" priority="6940">
      <formula>(IF($C2181=3,1,0)=1)</formula>
    </cfRule>
    <cfRule type="expression" dxfId="5832" priority="6941">
      <formula>(IF($C2181=4,1,0)=1)</formula>
    </cfRule>
    <cfRule type="expression" dxfId="5831" priority="6942">
      <formula>(IF($C2181=5,1,0)=1)</formula>
    </cfRule>
    <cfRule type="expression" dxfId="5830" priority="6943">
      <formula>(IF($C2181=6,1,0)=1)</formula>
    </cfRule>
    <cfRule type="expression" dxfId="5829" priority="6944">
      <formula>(IF($C2181=7,1,0)=1)</formula>
    </cfRule>
    <cfRule type="expression" dxfId="5828" priority="6945">
      <formula>(IF($C2181=8,1,0)=1)</formula>
    </cfRule>
    <cfRule type="expression" dxfId="5827" priority="6946">
      <formula>(IF($C2181=9,1,0)=1)</formula>
    </cfRule>
    <cfRule type="expression" dxfId="5826" priority="6947">
      <formula>$H2181=1</formula>
    </cfRule>
  </conditionalFormatting>
  <conditionalFormatting sqref="H2181">
    <cfRule type="iconSet" priority="6948">
      <iconSet iconSet="3Symbols" showValue="0">
        <cfvo type="percent" val="0"/>
        <cfvo type="num" val="0"/>
        <cfvo type="num" val="1"/>
      </iconSet>
    </cfRule>
  </conditionalFormatting>
  <conditionalFormatting sqref="I2181">
    <cfRule type="expression" dxfId="5825" priority="6930">
      <formula>(IF($C2181=0,1,0)=1)</formula>
    </cfRule>
  </conditionalFormatting>
  <conditionalFormatting sqref="J2181">
    <cfRule type="expression" dxfId="5824" priority="6929">
      <formula>(IF($C2180=0,1,0)=1)</formula>
    </cfRule>
  </conditionalFormatting>
  <conditionalFormatting sqref="K2136">
    <cfRule type="expression" dxfId="5823" priority="6928">
      <formula>(IF($C2136=0,1,0)=1)</formula>
    </cfRule>
  </conditionalFormatting>
  <conditionalFormatting sqref="K2145">
    <cfRule type="expression" dxfId="5822" priority="6927">
      <formula>(IF($C2145=0,1,0)=1)</formula>
    </cfRule>
  </conditionalFormatting>
  <conditionalFormatting sqref="K2154">
    <cfRule type="expression" dxfId="5821" priority="6926">
      <formula>(IF($C2154=0,1,0)=1)</formula>
    </cfRule>
  </conditionalFormatting>
  <conditionalFormatting sqref="K2164">
    <cfRule type="expression" dxfId="5820" priority="6925">
      <formula>(IF($C2164=0,1,0)=1)</formula>
    </cfRule>
  </conditionalFormatting>
  <conditionalFormatting sqref="K2173">
    <cfRule type="expression" dxfId="5819" priority="6924">
      <formula>(IF($C2173=0,1,0)=1)</formula>
    </cfRule>
  </conditionalFormatting>
  <conditionalFormatting sqref="K2138:K2142">
    <cfRule type="expression" dxfId="5818" priority="6923">
      <formula>(IF($C2138=0,1,0)=1)</formula>
    </cfRule>
  </conditionalFormatting>
  <conditionalFormatting sqref="K2204 K2193 K2184 K2174:K2181 K2166:K2172 K2156:K2162 K2147:K2153 K2143:K2144">
    <cfRule type="expression" dxfId="5817" priority="6922">
      <formula>(IF($C2143=0,1,0)=1)</formula>
    </cfRule>
  </conditionalFormatting>
  <conditionalFormatting sqref="D2245:D2258 F2260:G2265 H2270:H2289 D2260:D2274 L2205:L2289 H2205:H2268">
    <cfRule type="expression" dxfId="5816" priority="6909">
      <formula>(IF($C2205=0,1,0)=1)</formula>
    </cfRule>
  </conditionalFormatting>
  <conditionalFormatting sqref="H2283 H2210 H2239 H2224 H2253 H2267">
    <cfRule type="iconSet" priority="6907">
      <iconSet iconSet="3Symbols" showValue="0">
        <cfvo type="percent" val="0"/>
        <cfvo type="num" val="0"/>
        <cfvo type="num" val="1"/>
      </iconSet>
    </cfRule>
  </conditionalFormatting>
  <conditionalFormatting sqref="H2288 H2215 H2244 H2229 H2258 H2273">
    <cfRule type="iconSet" priority="6906">
      <iconSet iconSet="3Symbols" showValue="0">
        <cfvo type="percent" val="0"/>
        <cfvo type="num" val="0"/>
        <cfvo type="num" val="1"/>
      </iconSet>
    </cfRule>
  </conditionalFormatting>
  <conditionalFormatting sqref="H2260 H2217 H2246 H2231 H2275">
    <cfRule type="iconSet" priority="6905">
      <iconSet iconSet="3Symbols" showValue="0">
        <cfvo type="percent" val="0"/>
        <cfvo type="num" val="0"/>
        <cfvo type="num" val="1"/>
      </iconSet>
    </cfRule>
  </conditionalFormatting>
  <conditionalFormatting sqref="H2261 H2218 H2247 H2232 H2276">
    <cfRule type="iconSet" priority="6904">
      <iconSet iconSet="3Symbols" showValue="0">
        <cfvo type="percent" val="0"/>
        <cfvo type="num" val="0"/>
        <cfvo type="num" val="1"/>
      </iconSet>
    </cfRule>
  </conditionalFormatting>
  <conditionalFormatting sqref="H2262 H2219 H2248 H2233 H2277">
    <cfRule type="iconSet" priority="6903">
      <iconSet iconSet="3Symbols" showValue="0">
        <cfvo type="percent" val="0"/>
        <cfvo type="num" val="0"/>
        <cfvo type="num" val="1"/>
      </iconSet>
    </cfRule>
  </conditionalFormatting>
  <conditionalFormatting sqref="H2281 H2259 H2208 H2237 H2222 H2251 H2265">
    <cfRule type="iconSet" priority="6902">
      <iconSet iconSet="3Symbols" showValue="0">
        <cfvo type="percent" val="0"/>
        <cfvo type="num" val="0"/>
        <cfvo type="num" val="1"/>
      </iconSet>
    </cfRule>
  </conditionalFormatting>
  <conditionalFormatting sqref="H2282 H2209 H2238 H2223 H2252 H2266">
    <cfRule type="iconSet" priority="6901">
      <iconSet iconSet="3Symbols" showValue="0">
        <cfvo type="percent" val="0"/>
        <cfvo type="num" val="0"/>
        <cfvo type="num" val="1"/>
      </iconSet>
    </cfRule>
  </conditionalFormatting>
  <conditionalFormatting sqref="H2284 H2211 H2240 H2225 H2254 H2268">
    <cfRule type="iconSet" priority="6900">
      <iconSet iconSet="3Symbols" showValue="0">
        <cfvo type="percent" val="0"/>
        <cfvo type="num" val="0"/>
        <cfvo type="num" val="1"/>
      </iconSet>
    </cfRule>
  </conditionalFormatting>
  <conditionalFormatting sqref="H2287 H2214 H2243 H2228 H2257 H2272">
    <cfRule type="iconSet" priority="6899">
      <iconSet iconSet="3Symbols" showValue="0">
        <cfvo type="percent" val="0"/>
        <cfvo type="num" val="0"/>
        <cfvo type="num" val="1"/>
      </iconSet>
    </cfRule>
  </conditionalFormatting>
  <conditionalFormatting sqref="H2286 H2213 H2242 H2227 H2256 H2271">
    <cfRule type="iconSet" priority="6898">
      <iconSet iconSet="3Symbols" showValue="0">
        <cfvo type="percent" val="0"/>
        <cfvo type="num" val="0"/>
        <cfvo type="num" val="1"/>
      </iconSet>
    </cfRule>
  </conditionalFormatting>
  <conditionalFormatting sqref="H2285 H2212 H2241 H2226 H2255 H2270">
    <cfRule type="iconSet" priority="6908">
      <iconSet iconSet="3Symbols" showValue="0">
        <cfvo type="percent" val="0"/>
        <cfvo type="num" val="0"/>
        <cfvo type="num" val="1"/>
      </iconSet>
    </cfRule>
  </conditionalFormatting>
  <conditionalFormatting sqref="H2289 H2216 H2245 H2230 H2274">
    <cfRule type="iconSet" priority="6897">
      <iconSet iconSet="3Symbols" showValue="0">
        <cfvo type="percent" val="0"/>
        <cfvo type="num" val="0"/>
        <cfvo type="num" val="1"/>
      </iconSet>
    </cfRule>
  </conditionalFormatting>
  <conditionalFormatting sqref="F2289:G2289 C2245:D2258 C2259:G2264 D2266 D2268 D2270 D2272 D2274">
    <cfRule type="expression" dxfId="5815" priority="6910">
      <formula>$H2245&lt;0</formula>
    </cfRule>
    <cfRule type="expression" dxfId="5814" priority="6911">
      <formula>(IF($C2245=1,1,0)=1)</formula>
    </cfRule>
    <cfRule type="expression" dxfId="5813" priority="6912">
      <formula>(IF($C2245=2,1,0)=1)</formula>
    </cfRule>
    <cfRule type="expression" dxfId="5812" priority="6913">
      <formula>(IF($C2245=3,1,0)=1)</formula>
    </cfRule>
    <cfRule type="expression" dxfId="5811" priority="6914">
      <formula>(IF($C2245=4,1,0)=1)</formula>
    </cfRule>
    <cfRule type="expression" dxfId="5810" priority="6915">
      <formula>(IF($C2245=5,1,0)=1)</formula>
    </cfRule>
    <cfRule type="expression" dxfId="5809" priority="6916">
      <formula>(IF($C2245=6,1,0)=1)</formula>
    </cfRule>
    <cfRule type="expression" dxfId="5808" priority="6917">
      <formula>(IF($C2245=7,1,0)=1)</formula>
    </cfRule>
    <cfRule type="expression" dxfId="5807" priority="6918">
      <formula>(IF($C2245=8,1,0)=1)</formula>
    </cfRule>
    <cfRule type="expression" dxfId="5806" priority="6919">
      <formula>(IF($C2245=9,1,0)=1)</formula>
    </cfRule>
    <cfRule type="expression" dxfId="5805" priority="6920">
      <formula>$H2245=1</formula>
    </cfRule>
  </conditionalFormatting>
  <conditionalFormatting sqref="G2210:G2211 G2215:G2227 G2205:G2208 K2209">
    <cfRule type="expression" dxfId="5804" priority="6885">
      <formula>(IF($C2205=0,1,0)=1)</formula>
    </cfRule>
  </conditionalFormatting>
  <conditionalFormatting sqref="F2205 F2207:F2208">
    <cfRule type="expression" dxfId="5803" priority="6884">
      <formula>(IF($C2205=0,1,0)=1)</formula>
    </cfRule>
  </conditionalFormatting>
  <conditionalFormatting sqref="C2210:E2211 D2212:D2227">
    <cfRule type="expression" dxfId="5802" priority="6883">
      <formula>(IF($C2210=0,1,0)=1)</formula>
    </cfRule>
  </conditionalFormatting>
  <conditionalFormatting sqref="S2210:S2211">
    <cfRule type="dataBar" priority="6882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{60506D35-64CC-4C2B-A340-08DE5F4C5E67}</x14:id>
        </ext>
      </extLst>
    </cfRule>
  </conditionalFormatting>
  <conditionalFormatting sqref="K2210:K2211 P2210:S2211">
    <cfRule type="expression" dxfId="5801" priority="6881">
      <formula>(IF($C2210=0,1,0)=1)</formula>
    </cfRule>
  </conditionalFormatting>
  <conditionalFormatting sqref="C2212 G2212 E2212">
    <cfRule type="expression" dxfId="5800" priority="6880">
      <formula>(IF($C2212=0,1,0)=1)</formula>
    </cfRule>
  </conditionalFormatting>
  <conditionalFormatting sqref="S2212">
    <cfRule type="dataBar" priority="6879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{102C4104-CB77-4943-913D-6E398F3DF5D4}</x14:id>
        </ext>
      </extLst>
    </cfRule>
  </conditionalFormatting>
  <conditionalFormatting sqref="K2212 P2212:S2212">
    <cfRule type="expression" dxfId="5799" priority="6878">
      <formula>(IF($C2212=0,1,0)=1)</formula>
    </cfRule>
  </conditionalFormatting>
  <conditionalFormatting sqref="F2210:F2211">
    <cfRule type="expression" dxfId="5798" priority="6877">
      <formula>(IF($C2210=0,1,0)=1)</formula>
    </cfRule>
  </conditionalFormatting>
  <conditionalFormatting sqref="F2212">
    <cfRule type="expression" dxfId="5797" priority="6876">
      <formula>(IF($C2212=0,1,0)=1)</formula>
    </cfRule>
  </conditionalFormatting>
  <conditionalFormatting sqref="K2226 P2226:S2226">
    <cfRule type="expression" dxfId="5796" priority="6860">
      <formula>(IF($C2226=0,1,0)=1)</formula>
    </cfRule>
  </conditionalFormatting>
  <conditionalFormatting sqref="C2209:E2209">
    <cfRule type="expression" dxfId="5795" priority="6875">
      <formula>(IF($C2209=0,1,0)=1)</formula>
    </cfRule>
  </conditionalFormatting>
  <conditionalFormatting sqref="P2209:R2209">
    <cfRule type="expression" dxfId="5794" priority="6874">
      <formula>(IF($C2209=0,1,0)=1)</formula>
    </cfRule>
  </conditionalFormatting>
  <conditionalFormatting sqref="S2209">
    <cfRule type="dataBar" priority="6873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{E2B16DF3-0AA7-494E-AC65-9432A59C28B1}</x14:id>
        </ext>
      </extLst>
    </cfRule>
  </conditionalFormatting>
  <conditionalFormatting sqref="S2209">
    <cfRule type="expression" dxfId="5793" priority="6872">
      <formula>(IF($C2209=0,1,0)=1)</formula>
    </cfRule>
  </conditionalFormatting>
  <conditionalFormatting sqref="D2205:D2208">
    <cfRule type="expression" dxfId="5792" priority="6871">
      <formula>(IF($C2205=0,1,0)=1)</formula>
    </cfRule>
  </conditionalFormatting>
  <conditionalFormatting sqref="C2217 E2217">
    <cfRule type="expression" dxfId="5791" priority="6847">
      <formula>(IF($C2217=0,1,0)=1)</formula>
    </cfRule>
  </conditionalFormatting>
  <conditionalFormatting sqref="C2213 G2213 E2213">
    <cfRule type="expression" dxfId="5790" priority="6870">
      <formula>(IF($C2213=0,1,0)=1)</formula>
    </cfRule>
  </conditionalFormatting>
  <conditionalFormatting sqref="S2213">
    <cfRule type="dataBar" priority="6869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{E2F47F4A-D0DA-4CB5-8E0D-6CCF5D9751A1}</x14:id>
        </ext>
      </extLst>
    </cfRule>
  </conditionalFormatting>
  <conditionalFormatting sqref="K2213 P2213:S2213">
    <cfRule type="expression" dxfId="5789" priority="6868">
      <formula>(IF($C2213=0,1,0)=1)</formula>
    </cfRule>
  </conditionalFormatting>
  <conditionalFormatting sqref="C2227 E2227">
    <cfRule type="expression" dxfId="5788" priority="6867">
      <formula>(IF($C2227=0,1,0)=1)</formula>
    </cfRule>
  </conditionalFormatting>
  <conditionalFormatting sqref="S2227">
    <cfRule type="dataBar" priority="6866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{DE4469BE-BF7C-411B-9849-32ECFAD8172F}</x14:id>
        </ext>
      </extLst>
    </cfRule>
  </conditionalFormatting>
  <conditionalFormatting sqref="K2227 P2227:S2227">
    <cfRule type="expression" dxfId="5787" priority="6865">
      <formula>(IF($C2227=0,1,0)=1)</formula>
    </cfRule>
  </conditionalFormatting>
  <conditionalFormatting sqref="F2213">
    <cfRule type="expression" dxfId="5786" priority="6864">
      <formula>(IF($C2213=0,1,0)=1)</formula>
    </cfRule>
  </conditionalFormatting>
  <conditionalFormatting sqref="F2209:G2209">
    <cfRule type="expression" dxfId="5785" priority="6863">
      <formula>(IF($C2209=0,1,0)=1)</formula>
    </cfRule>
  </conditionalFormatting>
  <conditionalFormatting sqref="C2226">
    <cfRule type="expression" dxfId="5784" priority="6862">
      <formula>(IF($C2226=0,1,0)=1)</formula>
    </cfRule>
  </conditionalFormatting>
  <conditionalFormatting sqref="S2226">
    <cfRule type="dataBar" priority="6861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{6B93BFD7-F8EE-48D3-8B90-DE6FBDDBC138}</x14:id>
        </ext>
      </extLst>
    </cfRule>
  </conditionalFormatting>
  <conditionalFormatting sqref="C2225 E2225">
    <cfRule type="expression" dxfId="5783" priority="6859">
      <formula>(IF($C2225=0,1,0)=1)</formula>
    </cfRule>
  </conditionalFormatting>
  <conditionalFormatting sqref="S2225">
    <cfRule type="dataBar" priority="6858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{24017B78-FA9A-400A-8F60-5E5E19E25299}</x14:id>
        </ext>
      </extLst>
    </cfRule>
  </conditionalFormatting>
  <conditionalFormatting sqref="K2225 P2225:S2225">
    <cfRule type="expression" dxfId="5782" priority="6857">
      <formula>(IF($C2225=0,1,0)=1)</formula>
    </cfRule>
  </conditionalFormatting>
  <conditionalFormatting sqref="C2224 E2224">
    <cfRule type="expression" dxfId="5781" priority="6856">
      <formula>(IF($C2224=0,1,0)=1)</formula>
    </cfRule>
  </conditionalFormatting>
  <conditionalFormatting sqref="S2224">
    <cfRule type="dataBar" priority="6855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{AB95540E-F919-4884-B885-CD1BCD320291}</x14:id>
        </ext>
      </extLst>
    </cfRule>
  </conditionalFormatting>
  <conditionalFormatting sqref="P2224:S2224">
    <cfRule type="expression" dxfId="5780" priority="6854">
      <formula>(IF($C2224=0,1,0)=1)</formula>
    </cfRule>
  </conditionalFormatting>
  <conditionalFormatting sqref="C2222 E2222">
    <cfRule type="expression" dxfId="5779" priority="6853">
      <formula>(IF($C2222=0,1,0)=1)</formula>
    </cfRule>
  </conditionalFormatting>
  <conditionalFormatting sqref="S2222">
    <cfRule type="dataBar" priority="6852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{746CE6C9-06EF-403A-A855-B6B09F446117}</x14:id>
        </ext>
      </extLst>
    </cfRule>
  </conditionalFormatting>
  <conditionalFormatting sqref="K2222 P2222:S2222">
    <cfRule type="expression" dxfId="5778" priority="6851">
      <formula>(IF($C2222=0,1,0)=1)</formula>
    </cfRule>
  </conditionalFormatting>
  <conditionalFormatting sqref="C2219 E2219">
    <cfRule type="expression" dxfId="5777" priority="6850">
      <formula>(IF($C2219=0,1,0)=1)</formula>
    </cfRule>
  </conditionalFormatting>
  <conditionalFormatting sqref="S2219">
    <cfRule type="dataBar" priority="6849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{6DF51ACE-4155-46FF-BEE7-D49CB35AC1B3}</x14:id>
        </ext>
      </extLst>
    </cfRule>
  </conditionalFormatting>
  <conditionalFormatting sqref="K2219 P2219:S2219">
    <cfRule type="expression" dxfId="5776" priority="6848">
      <formula>(IF($C2219=0,1,0)=1)</formula>
    </cfRule>
  </conditionalFormatting>
  <conditionalFormatting sqref="S2217">
    <cfRule type="dataBar" priority="6846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{FF8E7E98-2E12-491A-89CE-325D95A3B6D5}</x14:id>
        </ext>
      </extLst>
    </cfRule>
  </conditionalFormatting>
  <conditionalFormatting sqref="K2217 P2217:S2217">
    <cfRule type="expression" dxfId="5775" priority="6845">
      <formula>(IF($C2217=0,1,0)=1)</formula>
    </cfRule>
  </conditionalFormatting>
  <conditionalFormatting sqref="C2214 G2214 E2214">
    <cfRule type="expression" dxfId="5774" priority="6844">
      <formula>(IF($C2214=0,1,0)=1)</formula>
    </cfRule>
  </conditionalFormatting>
  <conditionalFormatting sqref="S2214">
    <cfRule type="dataBar" priority="6843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{A56E1443-EF50-4E70-BDFB-E178901B2277}</x14:id>
        </ext>
      </extLst>
    </cfRule>
  </conditionalFormatting>
  <conditionalFormatting sqref="P2214:S2214">
    <cfRule type="expression" dxfId="5773" priority="6842">
      <formula>(IF($C2214=0,1,0)=1)</formula>
    </cfRule>
  </conditionalFormatting>
  <conditionalFormatting sqref="E2226">
    <cfRule type="expression" dxfId="5772" priority="6841">
      <formula>(IF($C2226=0,1,0)=1)</formula>
    </cfRule>
  </conditionalFormatting>
  <conditionalFormatting sqref="F2214 F2217 F2219 F2222 F2224:F2227">
    <cfRule type="expression" dxfId="5771" priority="6840">
      <formula>(IF($C2214=0,1,0)=1)</formula>
    </cfRule>
  </conditionalFormatting>
  <conditionalFormatting sqref="C2205 E2205">
    <cfRule type="expression" dxfId="5770" priority="6839">
      <formula>(IF($C2205=0,1,0)=1)</formula>
    </cfRule>
  </conditionalFormatting>
  <conditionalFormatting sqref="S2205">
    <cfRule type="dataBar" priority="6838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{FA4066D1-E9A5-423A-A269-84115793B5B2}</x14:id>
        </ext>
      </extLst>
    </cfRule>
  </conditionalFormatting>
  <conditionalFormatting sqref="K2205 P2205:S2205">
    <cfRule type="expression" dxfId="5769" priority="6837">
      <formula>(IF($C2205=0,1,0)=1)</formula>
    </cfRule>
  </conditionalFormatting>
  <conditionalFormatting sqref="C2207 E2207">
    <cfRule type="expression" dxfId="5768" priority="6836">
      <formula>(IF($C2207=0,1,0)=1)</formula>
    </cfRule>
  </conditionalFormatting>
  <conditionalFormatting sqref="S2207">
    <cfRule type="dataBar" priority="6835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{04F2E1DE-C949-42CE-8F1B-2CA931695AF7}</x14:id>
        </ext>
      </extLst>
    </cfRule>
  </conditionalFormatting>
  <conditionalFormatting sqref="K2207 P2207:S2207">
    <cfRule type="expression" dxfId="5767" priority="6834">
      <formula>(IF($C2207=0,1,0)=1)</formula>
    </cfRule>
  </conditionalFormatting>
  <conditionalFormatting sqref="C2208 E2208">
    <cfRule type="expression" dxfId="5766" priority="6833">
      <formula>(IF($C2208=0,1,0)=1)</formula>
    </cfRule>
  </conditionalFormatting>
  <conditionalFormatting sqref="S2208">
    <cfRule type="dataBar" priority="6832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{FD30D952-73E3-4B46-8CCC-D5F1BF042916}</x14:id>
        </ext>
      </extLst>
    </cfRule>
  </conditionalFormatting>
  <conditionalFormatting sqref="K2208 P2208:S2208">
    <cfRule type="expression" dxfId="5765" priority="6831">
      <formula>(IF($C2208=0,1,0)=1)</formula>
    </cfRule>
  </conditionalFormatting>
  <conditionalFormatting sqref="C2215:C2216 E2215:E2216">
    <cfRule type="expression" dxfId="5764" priority="6830">
      <formula>(IF($C2215=0,1,0)=1)</formula>
    </cfRule>
  </conditionalFormatting>
  <conditionalFormatting sqref="S2215:S2216">
    <cfRule type="dataBar" priority="6829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{494FD578-703A-4AF1-8E5E-71E80F453A40}</x14:id>
        </ext>
      </extLst>
    </cfRule>
  </conditionalFormatting>
  <conditionalFormatting sqref="K2215:K2216 P2215:S2216">
    <cfRule type="expression" dxfId="5763" priority="6828">
      <formula>(IF($C2215=0,1,0)=1)</formula>
    </cfRule>
  </conditionalFormatting>
  <conditionalFormatting sqref="F2215:F2216">
    <cfRule type="expression" dxfId="5762" priority="6827">
      <formula>(IF($C2215=0,1,0)=1)</formula>
    </cfRule>
  </conditionalFormatting>
  <conditionalFormatting sqref="C2218 E2218">
    <cfRule type="expression" dxfId="5761" priority="6826">
      <formula>(IF($C2218=0,1,0)=1)</formula>
    </cfRule>
  </conditionalFormatting>
  <conditionalFormatting sqref="S2218">
    <cfRule type="dataBar" priority="6825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{DDB84B12-CA0C-49FA-87F4-067C20A2BE5C}</x14:id>
        </ext>
      </extLst>
    </cfRule>
  </conditionalFormatting>
  <conditionalFormatting sqref="K2218 P2218:S2218">
    <cfRule type="expression" dxfId="5760" priority="6824">
      <formula>(IF($C2218=0,1,0)=1)</formula>
    </cfRule>
  </conditionalFormatting>
  <conditionalFormatting sqref="F2218">
    <cfRule type="expression" dxfId="5759" priority="6823">
      <formula>(IF($C2218=0,1,0)=1)</formula>
    </cfRule>
  </conditionalFormatting>
  <conditionalFormatting sqref="C2221 E2221">
    <cfRule type="expression" dxfId="5758" priority="6822">
      <formula>(IF($C2221=0,1,0)=1)</formula>
    </cfRule>
  </conditionalFormatting>
  <conditionalFormatting sqref="S2221">
    <cfRule type="dataBar" priority="6821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{8983A385-5EA5-4D93-B02F-E760B7A1DB54}</x14:id>
        </ext>
      </extLst>
    </cfRule>
  </conditionalFormatting>
  <conditionalFormatting sqref="K2221 P2221:S2221">
    <cfRule type="expression" dxfId="5757" priority="6820">
      <formula>(IF($C2221=0,1,0)=1)</formula>
    </cfRule>
  </conditionalFormatting>
  <conditionalFormatting sqref="F2221">
    <cfRule type="expression" dxfId="5756" priority="6819">
      <formula>(IF($C2221=0,1,0)=1)</formula>
    </cfRule>
  </conditionalFormatting>
  <conditionalFormatting sqref="C2220 E2220">
    <cfRule type="expression" dxfId="5755" priority="6818">
      <formula>(IF($C2220=0,1,0)=1)</formula>
    </cfRule>
  </conditionalFormatting>
  <conditionalFormatting sqref="S2220">
    <cfRule type="dataBar" priority="6817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{8214404D-8F27-4EB0-80DB-0E90082B95CF}</x14:id>
        </ext>
      </extLst>
    </cfRule>
  </conditionalFormatting>
  <conditionalFormatting sqref="K2220 P2220:S2220">
    <cfRule type="expression" dxfId="5754" priority="6816">
      <formula>(IF($C2220=0,1,0)=1)</formula>
    </cfRule>
  </conditionalFormatting>
  <conditionalFormatting sqref="F2220">
    <cfRule type="expression" dxfId="5753" priority="6815">
      <formula>(IF($C2220=0,1,0)=1)</formula>
    </cfRule>
  </conditionalFormatting>
  <conditionalFormatting sqref="C2223 E2223">
    <cfRule type="expression" dxfId="5752" priority="6814">
      <formula>(IF($C2223=0,1,0)=1)</formula>
    </cfRule>
  </conditionalFormatting>
  <conditionalFormatting sqref="S2223">
    <cfRule type="dataBar" priority="6813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{C8BA0E81-E55C-4257-978F-35B383B408CE}</x14:id>
        </ext>
      </extLst>
    </cfRule>
  </conditionalFormatting>
  <conditionalFormatting sqref="K2223 P2223:S2223">
    <cfRule type="expression" dxfId="5751" priority="6812">
      <formula>(IF($C2223=0,1,0)=1)</formula>
    </cfRule>
  </conditionalFormatting>
  <conditionalFormatting sqref="F2223">
    <cfRule type="expression" dxfId="5750" priority="6811">
      <formula>(IF($C2223=0,1,0)=1)</formula>
    </cfRule>
  </conditionalFormatting>
  <conditionalFormatting sqref="K2206 P2206:S2206">
    <cfRule type="expression" dxfId="5749" priority="6808">
      <formula>(IF($C2206=0,1,0)=1)</formula>
    </cfRule>
  </conditionalFormatting>
  <conditionalFormatting sqref="F2206">
    <cfRule type="expression" dxfId="5748" priority="6807">
      <formula>(IF($C2206=0,1,0)=1)</formula>
    </cfRule>
  </conditionalFormatting>
  <conditionalFormatting sqref="C2244:G2244 G2228:G2242 G2245:G2247 G2289 K2283 C2259:G2259 K2257 G2267 G2270:G2282 K2286 P2259:S2259 P2256:S2257">
    <cfRule type="expression" dxfId="5747" priority="6795">
      <formula>(IF($C2228=0,1,0)=1)</formula>
    </cfRule>
  </conditionalFormatting>
  <conditionalFormatting sqref="C2206 E2206">
    <cfRule type="expression" dxfId="5746" priority="6810">
      <formula>(IF($C2206=0,1,0)=1)</formula>
    </cfRule>
  </conditionalFormatting>
  <conditionalFormatting sqref="S2206">
    <cfRule type="dataBar" priority="6809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{84C6F1C3-1B05-4431-992F-3B06D0CD545E}</x14:id>
        </ext>
      </extLst>
    </cfRule>
  </conditionalFormatting>
  <conditionalFormatting sqref="P2244:S2244">
    <cfRule type="expression" dxfId="5745" priority="6787">
      <formula>(IF($C2244=0,1,0)=1)</formula>
    </cfRule>
  </conditionalFormatting>
  <conditionalFormatting sqref="C2210:E2211 F2210:G2212 E2212 E2213:G2227 C2212:D2227 C2205:G2209">
    <cfRule type="expression" dxfId="5744" priority="6886">
      <formula>$H2205&lt;0</formula>
    </cfRule>
    <cfRule type="expression" dxfId="5743" priority="6887">
      <formula>(IF($C2205=1,1,0)=1)</formula>
    </cfRule>
    <cfRule type="expression" dxfId="5742" priority="6888">
      <formula>(IF($C2205=2,1,0)=1)</formula>
    </cfRule>
    <cfRule type="expression" dxfId="5741" priority="6889">
      <formula>(IF($C2205=3,1,0)=1)</formula>
    </cfRule>
    <cfRule type="expression" dxfId="5740" priority="6890">
      <formula>(IF($C2205=4,1,0)=1)</formula>
    </cfRule>
    <cfRule type="expression" dxfId="5739" priority="6891">
      <formula>(IF($C2205=5,1,0)=1)</formula>
    </cfRule>
    <cfRule type="expression" dxfId="5738" priority="6892">
      <formula>(IF($C2205=6,1,0)=1)</formula>
    </cfRule>
    <cfRule type="expression" dxfId="5737" priority="6893">
      <formula>(IF($C2205=7,1,0)=1)</formula>
    </cfRule>
    <cfRule type="expression" dxfId="5736" priority="6894">
      <formula>(IF($C2205=8,1,0)=1)</formula>
    </cfRule>
    <cfRule type="expression" dxfId="5735" priority="6895">
      <formula>(IF($C2205=9,1,0)=1)</formula>
    </cfRule>
    <cfRule type="expression" dxfId="5734" priority="6896">
      <formula>$H2205=1</formula>
    </cfRule>
  </conditionalFormatting>
  <conditionalFormatting sqref="C2243:F2243 C2256:C2257 D2238 D2240:D2242 E2256:G2257">
    <cfRule type="expression" dxfId="5733" priority="6794">
      <formula>(IF($C2238=0,1,0)=1)</formula>
    </cfRule>
  </conditionalFormatting>
  <conditionalFormatting sqref="G2243 C2230 E2228:E2230">
    <cfRule type="expression" dxfId="5732" priority="6793">
      <formula>(IF($C2228=0,1,0)=1)</formula>
    </cfRule>
  </conditionalFormatting>
  <conditionalFormatting sqref="S2228:S2230">
    <cfRule type="dataBar" priority="6792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{851770F1-7760-458D-9BC4-CF2C7BA1128C}</x14:id>
        </ext>
      </extLst>
    </cfRule>
  </conditionalFormatting>
  <conditionalFormatting sqref="K2228:K2230 P2228:S2230">
    <cfRule type="expression" dxfId="5731" priority="6791">
      <formula>(IF($C2228=0,1,0)=1)</formula>
    </cfRule>
  </conditionalFormatting>
  <conditionalFormatting sqref="S2243">
    <cfRule type="dataBar" priority="6790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{BBBEEC5E-07F7-43A5-AEB7-5222357EEBA0}</x14:id>
        </ext>
      </extLst>
    </cfRule>
  </conditionalFormatting>
  <conditionalFormatting sqref="P2243:S2243">
    <cfRule type="expression" dxfId="5730" priority="6789">
      <formula>(IF($C2243=0,1,0)=1)</formula>
    </cfRule>
  </conditionalFormatting>
  <conditionalFormatting sqref="S2244">
    <cfRule type="dataBar" priority="6788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{71A4DBD1-8614-45AD-A9EF-E895BB07CD33}</x14:id>
        </ext>
      </extLst>
    </cfRule>
  </conditionalFormatting>
  <conditionalFormatting sqref="S2259">
    <cfRule type="dataBar" priority="6786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{F91F999C-3224-4D4D-ACAD-3527373B85F9}</x14:id>
        </ext>
      </extLst>
    </cfRule>
  </conditionalFormatting>
  <conditionalFormatting sqref="F2228:F2230">
    <cfRule type="expression" dxfId="5729" priority="6785">
      <formula>(IF($C2228=0,1,0)=1)</formula>
    </cfRule>
  </conditionalFormatting>
  <conditionalFormatting sqref="C2233 E2233">
    <cfRule type="expression" dxfId="5728" priority="6784">
      <formula>(IF($C2233=0,1,0)=1)</formula>
    </cfRule>
  </conditionalFormatting>
  <conditionalFormatting sqref="S2233">
    <cfRule type="dataBar" priority="6783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{F3392A04-014D-4018-B950-DCE629E2B6C5}</x14:id>
        </ext>
      </extLst>
    </cfRule>
  </conditionalFormatting>
  <conditionalFormatting sqref="K2233 P2233:S2233">
    <cfRule type="expression" dxfId="5727" priority="6782">
      <formula>(IF($C2233=0,1,0)=1)</formula>
    </cfRule>
  </conditionalFormatting>
  <conditionalFormatting sqref="F2233">
    <cfRule type="expression" dxfId="5726" priority="6781">
      <formula>(IF($C2233=0,1,0)=1)</formula>
    </cfRule>
  </conditionalFormatting>
  <conditionalFormatting sqref="C2235 E2235">
    <cfRule type="expression" dxfId="5725" priority="6780">
      <formula>(IF($C2235=0,1,0)=1)</formula>
    </cfRule>
  </conditionalFormatting>
  <conditionalFormatting sqref="S2235">
    <cfRule type="dataBar" priority="6779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{63E04F7C-29E7-498F-B9EE-B1EC44159C5B}</x14:id>
        </ext>
      </extLst>
    </cfRule>
  </conditionalFormatting>
  <conditionalFormatting sqref="K2235 P2235:S2235">
    <cfRule type="expression" dxfId="5724" priority="6778">
      <formula>(IF($C2235=0,1,0)=1)</formula>
    </cfRule>
  </conditionalFormatting>
  <conditionalFormatting sqref="F2235">
    <cfRule type="expression" dxfId="5723" priority="6777">
      <formula>(IF($C2235=0,1,0)=1)</formula>
    </cfRule>
  </conditionalFormatting>
  <conditionalFormatting sqref="C2238 E2238">
    <cfRule type="expression" dxfId="5722" priority="6776">
      <formula>(IF($C2238=0,1,0)=1)</formula>
    </cfRule>
  </conditionalFormatting>
  <conditionalFormatting sqref="S2238">
    <cfRule type="dataBar" priority="6775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{CC51A3D7-B715-4AE9-A979-8499341FD34D}</x14:id>
        </ext>
      </extLst>
    </cfRule>
  </conditionalFormatting>
  <conditionalFormatting sqref="K2238 P2238:S2238">
    <cfRule type="expression" dxfId="5721" priority="6774">
      <formula>(IF($C2238=0,1,0)=1)</formula>
    </cfRule>
  </conditionalFormatting>
  <conditionalFormatting sqref="F2238">
    <cfRule type="expression" dxfId="5720" priority="6773">
      <formula>(IF($C2238=0,1,0)=1)</formula>
    </cfRule>
  </conditionalFormatting>
  <conditionalFormatting sqref="C2240 E2240">
    <cfRule type="expression" dxfId="5719" priority="6772">
      <formula>(IF($C2240=0,1,0)=1)</formula>
    </cfRule>
  </conditionalFormatting>
  <conditionalFormatting sqref="S2240">
    <cfRule type="dataBar" priority="6771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{E4B627DB-9149-4B7A-80EF-04883FF91F77}</x14:id>
        </ext>
      </extLst>
    </cfRule>
  </conditionalFormatting>
  <conditionalFormatting sqref="K2240 P2240:S2240">
    <cfRule type="expression" dxfId="5718" priority="6770">
      <formula>(IF($C2240=0,1,0)=1)</formula>
    </cfRule>
  </conditionalFormatting>
  <conditionalFormatting sqref="F2240">
    <cfRule type="expression" dxfId="5717" priority="6769">
      <formula>(IF($C2240=0,1,0)=1)</formula>
    </cfRule>
  </conditionalFormatting>
  <conditionalFormatting sqref="C2241 E2241">
    <cfRule type="expression" dxfId="5716" priority="6768">
      <formula>(IF($C2241=0,1,0)=1)</formula>
    </cfRule>
  </conditionalFormatting>
  <conditionalFormatting sqref="S2241">
    <cfRule type="dataBar" priority="6767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{5FEA98BE-8BB2-4D12-A308-539AC9EDF196}</x14:id>
        </ext>
      </extLst>
    </cfRule>
  </conditionalFormatting>
  <conditionalFormatting sqref="K2241 P2241:S2241">
    <cfRule type="expression" dxfId="5715" priority="6766">
      <formula>(IF($C2241=0,1,0)=1)</formula>
    </cfRule>
  </conditionalFormatting>
  <conditionalFormatting sqref="F2241">
    <cfRule type="expression" dxfId="5714" priority="6765">
      <formula>(IF($C2241=0,1,0)=1)</formula>
    </cfRule>
  </conditionalFormatting>
  <conditionalFormatting sqref="C2242 E2242">
    <cfRule type="expression" dxfId="5713" priority="6764">
      <formula>(IF($C2242=0,1,0)=1)</formula>
    </cfRule>
  </conditionalFormatting>
  <conditionalFormatting sqref="S2242">
    <cfRule type="dataBar" priority="6763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{ACF10720-3DD5-4394-B712-3DC5FE1F6DA3}</x14:id>
        </ext>
      </extLst>
    </cfRule>
  </conditionalFormatting>
  <conditionalFormatting sqref="P2242:S2242">
    <cfRule type="expression" dxfId="5712" priority="6762">
      <formula>(IF($C2242=0,1,0)=1)</formula>
    </cfRule>
  </conditionalFormatting>
  <conditionalFormatting sqref="F2242">
    <cfRule type="expression" dxfId="5711" priority="6761">
      <formula>(IF($C2242=0,1,0)=1)</formula>
    </cfRule>
  </conditionalFormatting>
  <conditionalFormatting sqref="D2230 D2233 D2235">
    <cfRule type="expression" dxfId="5710" priority="6760">
      <formula>(IF($C2230=0,1,0)=1)</formula>
    </cfRule>
  </conditionalFormatting>
  <conditionalFormatting sqref="C2245 E2245">
    <cfRule type="expression" dxfId="5709" priority="6759">
      <formula>(IF($C2245=0,1,0)=1)</formula>
    </cfRule>
  </conditionalFormatting>
  <conditionalFormatting sqref="S2245">
    <cfRule type="dataBar" priority="6758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{A65B72F7-F35B-48BA-8F94-B195FA9E53B9}</x14:id>
        </ext>
      </extLst>
    </cfRule>
  </conditionalFormatting>
  <conditionalFormatting sqref="P2245:S2245">
    <cfRule type="expression" dxfId="5708" priority="6757">
      <formula>(IF($C2245=0,1,0)=1)</formula>
    </cfRule>
  </conditionalFormatting>
  <conditionalFormatting sqref="F2245">
    <cfRule type="expression" dxfId="5707" priority="6756">
      <formula>(IF($C2245=0,1,0)=1)</formula>
    </cfRule>
  </conditionalFormatting>
  <conditionalFormatting sqref="C2248 G2248 E2248">
    <cfRule type="expression" dxfId="5706" priority="6755">
      <formula>(IF($C2248=0,1,0)=1)</formula>
    </cfRule>
  </conditionalFormatting>
  <conditionalFormatting sqref="S2248">
    <cfRule type="dataBar" priority="6754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{C87FB2C2-AC71-479B-B432-F9FA011BB783}</x14:id>
        </ext>
      </extLst>
    </cfRule>
  </conditionalFormatting>
  <conditionalFormatting sqref="P2248:S2248">
    <cfRule type="expression" dxfId="5705" priority="6753">
      <formula>(IF($C2248=0,1,0)=1)</formula>
    </cfRule>
  </conditionalFormatting>
  <conditionalFormatting sqref="F2248">
    <cfRule type="expression" dxfId="5704" priority="6752">
      <formula>(IF($C2248=0,1,0)=1)</formula>
    </cfRule>
  </conditionalFormatting>
  <conditionalFormatting sqref="C2250 G2250 E2250">
    <cfRule type="expression" dxfId="5703" priority="6751">
      <formula>(IF($C2250=0,1,0)=1)</formula>
    </cfRule>
  </conditionalFormatting>
  <conditionalFormatting sqref="S2250">
    <cfRule type="dataBar" priority="6750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{39416392-C45D-402B-8855-985F6DA6FB41}</x14:id>
        </ext>
      </extLst>
    </cfRule>
  </conditionalFormatting>
  <conditionalFormatting sqref="P2250:S2250">
    <cfRule type="expression" dxfId="5702" priority="6749">
      <formula>(IF($C2250=0,1,0)=1)</formula>
    </cfRule>
  </conditionalFormatting>
  <conditionalFormatting sqref="F2250">
    <cfRule type="expression" dxfId="5701" priority="6748">
      <formula>(IF($C2250=0,1,0)=1)</formula>
    </cfRule>
  </conditionalFormatting>
  <conditionalFormatting sqref="C2254 G2254 E2254">
    <cfRule type="expression" dxfId="5700" priority="6747">
      <formula>(IF($C2254=0,1,0)=1)</formula>
    </cfRule>
  </conditionalFormatting>
  <conditionalFormatting sqref="S2254">
    <cfRule type="dataBar" priority="6746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{3CB1B6FE-50C5-4DF5-94A6-0B57EF14F226}</x14:id>
        </ext>
      </extLst>
    </cfRule>
  </conditionalFormatting>
  <conditionalFormatting sqref="P2254:S2254">
    <cfRule type="expression" dxfId="5699" priority="6745">
      <formula>(IF($C2254=0,1,0)=1)</formula>
    </cfRule>
  </conditionalFormatting>
  <conditionalFormatting sqref="F2254">
    <cfRule type="expression" dxfId="5698" priority="6744">
      <formula>(IF($C2254=0,1,0)=1)</formula>
    </cfRule>
  </conditionalFormatting>
  <conditionalFormatting sqref="S2256">
    <cfRule type="dataBar" priority="6743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{88286D02-055C-47E9-90FE-4F59727EDB32}</x14:id>
        </ext>
      </extLst>
    </cfRule>
  </conditionalFormatting>
  <conditionalFormatting sqref="S2257">
    <cfRule type="dataBar" priority="6742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{729B1FCB-911F-476E-BDFB-DF5D7CD866DB}</x14:id>
        </ext>
      </extLst>
    </cfRule>
  </conditionalFormatting>
  <conditionalFormatting sqref="C2258 G2258 E2258">
    <cfRule type="expression" dxfId="5697" priority="6741">
      <formula>(IF($C2258=0,1,0)=1)</formula>
    </cfRule>
  </conditionalFormatting>
  <conditionalFormatting sqref="S2258">
    <cfRule type="dataBar" priority="6740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{F3FA6F6F-7174-4E54-8309-B56225FDEC20}</x14:id>
        </ext>
      </extLst>
    </cfRule>
  </conditionalFormatting>
  <conditionalFormatting sqref="P2258:S2258">
    <cfRule type="expression" dxfId="5696" priority="6739">
      <formula>(IF($C2258=0,1,0)=1)</formula>
    </cfRule>
  </conditionalFormatting>
  <conditionalFormatting sqref="F2258">
    <cfRule type="expression" dxfId="5695" priority="6738">
      <formula>(IF($C2258=0,1,0)=1)</formula>
    </cfRule>
  </conditionalFormatting>
  <conditionalFormatting sqref="D2275:D2282">
    <cfRule type="expression" dxfId="5694" priority="6737">
      <formula>(IF($C2275=0,1,0)=1)</formula>
    </cfRule>
  </conditionalFormatting>
  <conditionalFormatting sqref="C2267 E2267">
    <cfRule type="expression" dxfId="5693" priority="6736">
      <formula>(IF($C2267=0,1,0)=1)</formula>
    </cfRule>
  </conditionalFormatting>
  <conditionalFormatting sqref="S2267">
    <cfRule type="dataBar" priority="6735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{71AB5415-06C9-4C4D-A11F-7AF039E9B726}</x14:id>
        </ext>
      </extLst>
    </cfRule>
  </conditionalFormatting>
  <conditionalFormatting sqref="K2267 P2267:S2267">
    <cfRule type="expression" dxfId="5692" priority="6734">
      <formula>(IF($C2267=0,1,0)=1)</formula>
    </cfRule>
  </conditionalFormatting>
  <conditionalFormatting sqref="C2283:E2283 G2283">
    <cfRule type="expression" dxfId="5691" priority="6733">
      <formula>(IF($C2283=0,1,0)=1)</formula>
    </cfRule>
  </conditionalFormatting>
  <conditionalFormatting sqref="P2283:R2283">
    <cfRule type="expression" dxfId="5690" priority="6732">
      <formula>(IF($C2283=0,1,0)=1)</formula>
    </cfRule>
  </conditionalFormatting>
  <conditionalFormatting sqref="S2283">
    <cfRule type="dataBar" priority="6731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{C4DC4F71-05EA-4D5B-AF7E-B6CB9B9C6B8A}</x14:id>
        </ext>
      </extLst>
    </cfRule>
  </conditionalFormatting>
  <conditionalFormatting sqref="S2283">
    <cfRule type="expression" dxfId="5689" priority="6730">
      <formula>(IF($C2283=0,1,0)=1)</formula>
    </cfRule>
  </conditionalFormatting>
  <conditionalFormatting sqref="C2286:E2286 G2286 D2289">
    <cfRule type="expression" dxfId="5688" priority="6729">
      <formula>(IF($C2286=0,1,0)=1)</formula>
    </cfRule>
  </conditionalFormatting>
  <conditionalFormatting sqref="P2286:R2286">
    <cfRule type="expression" dxfId="5687" priority="6728">
      <formula>(IF($C2286=0,1,0)=1)</formula>
    </cfRule>
  </conditionalFormatting>
  <conditionalFormatting sqref="S2286">
    <cfRule type="dataBar" priority="6727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{81EC2DAE-EE72-4AFB-9D06-2C537B1C9232}</x14:id>
        </ext>
      </extLst>
    </cfRule>
  </conditionalFormatting>
  <conditionalFormatting sqref="S2286">
    <cfRule type="expression" dxfId="5686" priority="6726">
      <formula>(IF($C2286=0,1,0)=1)</formula>
    </cfRule>
  </conditionalFormatting>
  <conditionalFormatting sqref="F2267">
    <cfRule type="expression" dxfId="5685" priority="6725">
      <formula>(IF($C2267=0,1,0)=1)</formula>
    </cfRule>
  </conditionalFormatting>
  <conditionalFormatting sqref="F2283">
    <cfRule type="expression" dxfId="5684" priority="6724">
      <formula>(IF($C2283=0,1,0)=1)</formula>
    </cfRule>
  </conditionalFormatting>
  <conditionalFormatting sqref="F2286">
    <cfRule type="expression" dxfId="5683" priority="6723">
      <formula>(IF($C2286=0,1,0)=1)</formula>
    </cfRule>
  </conditionalFormatting>
  <conditionalFormatting sqref="D2232">
    <cfRule type="expression" dxfId="5682" priority="6712">
      <formula>(IF($C2232=0,1,0)=1)</formula>
    </cfRule>
  </conditionalFormatting>
  <conditionalFormatting sqref="I2283:J2283">
    <cfRule type="expression" dxfId="5681" priority="6722">
      <formula>(IF($C2283=0,1,0)=1)</formula>
    </cfRule>
  </conditionalFormatting>
  <conditionalFormatting sqref="K2231 P2231:S2231">
    <cfRule type="expression" dxfId="5680" priority="6719">
      <formula>(IF($C2231=0,1,0)=1)</formula>
    </cfRule>
  </conditionalFormatting>
  <conditionalFormatting sqref="D2237">
    <cfRule type="expression" dxfId="5679" priority="6701">
      <formula>(IF($C2237=0,1,0)=1)</formula>
    </cfRule>
  </conditionalFormatting>
  <conditionalFormatting sqref="C2231 E2231">
    <cfRule type="expression" dxfId="5678" priority="6721">
      <formula>(IF($C2231=0,1,0)=1)</formula>
    </cfRule>
  </conditionalFormatting>
  <conditionalFormatting sqref="S2231">
    <cfRule type="dataBar" priority="6720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{9007301B-1026-4ACA-B9C4-D88CC065FBE1}</x14:id>
        </ext>
      </extLst>
    </cfRule>
  </conditionalFormatting>
  <conditionalFormatting sqref="F2231">
    <cfRule type="expression" dxfId="5677" priority="6718">
      <formula>(IF($C2231=0,1,0)=1)</formula>
    </cfRule>
  </conditionalFormatting>
  <conditionalFormatting sqref="D2231">
    <cfRule type="expression" dxfId="5676" priority="6717">
      <formula>(IF($C2231=0,1,0)=1)</formula>
    </cfRule>
  </conditionalFormatting>
  <conditionalFormatting sqref="C2232 E2232">
    <cfRule type="expression" dxfId="5675" priority="6716">
      <formula>(IF($C2232=0,1,0)=1)</formula>
    </cfRule>
  </conditionalFormatting>
  <conditionalFormatting sqref="S2232">
    <cfRule type="dataBar" priority="6715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{7C00BEB5-4DF8-4DC8-A329-1E42578B1EB2}</x14:id>
        </ext>
      </extLst>
    </cfRule>
  </conditionalFormatting>
  <conditionalFormatting sqref="P2232:S2232">
    <cfRule type="expression" dxfId="5674" priority="6714">
      <formula>(IF($C2232=0,1,0)=1)</formula>
    </cfRule>
  </conditionalFormatting>
  <conditionalFormatting sqref="F2232">
    <cfRule type="expression" dxfId="5673" priority="6713">
      <formula>(IF($C2232=0,1,0)=1)</formula>
    </cfRule>
  </conditionalFormatting>
  <conditionalFormatting sqref="C2234">
    <cfRule type="expression" dxfId="5672" priority="6711">
      <formula>(IF($C2234=0,1,0)=1)</formula>
    </cfRule>
  </conditionalFormatting>
  <conditionalFormatting sqref="S2234">
    <cfRule type="dataBar" priority="6710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{AC36D81C-2E6C-434C-BE44-ED8FD5F4D682}</x14:id>
        </ext>
      </extLst>
    </cfRule>
  </conditionalFormatting>
  <conditionalFormatting sqref="K2234 P2234:S2234">
    <cfRule type="expression" dxfId="5671" priority="6709">
      <formula>(IF($C2234=0,1,0)=1)</formula>
    </cfRule>
  </conditionalFormatting>
  <conditionalFormatting sqref="F2234">
    <cfRule type="expression" dxfId="5670" priority="6708">
      <formula>(IF($C2234=0,1,0)=1)</formula>
    </cfRule>
  </conditionalFormatting>
  <conditionalFormatting sqref="D2234">
    <cfRule type="expression" dxfId="5669" priority="6707">
      <formula>(IF($C2234=0,1,0)=1)</formula>
    </cfRule>
  </conditionalFormatting>
  <conditionalFormatting sqref="E2234">
    <cfRule type="expression" dxfId="5668" priority="6706">
      <formula>(IF($C2234=0,1,0)=1)</formula>
    </cfRule>
  </conditionalFormatting>
  <conditionalFormatting sqref="C2237 E2237">
    <cfRule type="expression" dxfId="5667" priority="6705">
      <formula>(IF($C2237=0,1,0)=1)</formula>
    </cfRule>
  </conditionalFormatting>
  <conditionalFormatting sqref="S2237">
    <cfRule type="dataBar" priority="6704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{39482B9B-0F94-430F-B945-8E9C35ED6EC5}</x14:id>
        </ext>
      </extLst>
    </cfRule>
  </conditionalFormatting>
  <conditionalFormatting sqref="K2237 P2237:S2237">
    <cfRule type="expression" dxfId="5666" priority="6703">
      <formula>(IF($C2237=0,1,0)=1)</formula>
    </cfRule>
  </conditionalFormatting>
  <conditionalFormatting sqref="F2237">
    <cfRule type="expression" dxfId="5665" priority="6702">
      <formula>(IF($C2237=0,1,0)=1)</formula>
    </cfRule>
  </conditionalFormatting>
  <conditionalFormatting sqref="C2236 E2236">
    <cfRule type="expression" dxfId="5664" priority="6700">
      <formula>(IF($C2236=0,1,0)=1)</formula>
    </cfRule>
  </conditionalFormatting>
  <conditionalFormatting sqref="S2236">
    <cfRule type="dataBar" priority="6699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{5D395279-59B5-4FE2-811C-ADACA4E176C3}</x14:id>
        </ext>
      </extLst>
    </cfRule>
  </conditionalFormatting>
  <conditionalFormatting sqref="K2236 P2236:S2236">
    <cfRule type="expression" dxfId="5663" priority="6698">
      <formula>(IF($C2236=0,1,0)=1)</formula>
    </cfRule>
  </conditionalFormatting>
  <conditionalFormatting sqref="F2236">
    <cfRule type="expression" dxfId="5662" priority="6697">
      <formula>(IF($C2236=0,1,0)=1)</formula>
    </cfRule>
  </conditionalFormatting>
  <conditionalFormatting sqref="D2236">
    <cfRule type="expression" dxfId="5661" priority="6696">
      <formula>(IF($C2236=0,1,0)=1)</formula>
    </cfRule>
  </conditionalFormatting>
  <conditionalFormatting sqref="D2239">
    <cfRule type="expression" dxfId="5660" priority="6695">
      <formula>(IF($C2239=0,1,0)=1)</formula>
    </cfRule>
  </conditionalFormatting>
  <conditionalFormatting sqref="C2239 E2239">
    <cfRule type="expression" dxfId="5659" priority="6694">
      <formula>(IF($C2239=0,1,0)=1)</formula>
    </cfRule>
  </conditionalFormatting>
  <conditionalFormatting sqref="S2239">
    <cfRule type="dataBar" priority="6693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{A9D19AB1-B39F-4258-ADB4-D369D85FE062}</x14:id>
        </ext>
      </extLst>
    </cfRule>
  </conditionalFormatting>
  <conditionalFormatting sqref="P2239:S2239">
    <cfRule type="expression" dxfId="5658" priority="6692">
      <formula>(IF($C2239=0,1,0)=1)</formula>
    </cfRule>
  </conditionalFormatting>
  <conditionalFormatting sqref="F2239">
    <cfRule type="expression" dxfId="5657" priority="6691">
      <formula>(IF($C2239=0,1,0)=1)</formula>
    </cfRule>
  </conditionalFormatting>
  <conditionalFormatting sqref="C2246 E2246">
    <cfRule type="expression" dxfId="5656" priority="6690">
      <formula>(IF($C2246=0,1,0)=1)</formula>
    </cfRule>
  </conditionalFormatting>
  <conditionalFormatting sqref="S2246">
    <cfRule type="dataBar" priority="6689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{82173869-70BF-4154-851A-200DE28EDB23}</x14:id>
        </ext>
      </extLst>
    </cfRule>
  </conditionalFormatting>
  <conditionalFormatting sqref="P2246:S2246">
    <cfRule type="expression" dxfId="5655" priority="6688">
      <formula>(IF($C2246=0,1,0)=1)</formula>
    </cfRule>
  </conditionalFormatting>
  <conditionalFormatting sqref="F2246">
    <cfRule type="expression" dxfId="5654" priority="6687">
      <formula>(IF($C2246=0,1,0)=1)</formula>
    </cfRule>
  </conditionalFormatting>
  <conditionalFormatting sqref="C2247 E2247">
    <cfRule type="expression" dxfId="5653" priority="6686">
      <formula>(IF($C2247=0,1,0)=1)</formula>
    </cfRule>
  </conditionalFormatting>
  <conditionalFormatting sqref="S2247">
    <cfRule type="dataBar" priority="6685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{77C48CAF-4610-46E2-AA97-BB29CB4D3C3E}</x14:id>
        </ext>
      </extLst>
    </cfRule>
  </conditionalFormatting>
  <conditionalFormatting sqref="P2247:S2247">
    <cfRule type="expression" dxfId="5652" priority="6684">
      <formula>(IF($C2247=0,1,0)=1)</formula>
    </cfRule>
  </conditionalFormatting>
  <conditionalFormatting sqref="F2247">
    <cfRule type="expression" dxfId="5651" priority="6683">
      <formula>(IF($C2247=0,1,0)=1)</formula>
    </cfRule>
  </conditionalFormatting>
  <conditionalFormatting sqref="C2249 G2249 E2249">
    <cfRule type="expression" dxfId="5650" priority="6682">
      <formula>(IF($C2249=0,1,0)=1)</formula>
    </cfRule>
  </conditionalFormatting>
  <conditionalFormatting sqref="S2249">
    <cfRule type="dataBar" priority="6681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{0AC5A0AE-A228-4FFE-ACB9-8C3F2C851167}</x14:id>
        </ext>
      </extLst>
    </cfRule>
  </conditionalFormatting>
  <conditionalFormatting sqref="K2249 P2249:S2249">
    <cfRule type="expression" dxfId="5649" priority="6680">
      <formula>(IF($C2249=0,1,0)=1)</formula>
    </cfRule>
  </conditionalFormatting>
  <conditionalFormatting sqref="F2249">
    <cfRule type="expression" dxfId="5648" priority="6679">
      <formula>(IF($C2249=0,1,0)=1)</formula>
    </cfRule>
  </conditionalFormatting>
  <conditionalFormatting sqref="C2251 G2251 E2251">
    <cfRule type="expression" dxfId="5647" priority="6678">
      <formula>(IF($C2251=0,1,0)=1)</formula>
    </cfRule>
  </conditionalFormatting>
  <conditionalFormatting sqref="S2251">
    <cfRule type="dataBar" priority="6677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{1798A16A-70D4-46A1-9069-880FBD2CE9FA}</x14:id>
        </ext>
      </extLst>
    </cfRule>
  </conditionalFormatting>
  <conditionalFormatting sqref="P2251:S2251">
    <cfRule type="expression" dxfId="5646" priority="6676">
      <formula>(IF($C2251=0,1,0)=1)</formula>
    </cfRule>
  </conditionalFormatting>
  <conditionalFormatting sqref="F2251">
    <cfRule type="expression" dxfId="5645" priority="6675">
      <formula>(IF($C2251=0,1,0)=1)</formula>
    </cfRule>
  </conditionalFormatting>
  <conditionalFormatting sqref="C2262 E2262">
    <cfRule type="expression" dxfId="5644" priority="6662">
      <formula>(IF($C2262=0,1,0)=1)</formula>
    </cfRule>
  </conditionalFormatting>
  <conditionalFormatting sqref="C2252 G2252 E2252">
    <cfRule type="expression" dxfId="5643" priority="6674">
      <formula>(IF($C2252=0,1,0)=1)</formula>
    </cfRule>
  </conditionalFormatting>
  <conditionalFormatting sqref="S2252">
    <cfRule type="dataBar" priority="6673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{D18F6852-E1C9-4116-86C5-0117AFAAA75B}</x14:id>
        </ext>
      </extLst>
    </cfRule>
  </conditionalFormatting>
  <conditionalFormatting sqref="P2252:S2252">
    <cfRule type="expression" dxfId="5642" priority="6672">
      <formula>(IF($C2252=0,1,0)=1)</formula>
    </cfRule>
  </conditionalFormatting>
  <conditionalFormatting sqref="F2252">
    <cfRule type="expression" dxfId="5641" priority="6671">
      <formula>(IF($C2252=0,1,0)=1)</formula>
    </cfRule>
  </conditionalFormatting>
  <conditionalFormatting sqref="K2264 P2264:S2264">
    <cfRule type="expression" dxfId="5640" priority="6657">
      <formula>(IF($C2264=0,1,0)=1)</formula>
    </cfRule>
  </conditionalFormatting>
  <conditionalFormatting sqref="C2253 G2253 E2253">
    <cfRule type="expression" dxfId="5639" priority="6670">
      <formula>(IF($C2253=0,1,0)=1)</formula>
    </cfRule>
  </conditionalFormatting>
  <conditionalFormatting sqref="S2253">
    <cfRule type="dataBar" priority="6669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{23FE4519-C6B4-4DBD-AFA5-6B6D98DA9EB2}</x14:id>
        </ext>
      </extLst>
    </cfRule>
  </conditionalFormatting>
  <conditionalFormatting sqref="P2253:S2253">
    <cfRule type="expression" dxfId="5638" priority="6668">
      <formula>(IF($C2253=0,1,0)=1)</formula>
    </cfRule>
  </conditionalFormatting>
  <conditionalFormatting sqref="F2253">
    <cfRule type="expression" dxfId="5637" priority="6667">
      <formula>(IF($C2253=0,1,0)=1)</formula>
    </cfRule>
  </conditionalFormatting>
  <conditionalFormatting sqref="C2255 G2255 E2255">
    <cfRule type="expression" dxfId="5636" priority="6666">
      <formula>(IF($C2255=0,1,0)=1)</formula>
    </cfRule>
  </conditionalFormatting>
  <conditionalFormatting sqref="S2255">
    <cfRule type="dataBar" priority="6665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{65AC983B-3BF6-4089-9F1D-E20A5294A8AD}</x14:id>
        </ext>
      </extLst>
    </cfRule>
  </conditionalFormatting>
  <conditionalFormatting sqref="P2255:S2255">
    <cfRule type="expression" dxfId="5635" priority="6664">
      <formula>(IF($C2255=0,1,0)=1)</formula>
    </cfRule>
  </conditionalFormatting>
  <conditionalFormatting sqref="F2255">
    <cfRule type="expression" dxfId="5634" priority="6663">
      <formula>(IF($C2255=0,1,0)=1)</formula>
    </cfRule>
  </conditionalFormatting>
  <conditionalFormatting sqref="S2262">
    <cfRule type="dataBar" priority="6661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{EC2436C3-57FA-4B95-829F-059D23B9EFEB}</x14:id>
        </ext>
      </extLst>
    </cfRule>
  </conditionalFormatting>
  <conditionalFormatting sqref="K2262 P2262:S2262">
    <cfRule type="expression" dxfId="5633" priority="6660">
      <formula>(IF($C2262=0,1,0)=1)</formula>
    </cfRule>
  </conditionalFormatting>
  <conditionalFormatting sqref="C2264 E2264">
    <cfRule type="expression" dxfId="5632" priority="6659">
      <formula>(IF($C2264=0,1,0)=1)</formula>
    </cfRule>
  </conditionalFormatting>
  <conditionalFormatting sqref="S2264">
    <cfRule type="dataBar" priority="6658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{32EE6C1E-084B-4ED0-A29B-D1DF8CDE0B5C}</x14:id>
        </ext>
      </extLst>
    </cfRule>
  </conditionalFormatting>
  <conditionalFormatting sqref="C2265 E2265">
    <cfRule type="expression" dxfId="5631" priority="6656">
      <formula>(IF($C2265=0,1,0)=1)</formula>
    </cfRule>
  </conditionalFormatting>
  <conditionalFormatting sqref="S2265">
    <cfRule type="dataBar" priority="6655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{66713097-ABE3-4743-B768-FE746EFA7951}</x14:id>
        </ext>
      </extLst>
    </cfRule>
  </conditionalFormatting>
  <conditionalFormatting sqref="K2265 P2265:S2265">
    <cfRule type="expression" dxfId="5630" priority="6654">
      <formula>(IF($C2265=0,1,0)=1)</formula>
    </cfRule>
  </conditionalFormatting>
  <conditionalFormatting sqref="C2261 E2261">
    <cfRule type="expression" dxfId="5629" priority="6653">
      <formula>(IF($C2261=0,1,0)=1)</formula>
    </cfRule>
  </conditionalFormatting>
  <conditionalFormatting sqref="S2261">
    <cfRule type="dataBar" priority="6652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{D0121B5D-E494-424A-BF02-B6C8D1121551}</x14:id>
        </ext>
      </extLst>
    </cfRule>
  </conditionalFormatting>
  <conditionalFormatting sqref="K2261 P2261:S2261">
    <cfRule type="expression" dxfId="5628" priority="6651">
      <formula>(IF($C2261=0,1,0)=1)</formula>
    </cfRule>
  </conditionalFormatting>
  <conditionalFormatting sqref="C2260 E2260">
    <cfRule type="expression" dxfId="5627" priority="6650">
      <formula>(IF($C2260=0,1,0)=1)</formula>
    </cfRule>
  </conditionalFormatting>
  <conditionalFormatting sqref="S2260">
    <cfRule type="dataBar" priority="6649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{B0D096C9-36D5-437F-AED9-1C116AAA51F5}</x14:id>
        </ext>
      </extLst>
    </cfRule>
  </conditionalFormatting>
  <conditionalFormatting sqref="K2260 P2260:S2260">
    <cfRule type="expression" dxfId="5626" priority="6648">
      <formula>(IF($C2260=0,1,0)=1)</formula>
    </cfRule>
  </conditionalFormatting>
  <conditionalFormatting sqref="C2263 E2263">
    <cfRule type="expression" dxfId="5625" priority="6647">
      <formula>(IF($C2263=0,1,0)=1)</formula>
    </cfRule>
  </conditionalFormatting>
  <conditionalFormatting sqref="S2263">
    <cfRule type="dataBar" priority="6646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{220A4BAB-ECB3-4035-BAC9-341CBF5E74DE}</x14:id>
        </ext>
      </extLst>
    </cfRule>
  </conditionalFormatting>
  <conditionalFormatting sqref="P2263:S2263">
    <cfRule type="expression" dxfId="5624" priority="6645">
      <formula>(IF($C2263=0,1,0)=1)</formula>
    </cfRule>
  </conditionalFormatting>
  <conditionalFormatting sqref="C2270 E2270">
    <cfRule type="expression" dxfId="5623" priority="6644">
      <formula>(IF($C2270=0,1,0)=1)</formula>
    </cfRule>
  </conditionalFormatting>
  <conditionalFormatting sqref="S2270">
    <cfRule type="dataBar" priority="6643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{702AFCE8-AC13-4464-86B0-F4AB0A9374E5}</x14:id>
        </ext>
      </extLst>
    </cfRule>
  </conditionalFormatting>
  <conditionalFormatting sqref="K2270 P2270:S2270">
    <cfRule type="expression" dxfId="5622" priority="6642">
      <formula>(IF($C2270=0,1,0)=1)</formula>
    </cfRule>
  </conditionalFormatting>
  <conditionalFormatting sqref="F2270">
    <cfRule type="expression" dxfId="5621" priority="6641">
      <formula>(IF($C2270=0,1,0)=1)</formula>
    </cfRule>
  </conditionalFormatting>
  <conditionalFormatting sqref="C2271 E2271">
    <cfRule type="expression" dxfId="5620" priority="6640">
      <formula>(IF($C2271=0,1,0)=1)</formula>
    </cfRule>
  </conditionalFormatting>
  <conditionalFormatting sqref="S2271">
    <cfRule type="dataBar" priority="6639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{A0A4B9C2-2A5E-4510-A619-E521E33A83A4}</x14:id>
        </ext>
      </extLst>
    </cfRule>
  </conditionalFormatting>
  <conditionalFormatting sqref="K2271 P2271:S2271">
    <cfRule type="expression" dxfId="5619" priority="6638">
      <formula>(IF($C2271=0,1,0)=1)</formula>
    </cfRule>
  </conditionalFormatting>
  <conditionalFormatting sqref="C2274 E2274">
    <cfRule type="expression" dxfId="5618" priority="6637">
      <formula>(IF($C2274=0,1,0)=1)</formula>
    </cfRule>
  </conditionalFormatting>
  <conditionalFormatting sqref="S2274">
    <cfRule type="dataBar" priority="6636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{85F460A5-BA13-4922-BA6F-AF2B4EEDB2BB}</x14:id>
        </ext>
      </extLst>
    </cfRule>
  </conditionalFormatting>
  <conditionalFormatting sqref="K2274 P2274:S2274">
    <cfRule type="expression" dxfId="5617" priority="6635">
      <formula>(IF($C2274=0,1,0)=1)</formula>
    </cfRule>
  </conditionalFormatting>
  <conditionalFormatting sqref="C2276 E2276">
    <cfRule type="expression" dxfId="5616" priority="6634">
      <formula>(IF($C2276=0,1,0)=1)</formula>
    </cfRule>
  </conditionalFormatting>
  <conditionalFormatting sqref="S2276">
    <cfRule type="dataBar" priority="6633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{48BDB9DC-12AE-4C86-99DF-9D6BC4B99776}</x14:id>
        </ext>
      </extLst>
    </cfRule>
  </conditionalFormatting>
  <conditionalFormatting sqref="K2276 P2276:S2276">
    <cfRule type="expression" dxfId="5615" priority="6632">
      <formula>(IF($C2276=0,1,0)=1)</formula>
    </cfRule>
  </conditionalFormatting>
  <conditionalFormatting sqref="C2279 E2279">
    <cfRule type="expression" dxfId="5614" priority="6631">
      <formula>(IF($C2279=0,1,0)=1)</formula>
    </cfRule>
  </conditionalFormatting>
  <conditionalFormatting sqref="S2279">
    <cfRule type="dataBar" priority="6630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{1C07FD0E-ACFB-4DC7-B7A3-AD2EFF0753DA}</x14:id>
        </ext>
      </extLst>
    </cfRule>
  </conditionalFormatting>
  <conditionalFormatting sqref="K2279 P2279:S2279">
    <cfRule type="expression" dxfId="5613" priority="6629">
      <formula>(IF($C2279=0,1,0)=1)</formula>
    </cfRule>
  </conditionalFormatting>
  <conditionalFormatting sqref="C2281 E2281">
    <cfRule type="expression" dxfId="5612" priority="6628">
      <formula>(IF($C2281=0,1,0)=1)</formula>
    </cfRule>
  </conditionalFormatting>
  <conditionalFormatting sqref="S2281">
    <cfRule type="dataBar" priority="6627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{FDEC7D98-E579-4710-9B16-7FA91C7639E3}</x14:id>
        </ext>
      </extLst>
    </cfRule>
  </conditionalFormatting>
  <conditionalFormatting sqref="K2281 P2281:S2281">
    <cfRule type="expression" dxfId="5611" priority="6626">
      <formula>(IF($C2281=0,1,0)=1)</formula>
    </cfRule>
  </conditionalFormatting>
  <conditionalFormatting sqref="C2282 E2282">
    <cfRule type="expression" dxfId="5610" priority="6625">
      <formula>(IF($C2282=0,1,0)=1)</formula>
    </cfRule>
  </conditionalFormatting>
  <conditionalFormatting sqref="S2282">
    <cfRule type="dataBar" priority="6624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{BAAC0C15-D6DC-4612-A13B-53AAC93EB212}</x14:id>
        </ext>
      </extLst>
    </cfRule>
  </conditionalFormatting>
  <conditionalFormatting sqref="K2282 P2282:S2282">
    <cfRule type="expression" dxfId="5609" priority="6623">
      <formula>(IF($C2282=0,1,0)=1)</formula>
    </cfRule>
  </conditionalFormatting>
  <conditionalFormatting sqref="C2272 E2272">
    <cfRule type="expression" dxfId="5608" priority="6622">
      <formula>(IF($C2272=0,1,0)=1)</formula>
    </cfRule>
  </conditionalFormatting>
  <conditionalFormatting sqref="S2272">
    <cfRule type="dataBar" priority="6621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{652F0CB9-D9FF-4757-AC89-4872BA84572C}</x14:id>
        </ext>
      </extLst>
    </cfRule>
  </conditionalFormatting>
  <conditionalFormatting sqref="K2272 P2272:S2272">
    <cfRule type="expression" dxfId="5607" priority="6620">
      <formula>(IF($C2272=0,1,0)=1)</formula>
    </cfRule>
  </conditionalFormatting>
  <conditionalFormatting sqref="C2273 E2273">
    <cfRule type="expression" dxfId="5606" priority="6619">
      <formula>(IF($C2273=0,1,0)=1)</formula>
    </cfRule>
  </conditionalFormatting>
  <conditionalFormatting sqref="S2273">
    <cfRule type="dataBar" priority="6618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{0BB5ED96-C432-48DD-B8C4-260A90B20CE3}</x14:id>
        </ext>
      </extLst>
    </cfRule>
  </conditionalFormatting>
  <conditionalFormatting sqref="K2273 P2273:S2273">
    <cfRule type="expression" dxfId="5605" priority="6617">
      <formula>(IF($C2273=0,1,0)=1)</formula>
    </cfRule>
  </conditionalFormatting>
  <conditionalFormatting sqref="C2275">
    <cfRule type="expression" dxfId="5604" priority="6616">
      <formula>(IF($C2275=0,1,0)=1)</formula>
    </cfRule>
  </conditionalFormatting>
  <conditionalFormatting sqref="S2275">
    <cfRule type="dataBar" priority="6615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{BB58E1C9-E06F-422C-BDF7-AB5028D08447}</x14:id>
        </ext>
      </extLst>
    </cfRule>
  </conditionalFormatting>
  <conditionalFormatting sqref="P2275:S2275">
    <cfRule type="expression" dxfId="5603" priority="6614">
      <formula>(IF($C2275=0,1,0)=1)</formula>
    </cfRule>
  </conditionalFormatting>
  <conditionalFormatting sqref="E2275">
    <cfRule type="expression" dxfId="5602" priority="6613">
      <formula>(IF($C2275=0,1,0)=1)</formula>
    </cfRule>
  </conditionalFormatting>
  <conditionalFormatting sqref="C2278 E2278">
    <cfRule type="expression" dxfId="5601" priority="6612">
      <formula>(IF($C2278=0,1,0)=1)</formula>
    </cfRule>
  </conditionalFormatting>
  <conditionalFormatting sqref="S2278">
    <cfRule type="dataBar" priority="6611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{8AA44D32-ABE3-4D64-B3FC-36A3119B837D}</x14:id>
        </ext>
      </extLst>
    </cfRule>
  </conditionalFormatting>
  <conditionalFormatting sqref="K2278 P2278:S2278">
    <cfRule type="expression" dxfId="5600" priority="6610">
      <formula>(IF($C2278=0,1,0)=1)</formula>
    </cfRule>
  </conditionalFormatting>
  <conditionalFormatting sqref="C2277 E2277">
    <cfRule type="expression" dxfId="5599" priority="6609">
      <formula>(IF($C2277=0,1,0)=1)</formula>
    </cfRule>
  </conditionalFormatting>
  <conditionalFormatting sqref="S2277">
    <cfRule type="dataBar" priority="6608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{16DBD181-5BCE-472E-A539-4045D4DB1834}</x14:id>
        </ext>
      </extLst>
    </cfRule>
  </conditionalFormatting>
  <conditionalFormatting sqref="K2277 P2277:S2277">
    <cfRule type="expression" dxfId="5598" priority="6607">
      <formula>(IF($C2277=0,1,0)=1)</formula>
    </cfRule>
  </conditionalFormatting>
  <conditionalFormatting sqref="C2280 E2280">
    <cfRule type="expression" dxfId="5597" priority="6606">
      <formula>(IF($C2280=0,1,0)=1)</formula>
    </cfRule>
  </conditionalFormatting>
  <conditionalFormatting sqref="S2280">
    <cfRule type="dataBar" priority="6605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{552040AF-0C87-4B69-9B20-A061EDFE95A4}</x14:id>
        </ext>
      </extLst>
    </cfRule>
  </conditionalFormatting>
  <conditionalFormatting sqref="K2280 P2280:S2280">
    <cfRule type="expression" dxfId="5596" priority="6604">
      <formula>(IF($C2280=0,1,0)=1)</formula>
    </cfRule>
  </conditionalFormatting>
  <conditionalFormatting sqref="F2271:F2282">
    <cfRule type="expression" dxfId="5595" priority="6603">
      <formula>(IF($C2271=0,1,0)=1)</formula>
    </cfRule>
  </conditionalFormatting>
  <conditionalFormatting sqref="F2289">
    <cfRule type="expression" dxfId="5594" priority="6602">
      <formula>(IF($C2289=0,1,0)=1)</formula>
    </cfRule>
  </conditionalFormatting>
  <conditionalFormatting sqref="C2289 E2289">
    <cfRule type="expression" dxfId="5593" priority="6601">
      <formula>(IF($C2289=0,1,0)=1)</formula>
    </cfRule>
  </conditionalFormatting>
  <conditionalFormatting sqref="S2289">
    <cfRule type="dataBar" priority="6600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{0EDD3CAC-C2F0-4113-A1E9-2F4DC6F7B711}</x14:id>
        </ext>
      </extLst>
    </cfRule>
  </conditionalFormatting>
  <conditionalFormatting sqref="K2289 P2289:S2289">
    <cfRule type="expression" dxfId="5592" priority="6599">
      <formula>(IF($C2289=0,1,0)=1)</formula>
    </cfRule>
  </conditionalFormatting>
  <conditionalFormatting sqref="J2257">
    <cfRule type="expression" dxfId="5591" priority="6597">
      <formula>(IF($C2257=0,1,0)=1)</formula>
    </cfRule>
  </conditionalFormatting>
  <conditionalFormatting sqref="J2257">
    <cfRule type="expression" dxfId="5590" priority="6596">
      <formula>(IF($C2257=0,1,0)=1)</formula>
    </cfRule>
  </conditionalFormatting>
  <conditionalFormatting sqref="I2257">
    <cfRule type="expression" dxfId="5589" priority="6598">
      <formula>(IF($C2256=0,1,0)=1)</formula>
    </cfRule>
  </conditionalFormatting>
  <conditionalFormatting sqref="I2264">
    <cfRule type="expression" dxfId="5588" priority="6593">
      <formula>(IF($C2264=0,1,0)=1)</formula>
    </cfRule>
  </conditionalFormatting>
  <conditionalFormatting sqref="I2280:J2280">
    <cfRule type="expression" dxfId="5587" priority="6591">
      <formula>(IF($C2280=0,1,0)=1)</formula>
    </cfRule>
  </conditionalFormatting>
  <conditionalFormatting sqref="J2264">
    <cfRule type="expression" dxfId="5586" priority="6595">
      <formula>(IF($C2264=0,1,0)=1)</formula>
    </cfRule>
  </conditionalFormatting>
  <conditionalFormatting sqref="J2265">
    <cfRule type="expression" dxfId="5585" priority="6594">
      <formula>(IF($C2265=0,1,0)=1)</formula>
    </cfRule>
  </conditionalFormatting>
  <conditionalFormatting sqref="I2265">
    <cfRule type="expression" dxfId="5584" priority="6592">
      <formula>(IF($C2265=0,1,0)=1)</formula>
    </cfRule>
  </conditionalFormatting>
  <conditionalFormatting sqref="C2228:D2229">
    <cfRule type="expression" dxfId="5583" priority="6590">
      <formula>(IF($C2228=0,1,0)=1)</formula>
    </cfRule>
  </conditionalFormatting>
  <conditionalFormatting sqref="C2228:G2244 E2245:G2258 C2265:G2265 C2275:G2283 C2286:G2286 C2289:E2289 C2267:G2267 D2269 D2271 D2273 C2270:C2274 E2270:G2274">
    <cfRule type="expression" dxfId="5582" priority="6796">
      <formula>$H2228&lt;0</formula>
    </cfRule>
    <cfRule type="expression" dxfId="5581" priority="6797">
      <formula>(IF($C2228=1,1,0)=1)</formula>
    </cfRule>
    <cfRule type="expression" dxfId="5580" priority="6798">
      <formula>(IF($C2228=2,1,0)=1)</formula>
    </cfRule>
    <cfRule type="expression" dxfId="5579" priority="6799">
      <formula>(IF($C2228=3,1,0)=1)</formula>
    </cfRule>
    <cfRule type="expression" dxfId="5578" priority="6800">
      <formula>(IF($C2228=4,1,0)=1)</formula>
    </cfRule>
    <cfRule type="expression" dxfId="5577" priority="6801">
      <formula>(IF($C2228=5,1,0)=1)</formula>
    </cfRule>
    <cfRule type="expression" dxfId="5576" priority="6802">
      <formula>(IF($C2228=6,1,0)=1)</formula>
    </cfRule>
    <cfRule type="expression" dxfId="5575" priority="6803">
      <formula>(IF($C2228=7,1,0)=1)</formula>
    </cfRule>
    <cfRule type="expression" dxfId="5574" priority="6804">
      <formula>(IF($C2228=8,1,0)=1)</formula>
    </cfRule>
    <cfRule type="expression" dxfId="5573" priority="6805">
      <formula>(IF($C2228=9,1,0)=1)</formula>
    </cfRule>
    <cfRule type="expression" dxfId="5572" priority="6806">
      <formula>$H2228=1</formula>
    </cfRule>
  </conditionalFormatting>
  <conditionalFormatting sqref="G2266">
    <cfRule type="expression" dxfId="5571" priority="6578">
      <formula>(IF($C2266=0,1,0)=1)</formula>
    </cfRule>
  </conditionalFormatting>
  <conditionalFormatting sqref="C2266 E2266">
    <cfRule type="expression" dxfId="5570" priority="6577">
      <formula>(IF($C2266=0,1,0)=1)</formula>
    </cfRule>
  </conditionalFormatting>
  <conditionalFormatting sqref="S2266">
    <cfRule type="dataBar" priority="6576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{FA38D910-6D82-4CB2-8F0E-DC47E712A227}</x14:id>
        </ext>
      </extLst>
    </cfRule>
  </conditionalFormatting>
  <conditionalFormatting sqref="K2266 P2266:S2266">
    <cfRule type="expression" dxfId="5569" priority="6575">
      <formula>(IF($C2266=0,1,0)=1)</formula>
    </cfRule>
  </conditionalFormatting>
  <conditionalFormatting sqref="F2266">
    <cfRule type="expression" dxfId="5568" priority="6574">
      <formula>(IF($C2266=0,1,0)=1)</formula>
    </cfRule>
  </conditionalFormatting>
  <conditionalFormatting sqref="J2266">
    <cfRule type="expression" dxfId="5567" priority="6573">
      <formula>(IF($C2266=0,1,0)=1)</formula>
    </cfRule>
  </conditionalFormatting>
  <conditionalFormatting sqref="I2266">
    <cfRule type="expression" dxfId="5566" priority="6572">
      <formula>(IF($C2266=0,1,0)=1)</formula>
    </cfRule>
  </conditionalFormatting>
  <conditionalFormatting sqref="C2266 E2266:G2266">
    <cfRule type="expression" dxfId="5565" priority="6579">
      <formula>$H2266&lt;0</formula>
    </cfRule>
    <cfRule type="expression" dxfId="5564" priority="6580">
      <formula>(IF($C2266=1,1,0)=1)</formula>
    </cfRule>
    <cfRule type="expression" dxfId="5563" priority="6581">
      <formula>(IF($C2266=2,1,0)=1)</formula>
    </cfRule>
    <cfRule type="expression" dxfId="5562" priority="6582">
      <formula>(IF($C2266=3,1,0)=1)</formula>
    </cfRule>
    <cfRule type="expression" dxfId="5561" priority="6583">
      <formula>(IF($C2266=4,1,0)=1)</formula>
    </cfRule>
    <cfRule type="expression" dxfId="5560" priority="6584">
      <formula>(IF($C2266=5,1,0)=1)</formula>
    </cfRule>
    <cfRule type="expression" dxfId="5559" priority="6585">
      <formula>(IF($C2266=6,1,0)=1)</formula>
    </cfRule>
    <cfRule type="expression" dxfId="5558" priority="6586">
      <formula>(IF($C2266=7,1,0)=1)</formula>
    </cfRule>
    <cfRule type="expression" dxfId="5557" priority="6587">
      <formula>(IF($C2266=8,1,0)=1)</formula>
    </cfRule>
    <cfRule type="expression" dxfId="5556" priority="6588">
      <formula>(IF($C2266=9,1,0)=1)</formula>
    </cfRule>
    <cfRule type="expression" dxfId="5555" priority="6589">
      <formula>$H2266=1</formula>
    </cfRule>
  </conditionalFormatting>
  <conditionalFormatting sqref="J2270:J2272">
    <cfRule type="expression" dxfId="5554" priority="6571">
      <formula>(IF($C2270=0,1,0)=1)</formula>
    </cfRule>
  </conditionalFormatting>
  <conditionalFormatting sqref="I2270:I2272">
    <cfRule type="expression" dxfId="5553" priority="6570">
      <formula>(IF($C2270=0,1,0)=1)</formula>
    </cfRule>
  </conditionalFormatting>
  <conditionalFormatting sqref="G2268">
    <cfRule type="expression" dxfId="5552" priority="6558">
      <formula>(IF($C2268=0,1,0)=1)</formula>
    </cfRule>
  </conditionalFormatting>
  <conditionalFormatting sqref="I2274">
    <cfRule type="expression" dxfId="5551" priority="6550">
      <formula>(IF($C2274=0,1,0)=1)</formula>
    </cfRule>
  </conditionalFormatting>
  <conditionalFormatting sqref="C2268 E2268">
    <cfRule type="expression" dxfId="5550" priority="6557">
      <formula>(IF($C2268=0,1,0)=1)</formula>
    </cfRule>
  </conditionalFormatting>
  <conditionalFormatting sqref="S2268">
    <cfRule type="dataBar" priority="6556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{50255B4C-2193-4CF7-9C63-FCDF4B586071}</x14:id>
        </ext>
      </extLst>
    </cfRule>
  </conditionalFormatting>
  <conditionalFormatting sqref="K2268 P2268:S2268">
    <cfRule type="expression" dxfId="5549" priority="6555">
      <formula>(IF($C2268=0,1,0)=1)</formula>
    </cfRule>
  </conditionalFormatting>
  <conditionalFormatting sqref="F2268">
    <cfRule type="expression" dxfId="5548" priority="6554">
      <formula>(IF($C2268=0,1,0)=1)</formula>
    </cfRule>
  </conditionalFormatting>
  <conditionalFormatting sqref="C2268 E2268:G2268">
    <cfRule type="expression" dxfId="5547" priority="6559">
      <formula>$H2268&lt;0</formula>
    </cfRule>
    <cfRule type="expression" dxfId="5546" priority="6560">
      <formula>(IF($C2268=1,1,0)=1)</formula>
    </cfRule>
    <cfRule type="expression" dxfId="5545" priority="6561">
      <formula>(IF($C2268=2,1,0)=1)</formula>
    </cfRule>
    <cfRule type="expression" dxfId="5544" priority="6562">
      <formula>(IF($C2268=3,1,0)=1)</formula>
    </cfRule>
    <cfRule type="expression" dxfId="5543" priority="6563">
      <formula>(IF($C2268=4,1,0)=1)</formula>
    </cfRule>
    <cfRule type="expression" dxfId="5542" priority="6564">
      <formula>(IF($C2268=5,1,0)=1)</formula>
    </cfRule>
    <cfRule type="expression" dxfId="5541" priority="6565">
      <formula>(IF($C2268=6,1,0)=1)</formula>
    </cfRule>
    <cfRule type="expression" dxfId="5540" priority="6566">
      <formula>(IF($C2268=7,1,0)=1)</formula>
    </cfRule>
    <cfRule type="expression" dxfId="5539" priority="6567">
      <formula>(IF($C2268=8,1,0)=1)</formula>
    </cfRule>
    <cfRule type="expression" dxfId="5538" priority="6568">
      <formula>(IF($C2268=9,1,0)=1)</formula>
    </cfRule>
    <cfRule type="expression" dxfId="5537" priority="6569">
      <formula>$H2268=1</formula>
    </cfRule>
  </conditionalFormatting>
  <conditionalFormatting sqref="I2286:J2286">
    <cfRule type="expression" dxfId="5536" priority="6549">
      <formula>(IF($C2286=0,1,0)=1)</formula>
    </cfRule>
  </conditionalFormatting>
  <conditionalFormatting sqref="J2273">
    <cfRule type="expression" dxfId="5535" priority="6553">
      <formula>(IF($C2273=0,1,0)=1)</formula>
    </cfRule>
  </conditionalFormatting>
  <conditionalFormatting sqref="I2273">
    <cfRule type="expression" dxfId="5534" priority="6552">
      <formula>(IF($C2273=0,1,0)=1)</formula>
    </cfRule>
  </conditionalFormatting>
  <conditionalFormatting sqref="J2274">
    <cfRule type="expression" dxfId="5533" priority="6551">
      <formula>(IF($C2274=0,1,0)=1)</formula>
    </cfRule>
  </conditionalFormatting>
  <conditionalFormatting sqref="K2284">
    <cfRule type="expression" dxfId="5532" priority="6537">
      <formula>(IF($C2284=0,1,0)=1)</formula>
    </cfRule>
  </conditionalFormatting>
  <conditionalFormatting sqref="C2284:E2284 G2284">
    <cfRule type="expression" dxfId="5531" priority="6536">
      <formula>(IF($C2284=0,1,0)=1)</formula>
    </cfRule>
  </conditionalFormatting>
  <conditionalFormatting sqref="P2284:R2284">
    <cfRule type="expression" dxfId="5530" priority="6535">
      <formula>(IF($C2284=0,1,0)=1)</formula>
    </cfRule>
  </conditionalFormatting>
  <conditionalFormatting sqref="S2284">
    <cfRule type="dataBar" priority="6534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{1C5A8C0F-6201-4174-9A04-4D9D67C645DD}</x14:id>
        </ext>
      </extLst>
    </cfRule>
  </conditionalFormatting>
  <conditionalFormatting sqref="S2284">
    <cfRule type="expression" dxfId="5529" priority="6533">
      <formula>(IF($C2284=0,1,0)=1)</formula>
    </cfRule>
  </conditionalFormatting>
  <conditionalFormatting sqref="F2284">
    <cfRule type="expression" dxfId="5528" priority="6532">
      <formula>(IF($C2284=0,1,0)=1)</formula>
    </cfRule>
  </conditionalFormatting>
  <conditionalFormatting sqref="I2284:J2284">
    <cfRule type="expression" dxfId="5527" priority="6531">
      <formula>(IF($C2284=0,1,0)=1)</formula>
    </cfRule>
  </conditionalFormatting>
  <conditionalFormatting sqref="C2284:G2284">
    <cfRule type="expression" dxfId="5526" priority="6538">
      <formula>$H2284&lt;0</formula>
    </cfRule>
    <cfRule type="expression" dxfId="5525" priority="6539">
      <formula>(IF($C2284=1,1,0)=1)</formula>
    </cfRule>
    <cfRule type="expression" dxfId="5524" priority="6540">
      <formula>(IF($C2284=2,1,0)=1)</formula>
    </cfRule>
    <cfRule type="expression" dxfId="5523" priority="6541">
      <formula>(IF($C2284=3,1,0)=1)</formula>
    </cfRule>
    <cfRule type="expression" dxfId="5522" priority="6542">
      <formula>(IF($C2284=4,1,0)=1)</formula>
    </cfRule>
    <cfRule type="expression" dxfId="5521" priority="6543">
      <formula>(IF($C2284=5,1,0)=1)</formula>
    </cfRule>
    <cfRule type="expression" dxfId="5520" priority="6544">
      <formula>(IF($C2284=6,1,0)=1)</formula>
    </cfRule>
    <cfRule type="expression" dxfId="5519" priority="6545">
      <formula>(IF($C2284=7,1,0)=1)</formula>
    </cfRule>
    <cfRule type="expression" dxfId="5518" priority="6546">
      <formula>(IF($C2284=8,1,0)=1)</formula>
    </cfRule>
    <cfRule type="expression" dxfId="5517" priority="6547">
      <formula>(IF($C2284=9,1,0)=1)</formula>
    </cfRule>
    <cfRule type="expression" dxfId="5516" priority="6548">
      <formula>$H2284=1</formula>
    </cfRule>
  </conditionalFormatting>
  <conditionalFormatting sqref="K2285">
    <cfRule type="expression" dxfId="5515" priority="6519">
      <formula>(IF($C2285=0,1,0)=1)</formula>
    </cfRule>
  </conditionalFormatting>
  <conditionalFormatting sqref="C2285:E2285 G2285">
    <cfRule type="expression" dxfId="5514" priority="6518">
      <formula>(IF($C2285=0,1,0)=1)</formula>
    </cfRule>
  </conditionalFormatting>
  <conditionalFormatting sqref="P2285:R2285">
    <cfRule type="expression" dxfId="5513" priority="6517">
      <formula>(IF($C2285=0,1,0)=1)</formula>
    </cfRule>
  </conditionalFormatting>
  <conditionalFormatting sqref="S2285">
    <cfRule type="dataBar" priority="6516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{CB55A973-78FC-4057-9AB2-204B483A8FAF}</x14:id>
        </ext>
      </extLst>
    </cfRule>
  </conditionalFormatting>
  <conditionalFormatting sqref="S2285">
    <cfRule type="expression" dxfId="5512" priority="6515">
      <formula>(IF($C2285=0,1,0)=1)</formula>
    </cfRule>
  </conditionalFormatting>
  <conditionalFormatting sqref="F2285">
    <cfRule type="expression" dxfId="5511" priority="6514">
      <formula>(IF($C2285=0,1,0)=1)</formula>
    </cfRule>
  </conditionalFormatting>
  <conditionalFormatting sqref="C2285:G2285">
    <cfRule type="expression" dxfId="5510" priority="6520">
      <formula>$H2285&lt;0</formula>
    </cfRule>
    <cfRule type="expression" dxfId="5509" priority="6521">
      <formula>(IF($C2285=1,1,0)=1)</formula>
    </cfRule>
    <cfRule type="expression" dxfId="5508" priority="6522">
      <formula>(IF($C2285=2,1,0)=1)</formula>
    </cfRule>
    <cfRule type="expression" dxfId="5507" priority="6523">
      <formula>(IF($C2285=3,1,0)=1)</formula>
    </cfRule>
    <cfRule type="expression" dxfId="5506" priority="6524">
      <formula>(IF($C2285=4,1,0)=1)</formula>
    </cfRule>
    <cfRule type="expression" dxfId="5505" priority="6525">
      <formula>(IF($C2285=5,1,0)=1)</formula>
    </cfRule>
    <cfRule type="expression" dxfId="5504" priority="6526">
      <formula>(IF($C2285=6,1,0)=1)</formula>
    </cfRule>
    <cfRule type="expression" dxfId="5503" priority="6527">
      <formula>(IF($C2285=7,1,0)=1)</formula>
    </cfRule>
    <cfRule type="expression" dxfId="5502" priority="6528">
      <formula>(IF($C2285=8,1,0)=1)</formula>
    </cfRule>
    <cfRule type="expression" dxfId="5501" priority="6529">
      <formula>(IF($C2285=9,1,0)=1)</formula>
    </cfRule>
    <cfRule type="expression" dxfId="5500" priority="6530">
      <formula>$H2285=1</formula>
    </cfRule>
  </conditionalFormatting>
  <conditionalFormatting sqref="K2287">
    <cfRule type="expression" dxfId="5499" priority="6502">
      <formula>(IF($C2287=0,1,0)=1)</formula>
    </cfRule>
  </conditionalFormatting>
  <conditionalFormatting sqref="C2287:E2287 G2287">
    <cfRule type="expression" dxfId="5498" priority="6501">
      <formula>(IF($C2287=0,1,0)=1)</formula>
    </cfRule>
  </conditionalFormatting>
  <conditionalFormatting sqref="P2287:R2287">
    <cfRule type="expression" dxfId="5497" priority="6500">
      <formula>(IF($C2287=0,1,0)=1)</formula>
    </cfRule>
  </conditionalFormatting>
  <conditionalFormatting sqref="S2287">
    <cfRule type="dataBar" priority="6499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{271ECEE7-4E14-4ABD-9CA4-E9A96FBB72A5}</x14:id>
        </ext>
      </extLst>
    </cfRule>
  </conditionalFormatting>
  <conditionalFormatting sqref="S2287">
    <cfRule type="expression" dxfId="5496" priority="6498">
      <formula>(IF($C2287=0,1,0)=1)</formula>
    </cfRule>
  </conditionalFormatting>
  <conditionalFormatting sqref="F2287">
    <cfRule type="expression" dxfId="5495" priority="6497">
      <formula>(IF($C2287=0,1,0)=1)</formula>
    </cfRule>
  </conditionalFormatting>
  <conditionalFormatting sqref="C2287:G2287">
    <cfRule type="expression" dxfId="5494" priority="6503">
      <formula>$H2287&lt;0</formula>
    </cfRule>
    <cfRule type="expression" dxfId="5493" priority="6504">
      <formula>(IF($C2287=1,1,0)=1)</formula>
    </cfRule>
    <cfRule type="expression" dxfId="5492" priority="6505">
      <formula>(IF($C2287=2,1,0)=1)</formula>
    </cfRule>
    <cfRule type="expression" dxfId="5491" priority="6506">
      <formula>(IF($C2287=3,1,0)=1)</formula>
    </cfRule>
    <cfRule type="expression" dxfId="5490" priority="6507">
      <formula>(IF($C2287=4,1,0)=1)</formula>
    </cfRule>
    <cfRule type="expression" dxfId="5489" priority="6508">
      <formula>(IF($C2287=5,1,0)=1)</formula>
    </cfRule>
    <cfRule type="expression" dxfId="5488" priority="6509">
      <formula>(IF($C2287=6,1,0)=1)</formula>
    </cfRule>
    <cfRule type="expression" dxfId="5487" priority="6510">
      <formula>(IF($C2287=7,1,0)=1)</formula>
    </cfRule>
    <cfRule type="expression" dxfId="5486" priority="6511">
      <formula>(IF($C2287=8,1,0)=1)</formula>
    </cfRule>
    <cfRule type="expression" dxfId="5485" priority="6512">
      <formula>(IF($C2287=9,1,0)=1)</formula>
    </cfRule>
    <cfRule type="expression" dxfId="5484" priority="6513">
      <formula>$H2287=1</formula>
    </cfRule>
  </conditionalFormatting>
  <conditionalFormatting sqref="K2288">
    <cfRule type="expression" dxfId="5483" priority="6485">
      <formula>(IF($C2288=0,1,0)=1)</formula>
    </cfRule>
  </conditionalFormatting>
  <conditionalFormatting sqref="C2288:E2288 G2288">
    <cfRule type="expression" dxfId="5482" priority="6484">
      <formula>(IF($C2288=0,1,0)=1)</formula>
    </cfRule>
  </conditionalFormatting>
  <conditionalFormatting sqref="P2288:R2288">
    <cfRule type="expression" dxfId="5481" priority="6483">
      <formula>(IF($C2288=0,1,0)=1)</formula>
    </cfRule>
  </conditionalFormatting>
  <conditionalFormatting sqref="S2288">
    <cfRule type="dataBar" priority="6482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{8FB608DD-0EB5-4834-9527-AD0BAF9481A9}</x14:id>
        </ext>
      </extLst>
    </cfRule>
  </conditionalFormatting>
  <conditionalFormatting sqref="S2288">
    <cfRule type="expression" dxfId="5480" priority="6481">
      <formula>(IF($C2288=0,1,0)=1)</formula>
    </cfRule>
  </conditionalFormatting>
  <conditionalFormatting sqref="F2288">
    <cfRule type="expression" dxfId="5479" priority="6480">
      <formula>(IF($C2288=0,1,0)=1)</formula>
    </cfRule>
  </conditionalFormatting>
  <conditionalFormatting sqref="C2288:G2288">
    <cfRule type="expression" dxfId="5478" priority="6486">
      <formula>$H2288&lt;0</formula>
    </cfRule>
    <cfRule type="expression" dxfId="5477" priority="6487">
      <formula>(IF($C2288=1,1,0)=1)</formula>
    </cfRule>
    <cfRule type="expression" dxfId="5476" priority="6488">
      <formula>(IF($C2288=2,1,0)=1)</formula>
    </cfRule>
    <cfRule type="expression" dxfId="5475" priority="6489">
      <formula>(IF($C2288=3,1,0)=1)</formula>
    </cfRule>
    <cfRule type="expression" dxfId="5474" priority="6490">
      <formula>(IF($C2288=4,1,0)=1)</formula>
    </cfRule>
    <cfRule type="expression" dxfId="5473" priority="6491">
      <formula>(IF($C2288=5,1,0)=1)</formula>
    </cfRule>
    <cfRule type="expression" dxfId="5472" priority="6492">
      <formula>(IF($C2288=6,1,0)=1)</formula>
    </cfRule>
    <cfRule type="expression" dxfId="5471" priority="6493">
      <formula>(IF($C2288=7,1,0)=1)</formula>
    </cfRule>
    <cfRule type="expression" dxfId="5470" priority="6494">
      <formula>(IF($C2288=8,1,0)=1)</formula>
    </cfRule>
    <cfRule type="expression" dxfId="5469" priority="6495">
      <formula>(IF($C2288=9,1,0)=1)</formula>
    </cfRule>
    <cfRule type="expression" dxfId="5468" priority="6496">
      <formula>$H2288=1</formula>
    </cfRule>
  </conditionalFormatting>
  <conditionalFormatting sqref="I2289:J2289">
    <cfRule type="expression" dxfId="5467" priority="6479">
      <formula>(IF($C2289=0,1,0)=1)</formula>
    </cfRule>
  </conditionalFormatting>
  <conditionalFormatting sqref="I2240">
    <cfRule type="expression" dxfId="5466" priority="6478">
      <formula>(IF($C2240=0,1,0)=1)</formula>
    </cfRule>
  </conditionalFormatting>
  <conditionalFormatting sqref="J2240">
    <cfRule type="expression" dxfId="5465" priority="6477">
      <formula>(IF($C2240=0,1,0)=1)</formula>
    </cfRule>
  </conditionalFormatting>
  <conditionalFormatting sqref="H2270:H2289 H2205:H2268">
    <cfRule type="iconSet" priority="6921">
      <iconSet iconSet="3Symbols" showValue="0">
        <cfvo type="percent" val="0"/>
        <cfvo type="num" val="0"/>
        <cfvo type="num" val="1"/>
      </iconSet>
    </cfRule>
  </conditionalFormatting>
  <conditionalFormatting sqref="I2205:J2209 I2212:J2213">
    <cfRule type="expression" dxfId="5464" priority="6476">
      <formula>(IF($C2205=0,1,0)=1)</formula>
    </cfRule>
  </conditionalFormatting>
  <conditionalFormatting sqref="J2210">
    <cfRule type="expression" dxfId="5463" priority="6475">
      <formula>(IF($C2210=0,1,0)=1)</formula>
    </cfRule>
  </conditionalFormatting>
  <conditionalFormatting sqref="I2210">
    <cfRule type="expression" dxfId="5462" priority="6474">
      <formula>(IF($C2210=0,1,0)=1)</formula>
    </cfRule>
  </conditionalFormatting>
  <conditionalFormatting sqref="J2211">
    <cfRule type="expression" dxfId="5461" priority="6473">
      <formula>(IF($C2211=0,1,0)=1)</formula>
    </cfRule>
  </conditionalFormatting>
  <conditionalFormatting sqref="I2211">
    <cfRule type="expression" dxfId="5460" priority="6472">
      <formula>(IF($C2211=0,1,0)=1)</formula>
    </cfRule>
  </conditionalFormatting>
  <conditionalFormatting sqref="J2215:J2218">
    <cfRule type="expression" dxfId="5459" priority="6471">
      <formula>(IF($C2215=0,1,0)=1)</formula>
    </cfRule>
  </conditionalFormatting>
  <conditionalFormatting sqref="I2215:I2218">
    <cfRule type="expression" dxfId="5458" priority="6470">
      <formula>(IF($C2215=0,1,0)=1)</formula>
    </cfRule>
  </conditionalFormatting>
  <conditionalFormatting sqref="J2219:J2223">
    <cfRule type="expression" dxfId="5457" priority="6469">
      <formula>(IF($C2219=0,1,0)=1)</formula>
    </cfRule>
  </conditionalFormatting>
  <conditionalFormatting sqref="I2219:I2223">
    <cfRule type="expression" dxfId="5456" priority="6468">
      <formula>(IF($C2219=0,1,0)=1)</formula>
    </cfRule>
  </conditionalFormatting>
  <conditionalFormatting sqref="J2225:J2226">
    <cfRule type="expression" dxfId="5455" priority="6467">
      <formula>(IF($C2225=0,1,0)=1)</formula>
    </cfRule>
  </conditionalFormatting>
  <conditionalFormatting sqref="I2225:I2226">
    <cfRule type="expression" dxfId="5454" priority="6466">
      <formula>(IF($C2225=0,1,0)=1)</formula>
    </cfRule>
  </conditionalFormatting>
  <conditionalFormatting sqref="J2227:J2231">
    <cfRule type="expression" dxfId="5453" priority="6465">
      <formula>(IF($C2227=0,1,0)=1)</formula>
    </cfRule>
  </conditionalFormatting>
  <conditionalFormatting sqref="I2227:I2231">
    <cfRule type="expression" dxfId="5452" priority="6464">
      <formula>(IF($C2227=0,1,0)=1)</formula>
    </cfRule>
  </conditionalFormatting>
  <conditionalFormatting sqref="I2233:J2234">
    <cfRule type="expression" dxfId="5451" priority="6463">
      <formula>(IF($C2233=0,1,0)=1)</formula>
    </cfRule>
  </conditionalFormatting>
  <conditionalFormatting sqref="J2235">
    <cfRule type="expression" dxfId="5450" priority="6462">
      <formula>(IF($C2235=0,1,0)=1)</formula>
    </cfRule>
  </conditionalFormatting>
  <conditionalFormatting sqref="I2235">
    <cfRule type="expression" dxfId="5449" priority="6461">
      <formula>(IF($C2235=0,1,0)=1)</formula>
    </cfRule>
  </conditionalFormatting>
  <conditionalFormatting sqref="J2236:J2238">
    <cfRule type="expression" dxfId="5448" priority="6460">
      <formula>(IF($C2236=0,1,0)=1)</formula>
    </cfRule>
  </conditionalFormatting>
  <conditionalFormatting sqref="I2236:I2238">
    <cfRule type="expression" dxfId="5447" priority="6459">
      <formula>(IF($C2236=0,1,0)=1)</formula>
    </cfRule>
  </conditionalFormatting>
  <conditionalFormatting sqref="J2239">
    <cfRule type="expression" dxfId="5446" priority="6458">
      <formula>(IF($C2239=0,1,0)=1)</formula>
    </cfRule>
  </conditionalFormatting>
  <conditionalFormatting sqref="I2239">
    <cfRule type="expression" dxfId="5445" priority="6457">
      <formula>(IF($C2239=0,1,0)=1)</formula>
    </cfRule>
  </conditionalFormatting>
  <conditionalFormatting sqref="J2242:J2248">
    <cfRule type="expression" dxfId="5444" priority="6456">
      <formula>(IF($C2242=0,1,0)=1)</formula>
    </cfRule>
  </conditionalFormatting>
  <conditionalFormatting sqref="I2242:I2248">
    <cfRule type="expression" dxfId="5443" priority="6455">
      <formula>(IF($C2242=0,1,0)=1)</formula>
    </cfRule>
  </conditionalFormatting>
  <conditionalFormatting sqref="J2250:J2256">
    <cfRule type="expression" dxfId="5442" priority="6454">
      <formula>(IF($C2250=0,1,0)=1)</formula>
    </cfRule>
  </conditionalFormatting>
  <conditionalFormatting sqref="I2250:I2256">
    <cfRule type="expression" dxfId="5441" priority="6453">
      <formula>(IF($C2250=0,1,0)=1)</formula>
    </cfRule>
  </conditionalFormatting>
  <conditionalFormatting sqref="J2267">
    <cfRule type="expression" dxfId="5440" priority="6452">
      <formula>(IF($C2267=0,1,0)=1)</formula>
    </cfRule>
  </conditionalFormatting>
  <conditionalFormatting sqref="I2267">
    <cfRule type="expression" dxfId="5439" priority="6451">
      <formula>(IF($C2267=0,1,0)=1)</formula>
    </cfRule>
  </conditionalFormatting>
  <conditionalFormatting sqref="J2268">
    <cfRule type="expression" dxfId="5438" priority="6450">
      <formula>(IF($C2268=0,1,0)=1)</formula>
    </cfRule>
  </conditionalFormatting>
  <conditionalFormatting sqref="I2268">
    <cfRule type="expression" dxfId="5437" priority="6449">
      <formula>(IF($C2268=0,1,0)=1)</formula>
    </cfRule>
  </conditionalFormatting>
  <conditionalFormatting sqref="H2269">
    <cfRule type="expression" dxfId="5436" priority="6447">
      <formula>(IF($C2269=0,1,0)=1)</formula>
    </cfRule>
  </conditionalFormatting>
  <conditionalFormatting sqref="H2269">
    <cfRule type="iconSet" priority="6446">
      <iconSet iconSet="3Symbols" showValue="0">
        <cfvo type="percent" val="0"/>
        <cfvo type="num" val="0"/>
        <cfvo type="num" val="1"/>
      </iconSet>
    </cfRule>
  </conditionalFormatting>
  <conditionalFormatting sqref="G2269">
    <cfRule type="expression" dxfId="5435" priority="6434">
      <formula>(IF($C2269=0,1,0)=1)</formula>
    </cfRule>
  </conditionalFormatting>
  <conditionalFormatting sqref="J2279">
    <cfRule type="expression" dxfId="5434" priority="6421">
      <formula>(IF($C2279=0,1,0)=1)</formula>
    </cfRule>
  </conditionalFormatting>
  <conditionalFormatting sqref="C2269 E2269">
    <cfRule type="expression" dxfId="5433" priority="6433">
      <formula>(IF($C2269=0,1,0)=1)</formula>
    </cfRule>
  </conditionalFormatting>
  <conditionalFormatting sqref="S2269">
    <cfRule type="dataBar" priority="6432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{D07D6FDC-9A54-4A65-93C7-2796ED7F5E90}</x14:id>
        </ext>
      </extLst>
    </cfRule>
  </conditionalFormatting>
  <conditionalFormatting sqref="K2269 P2269:S2269">
    <cfRule type="expression" dxfId="5432" priority="6431">
      <formula>(IF($C2269=0,1,0)=1)</formula>
    </cfRule>
  </conditionalFormatting>
  <conditionalFormatting sqref="F2269">
    <cfRule type="expression" dxfId="5431" priority="6430">
      <formula>(IF($C2269=0,1,0)=1)</formula>
    </cfRule>
  </conditionalFormatting>
  <conditionalFormatting sqref="C2269 E2269:G2269">
    <cfRule type="expression" dxfId="5430" priority="6435">
      <formula>$H2269&lt;0</formula>
    </cfRule>
    <cfRule type="expression" dxfId="5429" priority="6436">
      <formula>(IF($C2269=1,1,0)=1)</formula>
    </cfRule>
    <cfRule type="expression" dxfId="5428" priority="6437">
      <formula>(IF($C2269=2,1,0)=1)</formula>
    </cfRule>
    <cfRule type="expression" dxfId="5427" priority="6438">
      <formula>(IF($C2269=3,1,0)=1)</formula>
    </cfRule>
    <cfRule type="expression" dxfId="5426" priority="6439">
      <formula>(IF($C2269=4,1,0)=1)</formula>
    </cfRule>
    <cfRule type="expression" dxfId="5425" priority="6440">
      <formula>(IF($C2269=5,1,0)=1)</formula>
    </cfRule>
    <cfRule type="expression" dxfId="5424" priority="6441">
      <formula>(IF($C2269=6,1,0)=1)</formula>
    </cfRule>
    <cfRule type="expression" dxfId="5423" priority="6442">
      <formula>(IF($C2269=7,1,0)=1)</formula>
    </cfRule>
    <cfRule type="expression" dxfId="5422" priority="6443">
      <formula>(IF($C2269=8,1,0)=1)</formula>
    </cfRule>
    <cfRule type="expression" dxfId="5421" priority="6444">
      <formula>(IF($C2269=9,1,0)=1)</formula>
    </cfRule>
    <cfRule type="expression" dxfId="5420" priority="6445">
      <formula>$H2269=1</formula>
    </cfRule>
  </conditionalFormatting>
  <conditionalFormatting sqref="H2269">
    <cfRule type="iconSet" priority="6448">
      <iconSet iconSet="3Symbols" showValue="0">
        <cfvo type="percent" val="0"/>
        <cfvo type="num" val="0"/>
        <cfvo type="num" val="1"/>
      </iconSet>
    </cfRule>
  </conditionalFormatting>
  <conditionalFormatting sqref="J2269">
    <cfRule type="expression" dxfId="5419" priority="6429">
      <formula>(IF($C2269=0,1,0)=1)</formula>
    </cfRule>
  </conditionalFormatting>
  <conditionalFormatting sqref="I2269">
    <cfRule type="expression" dxfId="5418" priority="6428">
      <formula>(IF($C2269=0,1,0)=1)</formula>
    </cfRule>
  </conditionalFormatting>
  <conditionalFormatting sqref="J2276">
    <cfRule type="expression" dxfId="5417" priority="6427">
      <formula>(IF($C2276=0,1,0)=1)</formula>
    </cfRule>
  </conditionalFormatting>
  <conditionalFormatting sqref="I2276">
    <cfRule type="expression" dxfId="5416" priority="6426">
      <formula>(IF($C2276=0,1,0)=1)</formula>
    </cfRule>
  </conditionalFormatting>
  <conditionalFormatting sqref="J2277">
    <cfRule type="expression" dxfId="5415" priority="6425">
      <formula>(IF($C2277=0,1,0)=1)</formula>
    </cfRule>
  </conditionalFormatting>
  <conditionalFormatting sqref="I2277">
    <cfRule type="expression" dxfId="5414" priority="6424">
      <formula>(IF($C2277=0,1,0)=1)</formula>
    </cfRule>
  </conditionalFormatting>
  <conditionalFormatting sqref="J2278">
    <cfRule type="expression" dxfId="5413" priority="6423">
      <formula>(IF($C2278=0,1,0)=1)</formula>
    </cfRule>
  </conditionalFormatting>
  <conditionalFormatting sqref="I2278">
    <cfRule type="expression" dxfId="5412" priority="6422">
      <formula>(IF($C2278=0,1,0)=1)</formula>
    </cfRule>
  </conditionalFormatting>
  <conditionalFormatting sqref="I2279">
    <cfRule type="expression" dxfId="5411" priority="6420">
      <formula>(IF($C2279=0,1,0)=1)</formula>
    </cfRule>
  </conditionalFormatting>
  <conditionalFormatting sqref="I2281:J2281">
    <cfRule type="expression" dxfId="5410" priority="6419">
      <formula>(IF($C2281=0,1,0)=1)</formula>
    </cfRule>
  </conditionalFormatting>
  <conditionalFormatting sqref="I2282:J2282">
    <cfRule type="expression" dxfId="5409" priority="6418">
      <formula>(IF($C2282=0,1,0)=1)</formula>
    </cfRule>
  </conditionalFormatting>
  <conditionalFormatting sqref="I2285:J2285">
    <cfRule type="expression" dxfId="5408" priority="6417">
      <formula>(IF($C2285=0,1,0)=1)</formula>
    </cfRule>
  </conditionalFormatting>
  <conditionalFormatting sqref="I2287:J2287">
    <cfRule type="expression" dxfId="5407" priority="6416">
      <formula>(IF($C2287=0,1,0)=1)</formula>
    </cfRule>
  </conditionalFormatting>
  <conditionalFormatting sqref="I2288:J2288">
    <cfRule type="expression" dxfId="5406" priority="6415">
      <formula>(IF($C2288=0,1,0)=1)</formula>
    </cfRule>
  </conditionalFormatting>
  <conditionalFormatting sqref="I2275">
    <cfRule type="expression" dxfId="5405" priority="6414">
      <formula>(IF($C2274=0,1,0)=1)</formula>
    </cfRule>
  </conditionalFormatting>
  <conditionalFormatting sqref="J2275">
    <cfRule type="expression" dxfId="5404" priority="6413">
      <formula>(IF($C2274=0,1,0)=1)</formula>
    </cfRule>
  </conditionalFormatting>
  <conditionalFormatting sqref="I2263">
    <cfRule type="expression" dxfId="5403" priority="6412">
      <formula>(IF($C2262=0,1,0)=1)</formula>
    </cfRule>
  </conditionalFormatting>
  <conditionalFormatting sqref="J2263">
    <cfRule type="expression" dxfId="5402" priority="6411">
      <formula>(IF($C2262=0,1,0)=1)</formula>
    </cfRule>
  </conditionalFormatting>
  <conditionalFormatting sqref="I2262">
    <cfRule type="expression" dxfId="5401" priority="6410">
      <formula>(IF($C2261=0,1,0)=1)</formula>
    </cfRule>
  </conditionalFormatting>
  <conditionalFormatting sqref="J2262">
    <cfRule type="expression" dxfId="5400" priority="6409">
      <formula>(IF($C2261=0,1,0)=1)</formula>
    </cfRule>
  </conditionalFormatting>
  <conditionalFormatting sqref="I2261">
    <cfRule type="expression" dxfId="5399" priority="6408">
      <formula>(IF($C2260=0,1,0)=1)</formula>
    </cfRule>
  </conditionalFormatting>
  <conditionalFormatting sqref="J2261">
    <cfRule type="expression" dxfId="5398" priority="6407">
      <formula>(IF($C2260=0,1,0)=1)</formula>
    </cfRule>
  </conditionalFormatting>
  <conditionalFormatting sqref="I2260">
    <cfRule type="expression" dxfId="5397" priority="6406">
      <formula>(IF($C2259=0,1,0)=1)</formula>
    </cfRule>
  </conditionalFormatting>
  <conditionalFormatting sqref="J2260">
    <cfRule type="expression" dxfId="5396" priority="6405">
      <formula>(IF($C2259=0,1,0)=1)</formula>
    </cfRule>
  </conditionalFormatting>
  <conditionalFormatting sqref="I2249">
    <cfRule type="expression" dxfId="5395" priority="6404">
      <formula>(IF($C2248=0,1,0)=1)</formula>
    </cfRule>
  </conditionalFormatting>
  <conditionalFormatting sqref="J2249">
    <cfRule type="expression" dxfId="5394" priority="6403">
      <formula>(IF($C2248=0,1,0)=1)</formula>
    </cfRule>
  </conditionalFormatting>
  <conditionalFormatting sqref="I2241">
    <cfRule type="expression" dxfId="5393" priority="6402">
      <formula>(IF($C2240=0,1,0)=1)</formula>
    </cfRule>
  </conditionalFormatting>
  <conditionalFormatting sqref="J2241">
    <cfRule type="expression" dxfId="5392" priority="6401">
      <formula>(IF($C2240=0,1,0)=1)</formula>
    </cfRule>
  </conditionalFormatting>
  <conditionalFormatting sqref="I2232">
    <cfRule type="expression" dxfId="5391" priority="6400">
      <formula>(IF($C2231=0,1,0)=1)</formula>
    </cfRule>
  </conditionalFormatting>
  <conditionalFormatting sqref="J2232">
    <cfRule type="expression" dxfId="5390" priority="6399">
      <formula>(IF($C2231=0,1,0)=1)</formula>
    </cfRule>
  </conditionalFormatting>
  <conditionalFormatting sqref="I2224">
    <cfRule type="expression" dxfId="5389" priority="6398">
      <formula>(IF($C2223=0,1,0)=1)</formula>
    </cfRule>
  </conditionalFormatting>
  <conditionalFormatting sqref="J2224">
    <cfRule type="expression" dxfId="5388" priority="6397">
      <formula>(IF($C2223=0,1,0)=1)</formula>
    </cfRule>
  </conditionalFormatting>
  <conditionalFormatting sqref="I2214">
    <cfRule type="expression" dxfId="5387" priority="6396">
      <formula>(IF($C2213=0,1,0)=1)</formula>
    </cfRule>
  </conditionalFormatting>
  <conditionalFormatting sqref="J2214">
    <cfRule type="expression" dxfId="5386" priority="6395">
      <formula>(IF($C2213=0,1,0)=1)</formula>
    </cfRule>
  </conditionalFormatting>
  <conditionalFormatting sqref="K2258:K2259">
    <cfRule type="expression" dxfId="5385" priority="6394">
      <formula>(IF($C2258=0,1,0)=1)</formula>
    </cfRule>
  </conditionalFormatting>
  <conditionalFormatting sqref="J2258:J2259">
    <cfRule type="expression" dxfId="5384" priority="6392">
      <formula>(IF($C2258=0,1,0)=1)</formula>
    </cfRule>
  </conditionalFormatting>
  <conditionalFormatting sqref="J2258:J2259">
    <cfRule type="expression" dxfId="5383" priority="6391">
      <formula>(IF($C2258=0,1,0)=1)</formula>
    </cfRule>
  </conditionalFormatting>
  <conditionalFormatting sqref="I2258:I2259">
    <cfRule type="expression" dxfId="5382" priority="6393">
      <formula>(IF($C2257=0,1,0)=1)</formula>
    </cfRule>
  </conditionalFormatting>
  <conditionalFormatting sqref="K2275 K2263 K2250:K2256 K2242:K2248 K2239 K2232 K2224 K2214">
    <cfRule type="expression" dxfId="5381" priority="6390">
      <formula>(IF($C2214=0,1,0)=1)</formula>
    </cfRule>
  </conditionalFormatting>
  <conditionalFormatting sqref="H2290:H2294 H2296 H2298:H2329 L2290:L2329 L2331:L2354 H2331:H2354">
    <cfRule type="expression" dxfId="5380" priority="6377">
      <formula>(IF($C2290=0,1,0)=1)</formula>
    </cfRule>
  </conditionalFormatting>
  <conditionalFormatting sqref="H2314 H2344 H2299 H2328">
    <cfRule type="iconSet" priority="6375">
      <iconSet iconSet="3Symbols" showValue="0">
        <cfvo type="percent" val="0"/>
        <cfvo type="num" val="0"/>
        <cfvo type="num" val="1"/>
      </iconSet>
    </cfRule>
  </conditionalFormatting>
  <conditionalFormatting sqref="H2319 H2349 H2304 H2334">
    <cfRule type="iconSet" priority="6374">
      <iconSet iconSet="3Symbols" showValue="0">
        <cfvo type="percent" val="0"/>
        <cfvo type="num" val="0"/>
        <cfvo type="num" val="1"/>
      </iconSet>
    </cfRule>
  </conditionalFormatting>
  <conditionalFormatting sqref="H2290 H2321 H2351 H2306 H2336">
    <cfRule type="iconSet" priority="6373">
      <iconSet iconSet="3Symbols" showValue="0">
        <cfvo type="percent" val="0"/>
        <cfvo type="num" val="0"/>
        <cfvo type="num" val="1"/>
      </iconSet>
    </cfRule>
  </conditionalFormatting>
  <conditionalFormatting sqref="H2291 H2322 H2352 H2307 H2337">
    <cfRule type="iconSet" priority="6372">
      <iconSet iconSet="3Symbols" showValue="0">
        <cfvo type="percent" val="0"/>
        <cfvo type="num" val="0"/>
        <cfvo type="num" val="1"/>
      </iconSet>
    </cfRule>
  </conditionalFormatting>
  <conditionalFormatting sqref="H2292 H2323 H2353 H2308 H2338">
    <cfRule type="iconSet" priority="6371">
      <iconSet iconSet="3Symbols" showValue="0">
        <cfvo type="percent" val="0"/>
        <cfvo type="num" val="0"/>
        <cfvo type="num" val="1"/>
      </iconSet>
    </cfRule>
  </conditionalFormatting>
  <conditionalFormatting sqref="H2312 H2342 H2296 H2326">
    <cfRule type="iconSet" priority="6370">
      <iconSet iconSet="3Symbols" showValue="0">
        <cfvo type="percent" val="0"/>
        <cfvo type="num" val="0"/>
        <cfvo type="num" val="1"/>
      </iconSet>
    </cfRule>
  </conditionalFormatting>
  <conditionalFormatting sqref="H2313 H2343 H2298 H2327">
    <cfRule type="iconSet" priority="6369">
      <iconSet iconSet="3Symbols" showValue="0">
        <cfvo type="percent" val="0"/>
        <cfvo type="num" val="0"/>
        <cfvo type="num" val="1"/>
      </iconSet>
    </cfRule>
  </conditionalFormatting>
  <conditionalFormatting sqref="H2315 H2345 H2300 H2329">
    <cfRule type="iconSet" priority="6368">
      <iconSet iconSet="3Symbols" showValue="0">
        <cfvo type="percent" val="0"/>
        <cfvo type="num" val="0"/>
        <cfvo type="num" val="1"/>
      </iconSet>
    </cfRule>
  </conditionalFormatting>
  <conditionalFormatting sqref="H2318 H2348 H2303 H2333">
    <cfRule type="iconSet" priority="6367">
      <iconSet iconSet="3Symbols" showValue="0">
        <cfvo type="percent" val="0"/>
        <cfvo type="num" val="0"/>
        <cfvo type="num" val="1"/>
      </iconSet>
    </cfRule>
  </conditionalFormatting>
  <conditionalFormatting sqref="H2317 H2347 H2302 H2332">
    <cfRule type="iconSet" priority="6366">
      <iconSet iconSet="3Symbols" showValue="0">
        <cfvo type="percent" val="0"/>
        <cfvo type="num" val="0"/>
        <cfvo type="num" val="1"/>
      </iconSet>
    </cfRule>
  </conditionalFormatting>
  <conditionalFormatting sqref="H2316 H2346 H2301 H2331">
    <cfRule type="iconSet" priority="6376">
      <iconSet iconSet="3Symbols" showValue="0">
        <cfvo type="percent" val="0"/>
        <cfvo type="num" val="0"/>
        <cfvo type="num" val="1"/>
      </iconSet>
    </cfRule>
  </conditionalFormatting>
  <conditionalFormatting sqref="H2320 H2350 H2305 H2335">
    <cfRule type="iconSet" priority="6365">
      <iconSet iconSet="3Symbols" showValue="0">
        <cfvo type="percent" val="0"/>
        <cfvo type="num" val="0"/>
        <cfvo type="num" val="1"/>
      </iconSet>
    </cfRule>
  </conditionalFormatting>
  <conditionalFormatting sqref="F2290:G2294 F2298:G2299 F2301:G2301">
    <cfRule type="expression" dxfId="5379" priority="6378">
      <formula>$H2290&lt;0</formula>
    </cfRule>
    <cfRule type="expression" dxfId="5378" priority="6379">
      <formula>(IF($C2290=1,1,0)=1)</formula>
    </cfRule>
    <cfRule type="expression" dxfId="5377" priority="6380">
      <formula>(IF($C2290=2,1,0)=1)</formula>
    </cfRule>
    <cfRule type="expression" dxfId="5376" priority="6381">
      <formula>(IF($C2290=3,1,0)=1)</formula>
    </cfRule>
    <cfRule type="expression" dxfId="5375" priority="6382">
      <formula>(IF($C2290=4,1,0)=1)</formula>
    </cfRule>
    <cfRule type="expression" dxfId="5374" priority="6383">
      <formula>(IF($C2290=5,1,0)=1)</formula>
    </cfRule>
    <cfRule type="expression" dxfId="5373" priority="6384">
      <formula>(IF($C2290=6,1,0)=1)</formula>
    </cfRule>
    <cfRule type="expression" dxfId="5372" priority="6385">
      <formula>(IF($C2290=7,1,0)=1)</formula>
    </cfRule>
    <cfRule type="expression" dxfId="5371" priority="6386">
      <formula>(IF($C2290=8,1,0)=1)</formula>
    </cfRule>
    <cfRule type="expression" dxfId="5370" priority="6387">
      <formula>(IF($C2290=9,1,0)=1)</formula>
    </cfRule>
    <cfRule type="expression" dxfId="5369" priority="6388">
      <formula>$H2290=1</formula>
    </cfRule>
  </conditionalFormatting>
  <conditionalFormatting sqref="G2319:G2320 G2324:G2329 G2306:G2317 G2290:G2294 K2305 G2301:G2304 G2298:G2299 K2318 G2331:G2337">
    <cfRule type="expression" dxfId="5368" priority="6353">
      <formula>(IF($C2290=0,1,0)=1)</formula>
    </cfRule>
  </conditionalFormatting>
  <conditionalFormatting sqref="F2306 F2309 F2311 F2314 F2316:F2317">
    <cfRule type="expression" dxfId="5367" priority="6352">
      <formula>(IF($C2306=0,1,0)=1)</formula>
    </cfRule>
  </conditionalFormatting>
  <conditionalFormatting sqref="C2319:E2320 D2321:D2337">
    <cfRule type="expression" dxfId="5366" priority="6351">
      <formula>(IF($C2319=0,1,0)=1)</formula>
    </cfRule>
  </conditionalFormatting>
  <conditionalFormatting sqref="S2319:S2320">
    <cfRule type="dataBar" priority="6350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{A21D5D47-7E1C-4123-885E-3A59423DF85F}</x14:id>
        </ext>
      </extLst>
    </cfRule>
  </conditionalFormatting>
  <conditionalFormatting sqref="K2319:K2320 P2319:S2320">
    <cfRule type="expression" dxfId="5365" priority="6349">
      <formula>(IF($C2319=0,1,0)=1)</formula>
    </cfRule>
  </conditionalFormatting>
  <conditionalFormatting sqref="C2321 G2321 E2321">
    <cfRule type="expression" dxfId="5364" priority="6348">
      <formula>(IF($C2321=0,1,0)=1)</formula>
    </cfRule>
  </conditionalFormatting>
  <conditionalFormatting sqref="S2321">
    <cfRule type="dataBar" priority="6347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{658EBD96-FF7A-4DD4-9C2A-6EA97A7F23A9}</x14:id>
        </ext>
      </extLst>
    </cfRule>
  </conditionalFormatting>
  <conditionalFormatting sqref="K2321 P2321:S2321">
    <cfRule type="expression" dxfId="5363" priority="6346">
      <formula>(IF($C2321=0,1,0)=1)</formula>
    </cfRule>
  </conditionalFormatting>
  <conditionalFormatting sqref="F2319:F2320">
    <cfRule type="expression" dxfId="5362" priority="6345">
      <formula>(IF($C2319=0,1,0)=1)</formula>
    </cfRule>
  </conditionalFormatting>
  <conditionalFormatting sqref="F2321">
    <cfRule type="expression" dxfId="5361" priority="6344">
      <formula>(IF($C2321=0,1,0)=1)</formula>
    </cfRule>
  </conditionalFormatting>
  <conditionalFormatting sqref="K2336 P2336:S2336">
    <cfRule type="expression" dxfId="5360" priority="6328">
      <formula>(IF($C2336=0,1,0)=1)</formula>
    </cfRule>
  </conditionalFormatting>
  <conditionalFormatting sqref="C2305 C2318:E2318 E2305">
    <cfRule type="expression" dxfId="5359" priority="6343">
      <formula>(IF($C2305=0,1,0)=1)</formula>
    </cfRule>
  </conditionalFormatting>
  <conditionalFormatting sqref="P2305:R2305 P2318:R2318">
    <cfRule type="expression" dxfId="5358" priority="6342">
      <formula>(IF($C2305=0,1,0)=1)</formula>
    </cfRule>
  </conditionalFormatting>
  <conditionalFormatting sqref="S2305 S2318">
    <cfRule type="dataBar" priority="6341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{6E7B048F-56EF-48C9-946F-0622E38672FA}</x14:id>
        </ext>
      </extLst>
    </cfRule>
  </conditionalFormatting>
  <conditionalFormatting sqref="S2305 S2318">
    <cfRule type="expression" dxfId="5357" priority="6340">
      <formula>(IF($C2305=0,1,0)=1)</formula>
    </cfRule>
  </conditionalFormatting>
  <conditionalFormatting sqref="D2290:D2294 D2301:D2317 D2296 D2298:D2299">
    <cfRule type="expression" dxfId="5356" priority="6339">
      <formula>(IF($C2290=0,1,0)=1)</formula>
    </cfRule>
  </conditionalFormatting>
  <conditionalFormatting sqref="C2326 E2326">
    <cfRule type="expression" dxfId="5355" priority="6315">
      <formula>(IF($C2326=0,1,0)=1)</formula>
    </cfRule>
  </conditionalFormatting>
  <conditionalFormatting sqref="C2322 G2322 E2322">
    <cfRule type="expression" dxfId="5354" priority="6338">
      <formula>(IF($C2322=0,1,0)=1)</formula>
    </cfRule>
  </conditionalFormatting>
  <conditionalFormatting sqref="S2322">
    <cfRule type="dataBar" priority="6337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{02309628-098F-4357-B3F1-FCAE3509A38C}</x14:id>
        </ext>
      </extLst>
    </cfRule>
  </conditionalFormatting>
  <conditionalFormatting sqref="P2322:S2322">
    <cfRule type="expression" dxfId="5353" priority="6336">
      <formula>(IF($C2322=0,1,0)=1)</formula>
    </cfRule>
  </conditionalFormatting>
  <conditionalFormatting sqref="C2337 E2337">
    <cfRule type="expression" dxfId="5352" priority="6335">
      <formula>(IF($C2337=0,1,0)=1)</formula>
    </cfRule>
  </conditionalFormatting>
  <conditionalFormatting sqref="S2337">
    <cfRule type="dataBar" priority="6334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{DC03235D-324B-4E8E-8A80-BCAD41E8A147}</x14:id>
        </ext>
      </extLst>
    </cfRule>
  </conditionalFormatting>
  <conditionalFormatting sqref="K2337 P2337:S2337">
    <cfRule type="expression" dxfId="5351" priority="6333">
      <formula>(IF($C2337=0,1,0)=1)</formula>
    </cfRule>
  </conditionalFormatting>
  <conditionalFormatting sqref="F2322">
    <cfRule type="expression" dxfId="5350" priority="6332">
      <formula>(IF($C2322=0,1,0)=1)</formula>
    </cfRule>
  </conditionalFormatting>
  <conditionalFormatting sqref="F2318:G2318">
    <cfRule type="expression" dxfId="5349" priority="6331">
      <formula>(IF($C2318=0,1,0)=1)</formula>
    </cfRule>
  </conditionalFormatting>
  <conditionalFormatting sqref="C2336">
    <cfRule type="expression" dxfId="5348" priority="6330">
      <formula>(IF($C2336=0,1,0)=1)</formula>
    </cfRule>
  </conditionalFormatting>
  <conditionalFormatting sqref="S2336">
    <cfRule type="dataBar" priority="6329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{A459A9A1-345C-4725-984C-011168D0CDA3}</x14:id>
        </ext>
      </extLst>
    </cfRule>
  </conditionalFormatting>
  <conditionalFormatting sqref="C2335 E2335">
    <cfRule type="expression" dxfId="5347" priority="6327">
      <formula>(IF($C2335=0,1,0)=1)</formula>
    </cfRule>
  </conditionalFormatting>
  <conditionalFormatting sqref="S2335">
    <cfRule type="dataBar" priority="6326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{FC91E6B3-B8E0-4FC6-8680-B5255B468D4C}</x14:id>
        </ext>
      </extLst>
    </cfRule>
  </conditionalFormatting>
  <conditionalFormatting sqref="K2335 P2335:S2335">
    <cfRule type="expression" dxfId="5346" priority="6325">
      <formula>(IF($C2335=0,1,0)=1)</formula>
    </cfRule>
  </conditionalFormatting>
  <conditionalFormatting sqref="C2334 E2334">
    <cfRule type="expression" dxfId="5345" priority="6324">
      <formula>(IF($C2334=0,1,0)=1)</formula>
    </cfRule>
  </conditionalFormatting>
  <conditionalFormatting sqref="S2334">
    <cfRule type="dataBar" priority="6323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{F9A12052-2A4F-44E6-8CAE-44EBD2EA5E55}</x14:id>
        </ext>
      </extLst>
    </cfRule>
  </conditionalFormatting>
  <conditionalFormatting sqref="P2334:S2334">
    <cfRule type="expression" dxfId="5344" priority="6322">
      <formula>(IF($C2334=0,1,0)=1)</formula>
    </cfRule>
  </conditionalFormatting>
  <conditionalFormatting sqref="C2332 E2332">
    <cfRule type="expression" dxfId="5343" priority="6321">
      <formula>(IF($C2332=0,1,0)=1)</formula>
    </cfRule>
  </conditionalFormatting>
  <conditionalFormatting sqref="S2332">
    <cfRule type="dataBar" priority="6320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{AEB588A9-2E5D-49A0-97D8-EC5934542D3C}</x14:id>
        </ext>
      </extLst>
    </cfRule>
  </conditionalFormatting>
  <conditionalFormatting sqref="K2332 P2332:S2332">
    <cfRule type="expression" dxfId="5342" priority="6319">
      <formula>(IF($C2332=0,1,0)=1)</formula>
    </cfRule>
  </conditionalFormatting>
  <conditionalFormatting sqref="C2328 E2328">
    <cfRule type="expression" dxfId="5341" priority="6318">
      <formula>(IF($C2328=0,1,0)=1)</formula>
    </cfRule>
  </conditionalFormatting>
  <conditionalFormatting sqref="S2328">
    <cfRule type="dataBar" priority="6317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{8BE04879-43C0-4D33-B9C6-D48F4FB9B0FF}</x14:id>
        </ext>
      </extLst>
    </cfRule>
  </conditionalFormatting>
  <conditionalFormatting sqref="K2328 P2328:S2328">
    <cfRule type="expression" dxfId="5340" priority="6316">
      <formula>(IF($C2328=0,1,0)=1)</formula>
    </cfRule>
  </conditionalFormatting>
  <conditionalFormatting sqref="S2326">
    <cfRule type="dataBar" priority="6314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{32306328-49EC-4943-BDC6-EF92926BD70B}</x14:id>
        </ext>
      </extLst>
    </cfRule>
  </conditionalFormatting>
  <conditionalFormatting sqref="K2326 P2326:S2326">
    <cfRule type="expression" dxfId="5339" priority="6313">
      <formula>(IF($C2326=0,1,0)=1)</formula>
    </cfRule>
  </conditionalFormatting>
  <conditionalFormatting sqref="C2323 G2323 E2323">
    <cfRule type="expression" dxfId="5338" priority="6312">
      <formula>(IF($C2323=0,1,0)=1)</formula>
    </cfRule>
  </conditionalFormatting>
  <conditionalFormatting sqref="S2323">
    <cfRule type="dataBar" priority="6311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{1BFA6CA5-601D-4856-BE87-19DB5F367E17}</x14:id>
        </ext>
      </extLst>
    </cfRule>
  </conditionalFormatting>
  <conditionalFormatting sqref="K2323 P2323:S2323">
    <cfRule type="expression" dxfId="5337" priority="6310">
      <formula>(IF($C2323=0,1,0)=1)</formula>
    </cfRule>
  </conditionalFormatting>
  <conditionalFormatting sqref="E2336">
    <cfRule type="expression" dxfId="5336" priority="6309">
      <formula>(IF($C2336=0,1,0)=1)</formula>
    </cfRule>
  </conditionalFormatting>
  <conditionalFormatting sqref="F2323 F2326 F2328 F2332 F2334:F2337">
    <cfRule type="expression" dxfId="5335" priority="6308">
      <formula>(IF($C2323=0,1,0)=1)</formula>
    </cfRule>
  </conditionalFormatting>
  <conditionalFormatting sqref="C2306 E2306">
    <cfRule type="expression" dxfId="5334" priority="6307">
      <formula>(IF($C2306=0,1,0)=1)</formula>
    </cfRule>
  </conditionalFormatting>
  <conditionalFormatting sqref="S2306">
    <cfRule type="dataBar" priority="6306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{0EDAEB20-E58C-4FEE-A7F0-DAECF341D0ED}</x14:id>
        </ext>
      </extLst>
    </cfRule>
  </conditionalFormatting>
  <conditionalFormatting sqref="K2306 P2306:S2306">
    <cfRule type="expression" dxfId="5333" priority="6305">
      <formula>(IF($C2306=0,1,0)=1)</formula>
    </cfRule>
  </conditionalFormatting>
  <conditionalFormatting sqref="C2309 E2309">
    <cfRule type="expression" dxfId="5332" priority="6304">
      <formula>(IF($C2309=0,1,0)=1)</formula>
    </cfRule>
  </conditionalFormatting>
  <conditionalFormatting sqref="S2309">
    <cfRule type="dataBar" priority="6303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{6B648C6E-938E-4331-9975-46DA23EBC654}</x14:id>
        </ext>
      </extLst>
    </cfRule>
  </conditionalFormatting>
  <conditionalFormatting sqref="K2309 P2309:S2309">
    <cfRule type="expression" dxfId="5331" priority="6302">
      <formula>(IF($C2309=0,1,0)=1)</formula>
    </cfRule>
  </conditionalFormatting>
  <conditionalFormatting sqref="C2311 E2311">
    <cfRule type="expression" dxfId="5330" priority="6301">
      <formula>(IF($C2311=0,1,0)=1)</formula>
    </cfRule>
  </conditionalFormatting>
  <conditionalFormatting sqref="S2311">
    <cfRule type="dataBar" priority="6300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{87069071-0B65-4317-8015-6BB6E714E0FD}</x14:id>
        </ext>
      </extLst>
    </cfRule>
  </conditionalFormatting>
  <conditionalFormatting sqref="K2311 P2311:S2311">
    <cfRule type="expression" dxfId="5329" priority="6299">
      <formula>(IF($C2311=0,1,0)=1)</formula>
    </cfRule>
  </conditionalFormatting>
  <conditionalFormatting sqref="C2314 E2314">
    <cfRule type="expression" dxfId="5328" priority="6298">
      <formula>(IF($C2314=0,1,0)=1)</formula>
    </cfRule>
  </conditionalFormatting>
  <conditionalFormatting sqref="S2314">
    <cfRule type="dataBar" priority="6297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{25853832-7396-4BD5-8D71-37D3057CC5B6}</x14:id>
        </ext>
      </extLst>
    </cfRule>
  </conditionalFormatting>
  <conditionalFormatting sqref="P2314:S2314">
    <cfRule type="expression" dxfId="5327" priority="6296">
      <formula>(IF($C2314=0,1,0)=1)</formula>
    </cfRule>
  </conditionalFormatting>
  <conditionalFormatting sqref="C2316 E2316">
    <cfRule type="expression" dxfId="5326" priority="6295">
      <formula>(IF($C2316=0,1,0)=1)</formula>
    </cfRule>
  </conditionalFormatting>
  <conditionalFormatting sqref="S2316">
    <cfRule type="dataBar" priority="6294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{291650EC-BCE9-4160-981B-0196FA32861B}</x14:id>
        </ext>
      </extLst>
    </cfRule>
  </conditionalFormatting>
  <conditionalFormatting sqref="K2316 P2316:S2316">
    <cfRule type="expression" dxfId="5325" priority="6293">
      <formula>(IF($C2316=0,1,0)=1)</formula>
    </cfRule>
  </conditionalFormatting>
  <conditionalFormatting sqref="C2317 E2317">
    <cfRule type="expression" dxfId="5324" priority="6292">
      <formula>(IF($C2317=0,1,0)=1)</formula>
    </cfRule>
  </conditionalFormatting>
  <conditionalFormatting sqref="S2317">
    <cfRule type="dataBar" priority="6291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{0EC05107-A2BF-44A1-B778-38E0828BBF84}</x14:id>
        </ext>
      </extLst>
    </cfRule>
  </conditionalFormatting>
  <conditionalFormatting sqref="K2317 P2317:S2317">
    <cfRule type="expression" dxfId="5323" priority="6290">
      <formula>(IF($C2317=0,1,0)=1)</formula>
    </cfRule>
  </conditionalFormatting>
  <conditionalFormatting sqref="C2324:C2325 E2324:E2325">
    <cfRule type="expression" dxfId="5322" priority="6289">
      <formula>(IF($C2324=0,1,0)=1)</formula>
    </cfRule>
  </conditionalFormatting>
  <conditionalFormatting sqref="S2324:S2325">
    <cfRule type="dataBar" priority="6288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{24982762-EEA9-4EA2-A27A-DCE34E34E6FA}</x14:id>
        </ext>
      </extLst>
    </cfRule>
  </conditionalFormatting>
  <conditionalFormatting sqref="K2324:K2325 P2324:S2325">
    <cfRule type="expression" dxfId="5321" priority="6287">
      <formula>(IF($C2324=0,1,0)=1)</formula>
    </cfRule>
  </conditionalFormatting>
  <conditionalFormatting sqref="F2324:F2325">
    <cfRule type="expression" dxfId="5320" priority="6286">
      <formula>(IF($C2324=0,1,0)=1)</formula>
    </cfRule>
  </conditionalFormatting>
  <conditionalFormatting sqref="C2327 E2327">
    <cfRule type="expression" dxfId="5319" priority="6285">
      <formula>(IF($C2327=0,1,0)=1)</formula>
    </cfRule>
  </conditionalFormatting>
  <conditionalFormatting sqref="S2327">
    <cfRule type="dataBar" priority="6284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{E0C18B24-8510-49AF-A430-A313AFBA417E}</x14:id>
        </ext>
      </extLst>
    </cfRule>
  </conditionalFormatting>
  <conditionalFormatting sqref="K2327 P2327:S2327">
    <cfRule type="expression" dxfId="5318" priority="6283">
      <formula>(IF($C2327=0,1,0)=1)</formula>
    </cfRule>
  </conditionalFormatting>
  <conditionalFormatting sqref="F2327">
    <cfRule type="expression" dxfId="5317" priority="6282">
      <formula>(IF($C2327=0,1,0)=1)</formula>
    </cfRule>
  </conditionalFormatting>
  <conditionalFormatting sqref="C2331 E2331">
    <cfRule type="expression" dxfId="5316" priority="6281">
      <formula>(IF($C2331=0,1,0)=1)</formula>
    </cfRule>
  </conditionalFormatting>
  <conditionalFormatting sqref="S2331">
    <cfRule type="dataBar" priority="6280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{067DBE9D-8FD1-40D1-9117-855388AD9D50}</x14:id>
        </ext>
      </extLst>
    </cfRule>
  </conditionalFormatting>
  <conditionalFormatting sqref="K2331 P2331:S2331">
    <cfRule type="expression" dxfId="5315" priority="6279">
      <formula>(IF($C2331=0,1,0)=1)</formula>
    </cfRule>
  </conditionalFormatting>
  <conditionalFormatting sqref="F2331">
    <cfRule type="expression" dxfId="5314" priority="6278">
      <formula>(IF($C2331=0,1,0)=1)</formula>
    </cfRule>
  </conditionalFormatting>
  <conditionalFormatting sqref="C2329 E2329">
    <cfRule type="expression" dxfId="5313" priority="6277">
      <formula>(IF($C2329=0,1,0)=1)</formula>
    </cfRule>
  </conditionalFormatting>
  <conditionalFormatting sqref="S2329">
    <cfRule type="dataBar" priority="6276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{C1B50858-6175-4534-B7A5-A4137D525373}</x14:id>
        </ext>
      </extLst>
    </cfRule>
  </conditionalFormatting>
  <conditionalFormatting sqref="P2329:S2329">
    <cfRule type="expression" dxfId="5312" priority="6275">
      <formula>(IF($C2329=0,1,0)=1)</formula>
    </cfRule>
  </conditionalFormatting>
  <conditionalFormatting sqref="F2329">
    <cfRule type="expression" dxfId="5311" priority="6274">
      <formula>(IF($C2329=0,1,0)=1)</formula>
    </cfRule>
  </conditionalFormatting>
  <conditionalFormatting sqref="C2333 E2333">
    <cfRule type="expression" dxfId="5310" priority="6273">
      <formula>(IF($C2333=0,1,0)=1)</formula>
    </cfRule>
  </conditionalFormatting>
  <conditionalFormatting sqref="S2333">
    <cfRule type="dataBar" priority="6272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{4E60E25E-9095-4002-8643-68165AD9342B}</x14:id>
        </ext>
      </extLst>
    </cfRule>
  </conditionalFormatting>
  <conditionalFormatting sqref="K2333 P2333:S2333">
    <cfRule type="expression" dxfId="5309" priority="6271">
      <formula>(IF($C2333=0,1,0)=1)</formula>
    </cfRule>
  </conditionalFormatting>
  <conditionalFormatting sqref="F2333">
    <cfRule type="expression" dxfId="5308" priority="6270">
      <formula>(IF($C2333=0,1,0)=1)</formula>
    </cfRule>
  </conditionalFormatting>
  <conditionalFormatting sqref="F2292 F2294 F2301 F2303:F2304">
    <cfRule type="expression" dxfId="5307" priority="6269">
      <formula>(IF($C2292=0,1,0)=1)</formula>
    </cfRule>
  </conditionalFormatting>
  <conditionalFormatting sqref="C2292 E2292">
    <cfRule type="expression" dxfId="5306" priority="6268">
      <formula>(IF($C2292=0,1,0)=1)</formula>
    </cfRule>
  </conditionalFormatting>
  <conditionalFormatting sqref="S2292">
    <cfRule type="dataBar" priority="6267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{46E33FC6-B860-4627-A58E-8A67CE805A92}</x14:id>
        </ext>
      </extLst>
    </cfRule>
  </conditionalFormatting>
  <conditionalFormatting sqref="K2292 P2292:S2292">
    <cfRule type="expression" dxfId="5305" priority="6266">
      <formula>(IF($C2292=0,1,0)=1)</formula>
    </cfRule>
  </conditionalFormatting>
  <conditionalFormatting sqref="C2294 E2294">
    <cfRule type="expression" dxfId="5304" priority="6265">
      <formula>(IF($C2294=0,1,0)=1)</formula>
    </cfRule>
  </conditionalFormatting>
  <conditionalFormatting sqref="S2294">
    <cfRule type="dataBar" priority="6264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{70386FEE-27A8-435D-8B2F-FFADCC93A0D9}</x14:id>
        </ext>
      </extLst>
    </cfRule>
  </conditionalFormatting>
  <conditionalFormatting sqref="K2294 P2294:S2294">
    <cfRule type="expression" dxfId="5303" priority="6263">
      <formula>(IF($C2294=0,1,0)=1)</formula>
    </cfRule>
  </conditionalFormatting>
  <conditionalFormatting sqref="C2301 E2301">
    <cfRule type="expression" dxfId="5302" priority="6262">
      <formula>(IF($C2301=0,1,0)=1)</formula>
    </cfRule>
  </conditionalFormatting>
  <conditionalFormatting sqref="S2301">
    <cfRule type="dataBar" priority="6261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{EAB9ADFF-6D3A-4C2F-89C8-D25BEE4D008B}</x14:id>
        </ext>
      </extLst>
    </cfRule>
  </conditionalFormatting>
  <conditionalFormatting sqref="K2301 P2301:S2301">
    <cfRule type="expression" dxfId="5301" priority="6260">
      <formula>(IF($C2301=0,1,0)=1)</formula>
    </cfRule>
  </conditionalFormatting>
  <conditionalFormatting sqref="C2303 E2303">
    <cfRule type="expression" dxfId="5300" priority="6259">
      <formula>(IF($C2303=0,1,0)=1)</formula>
    </cfRule>
  </conditionalFormatting>
  <conditionalFormatting sqref="S2303">
    <cfRule type="dataBar" priority="6258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{DE0EB3B2-01F7-4C84-89CA-A124DAE6B5C2}</x14:id>
        </ext>
      </extLst>
    </cfRule>
  </conditionalFormatting>
  <conditionalFormatting sqref="K2303 P2303:S2303">
    <cfRule type="expression" dxfId="5299" priority="6257">
      <formula>(IF($C2303=0,1,0)=1)</formula>
    </cfRule>
  </conditionalFormatting>
  <conditionalFormatting sqref="C2304 E2304">
    <cfRule type="expression" dxfId="5298" priority="6256">
      <formula>(IF($C2304=0,1,0)=1)</formula>
    </cfRule>
  </conditionalFormatting>
  <conditionalFormatting sqref="S2304">
    <cfRule type="dataBar" priority="6255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{6D804AFB-DDD0-4621-B614-6648A5E58726}</x14:id>
        </ext>
      </extLst>
    </cfRule>
  </conditionalFormatting>
  <conditionalFormatting sqref="P2304:S2304">
    <cfRule type="expression" dxfId="5297" priority="6254">
      <formula>(IF($C2304=0,1,0)=1)</formula>
    </cfRule>
  </conditionalFormatting>
  <conditionalFormatting sqref="C2291 E2291">
    <cfRule type="expression" dxfId="5296" priority="6232">
      <formula>(IF($C2291=0,1,0)=1)</formula>
    </cfRule>
  </conditionalFormatting>
  <conditionalFormatting sqref="F2307:F2308">
    <cfRule type="expression" dxfId="5295" priority="6203">
      <formula>(IF($C2307=0,1,0)=1)</formula>
    </cfRule>
  </conditionalFormatting>
  <conditionalFormatting sqref="P2290:S2290">
    <cfRule type="expression" dxfId="5294" priority="6233">
      <formula>(IF($C2290=0,1,0)=1)</formula>
    </cfRule>
  </conditionalFormatting>
  <conditionalFormatting sqref="I2328:J2328">
    <cfRule type="expression" dxfId="5293" priority="6241">
      <formula>(IF($C2328=0,1,0)=1)</formula>
    </cfRule>
  </conditionalFormatting>
  <conditionalFormatting sqref="J2294">
    <cfRule type="expression" dxfId="5292" priority="6253">
      <formula>(IF($C2294=0,1,0)=1)</formula>
    </cfRule>
  </conditionalFormatting>
  <conditionalFormatting sqref="I2315">
    <cfRule type="expression" dxfId="5291" priority="6242">
      <formula>(IF($C2314=0,1,0)=1)</formula>
    </cfRule>
  </conditionalFormatting>
  <conditionalFormatting sqref="I2294">
    <cfRule type="expression" dxfId="5290" priority="6252">
      <formula>(IF($C2294=0,1,0)=1)</formula>
    </cfRule>
  </conditionalFormatting>
  <conditionalFormatting sqref="J2301">
    <cfRule type="expression" dxfId="5289" priority="6251">
      <formula>(IF($C2301=0,1,0)=1)</formula>
    </cfRule>
  </conditionalFormatting>
  <conditionalFormatting sqref="I2301">
    <cfRule type="expression" dxfId="5288" priority="6250">
      <formula>(IF($C2301=0,1,0)=1)</formula>
    </cfRule>
  </conditionalFormatting>
  <conditionalFormatting sqref="J2303">
    <cfRule type="expression" dxfId="5287" priority="6249">
      <formula>(IF($C2303=0,1,0)=1)</formula>
    </cfRule>
  </conditionalFormatting>
  <conditionalFormatting sqref="I2303">
    <cfRule type="expression" dxfId="5286" priority="6248">
      <formula>(IF($C2303=0,1,0)=1)</formula>
    </cfRule>
  </conditionalFormatting>
  <conditionalFormatting sqref="I2305">
    <cfRule type="expression" dxfId="5285" priority="6247">
      <formula>(IF($C2304=0,1,0)=1)</formula>
    </cfRule>
  </conditionalFormatting>
  <conditionalFormatting sqref="J2305">
    <cfRule type="expression" dxfId="5284" priority="6246">
      <formula>(IF($C2305=0,1,0)=1)</formula>
    </cfRule>
  </conditionalFormatting>
  <conditionalFormatting sqref="K2310 P2310:S2310">
    <cfRule type="expression" dxfId="5283" priority="6199">
      <formula>(IF($C2310=0,1,0)=1)</formula>
    </cfRule>
  </conditionalFormatting>
  <conditionalFormatting sqref="J2309">
    <cfRule type="expression" dxfId="5282" priority="6245">
      <formula>(IF($C2309=0,1,0)=1)</formula>
    </cfRule>
  </conditionalFormatting>
  <conditionalFormatting sqref="I2309">
    <cfRule type="expression" dxfId="5281" priority="6244">
      <formula>(IF($C2309=0,1,0)=1)</formula>
    </cfRule>
  </conditionalFormatting>
  <conditionalFormatting sqref="E2310">
    <cfRule type="expression" dxfId="5280" priority="6198">
      <formula>(IF($C2310=0,1,0)=1)</formula>
    </cfRule>
  </conditionalFormatting>
  <conditionalFormatting sqref="J2315">
    <cfRule type="expression" dxfId="5279" priority="6243">
      <formula>(IF($C2314=0,1,0)=1)</formula>
    </cfRule>
  </conditionalFormatting>
  <conditionalFormatting sqref="I2308:J2308">
    <cfRule type="expression" dxfId="5278" priority="6202">
      <formula>(IF($C2308=0,1,0)=1)</formula>
    </cfRule>
  </conditionalFormatting>
  <conditionalFormatting sqref="I2335:J2335">
    <cfRule type="expression" dxfId="5277" priority="6240">
      <formula>(IF($C2335=0,1,0)=1)</formula>
    </cfRule>
  </conditionalFormatting>
  <conditionalFormatting sqref="I2331:J2331">
    <cfRule type="expression" dxfId="5276" priority="6239">
      <formula>(IF($C2331=0,1,0)=1)</formula>
    </cfRule>
  </conditionalFormatting>
  <conditionalFormatting sqref="I2327:J2327">
    <cfRule type="expression" dxfId="5275" priority="6238">
      <formula>(IF($C2327=0,1,0)=1)</formula>
    </cfRule>
  </conditionalFormatting>
  <conditionalFormatting sqref="F2290:F2291">
    <cfRule type="expression" dxfId="5274" priority="6229">
      <formula>(IF($C2290=0,1,0)=1)</formula>
    </cfRule>
  </conditionalFormatting>
  <conditionalFormatting sqref="I2324:J2324">
    <cfRule type="expression" dxfId="5273" priority="6237">
      <formula>(IF($C2324=0,1,0)=1)</formula>
    </cfRule>
  </conditionalFormatting>
  <conditionalFormatting sqref="I2323:J2323">
    <cfRule type="expression" dxfId="5272" priority="6236">
      <formula>(IF($C2323=0,1,0)=1)</formula>
    </cfRule>
  </conditionalFormatting>
  <conditionalFormatting sqref="F2293">
    <cfRule type="expression" dxfId="5271" priority="6223">
      <formula>(IF($C2293=0,1,0)=1)</formula>
    </cfRule>
  </conditionalFormatting>
  <conditionalFormatting sqref="C2299 E2299">
    <cfRule type="expression" dxfId="5270" priority="6222">
      <formula>(IF($C2299=0,1,0)=1)</formula>
    </cfRule>
  </conditionalFormatting>
  <conditionalFormatting sqref="I2291:J2291">
    <cfRule type="expression" dxfId="5269" priority="6228">
      <formula>(IF($C2291=0,1,0)=1)</formula>
    </cfRule>
  </conditionalFormatting>
  <conditionalFormatting sqref="C2290 E2290">
    <cfRule type="expression" dxfId="5268" priority="6235">
      <formula>(IF($C2290=0,1,0)=1)</formula>
    </cfRule>
  </conditionalFormatting>
  <conditionalFormatting sqref="S2290">
    <cfRule type="dataBar" priority="6234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{1E87D43C-2E6E-4285-8254-ADC2876BF887}</x14:id>
        </ext>
      </extLst>
    </cfRule>
  </conditionalFormatting>
  <conditionalFormatting sqref="S2291">
    <cfRule type="dataBar" priority="6231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{9398F129-3EF1-460E-81CB-251B894E98DC}</x14:id>
        </ext>
      </extLst>
    </cfRule>
  </conditionalFormatting>
  <conditionalFormatting sqref="K2291 P2291:S2291">
    <cfRule type="expression" dxfId="5267" priority="6230">
      <formula>(IF($C2291=0,1,0)=1)</formula>
    </cfRule>
  </conditionalFormatting>
  <conditionalFormatting sqref="C2293">
    <cfRule type="expression" dxfId="5266" priority="6227">
      <formula>(IF($C2293=0,1,0)=1)</formula>
    </cfRule>
  </conditionalFormatting>
  <conditionalFormatting sqref="S2293">
    <cfRule type="dataBar" priority="6226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{8E1AD362-8A8B-47FF-8B45-F053076DA9D5}</x14:id>
        </ext>
      </extLst>
    </cfRule>
  </conditionalFormatting>
  <conditionalFormatting sqref="K2293 P2293:S2293">
    <cfRule type="expression" dxfId="5265" priority="6225">
      <formula>(IF($C2293=0,1,0)=1)</formula>
    </cfRule>
  </conditionalFormatting>
  <conditionalFormatting sqref="E2293">
    <cfRule type="expression" dxfId="5264" priority="6224">
      <formula>(IF($C2293=0,1,0)=1)</formula>
    </cfRule>
  </conditionalFormatting>
  <conditionalFormatting sqref="F2312:F2313">
    <cfRule type="expression" dxfId="5263" priority="6189">
      <formula>(IF($C2312=0,1,0)=1)</formula>
    </cfRule>
  </conditionalFormatting>
  <conditionalFormatting sqref="S2299">
    <cfRule type="dataBar" priority="6221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{E639B277-BBC9-4CEA-B71F-F5FBBE3572B1}</x14:id>
        </ext>
      </extLst>
    </cfRule>
  </conditionalFormatting>
  <conditionalFormatting sqref="K2299 P2299:S2299">
    <cfRule type="expression" dxfId="5262" priority="6220">
      <formula>(IF($C2299=0,1,0)=1)</formula>
    </cfRule>
  </conditionalFormatting>
  <conditionalFormatting sqref="C2298 E2298">
    <cfRule type="expression" dxfId="5261" priority="6219">
      <formula>(IF($C2298=0,1,0)=1)</formula>
    </cfRule>
  </conditionalFormatting>
  <conditionalFormatting sqref="S2298">
    <cfRule type="dataBar" priority="6218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{64E9AFEC-BBF8-4FE2-9E70-CC003B717C8A}</x14:id>
        </ext>
      </extLst>
    </cfRule>
  </conditionalFormatting>
  <conditionalFormatting sqref="K2298 P2298:S2298">
    <cfRule type="expression" dxfId="5260" priority="6217">
      <formula>(IF($C2298=0,1,0)=1)</formula>
    </cfRule>
  </conditionalFormatting>
  <conditionalFormatting sqref="F2298:F2299">
    <cfRule type="expression" dxfId="5259" priority="6216">
      <formula>(IF($C2298=0,1,0)=1)</formula>
    </cfRule>
  </conditionalFormatting>
  <conditionalFormatting sqref="I2298:J2298">
    <cfRule type="expression" dxfId="5258" priority="6215">
      <formula>(IF($C2298=0,1,0)=1)</formula>
    </cfRule>
  </conditionalFormatting>
  <conditionalFormatting sqref="C2302 E2302">
    <cfRule type="expression" dxfId="5257" priority="6214">
      <formula>(IF($C2302=0,1,0)=1)</formula>
    </cfRule>
  </conditionalFormatting>
  <conditionalFormatting sqref="S2302">
    <cfRule type="dataBar" priority="6213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{DEA99A67-F1EC-413D-B792-5D97F21FEDC1}</x14:id>
        </ext>
      </extLst>
    </cfRule>
  </conditionalFormatting>
  <conditionalFormatting sqref="K2302 P2302:S2302">
    <cfRule type="expression" dxfId="5256" priority="6212">
      <formula>(IF($C2302=0,1,0)=1)</formula>
    </cfRule>
  </conditionalFormatting>
  <conditionalFormatting sqref="F2302">
    <cfRule type="expression" dxfId="5255" priority="6211">
      <formula>(IF($C2302=0,1,0)=1)</formula>
    </cfRule>
  </conditionalFormatting>
  <conditionalFormatting sqref="I2302:J2302">
    <cfRule type="expression" dxfId="5254" priority="6210">
      <formula>(IF($C2302=0,1,0)=1)</formula>
    </cfRule>
  </conditionalFormatting>
  <conditionalFormatting sqref="C2307 E2307">
    <cfRule type="expression" dxfId="5253" priority="6209">
      <formula>(IF($C2307=0,1,0)=1)</formula>
    </cfRule>
  </conditionalFormatting>
  <conditionalFormatting sqref="S2307">
    <cfRule type="dataBar" priority="6208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{73CDDE75-ACB9-4596-9CAA-7A8FA8A1A86E}</x14:id>
        </ext>
      </extLst>
    </cfRule>
  </conditionalFormatting>
  <conditionalFormatting sqref="K2307 P2307:S2307">
    <cfRule type="expression" dxfId="5252" priority="6207">
      <formula>(IF($C2307=0,1,0)=1)</formula>
    </cfRule>
  </conditionalFormatting>
  <conditionalFormatting sqref="C2308 E2308">
    <cfRule type="expression" dxfId="5251" priority="6206">
      <formula>(IF($C2308=0,1,0)=1)</formula>
    </cfRule>
  </conditionalFormatting>
  <conditionalFormatting sqref="S2308">
    <cfRule type="dataBar" priority="6205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{8B86B54D-10FF-4BD7-8908-A187F5B01544}</x14:id>
        </ext>
      </extLst>
    </cfRule>
  </conditionalFormatting>
  <conditionalFormatting sqref="K2308 P2308:S2308">
    <cfRule type="expression" dxfId="5250" priority="6204">
      <formula>(IF($C2308=0,1,0)=1)</formula>
    </cfRule>
  </conditionalFormatting>
  <conditionalFormatting sqref="C2310">
    <cfRule type="expression" dxfId="5249" priority="6201">
      <formula>(IF($C2310=0,1,0)=1)</formula>
    </cfRule>
  </conditionalFormatting>
  <conditionalFormatting sqref="S2310">
    <cfRule type="dataBar" priority="6200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{48FC2B51-7C51-496B-B5B9-98733F8E5BDA}</x14:id>
        </ext>
      </extLst>
    </cfRule>
  </conditionalFormatting>
  <conditionalFormatting sqref="F2310">
    <cfRule type="expression" dxfId="5248" priority="6197">
      <formula>(IF($C2310=0,1,0)=1)</formula>
    </cfRule>
  </conditionalFormatting>
  <conditionalFormatting sqref="I2310:J2310">
    <cfRule type="expression" dxfId="5247" priority="6196">
      <formula>(IF($C2310=0,1,0)=1)</formula>
    </cfRule>
  </conditionalFormatting>
  <conditionalFormatting sqref="C2313 E2313">
    <cfRule type="expression" dxfId="5246" priority="6195">
      <formula>(IF($C2313=0,1,0)=1)</formula>
    </cfRule>
  </conditionalFormatting>
  <conditionalFormatting sqref="S2313">
    <cfRule type="dataBar" priority="6194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{843E7BFE-DB4B-4718-B15B-7C4DB8D04BDC}</x14:id>
        </ext>
      </extLst>
    </cfRule>
  </conditionalFormatting>
  <conditionalFormatting sqref="K2313 P2313:S2313">
    <cfRule type="expression" dxfId="5245" priority="6193">
      <formula>(IF($C2313=0,1,0)=1)</formula>
    </cfRule>
  </conditionalFormatting>
  <conditionalFormatting sqref="C2312 E2312">
    <cfRule type="expression" dxfId="5244" priority="6192">
      <formula>(IF($C2312=0,1,0)=1)</formula>
    </cfRule>
  </conditionalFormatting>
  <conditionalFormatting sqref="S2312">
    <cfRule type="dataBar" priority="6191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{71C63CA7-47AC-4F3D-B88D-2DE483162EAB}</x14:id>
        </ext>
      </extLst>
    </cfRule>
  </conditionalFormatting>
  <conditionalFormatting sqref="K2312 P2312:S2312">
    <cfRule type="expression" dxfId="5243" priority="6190">
      <formula>(IF($C2312=0,1,0)=1)</formula>
    </cfRule>
  </conditionalFormatting>
  <conditionalFormatting sqref="I2313:J2313">
    <cfRule type="expression" dxfId="5242" priority="6188">
      <formula>(IF($C2313=0,1,0)=1)</formula>
    </cfRule>
  </conditionalFormatting>
  <conditionalFormatting sqref="F2345">
    <cfRule type="expression" dxfId="5241" priority="6155">
      <formula>(IF($C2345=0,1,0)=1)</formula>
    </cfRule>
  </conditionalFormatting>
  <conditionalFormatting sqref="C2315 E2315">
    <cfRule type="expression" dxfId="5240" priority="6187">
      <formula>(IF($C2315=0,1,0)=1)</formula>
    </cfRule>
  </conditionalFormatting>
  <conditionalFormatting sqref="S2315">
    <cfRule type="dataBar" priority="6186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{4FD40957-626B-487A-9E7B-5DED037E5722}</x14:id>
        </ext>
      </extLst>
    </cfRule>
  </conditionalFormatting>
  <conditionalFormatting sqref="K2315 P2315:S2315">
    <cfRule type="expression" dxfId="5239" priority="6185">
      <formula>(IF($C2315=0,1,0)=1)</formula>
    </cfRule>
  </conditionalFormatting>
  <conditionalFormatting sqref="F2315">
    <cfRule type="expression" dxfId="5238" priority="6184">
      <formula>(IF($C2315=0,1,0)=1)</formula>
    </cfRule>
  </conditionalFormatting>
  <conditionalFormatting sqref="C2319:E2320 F2319:G2321 E2321 E2305 E2322:G2329 C2318:G2318 E2306:G2317 C2321:D2329 E2302:G2304 C2290:E2294 C2301:D2317 E2301 D2296 C2298:E2299 C2331:G2337 D2330">
    <cfRule type="expression" dxfId="5237" priority="6354">
      <formula>$H2290&lt;0</formula>
    </cfRule>
    <cfRule type="expression" dxfId="5236" priority="6355">
      <formula>(IF($C2290=1,1,0)=1)</formula>
    </cfRule>
    <cfRule type="expression" dxfId="5235" priority="6356">
      <formula>(IF($C2290=2,1,0)=1)</formula>
    </cfRule>
    <cfRule type="expression" dxfId="5234" priority="6357">
      <formula>(IF($C2290=3,1,0)=1)</formula>
    </cfRule>
    <cfRule type="expression" dxfId="5233" priority="6358">
      <formula>(IF($C2290=4,1,0)=1)</formula>
    </cfRule>
    <cfRule type="expression" dxfId="5232" priority="6359">
      <formula>(IF($C2290=5,1,0)=1)</formula>
    </cfRule>
    <cfRule type="expression" dxfId="5231" priority="6360">
      <formula>(IF($C2290=6,1,0)=1)</formula>
    </cfRule>
    <cfRule type="expression" dxfId="5230" priority="6361">
      <formula>(IF($C2290=7,1,0)=1)</formula>
    </cfRule>
    <cfRule type="expression" dxfId="5229" priority="6362">
      <formula>(IF($C2290=8,1,0)=1)</formula>
    </cfRule>
    <cfRule type="expression" dxfId="5228" priority="6363">
      <formula>(IF($C2290=9,1,0)=1)</formula>
    </cfRule>
    <cfRule type="expression" dxfId="5227" priority="6364">
      <formula>$H2290=1</formula>
    </cfRule>
  </conditionalFormatting>
  <conditionalFormatting sqref="C2354:G2354 K2353 G2338:G2352 I2339:J2339">
    <cfRule type="expression" dxfId="5226" priority="6172">
      <formula>(IF($C2338=0,1,0)=1)</formula>
    </cfRule>
  </conditionalFormatting>
  <conditionalFormatting sqref="C2353:F2353 D2348 D2350:D2352">
    <cfRule type="expression" dxfId="5225" priority="6171">
      <formula>(IF($C2348=0,1,0)=1)</formula>
    </cfRule>
  </conditionalFormatting>
  <conditionalFormatting sqref="G2353 C2340 E2338:E2340">
    <cfRule type="expression" dxfId="5224" priority="6170">
      <formula>(IF($C2338=0,1,0)=1)</formula>
    </cfRule>
  </conditionalFormatting>
  <conditionalFormatting sqref="S2338:S2340">
    <cfRule type="dataBar" priority="6169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{7ABD2FD6-851F-41A5-92AF-D3ACDE76480B}</x14:id>
        </ext>
      </extLst>
    </cfRule>
  </conditionalFormatting>
  <conditionalFormatting sqref="K2338:K2340 P2338:S2340">
    <cfRule type="expression" dxfId="5223" priority="6168">
      <formula>(IF($C2338=0,1,0)=1)</formula>
    </cfRule>
  </conditionalFormatting>
  <conditionalFormatting sqref="S2353">
    <cfRule type="dataBar" priority="6167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{499582F4-08B2-4FC7-B9DC-CDB9332BFA9E}</x14:id>
        </ext>
      </extLst>
    </cfRule>
  </conditionalFormatting>
  <conditionalFormatting sqref="P2353:S2353">
    <cfRule type="expression" dxfId="5222" priority="6166">
      <formula>(IF($C2353=0,1,0)=1)</formula>
    </cfRule>
  </conditionalFormatting>
  <conditionalFormatting sqref="P2354:S2354">
    <cfRule type="expression" dxfId="5221" priority="6164">
      <formula>(IF($C2354=0,1,0)=1)</formula>
    </cfRule>
  </conditionalFormatting>
  <conditionalFormatting sqref="S2354">
    <cfRule type="dataBar" priority="6165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{11988B25-2C44-4C2C-B149-F98D8213FB59}</x14:id>
        </ext>
      </extLst>
    </cfRule>
  </conditionalFormatting>
  <conditionalFormatting sqref="F2338:F2340">
    <cfRule type="expression" dxfId="5220" priority="6163">
      <formula>(IF($C2338=0,1,0)=1)</formula>
    </cfRule>
  </conditionalFormatting>
  <conditionalFormatting sqref="C2343 E2343">
    <cfRule type="expression" dxfId="5219" priority="6162">
      <formula>(IF($C2343=0,1,0)=1)</formula>
    </cfRule>
  </conditionalFormatting>
  <conditionalFormatting sqref="S2343">
    <cfRule type="dataBar" priority="6161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{E4C214D9-4517-46FE-8770-9EA476FEAA99}</x14:id>
        </ext>
      </extLst>
    </cfRule>
  </conditionalFormatting>
  <conditionalFormatting sqref="P2343:S2343">
    <cfRule type="expression" dxfId="5218" priority="6160">
      <formula>(IF($C2343=0,1,0)=1)</formula>
    </cfRule>
  </conditionalFormatting>
  <conditionalFormatting sqref="F2343">
    <cfRule type="expression" dxfId="5217" priority="6159">
      <formula>(IF($C2343=0,1,0)=1)</formula>
    </cfRule>
  </conditionalFormatting>
  <conditionalFormatting sqref="C2345 E2345">
    <cfRule type="expression" dxfId="5216" priority="6158">
      <formula>(IF($C2345=0,1,0)=1)</formula>
    </cfRule>
  </conditionalFormatting>
  <conditionalFormatting sqref="S2345">
    <cfRule type="dataBar" priority="6157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{769735FC-5C3F-47A4-A28E-C11E2FF48C5D}</x14:id>
        </ext>
      </extLst>
    </cfRule>
  </conditionalFormatting>
  <conditionalFormatting sqref="K2345 P2345:S2345">
    <cfRule type="expression" dxfId="5215" priority="6156">
      <formula>(IF($C2345=0,1,0)=1)</formula>
    </cfRule>
  </conditionalFormatting>
  <conditionalFormatting sqref="C2348 E2348">
    <cfRule type="expression" dxfId="5214" priority="6154">
      <formula>(IF($C2348=0,1,0)=1)</formula>
    </cfRule>
  </conditionalFormatting>
  <conditionalFormatting sqref="S2348">
    <cfRule type="dataBar" priority="6153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{22286656-CED2-43DE-9D7B-7B6600707985}</x14:id>
        </ext>
      </extLst>
    </cfRule>
  </conditionalFormatting>
  <conditionalFormatting sqref="K2348 P2348:S2348">
    <cfRule type="expression" dxfId="5213" priority="6152">
      <formula>(IF($C2348=0,1,0)=1)</formula>
    </cfRule>
  </conditionalFormatting>
  <conditionalFormatting sqref="F2348">
    <cfRule type="expression" dxfId="5212" priority="6151">
      <formula>(IF($C2348=0,1,0)=1)</formula>
    </cfRule>
  </conditionalFormatting>
  <conditionalFormatting sqref="C2350 E2350">
    <cfRule type="expression" dxfId="5211" priority="6150">
      <formula>(IF($C2350=0,1,0)=1)</formula>
    </cfRule>
  </conditionalFormatting>
  <conditionalFormatting sqref="S2350">
    <cfRule type="dataBar" priority="6149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{08E41559-ED6D-4C14-8B76-54B248FD406C}</x14:id>
        </ext>
      </extLst>
    </cfRule>
  </conditionalFormatting>
  <conditionalFormatting sqref="K2350 P2350:S2350">
    <cfRule type="expression" dxfId="5210" priority="6148">
      <formula>(IF($C2350=0,1,0)=1)</formula>
    </cfRule>
  </conditionalFormatting>
  <conditionalFormatting sqref="F2350">
    <cfRule type="expression" dxfId="5209" priority="6147">
      <formula>(IF($C2350=0,1,0)=1)</formula>
    </cfRule>
  </conditionalFormatting>
  <conditionalFormatting sqref="C2351 E2351">
    <cfRule type="expression" dxfId="5208" priority="6146">
      <formula>(IF($C2351=0,1,0)=1)</formula>
    </cfRule>
  </conditionalFormatting>
  <conditionalFormatting sqref="S2351">
    <cfRule type="dataBar" priority="6145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{6C054A4D-99C1-4454-89EF-7A4DDDEB4100}</x14:id>
        </ext>
      </extLst>
    </cfRule>
  </conditionalFormatting>
  <conditionalFormatting sqref="K2351 P2351:S2351">
    <cfRule type="expression" dxfId="5207" priority="6144">
      <formula>(IF($C2351=0,1,0)=1)</formula>
    </cfRule>
  </conditionalFormatting>
  <conditionalFormatting sqref="F2351">
    <cfRule type="expression" dxfId="5206" priority="6143">
      <formula>(IF($C2351=0,1,0)=1)</formula>
    </cfRule>
  </conditionalFormatting>
  <conditionalFormatting sqref="C2352 E2352">
    <cfRule type="expression" dxfId="5205" priority="6142">
      <formula>(IF($C2352=0,1,0)=1)</formula>
    </cfRule>
  </conditionalFormatting>
  <conditionalFormatting sqref="S2352">
    <cfRule type="dataBar" priority="6141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{4BB81ED0-7B8F-458B-93A5-9788A1FB3336}</x14:id>
        </ext>
      </extLst>
    </cfRule>
  </conditionalFormatting>
  <conditionalFormatting sqref="K2352 P2352:S2352">
    <cfRule type="expression" dxfId="5204" priority="6140">
      <formula>(IF($C2352=0,1,0)=1)</formula>
    </cfRule>
  </conditionalFormatting>
  <conditionalFormatting sqref="F2352">
    <cfRule type="expression" dxfId="5203" priority="6139">
      <formula>(IF($C2352=0,1,0)=1)</formula>
    </cfRule>
  </conditionalFormatting>
  <conditionalFormatting sqref="D2340 D2343 D2345">
    <cfRule type="expression" dxfId="5202" priority="6138">
      <formula>(IF($C2340=0,1,0)=1)</formula>
    </cfRule>
  </conditionalFormatting>
  <conditionalFormatting sqref="K2341 P2341:S2341">
    <cfRule type="expression" dxfId="5201" priority="6135">
      <formula>(IF($C2341=0,1,0)=1)</formula>
    </cfRule>
  </conditionalFormatting>
  <conditionalFormatting sqref="C2341 E2341">
    <cfRule type="expression" dxfId="5200" priority="6137">
      <formula>(IF($C2341=0,1,0)=1)</formula>
    </cfRule>
  </conditionalFormatting>
  <conditionalFormatting sqref="S2341">
    <cfRule type="dataBar" priority="6136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{C2048098-A190-4F2F-A3A5-FB3CF542184D}</x14:id>
        </ext>
      </extLst>
    </cfRule>
  </conditionalFormatting>
  <conditionalFormatting sqref="F2341">
    <cfRule type="expression" dxfId="5199" priority="6134">
      <formula>(IF($C2341=0,1,0)=1)</formula>
    </cfRule>
  </conditionalFormatting>
  <conditionalFormatting sqref="D2341">
    <cfRule type="expression" dxfId="5198" priority="6133">
      <formula>(IF($C2341=0,1,0)=1)</formula>
    </cfRule>
  </conditionalFormatting>
  <conditionalFormatting sqref="C2342 E2342">
    <cfRule type="expression" dxfId="5197" priority="6132">
      <formula>(IF($C2342=0,1,0)=1)</formula>
    </cfRule>
  </conditionalFormatting>
  <conditionalFormatting sqref="S2342">
    <cfRule type="dataBar" priority="6131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{4A8F764C-5CA7-4EB7-A3DB-6FFAA3582F43}</x14:id>
        </ext>
      </extLst>
    </cfRule>
  </conditionalFormatting>
  <conditionalFormatting sqref="K2342 P2342:S2342">
    <cfRule type="expression" dxfId="5196" priority="6130">
      <formula>(IF($C2342=0,1,0)=1)</formula>
    </cfRule>
  </conditionalFormatting>
  <conditionalFormatting sqref="F2342">
    <cfRule type="expression" dxfId="5195" priority="6129">
      <formula>(IF($C2342=0,1,0)=1)</formula>
    </cfRule>
  </conditionalFormatting>
  <conditionalFormatting sqref="D2342">
    <cfRule type="expression" dxfId="5194" priority="6128">
      <formula>(IF($C2342=0,1,0)=1)</formula>
    </cfRule>
  </conditionalFormatting>
  <conditionalFormatting sqref="C2344">
    <cfRule type="expression" dxfId="5193" priority="6127">
      <formula>(IF($C2344=0,1,0)=1)</formula>
    </cfRule>
  </conditionalFormatting>
  <conditionalFormatting sqref="S2344">
    <cfRule type="dataBar" priority="6126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{0F083692-344C-4634-AB83-1C6D35295B75}</x14:id>
        </ext>
      </extLst>
    </cfRule>
  </conditionalFormatting>
  <conditionalFormatting sqref="K2344 P2344:S2344">
    <cfRule type="expression" dxfId="5192" priority="6125">
      <formula>(IF($C2344=0,1,0)=1)</formula>
    </cfRule>
  </conditionalFormatting>
  <conditionalFormatting sqref="F2344">
    <cfRule type="expression" dxfId="5191" priority="6124">
      <formula>(IF($C2344=0,1,0)=1)</formula>
    </cfRule>
  </conditionalFormatting>
  <conditionalFormatting sqref="D2344">
    <cfRule type="expression" dxfId="5190" priority="6123">
      <formula>(IF($C2344=0,1,0)=1)</formula>
    </cfRule>
  </conditionalFormatting>
  <conditionalFormatting sqref="E2344">
    <cfRule type="expression" dxfId="5189" priority="6122">
      <formula>(IF($C2344=0,1,0)=1)</formula>
    </cfRule>
  </conditionalFormatting>
  <conditionalFormatting sqref="C2347 E2347">
    <cfRule type="expression" dxfId="5188" priority="6121">
      <formula>(IF($C2347=0,1,0)=1)</formula>
    </cfRule>
  </conditionalFormatting>
  <conditionalFormatting sqref="S2347">
    <cfRule type="dataBar" priority="6120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{8A8BC871-70E2-48E1-9D43-7178C15F5B5A}</x14:id>
        </ext>
      </extLst>
    </cfRule>
  </conditionalFormatting>
  <conditionalFormatting sqref="K2347 P2347:S2347">
    <cfRule type="expression" dxfId="5187" priority="6119">
      <formula>(IF($C2347=0,1,0)=1)</formula>
    </cfRule>
  </conditionalFormatting>
  <conditionalFormatting sqref="F2347">
    <cfRule type="expression" dxfId="5186" priority="6118">
      <formula>(IF($C2347=0,1,0)=1)</formula>
    </cfRule>
  </conditionalFormatting>
  <conditionalFormatting sqref="D2347">
    <cfRule type="expression" dxfId="5185" priority="6117">
      <formula>(IF($C2347=0,1,0)=1)</formula>
    </cfRule>
  </conditionalFormatting>
  <conditionalFormatting sqref="C2346 E2346">
    <cfRule type="expression" dxfId="5184" priority="6116">
      <formula>(IF($C2346=0,1,0)=1)</formula>
    </cfRule>
  </conditionalFormatting>
  <conditionalFormatting sqref="S2346">
    <cfRule type="dataBar" priority="6115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{1049C104-1DF9-4C46-A375-5B906BC9F92A}</x14:id>
        </ext>
      </extLst>
    </cfRule>
  </conditionalFormatting>
  <conditionalFormatting sqref="K2346 P2346:S2346">
    <cfRule type="expression" dxfId="5183" priority="6114">
      <formula>(IF($C2346=0,1,0)=1)</formula>
    </cfRule>
  </conditionalFormatting>
  <conditionalFormatting sqref="F2346">
    <cfRule type="expression" dxfId="5182" priority="6113">
      <formula>(IF($C2346=0,1,0)=1)</formula>
    </cfRule>
  </conditionalFormatting>
  <conditionalFormatting sqref="D2346">
    <cfRule type="expression" dxfId="5181" priority="6112">
      <formula>(IF($C2346=0,1,0)=1)</formula>
    </cfRule>
  </conditionalFormatting>
  <conditionalFormatting sqref="D2349">
    <cfRule type="expression" dxfId="5180" priority="6111">
      <formula>(IF($C2349=0,1,0)=1)</formula>
    </cfRule>
  </conditionalFormatting>
  <conditionalFormatting sqref="C2349 E2349">
    <cfRule type="expression" dxfId="5179" priority="6110">
      <formula>(IF($C2349=0,1,0)=1)</formula>
    </cfRule>
  </conditionalFormatting>
  <conditionalFormatting sqref="S2349">
    <cfRule type="dataBar" priority="6109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{24CFB403-9BEA-46D1-A7A0-F3FF85DD15B5}</x14:id>
        </ext>
      </extLst>
    </cfRule>
  </conditionalFormatting>
  <conditionalFormatting sqref="K2349 P2349:S2349">
    <cfRule type="expression" dxfId="5178" priority="6108">
      <formula>(IF($C2349=0,1,0)=1)</formula>
    </cfRule>
  </conditionalFormatting>
  <conditionalFormatting sqref="F2349">
    <cfRule type="expression" dxfId="5177" priority="6107">
      <formula>(IF($C2349=0,1,0)=1)</formula>
    </cfRule>
  </conditionalFormatting>
  <conditionalFormatting sqref="I2340:J2342 I2347:J2350">
    <cfRule type="expression" dxfId="5176" priority="6106">
      <formula>(IF($C2340=0,1,0)=1)</formula>
    </cfRule>
  </conditionalFormatting>
  <conditionalFormatting sqref="C2338:D2339">
    <cfRule type="expression" dxfId="5175" priority="6105">
      <formula>(IF($C2338=0,1,0)=1)</formula>
    </cfRule>
  </conditionalFormatting>
  <conditionalFormatting sqref="C2338:G2354">
    <cfRule type="expression" dxfId="5174" priority="6173">
      <formula>$H2338&lt;0</formula>
    </cfRule>
    <cfRule type="expression" dxfId="5173" priority="6174">
      <formula>(IF($C2338=1,1,0)=1)</formula>
    </cfRule>
    <cfRule type="expression" dxfId="5172" priority="6175">
      <formula>(IF($C2338=2,1,0)=1)</formula>
    </cfRule>
    <cfRule type="expression" dxfId="5171" priority="6176">
      <formula>(IF($C2338=3,1,0)=1)</formula>
    </cfRule>
    <cfRule type="expression" dxfId="5170" priority="6177">
      <formula>(IF($C2338=4,1,0)=1)</formula>
    </cfRule>
    <cfRule type="expression" dxfId="5169" priority="6178">
      <formula>(IF($C2338=5,1,0)=1)</formula>
    </cfRule>
    <cfRule type="expression" dxfId="5168" priority="6179">
      <formula>(IF($C2338=6,1,0)=1)</formula>
    </cfRule>
    <cfRule type="expression" dxfId="5167" priority="6180">
      <formula>(IF($C2338=7,1,0)=1)</formula>
    </cfRule>
    <cfRule type="expression" dxfId="5166" priority="6181">
      <formula>(IF($C2338=8,1,0)=1)</formula>
    </cfRule>
    <cfRule type="expression" dxfId="5165" priority="6182">
      <formula>(IF($C2338=9,1,0)=1)</formula>
    </cfRule>
    <cfRule type="expression" dxfId="5164" priority="6183">
      <formula>$H2338=1</formula>
    </cfRule>
  </conditionalFormatting>
  <conditionalFormatting sqref="G2305">
    <cfRule type="expression" dxfId="5163" priority="6093">
      <formula>(IF($C2305=0,1,0)=1)</formula>
    </cfRule>
  </conditionalFormatting>
  <conditionalFormatting sqref="F2305">
    <cfRule type="expression" dxfId="5162" priority="6092">
      <formula>(IF($C2305=0,1,0)=1)</formula>
    </cfRule>
  </conditionalFormatting>
  <conditionalFormatting sqref="F2305:G2305">
    <cfRule type="expression" dxfId="5161" priority="6094">
      <formula>$H2305&lt;0</formula>
    </cfRule>
    <cfRule type="expression" dxfId="5160" priority="6095">
      <formula>(IF($C2305=1,1,0)=1)</formula>
    </cfRule>
    <cfRule type="expression" dxfId="5159" priority="6096">
      <formula>(IF($C2305=2,1,0)=1)</formula>
    </cfRule>
    <cfRule type="expression" dxfId="5158" priority="6097">
      <formula>(IF($C2305=3,1,0)=1)</formula>
    </cfRule>
    <cfRule type="expression" dxfId="5157" priority="6098">
      <formula>(IF($C2305=4,1,0)=1)</formula>
    </cfRule>
    <cfRule type="expression" dxfId="5156" priority="6099">
      <formula>(IF($C2305=5,1,0)=1)</formula>
    </cfRule>
    <cfRule type="expression" dxfId="5155" priority="6100">
      <formula>(IF($C2305=6,1,0)=1)</formula>
    </cfRule>
    <cfRule type="expression" dxfId="5154" priority="6101">
      <formula>(IF($C2305=7,1,0)=1)</formula>
    </cfRule>
    <cfRule type="expression" dxfId="5153" priority="6102">
      <formula>(IF($C2305=8,1,0)=1)</formula>
    </cfRule>
    <cfRule type="expression" dxfId="5152" priority="6103">
      <formula>(IF($C2305=9,1,0)=1)</formula>
    </cfRule>
    <cfRule type="expression" dxfId="5151" priority="6104">
      <formula>$H2305=1</formula>
    </cfRule>
  </conditionalFormatting>
  <conditionalFormatting sqref="I2292">
    <cfRule type="expression" dxfId="5150" priority="6091">
      <formula>(IF($C2292=0,1,0)=1)</formula>
    </cfRule>
  </conditionalFormatting>
  <conditionalFormatting sqref="I2293:J2293">
    <cfRule type="expression" dxfId="5149" priority="6090">
      <formula>(IF($C2293=0,1,0)=1)</formula>
    </cfRule>
  </conditionalFormatting>
  <conditionalFormatting sqref="F2296:G2296">
    <cfRule type="expression" dxfId="5148" priority="6079">
      <formula>$H2296&lt;0</formula>
    </cfRule>
    <cfRule type="expression" dxfId="5147" priority="6080">
      <formula>(IF($C2296=1,1,0)=1)</formula>
    </cfRule>
    <cfRule type="expression" dxfId="5146" priority="6081">
      <formula>(IF($C2296=2,1,0)=1)</formula>
    </cfRule>
    <cfRule type="expression" dxfId="5145" priority="6082">
      <formula>(IF($C2296=3,1,0)=1)</formula>
    </cfRule>
    <cfRule type="expression" dxfId="5144" priority="6083">
      <formula>(IF($C2296=4,1,0)=1)</formula>
    </cfRule>
    <cfRule type="expression" dxfId="5143" priority="6084">
      <formula>(IF($C2296=5,1,0)=1)</formula>
    </cfRule>
    <cfRule type="expression" dxfId="5142" priority="6085">
      <formula>(IF($C2296=6,1,0)=1)</formula>
    </cfRule>
    <cfRule type="expression" dxfId="5141" priority="6086">
      <formula>(IF($C2296=7,1,0)=1)</formula>
    </cfRule>
    <cfRule type="expression" dxfId="5140" priority="6087">
      <formula>(IF($C2296=8,1,0)=1)</formula>
    </cfRule>
    <cfRule type="expression" dxfId="5139" priority="6088">
      <formula>(IF($C2296=9,1,0)=1)</formula>
    </cfRule>
    <cfRule type="expression" dxfId="5138" priority="6089">
      <formula>$H2296=1</formula>
    </cfRule>
  </conditionalFormatting>
  <conditionalFormatting sqref="G2296">
    <cfRule type="expression" dxfId="5137" priority="6067">
      <formula>(IF($C2296=0,1,0)=1)</formula>
    </cfRule>
  </conditionalFormatting>
  <conditionalFormatting sqref="F2296">
    <cfRule type="expression" dxfId="5136" priority="6066">
      <formula>(IF($C2296=0,1,0)=1)</formula>
    </cfRule>
  </conditionalFormatting>
  <conditionalFormatting sqref="C2296 E2296">
    <cfRule type="expression" dxfId="5135" priority="6065">
      <formula>(IF($C2296=0,1,0)=1)</formula>
    </cfRule>
  </conditionalFormatting>
  <conditionalFormatting sqref="S2296">
    <cfRule type="dataBar" priority="6064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{0657D9F2-5C94-4B10-91E7-F6087F35B941}</x14:id>
        </ext>
      </extLst>
    </cfRule>
  </conditionalFormatting>
  <conditionalFormatting sqref="K2296 P2296:S2296">
    <cfRule type="expression" dxfId="5134" priority="6063">
      <formula>(IF($C2296=0,1,0)=1)</formula>
    </cfRule>
  </conditionalFormatting>
  <conditionalFormatting sqref="J2296">
    <cfRule type="expression" dxfId="5133" priority="6062">
      <formula>(IF($C2296=0,1,0)=1)</formula>
    </cfRule>
  </conditionalFormatting>
  <conditionalFormatting sqref="I2296">
    <cfRule type="expression" dxfId="5132" priority="6061">
      <formula>(IF($C2296=0,1,0)=1)</formula>
    </cfRule>
  </conditionalFormatting>
  <conditionalFormatting sqref="C2296 E2296">
    <cfRule type="expression" dxfId="5131" priority="6068">
      <formula>$H2296&lt;0</formula>
    </cfRule>
    <cfRule type="expression" dxfId="5130" priority="6069">
      <formula>(IF($C2296=1,1,0)=1)</formula>
    </cfRule>
    <cfRule type="expression" dxfId="5129" priority="6070">
      <formula>(IF($C2296=2,1,0)=1)</formula>
    </cfRule>
    <cfRule type="expression" dxfId="5128" priority="6071">
      <formula>(IF($C2296=3,1,0)=1)</formula>
    </cfRule>
    <cfRule type="expression" dxfId="5127" priority="6072">
      <formula>(IF($C2296=4,1,0)=1)</formula>
    </cfRule>
    <cfRule type="expression" dxfId="5126" priority="6073">
      <formula>(IF($C2296=5,1,0)=1)</formula>
    </cfRule>
    <cfRule type="expression" dxfId="5125" priority="6074">
      <formula>(IF($C2296=6,1,0)=1)</formula>
    </cfRule>
    <cfRule type="expression" dxfId="5124" priority="6075">
      <formula>(IF($C2296=7,1,0)=1)</formula>
    </cfRule>
    <cfRule type="expression" dxfId="5123" priority="6076">
      <formula>(IF($C2296=8,1,0)=1)</formula>
    </cfRule>
    <cfRule type="expression" dxfId="5122" priority="6077">
      <formula>(IF($C2296=9,1,0)=1)</formula>
    </cfRule>
    <cfRule type="expression" dxfId="5121" priority="6078">
      <formula>$H2296=1</formula>
    </cfRule>
  </conditionalFormatting>
  <conditionalFormatting sqref="F2300:G2300">
    <cfRule type="expression" dxfId="5120" priority="6050">
      <formula>$H2300&lt;0</formula>
    </cfRule>
    <cfRule type="expression" dxfId="5119" priority="6051">
      <formula>(IF($C2300=1,1,0)=1)</formula>
    </cfRule>
    <cfRule type="expression" dxfId="5118" priority="6052">
      <formula>(IF($C2300=2,1,0)=1)</formula>
    </cfRule>
    <cfRule type="expression" dxfId="5117" priority="6053">
      <formula>(IF($C2300=3,1,0)=1)</formula>
    </cfRule>
    <cfRule type="expression" dxfId="5116" priority="6054">
      <formula>(IF($C2300=4,1,0)=1)</formula>
    </cfRule>
    <cfRule type="expression" dxfId="5115" priority="6055">
      <formula>(IF($C2300=5,1,0)=1)</formula>
    </cfRule>
    <cfRule type="expression" dxfId="5114" priority="6056">
      <formula>(IF($C2300=6,1,0)=1)</formula>
    </cfRule>
    <cfRule type="expression" dxfId="5113" priority="6057">
      <formula>(IF($C2300=7,1,0)=1)</formula>
    </cfRule>
    <cfRule type="expression" dxfId="5112" priority="6058">
      <formula>(IF($C2300=8,1,0)=1)</formula>
    </cfRule>
    <cfRule type="expression" dxfId="5111" priority="6059">
      <formula>(IF($C2300=9,1,0)=1)</formula>
    </cfRule>
    <cfRule type="expression" dxfId="5110" priority="6060">
      <formula>$H2300=1</formula>
    </cfRule>
  </conditionalFormatting>
  <conditionalFormatting sqref="G2300">
    <cfRule type="expression" dxfId="5109" priority="6038">
      <formula>(IF($C2300=0,1,0)=1)</formula>
    </cfRule>
  </conditionalFormatting>
  <conditionalFormatting sqref="D2300">
    <cfRule type="expression" dxfId="5108" priority="6037">
      <formula>(IF($C2300=0,1,0)=1)</formula>
    </cfRule>
  </conditionalFormatting>
  <conditionalFormatting sqref="C2300 E2300">
    <cfRule type="expression" dxfId="5107" priority="6036">
      <formula>(IF($C2300=0,1,0)=1)</formula>
    </cfRule>
  </conditionalFormatting>
  <conditionalFormatting sqref="S2300">
    <cfRule type="dataBar" priority="6035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{3FF2F906-5167-4256-9465-5DE7D28E3B64}</x14:id>
        </ext>
      </extLst>
    </cfRule>
  </conditionalFormatting>
  <conditionalFormatting sqref="K2300 P2300:S2300">
    <cfRule type="expression" dxfId="5106" priority="6034">
      <formula>(IF($C2300=0,1,0)=1)</formula>
    </cfRule>
  </conditionalFormatting>
  <conditionalFormatting sqref="F2300">
    <cfRule type="expression" dxfId="5105" priority="6033">
      <formula>(IF($C2300=0,1,0)=1)</formula>
    </cfRule>
  </conditionalFormatting>
  <conditionalFormatting sqref="I2299:J2299">
    <cfRule type="expression" dxfId="5104" priority="6032">
      <formula>(IF($C2299=0,1,0)=1)</formula>
    </cfRule>
  </conditionalFormatting>
  <conditionalFormatting sqref="C2300:E2300">
    <cfRule type="expression" dxfId="5103" priority="6039">
      <formula>$H2300&lt;0</formula>
    </cfRule>
    <cfRule type="expression" dxfId="5102" priority="6040">
      <formula>(IF($C2300=1,1,0)=1)</formula>
    </cfRule>
    <cfRule type="expression" dxfId="5101" priority="6041">
      <formula>(IF($C2300=2,1,0)=1)</formula>
    </cfRule>
    <cfRule type="expression" dxfId="5100" priority="6042">
      <formula>(IF($C2300=3,1,0)=1)</formula>
    </cfRule>
    <cfRule type="expression" dxfId="5099" priority="6043">
      <formula>(IF($C2300=4,1,0)=1)</formula>
    </cfRule>
    <cfRule type="expression" dxfId="5098" priority="6044">
      <formula>(IF($C2300=5,1,0)=1)</formula>
    </cfRule>
    <cfRule type="expression" dxfId="5097" priority="6045">
      <formula>(IF($C2300=6,1,0)=1)</formula>
    </cfRule>
    <cfRule type="expression" dxfId="5096" priority="6046">
      <formula>(IF($C2300=7,1,0)=1)</formula>
    </cfRule>
    <cfRule type="expression" dxfId="5095" priority="6047">
      <formula>(IF($C2300=8,1,0)=1)</formula>
    </cfRule>
    <cfRule type="expression" dxfId="5094" priority="6048">
      <formula>(IF($C2300=9,1,0)=1)</formula>
    </cfRule>
    <cfRule type="expression" dxfId="5093" priority="6049">
      <formula>$H2300=1</formula>
    </cfRule>
  </conditionalFormatting>
  <conditionalFormatting sqref="I2312:J2312">
    <cfRule type="expression" dxfId="5092" priority="6029">
      <formula>(IF($C2312=0,1,0)=1)</formula>
    </cfRule>
  </conditionalFormatting>
  <conditionalFormatting sqref="I2306">
    <cfRule type="expression" dxfId="5091" priority="6031">
      <formula>(IF($C2305=0,1,0)=1)</formula>
    </cfRule>
  </conditionalFormatting>
  <conditionalFormatting sqref="J2306">
    <cfRule type="expression" dxfId="5090" priority="6030">
      <formula>(IF($C2306=0,1,0)=1)</formula>
    </cfRule>
  </conditionalFormatting>
  <conditionalFormatting sqref="I2318">
    <cfRule type="expression" dxfId="5089" priority="6027">
      <formula>(IF($C2317=0,1,0)=1)</formula>
    </cfRule>
  </conditionalFormatting>
  <conditionalFormatting sqref="J2318">
    <cfRule type="expression" dxfId="5088" priority="6028">
      <formula>(IF($C2317=0,1,0)=1)</formula>
    </cfRule>
  </conditionalFormatting>
  <conditionalFormatting sqref="I2326:J2326">
    <cfRule type="expression" dxfId="5087" priority="6026">
      <formula>(IF($C2326=0,1,0)=1)</formula>
    </cfRule>
  </conditionalFormatting>
  <conditionalFormatting sqref="I2344:J2346">
    <cfRule type="expression" dxfId="5086" priority="6025">
      <formula>(IF($C2344=0,1,0)=1)</formula>
    </cfRule>
  </conditionalFormatting>
  <conditionalFormatting sqref="H2290:H2294 H2296 H2298:H2329 H2331:H2354">
    <cfRule type="iconSet" priority="6389">
      <iconSet iconSet="3Symbols" showValue="0">
        <cfvo type="percent" val="0"/>
        <cfvo type="num" val="0"/>
        <cfvo type="num" val="1"/>
      </iconSet>
    </cfRule>
  </conditionalFormatting>
  <conditionalFormatting sqref="J2292">
    <cfRule type="expression" dxfId="5085" priority="6024">
      <formula>(IF($C2292=0,1,0)=1)</formula>
    </cfRule>
  </conditionalFormatting>
  <conditionalFormatting sqref="H2295">
    <cfRule type="expression" dxfId="5084" priority="6022">
      <formula>(IF($C2295=0,1,0)=1)</formula>
    </cfRule>
  </conditionalFormatting>
  <conditionalFormatting sqref="H2295">
    <cfRule type="iconSet" priority="6021">
      <iconSet iconSet="3Symbols" showValue="0">
        <cfvo type="percent" val="0"/>
        <cfvo type="num" val="0"/>
        <cfvo type="num" val="1"/>
      </iconSet>
    </cfRule>
  </conditionalFormatting>
  <conditionalFormatting sqref="D2295">
    <cfRule type="expression" dxfId="5083" priority="6009">
      <formula>(IF($C2295=0,1,0)=1)</formula>
    </cfRule>
  </conditionalFormatting>
  <conditionalFormatting sqref="D2295">
    <cfRule type="expression" dxfId="5082" priority="6010">
      <formula>$H2295&lt;0</formula>
    </cfRule>
    <cfRule type="expression" dxfId="5081" priority="6011">
      <formula>(IF($C2295=1,1,0)=1)</formula>
    </cfRule>
    <cfRule type="expression" dxfId="5080" priority="6012">
      <formula>(IF($C2295=2,1,0)=1)</formula>
    </cfRule>
    <cfRule type="expression" dxfId="5079" priority="6013">
      <formula>(IF($C2295=3,1,0)=1)</formula>
    </cfRule>
    <cfRule type="expression" dxfId="5078" priority="6014">
      <formula>(IF($C2295=4,1,0)=1)</formula>
    </cfRule>
    <cfRule type="expression" dxfId="5077" priority="6015">
      <formula>(IF($C2295=5,1,0)=1)</formula>
    </cfRule>
    <cfRule type="expression" dxfId="5076" priority="6016">
      <formula>(IF($C2295=6,1,0)=1)</formula>
    </cfRule>
    <cfRule type="expression" dxfId="5075" priority="6017">
      <formula>(IF($C2295=7,1,0)=1)</formula>
    </cfRule>
    <cfRule type="expression" dxfId="5074" priority="6018">
      <formula>(IF($C2295=8,1,0)=1)</formula>
    </cfRule>
    <cfRule type="expression" dxfId="5073" priority="6019">
      <formula>(IF($C2295=9,1,0)=1)</formula>
    </cfRule>
    <cfRule type="expression" dxfId="5072" priority="6020">
      <formula>$H2295=1</formula>
    </cfRule>
  </conditionalFormatting>
  <conditionalFormatting sqref="F2295:G2295">
    <cfRule type="expression" dxfId="5071" priority="5998">
      <formula>$H2295&lt;0</formula>
    </cfRule>
    <cfRule type="expression" dxfId="5070" priority="5999">
      <formula>(IF($C2295=1,1,0)=1)</formula>
    </cfRule>
    <cfRule type="expression" dxfId="5069" priority="6000">
      <formula>(IF($C2295=2,1,0)=1)</formula>
    </cfRule>
    <cfRule type="expression" dxfId="5068" priority="6001">
      <formula>(IF($C2295=3,1,0)=1)</formula>
    </cfRule>
    <cfRule type="expression" dxfId="5067" priority="6002">
      <formula>(IF($C2295=4,1,0)=1)</formula>
    </cfRule>
    <cfRule type="expression" dxfId="5066" priority="6003">
      <formula>(IF($C2295=5,1,0)=1)</formula>
    </cfRule>
    <cfRule type="expression" dxfId="5065" priority="6004">
      <formula>(IF($C2295=6,1,0)=1)</formula>
    </cfRule>
    <cfRule type="expression" dxfId="5064" priority="6005">
      <formula>(IF($C2295=7,1,0)=1)</formula>
    </cfRule>
    <cfRule type="expression" dxfId="5063" priority="6006">
      <formula>(IF($C2295=8,1,0)=1)</formula>
    </cfRule>
    <cfRule type="expression" dxfId="5062" priority="6007">
      <formula>(IF($C2295=9,1,0)=1)</formula>
    </cfRule>
    <cfRule type="expression" dxfId="5061" priority="6008">
      <formula>$H2295=1</formula>
    </cfRule>
  </conditionalFormatting>
  <conditionalFormatting sqref="G2295">
    <cfRule type="expression" dxfId="5060" priority="5986">
      <formula>(IF($C2295=0,1,0)=1)</formula>
    </cfRule>
  </conditionalFormatting>
  <conditionalFormatting sqref="F2295">
    <cfRule type="expression" dxfId="5059" priority="5985">
      <formula>(IF($C2295=0,1,0)=1)</formula>
    </cfRule>
  </conditionalFormatting>
  <conditionalFormatting sqref="C2295 E2295">
    <cfRule type="expression" dxfId="5058" priority="5984">
      <formula>(IF($C2295=0,1,0)=1)</formula>
    </cfRule>
  </conditionalFormatting>
  <conditionalFormatting sqref="S2295">
    <cfRule type="dataBar" priority="5983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{4F3B1960-C555-4B9D-85FA-B0DAA317EC8B}</x14:id>
        </ext>
      </extLst>
    </cfRule>
  </conditionalFormatting>
  <conditionalFormatting sqref="K2295 P2295:S2295">
    <cfRule type="expression" dxfId="5057" priority="5982">
      <formula>(IF($C2295=0,1,0)=1)</formula>
    </cfRule>
  </conditionalFormatting>
  <conditionalFormatting sqref="J2295">
    <cfRule type="expression" dxfId="5056" priority="5981">
      <formula>(IF($C2295=0,1,0)=1)</formula>
    </cfRule>
  </conditionalFormatting>
  <conditionalFormatting sqref="I2295">
    <cfRule type="expression" dxfId="5055" priority="5980">
      <formula>(IF($C2295=0,1,0)=1)</formula>
    </cfRule>
  </conditionalFormatting>
  <conditionalFormatting sqref="C2295 E2295">
    <cfRule type="expression" dxfId="5054" priority="5987">
      <formula>$H2295&lt;0</formula>
    </cfRule>
    <cfRule type="expression" dxfId="5053" priority="5988">
      <formula>(IF($C2295=1,1,0)=1)</formula>
    </cfRule>
    <cfRule type="expression" dxfId="5052" priority="5989">
      <formula>(IF($C2295=2,1,0)=1)</formula>
    </cfRule>
    <cfRule type="expression" dxfId="5051" priority="5990">
      <formula>(IF($C2295=3,1,0)=1)</formula>
    </cfRule>
    <cfRule type="expression" dxfId="5050" priority="5991">
      <formula>(IF($C2295=4,1,0)=1)</formula>
    </cfRule>
    <cfRule type="expression" dxfId="5049" priority="5992">
      <formula>(IF($C2295=5,1,0)=1)</formula>
    </cfRule>
    <cfRule type="expression" dxfId="5048" priority="5993">
      <formula>(IF($C2295=6,1,0)=1)</formula>
    </cfRule>
    <cfRule type="expression" dxfId="5047" priority="5994">
      <formula>(IF($C2295=7,1,0)=1)</formula>
    </cfRule>
    <cfRule type="expression" dxfId="5046" priority="5995">
      <formula>(IF($C2295=8,1,0)=1)</formula>
    </cfRule>
    <cfRule type="expression" dxfId="5045" priority="5996">
      <formula>(IF($C2295=9,1,0)=1)</formula>
    </cfRule>
    <cfRule type="expression" dxfId="5044" priority="5997">
      <formula>$H2295=1</formula>
    </cfRule>
  </conditionalFormatting>
  <conditionalFormatting sqref="H2295">
    <cfRule type="iconSet" priority="6023">
      <iconSet iconSet="3Symbols" showValue="0">
        <cfvo type="percent" val="0"/>
        <cfvo type="num" val="0"/>
        <cfvo type="num" val="1"/>
      </iconSet>
    </cfRule>
  </conditionalFormatting>
  <conditionalFormatting sqref="H2297">
    <cfRule type="expression" dxfId="5043" priority="5978">
      <formula>(IF($C2297=0,1,0)=1)</formula>
    </cfRule>
  </conditionalFormatting>
  <conditionalFormatting sqref="H2297">
    <cfRule type="iconSet" priority="5977">
      <iconSet iconSet="3Symbols" showValue="0">
        <cfvo type="percent" val="0"/>
        <cfvo type="num" val="0"/>
        <cfvo type="num" val="1"/>
      </iconSet>
    </cfRule>
  </conditionalFormatting>
  <conditionalFormatting sqref="D2297">
    <cfRule type="expression" dxfId="5042" priority="5965">
      <formula>(IF($C2297=0,1,0)=1)</formula>
    </cfRule>
  </conditionalFormatting>
  <conditionalFormatting sqref="D2297">
    <cfRule type="expression" dxfId="5041" priority="5966">
      <formula>$H2297&lt;0</formula>
    </cfRule>
    <cfRule type="expression" dxfId="5040" priority="5967">
      <formula>(IF($C2297=1,1,0)=1)</formula>
    </cfRule>
    <cfRule type="expression" dxfId="5039" priority="5968">
      <formula>(IF($C2297=2,1,0)=1)</formula>
    </cfRule>
    <cfRule type="expression" dxfId="5038" priority="5969">
      <formula>(IF($C2297=3,1,0)=1)</formula>
    </cfRule>
    <cfRule type="expression" dxfId="5037" priority="5970">
      <formula>(IF($C2297=4,1,0)=1)</formula>
    </cfRule>
    <cfRule type="expression" dxfId="5036" priority="5971">
      <formula>(IF($C2297=5,1,0)=1)</formula>
    </cfRule>
    <cfRule type="expression" dxfId="5035" priority="5972">
      <formula>(IF($C2297=6,1,0)=1)</formula>
    </cfRule>
    <cfRule type="expression" dxfId="5034" priority="5973">
      <formula>(IF($C2297=7,1,0)=1)</formula>
    </cfRule>
    <cfRule type="expression" dxfId="5033" priority="5974">
      <formula>(IF($C2297=8,1,0)=1)</formula>
    </cfRule>
    <cfRule type="expression" dxfId="5032" priority="5975">
      <formula>(IF($C2297=9,1,0)=1)</formula>
    </cfRule>
    <cfRule type="expression" dxfId="5031" priority="5976">
      <formula>$H2297=1</formula>
    </cfRule>
  </conditionalFormatting>
  <conditionalFormatting sqref="F2297:G2297">
    <cfRule type="expression" dxfId="5030" priority="5954">
      <formula>$H2297&lt;0</formula>
    </cfRule>
    <cfRule type="expression" dxfId="5029" priority="5955">
      <formula>(IF($C2297=1,1,0)=1)</formula>
    </cfRule>
    <cfRule type="expression" dxfId="5028" priority="5956">
      <formula>(IF($C2297=2,1,0)=1)</formula>
    </cfRule>
    <cfRule type="expression" dxfId="5027" priority="5957">
      <formula>(IF($C2297=3,1,0)=1)</formula>
    </cfRule>
    <cfRule type="expression" dxfId="5026" priority="5958">
      <formula>(IF($C2297=4,1,0)=1)</formula>
    </cfRule>
    <cfRule type="expression" dxfId="5025" priority="5959">
      <formula>(IF($C2297=5,1,0)=1)</formula>
    </cfRule>
    <cfRule type="expression" dxfId="5024" priority="5960">
      <formula>(IF($C2297=6,1,0)=1)</formula>
    </cfRule>
    <cfRule type="expression" dxfId="5023" priority="5961">
      <formula>(IF($C2297=7,1,0)=1)</formula>
    </cfRule>
    <cfRule type="expression" dxfId="5022" priority="5962">
      <formula>(IF($C2297=8,1,0)=1)</formula>
    </cfRule>
    <cfRule type="expression" dxfId="5021" priority="5963">
      <formula>(IF($C2297=9,1,0)=1)</formula>
    </cfRule>
    <cfRule type="expression" dxfId="5020" priority="5964">
      <formula>$H2297=1</formula>
    </cfRule>
  </conditionalFormatting>
  <conditionalFormatting sqref="G2297">
    <cfRule type="expression" dxfId="5019" priority="5942">
      <formula>(IF($C2297=0,1,0)=1)</formula>
    </cfRule>
  </conditionalFormatting>
  <conditionalFormatting sqref="F2297">
    <cfRule type="expression" dxfId="5018" priority="5941">
      <formula>(IF($C2297=0,1,0)=1)</formula>
    </cfRule>
  </conditionalFormatting>
  <conditionalFormatting sqref="C2297 E2297">
    <cfRule type="expression" dxfId="5017" priority="5940">
      <formula>(IF($C2297=0,1,0)=1)</formula>
    </cfRule>
  </conditionalFormatting>
  <conditionalFormatting sqref="S2297">
    <cfRule type="dataBar" priority="5939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{78DA0E3B-02A7-46C5-B37F-7DDF875ADC32}</x14:id>
        </ext>
      </extLst>
    </cfRule>
  </conditionalFormatting>
  <conditionalFormatting sqref="K2297 P2297:S2297">
    <cfRule type="expression" dxfId="5016" priority="5938">
      <formula>(IF($C2297=0,1,0)=1)</formula>
    </cfRule>
  </conditionalFormatting>
  <conditionalFormatting sqref="J2297">
    <cfRule type="expression" dxfId="5015" priority="5937">
      <formula>(IF($C2297=0,1,0)=1)</formula>
    </cfRule>
  </conditionalFormatting>
  <conditionalFormatting sqref="I2297">
    <cfRule type="expression" dxfId="5014" priority="5936">
      <formula>(IF($C2297=0,1,0)=1)</formula>
    </cfRule>
  </conditionalFormatting>
  <conditionalFormatting sqref="C2297 E2297">
    <cfRule type="expression" dxfId="5013" priority="5943">
      <formula>$H2297&lt;0</formula>
    </cfRule>
    <cfRule type="expression" dxfId="5012" priority="5944">
      <formula>(IF($C2297=1,1,0)=1)</formula>
    </cfRule>
    <cfRule type="expression" dxfId="5011" priority="5945">
      <formula>(IF($C2297=2,1,0)=1)</formula>
    </cfRule>
    <cfRule type="expression" dxfId="5010" priority="5946">
      <formula>(IF($C2297=3,1,0)=1)</formula>
    </cfRule>
    <cfRule type="expression" dxfId="5009" priority="5947">
      <formula>(IF($C2297=4,1,0)=1)</formula>
    </cfRule>
    <cfRule type="expression" dxfId="5008" priority="5948">
      <formula>(IF($C2297=5,1,0)=1)</formula>
    </cfRule>
    <cfRule type="expression" dxfId="5007" priority="5949">
      <formula>(IF($C2297=6,1,0)=1)</formula>
    </cfRule>
    <cfRule type="expression" dxfId="5006" priority="5950">
      <formula>(IF($C2297=7,1,0)=1)</formula>
    </cfRule>
    <cfRule type="expression" dxfId="5005" priority="5951">
      <formula>(IF($C2297=8,1,0)=1)</formula>
    </cfRule>
    <cfRule type="expression" dxfId="5004" priority="5952">
      <formula>(IF($C2297=9,1,0)=1)</formula>
    </cfRule>
    <cfRule type="expression" dxfId="5003" priority="5953">
      <formula>$H2297=1</formula>
    </cfRule>
  </conditionalFormatting>
  <conditionalFormatting sqref="H2297">
    <cfRule type="iconSet" priority="5979">
      <iconSet iconSet="3Symbols" showValue="0">
        <cfvo type="percent" val="0"/>
        <cfvo type="num" val="0"/>
        <cfvo type="num" val="1"/>
      </iconSet>
    </cfRule>
  </conditionalFormatting>
  <conditionalFormatting sqref="I2300:J2300">
    <cfRule type="expression" dxfId="5002" priority="5935">
      <formula>(IF($C2300=0,1,0)=1)</formula>
    </cfRule>
  </conditionalFormatting>
  <conditionalFormatting sqref="I2307">
    <cfRule type="expression" dxfId="5001" priority="5934">
      <formula>(IF($C2306=0,1,0)=1)</formula>
    </cfRule>
  </conditionalFormatting>
  <conditionalFormatting sqref="J2307">
    <cfRule type="expression" dxfId="5000" priority="5933">
      <formula>(IF($C2307=0,1,0)=1)</formula>
    </cfRule>
  </conditionalFormatting>
  <conditionalFormatting sqref="I2311:J2311">
    <cfRule type="expression" dxfId="4999" priority="5932">
      <formula>(IF($C2311=0,1,0)=1)</formula>
    </cfRule>
  </conditionalFormatting>
  <conditionalFormatting sqref="I2316:J2316">
    <cfRule type="expression" dxfId="4998" priority="5931">
      <formula>(IF($C2316=0,1,0)=1)</formula>
    </cfRule>
  </conditionalFormatting>
  <conditionalFormatting sqref="I2317:J2317">
    <cfRule type="expression" dxfId="4997" priority="5930">
      <formula>(IF($C2317=0,1,0)=1)</formula>
    </cfRule>
  </conditionalFormatting>
  <conditionalFormatting sqref="I2320:J2320">
    <cfRule type="expression" dxfId="4996" priority="5929">
      <formula>(IF($C2320=0,1,0)=1)</formula>
    </cfRule>
  </conditionalFormatting>
  <conditionalFormatting sqref="I2321:J2321">
    <cfRule type="expression" dxfId="4995" priority="5928">
      <formula>(IF($C2321=0,1,0)=1)</formula>
    </cfRule>
  </conditionalFormatting>
  <conditionalFormatting sqref="I2319:J2319">
    <cfRule type="expression" dxfId="4994" priority="5927">
      <formula>(IF($C2319=0,1,0)=1)</formula>
    </cfRule>
  </conditionalFormatting>
  <conditionalFormatting sqref="I2325:J2325">
    <cfRule type="expression" dxfId="4993" priority="5926">
      <formula>(IF($C2325=0,1,0)=1)</formula>
    </cfRule>
  </conditionalFormatting>
  <conditionalFormatting sqref="I2329:J2329">
    <cfRule type="expression" dxfId="4992" priority="5925">
      <formula>(IF($C2329=0,1,0)=1)</formula>
    </cfRule>
  </conditionalFormatting>
  <conditionalFormatting sqref="I2336:J2336">
    <cfRule type="expression" dxfId="4991" priority="5924">
      <formula>(IF($C2336=0,1,0)=1)</formula>
    </cfRule>
  </conditionalFormatting>
  <conditionalFormatting sqref="I2337:J2337">
    <cfRule type="expression" dxfId="4990" priority="5923">
      <formula>(IF($C2337=0,1,0)=1)</formula>
    </cfRule>
  </conditionalFormatting>
  <conditionalFormatting sqref="I2338:J2338">
    <cfRule type="expression" dxfId="4989" priority="5922">
      <formula>(IF($C2338=0,1,0)=1)</formula>
    </cfRule>
  </conditionalFormatting>
  <conditionalFormatting sqref="I2351:J2351">
    <cfRule type="expression" dxfId="4988" priority="5921">
      <formula>(IF($C2351=0,1,0)=1)</formula>
    </cfRule>
  </conditionalFormatting>
  <conditionalFormatting sqref="I2352:J2352">
    <cfRule type="expression" dxfId="4987" priority="5920">
      <formula>(IF($C2352=0,1,0)=1)</formula>
    </cfRule>
  </conditionalFormatting>
  <conditionalFormatting sqref="I2353:J2353">
    <cfRule type="expression" dxfId="4986" priority="5919">
      <formula>(IF($C2353=0,1,0)=1)</formula>
    </cfRule>
  </conditionalFormatting>
  <conditionalFormatting sqref="I2354">
    <cfRule type="expression" dxfId="4985" priority="5918">
      <formula>(IF($C2353=0,1,0)=1)</formula>
    </cfRule>
  </conditionalFormatting>
  <conditionalFormatting sqref="J2354">
    <cfRule type="expression" dxfId="4984" priority="5917">
      <formula>(IF($C2353=0,1,0)=1)</formula>
    </cfRule>
  </conditionalFormatting>
  <conditionalFormatting sqref="I2343">
    <cfRule type="expression" dxfId="4983" priority="5916">
      <formula>(IF($C2342=0,1,0)=1)</formula>
    </cfRule>
  </conditionalFormatting>
  <conditionalFormatting sqref="J2343">
    <cfRule type="expression" dxfId="4982" priority="5915">
      <formula>(IF($C2342=0,1,0)=1)</formula>
    </cfRule>
  </conditionalFormatting>
  <conditionalFormatting sqref="I2334">
    <cfRule type="expression" dxfId="4981" priority="5914">
      <formula>(IF($C2333=0,1,0)=1)</formula>
    </cfRule>
  </conditionalFormatting>
  <conditionalFormatting sqref="J2334">
    <cfRule type="expression" dxfId="4980" priority="5913">
      <formula>(IF($C2333=0,1,0)=1)</formula>
    </cfRule>
  </conditionalFormatting>
  <conditionalFormatting sqref="I2333">
    <cfRule type="expression" dxfId="4979" priority="5912">
      <formula>(IF($C2332=0,1,0)=1)</formula>
    </cfRule>
  </conditionalFormatting>
  <conditionalFormatting sqref="J2333">
    <cfRule type="expression" dxfId="4978" priority="5911">
      <formula>(IF($C2332=0,1,0)=1)</formula>
    </cfRule>
  </conditionalFormatting>
  <conditionalFormatting sqref="I2322">
    <cfRule type="expression" dxfId="4977" priority="5910">
      <formula>(IF($C2321=0,1,0)=1)</formula>
    </cfRule>
  </conditionalFormatting>
  <conditionalFormatting sqref="J2322">
    <cfRule type="expression" dxfId="4976" priority="5909">
      <formula>(IF($C2321=0,1,0)=1)</formula>
    </cfRule>
  </conditionalFormatting>
  <conditionalFormatting sqref="I2314">
    <cfRule type="expression" dxfId="4975" priority="5908">
      <formula>(IF($C2313=0,1,0)=1)</formula>
    </cfRule>
  </conditionalFormatting>
  <conditionalFormatting sqref="J2314">
    <cfRule type="expression" dxfId="4974" priority="5907">
      <formula>(IF($C2313=0,1,0)=1)</formula>
    </cfRule>
  </conditionalFormatting>
  <conditionalFormatting sqref="I2304">
    <cfRule type="expression" dxfId="4973" priority="5906">
      <formula>(IF($C2303=0,1,0)=1)</formula>
    </cfRule>
  </conditionalFormatting>
  <conditionalFormatting sqref="J2304">
    <cfRule type="expression" dxfId="4972" priority="5905">
      <formula>(IF($C2303=0,1,0)=1)</formula>
    </cfRule>
  </conditionalFormatting>
  <conditionalFormatting sqref="I2290">
    <cfRule type="expression" dxfId="4971" priority="5904">
      <formula>(IF($C2289=0,1,0)=1)</formula>
    </cfRule>
  </conditionalFormatting>
  <conditionalFormatting sqref="J2290">
    <cfRule type="expression" dxfId="4970" priority="5903">
      <formula>(IF($C2289=0,1,0)=1)</formula>
    </cfRule>
  </conditionalFormatting>
  <conditionalFormatting sqref="I2332">
    <cfRule type="expression" dxfId="4969" priority="5902">
      <formula>(IF($C2331=0,1,0)=1)</formula>
    </cfRule>
  </conditionalFormatting>
  <conditionalFormatting sqref="J2332">
    <cfRule type="expression" dxfId="4968" priority="5901">
      <formula>(IF($C2331=0,1,0)=1)</formula>
    </cfRule>
  </conditionalFormatting>
  <conditionalFormatting sqref="G2330:H2330 L2330">
    <cfRule type="expression" dxfId="4967" priority="5888">
      <formula>(IF($C2330=0,1,0)=1)</formula>
    </cfRule>
  </conditionalFormatting>
  <conditionalFormatting sqref="C2330">
    <cfRule type="expression" dxfId="4966" priority="5887">
      <formula>(IF($C2330=0,1,0)=1)</formula>
    </cfRule>
  </conditionalFormatting>
  <conditionalFormatting sqref="S2330">
    <cfRule type="dataBar" priority="5886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{8903AE81-F82D-464C-968E-F13E094EB2A7}</x14:id>
        </ext>
      </extLst>
    </cfRule>
  </conditionalFormatting>
  <conditionalFormatting sqref="P2330:S2330">
    <cfRule type="expression" dxfId="4965" priority="5885">
      <formula>(IF($C2330=0,1,0)=1)</formula>
    </cfRule>
  </conditionalFormatting>
  <conditionalFormatting sqref="E2330">
    <cfRule type="expression" dxfId="4964" priority="5884">
      <formula>(IF($C2330=0,1,0)=1)</formula>
    </cfRule>
  </conditionalFormatting>
  <conditionalFormatting sqref="F2330">
    <cfRule type="expression" dxfId="4963" priority="5883">
      <formula>(IF($C2330=0,1,0)=1)</formula>
    </cfRule>
  </conditionalFormatting>
  <conditionalFormatting sqref="C2330 E2330:G2330">
    <cfRule type="expression" dxfId="4962" priority="5889">
      <formula>$H2330&lt;0</formula>
    </cfRule>
    <cfRule type="expression" dxfId="4961" priority="5890">
      <formula>(IF($C2330=1,1,0)=1)</formula>
    </cfRule>
    <cfRule type="expression" dxfId="4960" priority="5891">
      <formula>(IF($C2330=2,1,0)=1)</formula>
    </cfRule>
    <cfRule type="expression" dxfId="4959" priority="5892">
      <formula>(IF($C2330=3,1,0)=1)</formula>
    </cfRule>
    <cfRule type="expression" dxfId="4958" priority="5893">
      <formula>(IF($C2330=4,1,0)=1)</formula>
    </cfRule>
    <cfRule type="expression" dxfId="4957" priority="5894">
      <formula>(IF($C2330=5,1,0)=1)</formula>
    </cfRule>
    <cfRule type="expression" dxfId="4956" priority="5895">
      <formula>(IF($C2330=6,1,0)=1)</formula>
    </cfRule>
    <cfRule type="expression" dxfId="4955" priority="5896">
      <formula>(IF($C2330=7,1,0)=1)</formula>
    </cfRule>
    <cfRule type="expression" dxfId="4954" priority="5897">
      <formula>(IF($C2330=8,1,0)=1)</formula>
    </cfRule>
    <cfRule type="expression" dxfId="4953" priority="5898">
      <formula>(IF($C2330=9,1,0)=1)</formula>
    </cfRule>
    <cfRule type="expression" dxfId="4952" priority="5899">
      <formula>$H2330=1</formula>
    </cfRule>
  </conditionalFormatting>
  <conditionalFormatting sqref="H2330">
    <cfRule type="iconSet" priority="5900">
      <iconSet iconSet="3Symbols" showValue="0">
        <cfvo type="percent" val="0"/>
        <cfvo type="num" val="0"/>
        <cfvo type="num" val="1"/>
      </iconSet>
    </cfRule>
  </conditionalFormatting>
  <conditionalFormatting sqref="I2330:J2330">
    <cfRule type="expression" dxfId="4951" priority="5882">
      <formula>(IF($C2330=0,1,0)=1)</formula>
    </cfRule>
  </conditionalFormatting>
  <conditionalFormatting sqref="K2354 K2343 K2334 K2329:K2330 K2322 K2314 K2304 K2290">
    <cfRule type="expression" dxfId="4950" priority="5881">
      <formula>(IF($C2290=0,1,0)=1)</formula>
    </cfRule>
  </conditionalFormatting>
  <conditionalFormatting sqref="G2381:G2387 D2379:D2387 F2379:F2387 L2355:L2387 H2355:H2387">
    <cfRule type="expression" dxfId="4949" priority="5868">
      <formula>(IF($C2355=0,1,0)=1)</formula>
    </cfRule>
  </conditionalFormatting>
  <conditionalFormatting sqref="H2373 H2358 H2387">
    <cfRule type="iconSet" priority="5866">
      <iconSet iconSet="3Symbols" showValue="0">
        <cfvo type="percent" val="0"/>
        <cfvo type="num" val="0"/>
        <cfvo type="num" val="1"/>
      </iconSet>
    </cfRule>
  </conditionalFormatting>
  <conditionalFormatting sqref="H2378 H2363">
    <cfRule type="iconSet" priority="5865">
      <iconSet iconSet="3Symbols" showValue="0">
        <cfvo type="percent" val="0"/>
        <cfvo type="num" val="0"/>
        <cfvo type="num" val="1"/>
      </iconSet>
    </cfRule>
  </conditionalFormatting>
  <conditionalFormatting sqref="H2380 H2365">
    <cfRule type="iconSet" priority="5864">
      <iconSet iconSet="3Symbols" showValue="0">
        <cfvo type="percent" val="0"/>
        <cfvo type="num" val="0"/>
        <cfvo type="num" val="1"/>
      </iconSet>
    </cfRule>
  </conditionalFormatting>
  <conditionalFormatting sqref="H2381 H2366">
    <cfRule type="iconSet" priority="5863">
      <iconSet iconSet="3Symbols" showValue="0">
        <cfvo type="percent" val="0"/>
        <cfvo type="num" val="0"/>
        <cfvo type="num" val="1"/>
      </iconSet>
    </cfRule>
  </conditionalFormatting>
  <conditionalFormatting sqref="H2382 H2367">
    <cfRule type="iconSet" priority="5862">
      <iconSet iconSet="3Symbols" showValue="0">
        <cfvo type="percent" val="0"/>
        <cfvo type="num" val="0"/>
        <cfvo type="num" val="1"/>
      </iconSet>
    </cfRule>
  </conditionalFormatting>
  <conditionalFormatting sqref="H2371 H2356 H2385">
    <cfRule type="iconSet" priority="5861">
      <iconSet iconSet="3Symbols" showValue="0">
        <cfvo type="percent" val="0"/>
        <cfvo type="num" val="0"/>
        <cfvo type="num" val="1"/>
      </iconSet>
    </cfRule>
  </conditionalFormatting>
  <conditionalFormatting sqref="H2372 H2357 H2386">
    <cfRule type="iconSet" priority="5860">
      <iconSet iconSet="3Symbols" showValue="0">
        <cfvo type="percent" val="0"/>
        <cfvo type="num" val="0"/>
        <cfvo type="num" val="1"/>
      </iconSet>
    </cfRule>
  </conditionalFormatting>
  <conditionalFormatting sqref="H2374 H2359">
    <cfRule type="iconSet" priority="5859">
      <iconSet iconSet="3Symbols" showValue="0">
        <cfvo type="percent" val="0"/>
        <cfvo type="num" val="0"/>
        <cfvo type="num" val="1"/>
      </iconSet>
    </cfRule>
  </conditionalFormatting>
  <conditionalFormatting sqref="H2377 H2362">
    <cfRule type="iconSet" priority="5858">
      <iconSet iconSet="3Symbols" showValue="0">
        <cfvo type="percent" val="0"/>
        <cfvo type="num" val="0"/>
        <cfvo type="num" val="1"/>
      </iconSet>
    </cfRule>
  </conditionalFormatting>
  <conditionalFormatting sqref="H2376 H2361">
    <cfRule type="iconSet" priority="5857">
      <iconSet iconSet="3Symbols" showValue="0">
        <cfvo type="percent" val="0"/>
        <cfvo type="num" val="0"/>
        <cfvo type="num" val="1"/>
      </iconSet>
    </cfRule>
  </conditionalFormatting>
  <conditionalFormatting sqref="H2375 H2360">
    <cfRule type="iconSet" priority="5867">
      <iconSet iconSet="3Symbols" showValue="0">
        <cfvo type="percent" val="0"/>
        <cfvo type="num" val="0"/>
        <cfvo type="num" val="1"/>
      </iconSet>
    </cfRule>
  </conditionalFormatting>
  <conditionalFormatting sqref="H2379 H2364">
    <cfRule type="iconSet" priority="5856">
      <iconSet iconSet="3Symbols" showValue="0">
        <cfvo type="percent" val="0"/>
        <cfvo type="num" val="0"/>
        <cfvo type="num" val="1"/>
      </iconSet>
    </cfRule>
  </conditionalFormatting>
  <conditionalFormatting sqref="C2377:G2387">
    <cfRule type="expression" dxfId="4948" priority="5869">
      <formula>$H2377&lt;0</formula>
    </cfRule>
    <cfRule type="expression" dxfId="4947" priority="5870">
      <formula>(IF($C2377=1,1,0)=1)</formula>
    </cfRule>
    <cfRule type="expression" dxfId="4946" priority="5871">
      <formula>(IF($C2377=2,1,0)=1)</formula>
    </cfRule>
    <cfRule type="expression" dxfId="4945" priority="5872">
      <formula>(IF($C2377=3,1,0)=1)</formula>
    </cfRule>
    <cfRule type="expression" dxfId="4944" priority="5873">
      <formula>(IF($C2377=4,1,0)=1)</formula>
    </cfRule>
    <cfRule type="expression" dxfId="4943" priority="5874">
      <formula>(IF($C2377=5,1,0)=1)</formula>
    </cfRule>
    <cfRule type="expression" dxfId="4942" priority="5875">
      <formula>(IF($C2377=6,1,0)=1)</formula>
    </cfRule>
    <cfRule type="expression" dxfId="4941" priority="5876">
      <formula>(IF($C2377=7,1,0)=1)</formula>
    </cfRule>
    <cfRule type="expression" dxfId="4940" priority="5877">
      <formula>(IF($C2377=8,1,0)=1)</formula>
    </cfRule>
    <cfRule type="expression" dxfId="4939" priority="5878">
      <formula>(IF($C2377=9,1,0)=1)</formula>
    </cfRule>
    <cfRule type="expression" dxfId="4938" priority="5879">
      <formula>$H2377=1</formula>
    </cfRule>
  </conditionalFormatting>
  <conditionalFormatting sqref="G2355:G2357 G2377:G2380 C2376:G2376 K2366:K2367 K2369:K2373 P2376:S2376 P2366:S2367 K2375:K2376">
    <cfRule type="expression" dxfId="4937" priority="5844">
      <formula>(IF($C2355=0,1,0)=1)</formula>
    </cfRule>
  </conditionalFormatting>
  <conditionalFormatting sqref="C2366:C2367 F2369:G2369 E2366:G2367 D2355:D2369">
    <cfRule type="expression" dxfId="4936" priority="5843">
      <formula>(IF($C2355=0,1,0)=1)</formula>
    </cfRule>
  </conditionalFormatting>
  <conditionalFormatting sqref="C2370:E2373 G2370:G2373">
    <cfRule type="expression" dxfId="4935" priority="5842">
      <formula>(IF($C2370=0,1,0)=1)</formula>
    </cfRule>
  </conditionalFormatting>
  <conditionalFormatting sqref="P2371:S2371">
    <cfRule type="expression" dxfId="4934" priority="5838">
      <formula>(IF($C2371=0,1,0)=1)</formula>
    </cfRule>
  </conditionalFormatting>
  <conditionalFormatting sqref="P2369:S2369">
    <cfRule type="expression" dxfId="4933" priority="5831">
      <formula>(IF($C2369=0,1,0)=1)</formula>
    </cfRule>
  </conditionalFormatting>
  <conditionalFormatting sqref="S2370">
    <cfRule type="dataBar" priority="5841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{DAA013C2-D798-4B0A-8F5F-4EA3F3222A77}</x14:id>
        </ext>
      </extLst>
    </cfRule>
  </conditionalFormatting>
  <conditionalFormatting sqref="P2370:S2370">
    <cfRule type="expression" dxfId="4932" priority="5840">
      <formula>(IF($C2370=0,1,0)=1)</formula>
    </cfRule>
  </conditionalFormatting>
  <conditionalFormatting sqref="C2369 E2369">
    <cfRule type="expression" dxfId="4931" priority="5833">
      <formula>(IF($C2369=0,1,0)=1)</formula>
    </cfRule>
  </conditionalFormatting>
  <conditionalFormatting sqref="S2371">
    <cfRule type="dataBar" priority="5839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{43BE167A-2408-454D-84BA-CF6729203338}</x14:id>
        </ext>
      </extLst>
    </cfRule>
  </conditionalFormatting>
  <conditionalFormatting sqref="S2372">
    <cfRule type="dataBar" priority="5837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{F1644AC3-03B2-47C3-AC7D-27FD98893238}</x14:id>
        </ext>
      </extLst>
    </cfRule>
  </conditionalFormatting>
  <conditionalFormatting sqref="P2372:S2372">
    <cfRule type="expression" dxfId="4930" priority="5836">
      <formula>(IF($C2372=0,1,0)=1)</formula>
    </cfRule>
  </conditionalFormatting>
  <conditionalFormatting sqref="S2373">
    <cfRule type="dataBar" priority="5835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{B45A0A8C-95D8-4840-B3DA-54D423B22A70}</x14:id>
        </ext>
      </extLst>
    </cfRule>
  </conditionalFormatting>
  <conditionalFormatting sqref="P2373:S2373">
    <cfRule type="expression" dxfId="4929" priority="5834">
      <formula>(IF($C2373=0,1,0)=1)</formula>
    </cfRule>
  </conditionalFormatting>
  <conditionalFormatting sqref="S2369">
    <cfRule type="dataBar" priority="5832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{07CEE33A-5193-4B5D-91A9-02F09AE331E5}</x14:id>
        </ext>
      </extLst>
    </cfRule>
  </conditionalFormatting>
  <conditionalFormatting sqref="C2374:E2375 G2374:G2375">
    <cfRule type="expression" dxfId="4928" priority="5830">
      <formula>(IF($C2374=0,1,0)=1)</formula>
    </cfRule>
  </conditionalFormatting>
  <conditionalFormatting sqref="S2374">
    <cfRule type="dataBar" priority="5829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{34D9F086-A7B3-4761-93F6-90DE71597667}</x14:id>
        </ext>
      </extLst>
    </cfRule>
  </conditionalFormatting>
  <conditionalFormatting sqref="P2374:S2374">
    <cfRule type="expression" dxfId="4927" priority="5828">
      <formula>(IF($C2374=0,1,0)=1)</formula>
    </cfRule>
  </conditionalFormatting>
  <conditionalFormatting sqref="S2375">
    <cfRule type="dataBar" priority="5827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{95ED2CBA-959E-4AA3-8AC8-C815328ED07A}</x14:id>
        </ext>
      </extLst>
    </cfRule>
  </conditionalFormatting>
  <conditionalFormatting sqref="P2375:S2375">
    <cfRule type="expression" dxfId="4926" priority="5826">
      <formula>(IF($C2375=0,1,0)=1)</formula>
    </cfRule>
  </conditionalFormatting>
  <conditionalFormatting sqref="S2376">
    <cfRule type="dataBar" priority="5825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{29925944-5FF4-4625-9512-FDAD4C76B4E5}</x14:id>
        </ext>
      </extLst>
    </cfRule>
  </conditionalFormatting>
  <conditionalFormatting sqref="F2370:F2373">
    <cfRule type="expression" dxfId="4925" priority="5824">
      <formula>(IF($C2370=0,1,0)=1)</formula>
    </cfRule>
  </conditionalFormatting>
  <conditionalFormatting sqref="F2374:F2375">
    <cfRule type="expression" dxfId="4924" priority="5823">
      <formula>(IF($C2374=0,1,0)=1)</formula>
    </cfRule>
  </conditionalFormatting>
  <conditionalFormatting sqref="C2355 E2355">
    <cfRule type="expression" dxfId="4923" priority="5822">
      <formula>(IF($C2355=0,1,0)=1)</formula>
    </cfRule>
  </conditionalFormatting>
  <conditionalFormatting sqref="S2355">
    <cfRule type="dataBar" priority="5821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{C8F49433-E7AA-4917-A98D-054A9DB5FEF9}</x14:id>
        </ext>
      </extLst>
    </cfRule>
  </conditionalFormatting>
  <conditionalFormatting sqref="K2355 P2355:S2355">
    <cfRule type="expression" dxfId="4922" priority="5820">
      <formula>(IF($C2355=0,1,0)=1)</formula>
    </cfRule>
  </conditionalFormatting>
  <conditionalFormatting sqref="F2355">
    <cfRule type="expression" dxfId="4921" priority="5819">
      <formula>(IF($C2355=0,1,0)=1)</formula>
    </cfRule>
  </conditionalFormatting>
  <conditionalFormatting sqref="C2358 G2358 E2358">
    <cfRule type="expression" dxfId="4920" priority="5818">
      <formula>(IF($C2358=0,1,0)=1)</formula>
    </cfRule>
  </conditionalFormatting>
  <conditionalFormatting sqref="S2358">
    <cfRule type="dataBar" priority="5817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{D3423D92-28BC-41C7-AC8A-CC95F6A6D7BC}</x14:id>
        </ext>
      </extLst>
    </cfRule>
  </conditionalFormatting>
  <conditionalFormatting sqref="K2358 P2358:S2358">
    <cfRule type="expression" dxfId="4919" priority="5816">
      <formula>(IF($C2358=0,1,0)=1)</formula>
    </cfRule>
  </conditionalFormatting>
  <conditionalFormatting sqref="F2358">
    <cfRule type="expression" dxfId="4918" priority="5815">
      <formula>(IF($C2358=0,1,0)=1)</formula>
    </cfRule>
  </conditionalFormatting>
  <conditionalFormatting sqref="C2360 G2360 E2360">
    <cfRule type="expression" dxfId="4917" priority="5814">
      <formula>(IF($C2360=0,1,0)=1)</formula>
    </cfRule>
  </conditionalFormatting>
  <conditionalFormatting sqref="S2360">
    <cfRule type="dataBar" priority="5813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{51F65A06-CA83-45AE-B57A-FDE1229CEEF0}</x14:id>
        </ext>
      </extLst>
    </cfRule>
  </conditionalFormatting>
  <conditionalFormatting sqref="K2360 P2360:S2360">
    <cfRule type="expression" dxfId="4916" priority="5812">
      <formula>(IF($C2360=0,1,0)=1)</formula>
    </cfRule>
  </conditionalFormatting>
  <conditionalFormatting sqref="F2360">
    <cfRule type="expression" dxfId="4915" priority="5811">
      <formula>(IF($C2360=0,1,0)=1)</formula>
    </cfRule>
  </conditionalFormatting>
  <conditionalFormatting sqref="C2364 G2364 E2364">
    <cfRule type="expression" dxfId="4914" priority="5810">
      <formula>(IF($C2364=0,1,0)=1)</formula>
    </cfRule>
  </conditionalFormatting>
  <conditionalFormatting sqref="S2364">
    <cfRule type="dataBar" priority="5809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{E8956160-B3D3-4820-8909-81AEEEFB1C82}</x14:id>
        </ext>
      </extLst>
    </cfRule>
  </conditionalFormatting>
  <conditionalFormatting sqref="P2364:S2364">
    <cfRule type="expression" dxfId="4913" priority="5808">
      <formula>(IF($C2364=0,1,0)=1)</formula>
    </cfRule>
  </conditionalFormatting>
  <conditionalFormatting sqref="F2364">
    <cfRule type="expression" dxfId="4912" priority="5807">
      <formula>(IF($C2364=0,1,0)=1)</formula>
    </cfRule>
  </conditionalFormatting>
  <conditionalFormatting sqref="S2366">
    <cfRule type="dataBar" priority="5806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{C0CF41DC-7DA1-4ED1-A729-73F0912F53C4}</x14:id>
        </ext>
      </extLst>
    </cfRule>
  </conditionalFormatting>
  <conditionalFormatting sqref="S2367">
    <cfRule type="dataBar" priority="5805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{1A2226B1-6653-45DB-9F52-257F62EFD40F}</x14:id>
        </ext>
      </extLst>
    </cfRule>
  </conditionalFormatting>
  <conditionalFormatting sqref="C2368 G2368 E2368">
    <cfRule type="expression" dxfId="4911" priority="5804">
      <formula>(IF($C2368=0,1,0)=1)</formula>
    </cfRule>
  </conditionalFormatting>
  <conditionalFormatting sqref="S2368">
    <cfRule type="dataBar" priority="5803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{0DDB52BF-9BBF-4BEC-9CEF-66E52494D97A}</x14:id>
        </ext>
      </extLst>
    </cfRule>
  </conditionalFormatting>
  <conditionalFormatting sqref="K2368 P2368:S2368">
    <cfRule type="expression" dxfId="4910" priority="5802">
      <formula>(IF($C2368=0,1,0)=1)</formula>
    </cfRule>
  </conditionalFormatting>
  <conditionalFormatting sqref="F2368">
    <cfRule type="expression" dxfId="4909" priority="5801">
      <formula>(IF($C2368=0,1,0)=1)</formula>
    </cfRule>
  </conditionalFormatting>
  <conditionalFormatting sqref="C2377:E2378">
    <cfRule type="expression" dxfId="4908" priority="5800">
      <formula>(IF($C2377=0,1,0)=1)</formula>
    </cfRule>
  </conditionalFormatting>
  <conditionalFormatting sqref="S2377:S2378">
    <cfRule type="dataBar" priority="5799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{B85E4D4A-05A4-44D2-9317-9E39DF842897}</x14:id>
        </ext>
      </extLst>
    </cfRule>
  </conditionalFormatting>
  <conditionalFormatting sqref="K2377:K2378 P2377:S2378">
    <cfRule type="expression" dxfId="4907" priority="5798">
      <formula>(IF($C2377=0,1,0)=1)</formula>
    </cfRule>
  </conditionalFormatting>
  <conditionalFormatting sqref="F2377:F2378">
    <cfRule type="expression" dxfId="4906" priority="5797">
      <formula>(IF($C2377=0,1,0)=1)</formula>
    </cfRule>
  </conditionalFormatting>
  <conditionalFormatting sqref="C2359 G2359 E2359">
    <cfRule type="expression" dxfId="4905" priority="5788">
      <formula>(IF($C2359=0,1,0)=1)</formula>
    </cfRule>
  </conditionalFormatting>
  <conditionalFormatting sqref="C2357 E2357">
    <cfRule type="expression" dxfId="4904" priority="5792">
      <formula>(IF($C2357=0,1,0)=1)</formula>
    </cfRule>
  </conditionalFormatting>
  <conditionalFormatting sqref="C2356 E2356">
    <cfRule type="expression" dxfId="4903" priority="5796">
      <formula>(IF($C2356=0,1,0)=1)</formula>
    </cfRule>
  </conditionalFormatting>
  <conditionalFormatting sqref="S2356">
    <cfRule type="dataBar" priority="5795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{D38876C3-9624-47BD-8ECD-77FEFA3921D9}</x14:id>
        </ext>
      </extLst>
    </cfRule>
  </conditionalFormatting>
  <conditionalFormatting sqref="K2356 P2356:S2356">
    <cfRule type="expression" dxfId="4902" priority="5794">
      <formula>(IF($C2356=0,1,0)=1)</formula>
    </cfRule>
  </conditionalFormatting>
  <conditionalFormatting sqref="F2356">
    <cfRule type="expression" dxfId="4901" priority="5793">
      <formula>(IF($C2356=0,1,0)=1)</formula>
    </cfRule>
  </conditionalFormatting>
  <conditionalFormatting sqref="S2357">
    <cfRule type="dataBar" priority="5791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{0A56FD08-5A3E-4CA1-87D3-D03218092303}</x14:id>
        </ext>
      </extLst>
    </cfRule>
  </conditionalFormatting>
  <conditionalFormatting sqref="K2357 P2357:S2357">
    <cfRule type="expression" dxfId="4900" priority="5790">
      <formula>(IF($C2357=0,1,0)=1)</formula>
    </cfRule>
  </conditionalFormatting>
  <conditionalFormatting sqref="F2357">
    <cfRule type="expression" dxfId="4899" priority="5789">
      <formula>(IF($C2357=0,1,0)=1)</formula>
    </cfRule>
  </conditionalFormatting>
  <conditionalFormatting sqref="S2359">
    <cfRule type="dataBar" priority="5787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{17DAEA37-B25D-4418-BC88-181044917658}</x14:id>
        </ext>
      </extLst>
    </cfRule>
  </conditionalFormatting>
  <conditionalFormatting sqref="K2359 P2359:S2359">
    <cfRule type="expression" dxfId="4898" priority="5786">
      <formula>(IF($C2359=0,1,0)=1)</formula>
    </cfRule>
  </conditionalFormatting>
  <conditionalFormatting sqref="F2359">
    <cfRule type="expression" dxfId="4897" priority="5785">
      <formula>(IF($C2359=0,1,0)=1)</formula>
    </cfRule>
  </conditionalFormatting>
  <conditionalFormatting sqref="C2361 G2361 E2361">
    <cfRule type="expression" dxfId="4896" priority="5784">
      <formula>(IF($C2361=0,1,0)=1)</formula>
    </cfRule>
  </conditionalFormatting>
  <conditionalFormatting sqref="S2361">
    <cfRule type="dataBar" priority="5783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{F9E3F1A5-B4DA-47CC-B5C1-2CD5ED16AF14}</x14:id>
        </ext>
      </extLst>
    </cfRule>
  </conditionalFormatting>
  <conditionalFormatting sqref="K2361 P2361:S2361">
    <cfRule type="expression" dxfId="4895" priority="5782">
      <formula>(IF($C2361=0,1,0)=1)</formula>
    </cfRule>
  </conditionalFormatting>
  <conditionalFormatting sqref="F2361">
    <cfRule type="expression" dxfId="4894" priority="5781">
      <formula>(IF($C2361=0,1,0)=1)</formula>
    </cfRule>
  </conditionalFormatting>
  <conditionalFormatting sqref="C2387 E2387">
    <cfRule type="expression" dxfId="4893" priority="5759">
      <formula>(IF($C2387=0,1,0)=1)</formula>
    </cfRule>
  </conditionalFormatting>
  <conditionalFormatting sqref="C2362 G2362 E2362">
    <cfRule type="expression" dxfId="4892" priority="5780">
      <formula>(IF($C2362=0,1,0)=1)</formula>
    </cfRule>
  </conditionalFormatting>
  <conditionalFormatting sqref="S2362">
    <cfRule type="dataBar" priority="5779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{2C736EC6-A213-4EC8-8F54-03ACC17D30DA}</x14:id>
        </ext>
      </extLst>
    </cfRule>
  </conditionalFormatting>
  <conditionalFormatting sqref="K2362 P2362:S2362">
    <cfRule type="expression" dxfId="4891" priority="5778">
      <formula>(IF($C2362=0,1,0)=1)</formula>
    </cfRule>
  </conditionalFormatting>
  <conditionalFormatting sqref="F2362">
    <cfRule type="expression" dxfId="4890" priority="5777">
      <formula>(IF($C2362=0,1,0)=1)</formula>
    </cfRule>
  </conditionalFormatting>
  <conditionalFormatting sqref="C2363 G2363 E2363">
    <cfRule type="expression" dxfId="4889" priority="5776">
      <formula>(IF($C2363=0,1,0)=1)</formula>
    </cfRule>
  </conditionalFormatting>
  <conditionalFormatting sqref="S2363">
    <cfRule type="dataBar" priority="5775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{3347544C-9DA3-4650-B124-A2982F7EFB9F}</x14:id>
        </ext>
      </extLst>
    </cfRule>
  </conditionalFormatting>
  <conditionalFormatting sqref="K2363 P2363:S2363">
    <cfRule type="expression" dxfId="4888" priority="5774">
      <formula>(IF($C2363=0,1,0)=1)</formula>
    </cfRule>
  </conditionalFormatting>
  <conditionalFormatting sqref="F2363">
    <cfRule type="expression" dxfId="4887" priority="5773">
      <formula>(IF($C2363=0,1,0)=1)</formula>
    </cfRule>
  </conditionalFormatting>
  <conditionalFormatting sqref="C2380 E2380">
    <cfRule type="expression" dxfId="4886" priority="5756">
      <formula>(IF($C2380=0,1,0)=1)</formula>
    </cfRule>
  </conditionalFormatting>
  <conditionalFormatting sqref="C2365 G2365 E2365">
    <cfRule type="expression" dxfId="4885" priority="5772">
      <formula>(IF($C2365=0,1,0)=1)</formula>
    </cfRule>
  </conditionalFormatting>
  <conditionalFormatting sqref="S2365">
    <cfRule type="dataBar" priority="5771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{BD774CFF-A812-42DD-82E2-BAC313E1A277}</x14:id>
        </ext>
      </extLst>
    </cfRule>
  </conditionalFormatting>
  <conditionalFormatting sqref="K2365 P2365:S2365">
    <cfRule type="expression" dxfId="4884" priority="5770">
      <formula>(IF($C2365=0,1,0)=1)</formula>
    </cfRule>
  </conditionalFormatting>
  <conditionalFormatting sqref="F2365">
    <cfRule type="expression" dxfId="4883" priority="5769">
      <formula>(IF($C2365=0,1,0)=1)</formula>
    </cfRule>
  </conditionalFormatting>
  <conditionalFormatting sqref="K2381 P2381:S2381">
    <cfRule type="expression" dxfId="4882" priority="5751">
      <formula>(IF($C2381=0,1,0)=1)</formula>
    </cfRule>
  </conditionalFormatting>
  <conditionalFormatting sqref="C2379 E2379">
    <cfRule type="expression" dxfId="4881" priority="5768">
      <formula>(IF($C2379=0,1,0)=1)</formula>
    </cfRule>
  </conditionalFormatting>
  <conditionalFormatting sqref="S2379">
    <cfRule type="dataBar" priority="5767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{0631539F-C62F-4B1B-919D-4A72A1641EBA}</x14:id>
        </ext>
      </extLst>
    </cfRule>
  </conditionalFormatting>
  <conditionalFormatting sqref="K2379 P2379:S2379">
    <cfRule type="expression" dxfId="4880" priority="5766">
      <formula>(IF($C2379=0,1,0)=1)</formula>
    </cfRule>
  </conditionalFormatting>
  <conditionalFormatting sqref="C2382 E2382">
    <cfRule type="expression" dxfId="4879" priority="5765">
      <formula>(IF($C2382=0,1,0)=1)</formula>
    </cfRule>
  </conditionalFormatting>
  <conditionalFormatting sqref="S2382">
    <cfRule type="dataBar" priority="5764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{5D091995-CA3B-4899-BF0E-C481CB983640}</x14:id>
        </ext>
      </extLst>
    </cfRule>
  </conditionalFormatting>
  <conditionalFormatting sqref="K2382 P2382:S2382">
    <cfRule type="expression" dxfId="4878" priority="5763">
      <formula>(IF($C2382=0,1,0)=1)</formula>
    </cfRule>
  </conditionalFormatting>
  <conditionalFormatting sqref="C2384 E2384">
    <cfRule type="expression" dxfId="4877" priority="5762">
      <formula>(IF($C2384=0,1,0)=1)</formula>
    </cfRule>
  </conditionalFormatting>
  <conditionalFormatting sqref="S2384">
    <cfRule type="dataBar" priority="5761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{35B25D29-4CD6-4D92-A8FF-6C88FB0CC4A2}</x14:id>
        </ext>
      </extLst>
    </cfRule>
  </conditionalFormatting>
  <conditionalFormatting sqref="K2384 P2384:S2384">
    <cfRule type="expression" dxfId="4876" priority="5760">
      <formula>(IF($C2384=0,1,0)=1)</formula>
    </cfRule>
  </conditionalFormatting>
  <conditionalFormatting sqref="S2387">
    <cfRule type="dataBar" priority="5758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{6542277B-33CB-43B4-9D4B-73F0946950AE}</x14:id>
        </ext>
      </extLst>
    </cfRule>
  </conditionalFormatting>
  <conditionalFormatting sqref="P2387:S2387">
    <cfRule type="expression" dxfId="4875" priority="5757">
      <formula>(IF($C2387=0,1,0)=1)</formula>
    </cfRule>
  </conditionalFormatting>
  <conditionalFormatting sqref="S2380">
    <cfRule type="dataBar" priority="5755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{0A8ADCA6-5580-41A9-A0F2-BF687DADDFF4}</x14:id>
        </ext>
      </extLst>
    </cfRule>
  </conditionalFormatting>
  <conditionalFormatting sqref="P2380:S2380">
    <cfRule type="expression" dxfId="4874" priority="5754">
      <formula>(IF($C2380=0,1,0)=1)</formula>
    </cfRule>
  </conditionalFormatting>
  <conditionalFormatting sqref="C2381 E2381">
    <cfRule type="expression" dxfId="4873" priority="5753">
      <formula>(IF($C2381=0,1,0)=1)</formula>
    </cfRule>
  </conditionalFormatting>
  <conditionalFormatting sqref="S2381">
    <cfRule type="dataBar" priority="5752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{F992F6F6-DE44-4864-9575-5E31A38DA36D}</x14:id>
        </ext>
      </extLst>
    </cfRule>
  </conditionalFormatting>
  <conditionalFormatting sqref="C2383">
    <cfRule type="expression" dxfId="4872" priority="5750">
      <formula>(IF($C2383=0,1,0)=1)</formula>
    </cfRule>
  </conditionalFormatting>
  <conditionalFormatting sqref="S2383">
    <cfRule type="dataBar" priority="5749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{3C1715B1-F131-4B69-81C3-8D8B38D7ABF5}</x14:id>
        </ext>
      </extLst>
    </cfRule>
  </conditionalFormatting>
  <conditionalFormatting sqref="K2383 P2383:S2383">
    <cfRule type="expression" dxfId="4871" priority="5748">
      <formula>(IF($C2383=0,1,0)=1)</formula>
    </cfRule>
  </conditionalFormatting>
  <conditionalFormatting sqref="E2383">
    <cfRule type="expression" dxfId="4870" priority="5747">
      <formula>(IF($C2383=0,1,0)=1)</formula>
    </cfRule>
  </conditionalFormatting>
  <conditionalFormatting sqref="C2386 E2386">
    <cfRule type="expression" dxfId="4869" priority="5746">
      <formula>(IF($C2386=0,1,0)=1)</formula>
    </cfRule>
  </conditionalFormatting>
  <conditionalFormatting sqref="S2386">
    <cfRule type="dataBar" priority="5745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{00731383-9DD9-495F-9F1A-6B4558DD4108}</x14:id>
        </ext>
      </extLst>
    </cfRule>
  </conditionalFormatting>
  <conditionalFormatting sqref="K2386 P2386:S2386">
    <cfRule type="expression" dxfId="4868" priority="5744">
      <formula>(IF($C2386=0,1,0)=1)</formula>
    </cfRule>
  </conditionalFormatting>
  <conditionalFormatting sqref="C2385 E2385">
    <cfRule type="expression" dxfId="4867" priority="5743">
      <formula>(IF($C2385=0,1,0)=1)</formula>
    </cfRule>
  </conditionalFormatting>
  <conditionalFormatting sqref="S2385">
    <cfRule type="dataBar" priority="5742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{87B77428-0CAA-496E-BFB6-BC28B2078CB1}</x14:id>
        </ext>
      </extLst>
    </cfRule>
  </conditionalFormatting>
  <conditionalFormatting sqref="K2385 P2385:S2385">
    <cfRule type="expression" dxfId="4866" priority="5741">
      <formula>(IF($C2385=0,1,0)=1)</formula>
    </cfRule>
  </conditionalFormatting>
  <conditionalFormatting sqref="C2376:G2376 E2369 C2370:E2375 F2369:G2375 E2355:G2368 C2355:D2369">
    <cfRule type="expression" dxfId="4865" priority="5845">
      <formula>$H2355&lt;0</formula>
    </cfRule>
    <cfRule type="expression" dxfId="4864" priority="5846">
      <formula>(IF($C2355=1,1,0)=1)</formula>
    </cfRule>
    <cfRule type="expression" dxfId="4863" priority="5847">
      <formula>(IF($C2355=2,1,0)=1)</formula>
    </cfRule>
    <cfRule type="expression" dxfId="4862" priority="5848">
      <formula>(IF($C2355=3,1,0)=1)</formula>
    </cfRule>
    <cfRule type="expression" dxfId="4861" priority="5849">
      <formula>(IF($C2355=4,1,0)=1)</formula>
    </cfRule>
    <cfRule type="expression" dxfId="4860" priority="5850">
      <formula>(IF($C2355=5,1,0)=1)</formula>
    </cfRule>
    <cfRule type="expression" dxfId="4859" priority="5851">
      <formula>(IF($C2355=6,1,0)=1)</formula>
    </cfRule>
    <cfRule type="expression" dxfId="4858" priority="5852">
      <formula>(IF($C2355=7,1,0)=1)</formula>
    </cfRule>
    <cfRule type="expression" dxfId="4857" priority="5853">
      <formula>(IF($C2355=8,1,0)=1)</formula>
    </cfRule>
    <cfRule type="expression" dxfId="4856" priority="5854">
      <formula>(IF($C2355=9,1,0)=1)</formula>
    </cfRule>
    <cfRule type="expression" dxfId="4855" priority="5855">
      <formula>$H2355=1</formula>
    </cfRule>
  </conditionalFormatting>
  <conditionalFormatting sqref="I2380">
    <cfRule type="expression" dxfId="4854" priority="5740">
      <formula>(IF($C2379=0,1,0)=1)</formula>
    </cfRule>
  </conditionalFormatting>
  <conditionalFormatting sqref="H2355:H2387">
    <cfRule type="iconSet" priority="5880">
      <iconSet iconSet="3Symbols" showValue="0">
        <cfvo type="percent" val="0"/>
        <cfvo type="num" val="0"/>
        <cfvo type="num" val="1"/>
      </iconSet>
    </cfRule>
  </conditionalFormatting>
  <conditionalFormatting sqref="I2355:J2355">
    <cfRule type="expression" dxfId="4853" priority="5739">
      <formula>(IF($C2355=0,1,0)=1)</formula>
    </cfRule>
  </conditionalFormatting>
  <conditionalFormatting sqref="I2356:J2356">
    <cfRule type="expression" dxfId="4852" priority="5738">
      <formula>(IF($C2356=0,1,0)=1)</formula>
    </cfRule>
  </conditionalFormatting>
  <conditionalFormatting sqref="I2357:J2357">
    <cfRule type="expression" dxfId="4851" priority="5737">
      <formula>(IF($C2357=0,1,0)=1)</formula>
    </cfRule>
  </conditionalFormatting>
  <conditionalFormatting sqref="I2358:J2358">
    <cfRule type="expression" dxfId="4850" priority="5736">
      <formula>(IF($C2358=0,1,0)=1)</formula>
    </cfRule>
  </conditionalFormatting>
  <conditionalFormatting sqref="I2359:J2359">
    <cfRule type="expression" dxfId="4849" priority="5735">
      <formula>(IF($C2359=0,1,0)=1)</formula>
    </cfRule>
  </conditionalFormatting>
  <conditionalFormatting sqref="I2362:J2362">
    <cfRule type="expression" dxfId="4848" priority="5734">
      <formula>(IF($C2362=0,1,0)=1)</formula>
    </cfRule>
  </conditionalFormatting>
  <conditionalFormatting sqref="I2363:J2363">
    <cfRule type="expression" dxfId="4847" priority="5733">
      <formula>(IF($C2363=0,1,0)=1)</formula>
    </cfRule>
  </conditionalFormatting>
  <conditionalFormatting sqref="I2360:J2360">
    <cfRule type="expression" dxfId="4846" priority="5732">
      <formula>(IF($C2360=0,1,0)=1)</formula>
    </cfRule>
  </conditionalFormatting>
  <conditionalFormatting sqref="I2361:J2361">
    <cfRule type="expression" dxfId="4845" priority="5731">
      <formula>(IF($C2361=0,1,0)=1)</formula>
    </cfRule>
  </conditionalFormatting>
  <conditionalFormatting sqref="I2365:J2365">
    <cfRule type="expression" dxfId="4844" priority="5730">
      <formula>(IF($C2365=0,1,0)=1)</formula>
    </cfRule>
  </conditionalFormatting>
  <conditionalFormatting sqref="I2366:J2366">
    <cfRule type="expression" dxfId="4843" priority="5729">
      <formula>(IF($C2366=0,1,0)=1)</formula>
    </cfRule>
  </conditionalFormatting>
  <conditionalFormatting sqref="I2367:J2367">
    <cfRule type="expression" dxfId="4842" priority="5728">
      <formula>(IF($C2367=0,1,0)=1)</formula>
    </cfRule>
  </conditionalFormatting>
  <conditionalFormatting sqref="I2368:J2368">
    <cfRule type="expression" dxfId="4841" priority="5727">
      <formula>(IF($C2368=0,1,0)=1)</formula>
    </cfRule>
  </conditionalFormatting>
  <conditionalFormatting sqref="I2369:J2369">
    <cfRule type="expression" dxfId="4840" priority="5726">
      <formula>(IF($C2369=0,1,0)=1)</formula>
    </cfRule>
  </conditionalFormatting>
  <conditionalFormatting sqref="I2370:J2370">
    <cfRule type="expression" dxfId="4839" priority="5725">
      <formula>(IF($C2370=0,1,0)=1)</formula>
    </cfRule>
  </conditionalFormatting>
  <conditionalFormatting sqref="I2371:J2371">
    <cfRule type="expression" dxfId="4838" priority="5724">
      <formula>(IF($C2371=0,1,0)=1)</formula>
    </cfRule>
  </conditionalFormatting>
  <conditionalFormatting sqref="I2372:J2372">
    <cfRule type="expression" dxfId="4837" priority="5723">
      <formula>(IF($C2372=0,1,0)=1)</formula>
    </cfRule>
  </conditionalFormatting>
  <conditionalFormatting sqref="I2373:J2373">
    <cfRule type="expression" dxfId="4836" priority="5722">
      <formula>(IF($C2373=0,1,0)=1)</formula>
    </cfRule>
  </conditionalFormatting>
  <conditionalFormatting sqref="I2375:J2375">
    <cfRule type="expression" dxfId="4835" priority="5721">
      <formula>(IF($C2375=0,1,0)=1)</formula>
    </cfRule>
  </conditionalFormatting>
  <conditionalFormatting sqref="I2378:J2378">
    <cfRule type="expression" dxfId="4834" priority="5720">
      <formula>(IF($C2378=0,1,0)=1)</formula>
    </cfRule>
  </conditionalFormatting>
  <conditionalFormatting sqref="I2379:J2379">
    <cfRule type="expression" dxfId="4833" priority="5719">
      <formula>(IF($C2379=0,1,0)=1)</formula>
    </cfRule>
  </conditionalFormatting>
  <conditionalFormatting sqref="I2378:J2378">
    <cfRule type="expression" dxfId="4832" priority="5718">
      <formula>(IF($C2378=0,1,0)=1)</formula>
    </cfRule>
  </conditionalFormatting>
  <conditionalFormatting sqref="I2379:J2379">
    <cfRule type="expression" dxfId="4831" priority="5717">
      <formula>(IF($C2379=0,1,0)=1)</formula>
    </cfRule>
  </conditionalFormatting>
  <conditionalFormatting sqref="I2377:J2377">
    <cfRule type="expression" dxfId="4830" priority="5716">
      <formula>(IF($C2377=0,1,0)=1)</formula>
    </cfRule>
  </conditionalFormatting>
  <conditionalFormatting sqref="I2376:J2376">
    <cfRule type="expression" dxfId="4829" priority="5715">
      <formula>(IF($C2376=0,1,0)=1)</formula>
    </cfRule>
  </conditionalFormatting>
  <conditionalFormatting sqref="I2381:J2381">
    <cfRule type="expression" dxfId="4828" priority="5714">
      <formula>(IF($C2381=0,1,0)=1)</formula>
    </cfRule>
  </conditionalFormatting>
  <conditionalFormatting sqref="I2384:J2384">
    <cfRule type="expression" dxfId="4827" priority="5713">
      <formula>(IF($C2384=0,1,0)=1)</formula>
    </cfRule>
  </conditionalFormatting>
  <conditionalFormatting sqref="I2385:J2385">
    <cfRule type="expression" dxfId="4826" priority="5712">
      <formula>(IF($C2385=0,1,0)=1)</formula>
    </cfRule>
  </conditionalFormatting>
  <conditionalFormatting sqref="I2382:J2382">
    <cfRule type="expression" dxfId="4825" priority="5711">
      <formula>(IF($C2382=0,1,0)=1)</formula>
    </cfRule>
  </conditionalFormatting>
  <conditionalFormatting sqref="I2383:J2383">
    <cfRule type="expression" dxfId="4824" priority="5710">
      <formula>(IF($C2383=0,1,0)=1)</formula>
    </cfRule>
  </conditionalFormatting>
  <conditionalFormatting sqref="I2386:J2386">
    <cfRule type="expression" dxfId="4823" priority="5709">
      <formula>(IF($C2386=0,1,0)=1)</formula>
    </cfRule>
  </conditionalFormatting>
  <conditionalFormatting sqref="I2387:J2387">
    <cfRule type="expression" dxfId="4822" priority="5708">
      <formula>(IF($C2387=0,1,0)=1)</formula>
    </cfRule>
  </conditionalFormatting>
  <conditionalFormatting sqref="J2380">
    <cfRule type="expression" dxfId="4821" priority="5707">
      <formula>(IF($C2379=0,1,0)=1)</formula>
    </cfRule>
  </conditionalFormatting>
  <conditionalFormatting sqref="I2374">
    <cfRule type="expression" dxfId="4820" priority="5706">
      <formula>(IF($C2373=0,1,0)=1)</formula>
    </cfRule>
  </conditionalFormatting>
  <conditionalFormatting sqref="J2374">
    <cfRule type="expression" dxfId="4819" priority="5705">
      <formula>(IF($C2373=0,1,0)=1)</formula>
    </cfRule>
  </conditionalFormatting>
  <conditionalFormatting sqref="I2364">
    <cfRule type="expression" dxfId="4818" priority="5704">
      <formula>(IF($C2363=0,1,0)=1)</formula>
    </cfRule>
  </conditionalFormatting>
  <conditionalFormatting sqref="J2364">
    <cfRule type="expression" dxfId="4817" priority="5703">
      <formula>(IF($C2363=0,1,0)=1)</formula>
    </cfRule>
  </conditionalFormatting>
  <conditionalFormatting sqref="K2387 K2380 K2374 K2364">
    <cfRule type="expression" dxfId="4816" priority="5702">
      <formula>(IF($C2364=0,1,0)=1)</formula>
    </cfRule>
  </conditionalFormatting>
  <conditionalFormatting sqref="S136:S385">
    <cfRule type="dataBar" priority="5683">
      <dataBar>
        <cfvo type="num" val="0"/>
        <cfvo type="num" val="1"/>
        <color theme="6" tint="0.39997558519241921"/>
      </dataBar>
    </cfRule>
  </conditionalFormatting>
  <conditionalFormatting sqref="H136">
    <cfRule type="iconSet" priority="5684">
      <iconSet iconSet="3Symbols" showValue="0">
        <cfvo type="percent" val="0"/>
        <cfvo type="num" val="0"/>
        <cfvo type="num" val="1"/>
      </iconSet>
    </cfRule>
  </conditionalFormatting>
  <conditionalFormatting sqref="H184:H187 H189:H200">
    <cfRule type="iconSet" priority="5682">
      <iconSet iconSet="3Symbols" showValue="0">
        <cfvo type="percent" val="0"/>
        <cfvo type="num" val="0"/>
        <cfvo type="num" val="1"/>
      </iconSet>
    </cfRule>
  </conditionalFormatting>
  <conditionalFormatting sqref="H198:H200">
    <cfRule type="iconSet" priority="5681">
      <iconSet iconSet="3Symbols" showValue="0">
        <cfvo type="percent" val="0"/>
        <cfvo type="num" val="0"/>
        <cfvo type="num" val="1"/>
      </iconSet>
    </cfRule>
  </conditionalFormatting>
  <conditionalFormatting sqref="H289:H295">
    <cfRule type="iconSet" priority="5680">
      <iconSet iconSet="3Symbols" showValue="0">
        <cfvo type="percent" val="0"/>
        <cfvo type="num" val="0"/>
        <cfvo type="num" val="1"/>
      </iconSet>
    </cfRule>
  </conditionalFormatting>
  <conditionalFormatting sqref="H296">
    <cfRule type="iconSet" priority="5679">
      <iconSet iconSet="3Symbols" showValue="0">
        <cfvo type="percent" val="0"/>
        <cfvo type="num" val="0"/>
        <cfvo type="num" val="1"/>
      </iconSet>
    </cfRule>
  </conditionalFormatting>
  <conditionalFormatting sqref="H137:H141 H157 H173 H175:H180">
    <cfRule type="iconSet" priority="5685">
      <iconSet iconSet="3Symbols" showValue="0">
        <cfvo type="percent" val="0"/>
        <cfvo type="num" val="0"/>
        <cfvo type="num" val="1"/>
      </iconSet>
    </cfRule>
  </conditionalFormatting>
  <conditionalFormatting sqref="C136:G138 C141:F141 C175:G187 C157:F157 C173:F173 C140:G140 C139:E139 G139 C203:D204 C189:G202 C205:G385">
    <cfRule type="expression" dxfId="4815" priority="5686">
      <formula>$H136&lt;0</formula>
    </cfRule>
    <cfRule type="expression" dxfId="4814" priority="5687">
      <formula>(IF($C136=1,1,0)=1)</formula>
    </cfRule>
    <cfRule type="expression" dxfId="4813" priority="5688">
      <formula>(IF($C136=2,1,0)=1)</formula>
    </cfRule>
    <cfRule type="expression" dxfId="4812" priority="5689">
      <formula>(IF($C136=3,1,0)=1)</formula>
    </cfRule>
    <cfRule type="expression" dxfId="4811" priority="5690">
      <formula>(IF($C136=4,1,0)=1)</formula>
    </cfRule>
    <cfRule type="expression" dxfId="4810" priority="5691">
      <formula>(IF($C136=5,1,0)=1)</formula>
    </cfRule>
    <cfRule type="expression" dxfId="4809" priority="5692">
      <formula>(IF($C136=6,1,0)=1)</formula>
    </cfRule>
    <cfRule type="expression" dxfId="4808" priority="5693">
      <formula>(IF($C136=7,1,0)=1)</formula>
    </cfRule>
    <cfRule type="expression" dxfId="4807" priority="5694">
      <formula>(IF($C136=8,1,0)=1)</formula>
    </cfRule>
    <cfRule type="expression" dxfId="4806" priority="5695">
      <formula>(IF($C136=9,1,0)=1)</formula>
    </cfRule>
    <cfRule type="expression" dxfId="4805" priority="5696">
      <formula>$H136=1</formula>
    </cfRule>
  </conditionalFormatting>
  <conditionalFormatting sqref="G141 G157 G173 G204">
    <cfRule type="expression" dxfId="4804" priority="5668">
      <formula>$J141&lt;0</formula>
    </cfRule>
    <cfRule type="expression" dxfId="4803" priority="5669">
      <formula>(IF($C141=1,1,0)=1)</formula>
    </cfRule>
    <cfRule type="expression" dxfId="4802" priority="5670">
      <formula>(IF($C141=2,1,0)=1)</formula>
    </cfRule>
    <cfRule type="expression" dxfId="4801" priority="5671">
      <formula>(IF($C141=3,1,0)=1)</formula>
    </cfRule>
    <cfRule type="expression" dxfId="4800" priority="5672">
      <formula>(IF($C141=4,1,0)=1)</formula>
    </cfRule>
    <cfRule type="expression" dxfId="4799" priority="5673">
      <formula>(IF($C141=5,1,0)=1)</formula>
    </cfRule>
    <cfRule type="expression" dxfId="4798" priority="5674">
      <formula>(IF($C141=6,1,0)=1)</formula>
    </cfRule>
    <cfRule type="expression" dxfId="4797" priority="5675">
      <formula>(IF($C141=7,1,0)=1)</formula>
    </cfRule>
    <cfRule type="expression" dxfId="4796" priority="5676">
      <formula>(IF($C141=8,1,0)=1)</formula>
    </cfRule>
    <cfRule type="expression" dxfId="4795" priority="5677">
      <formula>(IF($C141=9,1,0)=1)</formula>
    </cfRule>
    <cfRule type="expression" dxfId="4794" priority="5678">
      <formula>$J141=1</formula>
    </cfRule>
  </conditionalFormatting>
  <conditionalFormatting sqref="E204">
    <cfRule type="expression" dxfId="4793" priority="5657">
      <formula>$J204&lt;0</formula>
    </cfRule>
    <cfRule type="expression" dxfId="4792" priority="5658">
      <formula>(IF($C204=1,1,0)=1)</formula>
    </cfRule>
    <cfRule type="expression" dxfId="4791" priority="5659">
      <formula>(IF($C204=2,1,0)=1)</formula>
    </cfRule>
    <cfRule type="expression" dxfId="4790" priority="5660">
      <formula>(IF($C204=3,1,0)=1)</formula>
    </cfRule>
    <cfRule type="expression" dxfId="4789" priority="5661">
      <formula>(IF($C204=4,1,0)=1)</formula>
    </cfRule>
    <cfRule type="expression" dxfId="4788" priority="5662">
      <formula>(IF($C204=5,1,0)=1)</formula>
    </cfRule>
    <cfRule type="expression" dxfId="4787" priority="5663">
      <formula>(IF($C204=6,1,0)=1)</formula>
    </cfRule>
    <cfRule type="expression" dxfId="4786" priority="5664">
      <formula>(IF($C204=7,1,0)=1)</formula>
    </cfRule>
    <cfRule type="expression" dxfId="4785" priority="5665">
      <formula>(IF($C204=8,1,0)=1)</formula>
    </cfRule>
    <cfRule type="expression" dxfId="4784" priority="5666">
      <formula>(IF($C204=9,1,0)=1)</formula>
    </cfRule>
    <cfRule type="expression" dxfId="4783" priority="5667">
      <formula>$J204=1</formula>
    </cfRule>
  </conditionalFormatting>
  <conditionalFormatting sqref="F204">
    <cfRule type="expression" dxfId="4782" priority="5646">
      <formula>$J204&lt;0</formula>
    </cfRule>
    <cfRule type="expression" dxfId="4781" priority="5647">
      <formula>(IF($C204=1,1,0)=1)</formula>
    </cfRule>
    <cfRule type="expression" dxfId="4780" priority="5648">
      <formula>(IF($C204=2,1,0)=1)</formula>
    </cfRule>
    <cfRule type="expression" dxfId="4779" priority="5649">
      <formula>(IF($C204=3,1,0)=1)</formula>
    </cfRule>
    <cfRule type="expression" dxfId="4778" priority="5650">
      <formula>(IF($C204=4,1,0)=1)</formula>
    </cfRule>
    <cfRule type="expression" dxfId="4777" priority="5651">
      <formula>(IF($C204=5,1,0)=1)</formula>
    </cfRule>
    <cfRule type="expression" dxfId="4776" priority="5652">
      <formula>(IF($C204=6,1,0)=1)</formula>
    </cfRule>
    <cfRule type="expression" dxfId="4775" priority="5653">
      <formula>(IF($C204=7,1,0)=1)</formula>
    </cfRule>
    <cfRule type="expression" dxfId="4774" priority="5654">
      <formula>(IF($C204=8,1,0)=1)</formula>
    </cfRule>
    <cfRule type="expression" dxfId="4773" priority="5655">
      <formula>(IF($C204=9,1,0)=1)</formula>
    </cfRule>
    <cfRule type="expression" dxfId="4772" priority="5656">
      <formula>$J204=1</formula>
    </cfRule>
  </conditionalFormatting>
  <conditionalFormatting sqref="F204">
    <cfRule type="expression" dxfId="4771" priority="5635">
      <formula>$J204&lt;0</formula>
    </cfRule>
    <cfRule type="expression" dxfId="4770" priority="5636">
      <formula>(IF($C204=1,1,0)=1)</formula>
    </cfRule>
    <cfRule type="expression" dxfId="4769" priority="5637">
      <formula>(IF($C204=2,1,0)=1)</formula>
    </cfRule>
    <cfRule type="expression" dxfId="4768" priority="5638">
      <formula>(IF($C204=3,1,0)=1)</formula>
    </cfRule>
    <cfRule type="expression" dxfId="4767" priority="5639">
      <formula>(IF($C204=4,1,0)=1)</formula>
    </cfRule>
    <cfRule type="expression" dxfId="4766" priority="5640">
      <formula>(IF($C204=5,1,0)=1)</formula>
    </cfRule>
    <cfRule type="expression" dxfId="4765" priority="5641">
      <formula>(IF($C204=6,1,0)=1)</formula>
    </cfRule>
    <cfRule type="expression" dxfId="4764" priority="5642">
      <formula>(IF($C204=7,1,0)=1)</formula>
    </cfRule>
    <cfRule type="expression" dxfId="4763" priority="5643">
      <formula>(IF($C204=8,1,0)=1)</formula>
    </cfRule>
    <cfRule type="expression" dxfId="4762" priority="5644">
      <formula>(IF($C204=9,1,0)=1)</formula>
    </cfRule>
    <cfRule type="expression" dxfId="4761" priority="5645">
      <formula>$J204=1</formula>
    </cfRule>
  </conditionalFormatting>
  <conditionalFormatting sqref="G203">
    <cfRule type="expression" dxfId="4760" priority="5624">
      <formula>$J203&lt;0</formula>
    </cfRule>
    <cfRule type="expression" dxfId="4759" priority="5625">
      <formula>(IF($C203=1,1,0)=1)</formula>
    </cfRule>
    <cfRule type="expression" dxfId="4758" priority="5626">
      <formula>(IF($C203=2,1,0)=1)</formula>
    </cfRule>
    <cfRule type="expression" dxfId="4757" priority="5627">
      <formula>(IF($C203=3,1,0)=1)</formula>
    </cfRule>
    <cfRule type="expression" dxfId="4756" priority="5628">
      <formula>(IF($C203=4,1,0)=1)</formula>
    </cfRule>
    <cfRule type="expression" dxfId="4755" priority="5629">
      <formula>(IF($C203=5,1,0)=1)</formula>
    </cfRule>
    <cfRule type="expression" dxfId="4754" priority="5630">
      <formula>(IF($C203=6,1,0)=1)</formula>
    </cfRule>
    <cfRule type="expression" dxfId="4753" priority="5631">
      <formula>(IF($C203=7,1,0)=1)</formula>
    </cfRule>
    <cfRule type="expression" dxfId="4752" priority="5632">
      <formula>(IF($C203=8,1,0)=1)</formula>
    </cfRule>
    <cfRule type="expression" dxfId="4751" priority="5633">
      <formula>(IF($C203=9,1,0)=1)</formula>
    </cfRule>
    <cfRule type="expression" dxfId="4750" priority="5634">
      <formula>$J203=1</formula>
    </cfRule>
  </conditionalFormatting>
  <conditionalFormatting sqref="E203">
    <cfRule type="expression" dxfId="4749" priority="5613">
      <formula>$J203&lt;0</formula>
    </cfRule>
    <cfRule type="expression" dxfId="4748" priority="5614">
      <formula>(IF($C203=1,1,0)=1)</formula>
    </cfRule>
    <cfRule type="expression" dxfId="4747" priority="5615">
      <formula>(IF($C203=2,1,0)=1)</formula>
    </cfRule>
    <cfRule type="expression" dxfId="4746" priority="5616">
      <formula>(IF($C203=3,1,0)=1)</formula>
    </cfRule>
    <cfRule type="expression" dxfId="4745" priority="5617">
      <formula>(IF($C203=4,1,0)=1)</formula>
    </cfRule>
    <cfRule type="expression" dxfId="4744" priority="5618">
      <formula>(IF($C203=5,1,0)=1)</formula>
    </cfRule>
    <cfRule type="expression" dxfId="4743" priority="5619">
      <formula>(IF($C203=6,1,0)=1)</formula>
    </cfRule>
    <cfRule type="expression" dxfId="4742" priority="5620">
      <formula>(IF($C203=7,1,0)=1)</formula>
    </cfRule>
    <cfRule type="expression" dxfId="4741" priority="5621">
      <formula>(IF($C203=8,1,0)=1)</formula>
    </cfRule>
    <cfRule type="expression" dxfId="4740" priority="5622">
      <formula>(IF($C203=9,1,0)=1)</formula>
    </cfRule>
    <cfRule type="expression" dxfId="4739" priority="5623">
      <formula>$J203=1</formula>
    </cfRule>
  </conditionalFormatting>
  <conditionalFormatting sqref="F203">
    <cfRule type="expression" dxfId="4738" priority="5602">
      <formula>$J203&lt;0</formula>
    </cfRule>
    <cfRule type="expression" dxfId="4737" priority="5603">
      <formula>(IF($C203=1,1,0)=1)</formula>
    </cfRule>
    <cfRule type="expression" dxfId="4736" priority="5604">
      <formula>(IF($C203=2,1,0)=1)</formula>
    </cfRule>
    <cfRule type="expression" dxfId="4735" priority="5605">
      <formula>(IF($C203=3,1,0)=1)</formula>
    </cfRule>
    <cfRule type="expression" dxfId="4734" priority="5606">
      <formula>(IF($C203=4,1,0)=1)</formula>
    </cfRule>
    <cfRule type="expression" dxfId="4733" priority="5607">
      <formula>(IF($C203=5,1,0)=1)</formula>
    </cfRule>
    <cfRule type="expression" dxfId="4732" priority="5608">
      <formula>(IF($C203=6,1,0)=1)</formula>
    </cfRule>
    <cfRule type="expression" dxfId="4731" priority="5609">
      <formula>(IF($C203=7,1,0)=1)</formula>
    </cfRule>
    <cfRule type="expression" dxfId="4730" priority="5610">
      <formula>(IF($C203=8,1,0)=1)</formula>
    </cfRule>
    <cfRule type="expression" dxfId="4729" priority="5611">
      <formula>(IF($C203=9,1,0)=1)</formula>
    </cfRule>
    <cfRule type="expression" dxfId="4728" priority="5612">
      <formula>$J203=1</formula>
    </cfRule>
  </conditionalFormatting>
  <conditionalFormatting sqref="F203">
    <cfRule type="expression" dxfId="4727" priority="5591">
      <formula>$J203&lt;0</formula>
    </cfRule>
    <cfRule type="expression" dxfId="4726" priority="5592">
      <formula>(IF($C203=1,1,0)=1)</formula>
    </cfRule>
    <cfRule type="expression" dxfId="4725" priority="5593">
      <formula>(IF($C203=2,1,0)=1)</formula>
    </cfRule>
    <cfRule type="expression" dxfId="4724" priority="5594">
      <formula>(IF($C203=3,1,0)=1)</formula>
    </cfRule>
    <cfRule type="expression" dxfId="4723" priority="5595">
      <formula>(IF($C203=4,1,0)=1)</formula>
    </cfRule>
    <cfRule type="expression" dxfId="4722" priority="5596">
      <formula>(IF($C203=5,1,0)=1)</formula>
    </cfRule>
    <cfRule type="expression" dxfId="4721" priority="5597">
      <formula>(IF($C203=6,1,0)=1)</formula>
    </cfRule>
    <cfRule type="expression" dxfId="4720" priority="5598">
      <formula>(IF($C203=7,1,0)=1)</formula>
    </cfRule>
    <cfRule type="expression" dxfId="4719" priority="5599">
      <formula>(IF($C203=8,1,0)=1)</formula>
    </cfRule>
    <cfRule type="expression" dxfId="4718" priority="5600">
      <formula>(IF($C203=9,1,0)=1)</formula>
    </cfRule>
    <cfRule type="expression" dxfId="4717" priority="5601">
      <formula>$J203=1</formula>
    </cfRule>
  </conditionalFormatting>
  <conditionalFormatting sqref="H201:H202 H181:H183">
    <cfRule type="iconSet" priority="5697">
      <iconSet iconSet="3Symbols" showValue="0">
        <cfvo type="percent" val="0"/>
        <cfvo type="num" val="0"/>
        <cfvo type="num" val="1"/>
      </iconSet>
    </cfRule>
  </conditionalFormatting>
  <conditionalFormatting sqref="H155:H156">
    <cfRule type="iconSet" priority="5579">
      <iconSet iconSet="3Symbols" showValue="0">
        <cfvo type="percent" val="0"/>
        <cfvo type="num" val="0"/>
        <cfvo type="num" val="1"/>
      </iconSet>
    </cfRule>
  </conditionalFormatting>
  <conditionalFormatting sqref="C155:C156 F155:F156">
    <cfRule type="expression" dxfId="4716" priority="5580">
      <formula>$H155&lt;0</formula>
    </cfRule>
    <cfRule type="expression" dxfId="4715" priority="5581">
      <formula>(IF($C155=1,1,0)=1)</formula>
    </cfRule>
    <cfRule type="expression" dxfId="4714" priority="5582">
      <formula>(IF($C155=2,1,0)=1)</formula>
    </cfRule>
    <cfRule type="expression" dxfId="4713" priority="5583">
      <formula>(IF($C155=3,1,0)=1)</formula>
    </cfRule>
    <cfRule type="expression" dxfId="4712" priority="5584">
      <formula>(IF($C155=4,1,0)=1)</formula>
    </cfRule>
    <cfRule type="expression" dxfId="4711" priority="5585">
      <formula>(IF($C155=5,1,0)=1)</formula>
    </cfRule>
    <cfRule type="expression" dxfId="4710" priority="5586">
      <formula>(IF($C155=6,1,0)=1)</formula>
    </cfRule>
    <cfRule type="expression" dxfId="4709" priority="5587">
      <formula>(IF($C155=7,1,0)=1)</formula>
    </cfRule>
    <cfRule type="expression" dxfId="4708" priority="5588">
      <formula>(IF($C155=8,1,0)=1)</formula>
    </cfRule>
    <cfRule type="expression" dxfId="4707" priority="5589">
      <formula>(IF($C155=9,1,0)=1)</formula>
    </cfRule>
    <cfRule type="expression" dxfId="4706" priority="5590">
      <formula>$H155=1</formula>
    </cfRule>
  </conditionalFormatting>
  <conditionalFormatting sqref="G155:G156">
    <cfRule type="expression" dxfId="4705" priority="5568">
      <formula>$J155&lt;0</formula>
    </cfRule>
    <cfRule type="expression" dxfId="4704" priority="5569">
      <formula>(IF($C155=1,1,0)=1)</formula>
    </cfRule>
    <cfRule type="expression" dxfId="4703" priority="5570">
      <formula>(IF($C155=2,1,0)=1)</formula>
    </cfRule>
    <cfRule type="expression" dxfId="4702" priority="5571">
      <formula>(IF($C155=3,1,0)=1)</formula>
    </cfRule>
    <cfRule type="expression" dxfId="4701" priority="5572">
      <formula>(IF($C155=4,1,0)=1)</formula>
    </cfRule>
    <cfRule type="expression" dxfId="4700" priority="5573">
      <formula>(IF($C155=5,1,0)=1)</formula>
    </cfRule>
    <cfRule type="expression" dxfId="4699" priority="5574">
      <formula>(IF($C155=6,1,0)=1)</formula>
    </cfRule>
    <cfRule type="expression" dxfId="4698" priority="5575">
      <formula>(IF($C155=7,1,0)=1)</formula>
    </cfRule>
    <cfRule type="expression" dxfId="4697" priority="5576">
      <formula>(IF($C155=8,1,0)=1)</formula>
    </cfRule>
    <cfRule type="expression" dxfId="4696" priority="5577">
      <formula>(IF($C155=9,1,0)=1)</formula>
    </cfRule>
    <cfRule type="expression" dxfId="4695" priority="5578">
      <formula>$J155=1</formula>
    </cfRule>
  </conditionalFormatting>
  <conditionalFormatting sqref="H153">
    <cfRule type="iconSet" priority="5556">
      <iconSet iconSet="3Symbols" showValue="0">
        <cfvo type="percent" val="0"/>
        <cfvo type="num" val="0"/>
        <cfvo type="num" val="1"/>
      </iconSet>
    </cfRule>
  </conditionalFormatting>
  <conditionalFormatting sqref="C153 F153">
    <cfRule type="expression" dxfId="4694" priority="5557">
      <formula>$H153&lt;0</formula>
    </cfRule>
    <cfRule type="expression" dxfId="4693" priority="5558">
      <formula>(IF($C153=1,1,0)=1)</formula>
    </cfRule>
    <cfRule type="expression" dxfId="4692" priority="5559">
      <formula>(IF($C153=2,1,0)=1)</formula>
    </cfRule>
    <cfRule type="expression" dxfId="4691" priority="5560">
      <formula>(IF($C153=3,1,0)=1)</formula>
    </cfRule>
    <cfRule type="expression" dxfId="4690" priority="5561">
      <formula>(IF($C153=4,1,0)=1)</formula>
    </cfRule>
    <cfRule type="expression" dxfId="4689" priority="5562">
      <formula>(IF($C153=5,1,0)=1)</formula>
    </cfRule>
    <cfRule type="expression" dxfId="4688" priority="5563">
      <formula>(IF($C153=6,1,0)=1)</formula>
    </cfRule>
    <cfRule type="expression" dxfId="4687" priority="5564">
      <formula>(IF($C153=7,1,0)=1)</formula>
    </cfRule>
    <cfRule type="expression" dxfId="4686" priority="5565">
      <formula>(IF($C153=8,1,0)=1)</formula>
    </cfRule>
    <cfRule type="expression" dxfId="4685" priority="5566">
      <formula>(IF($C153=9,1,0)=1)</formula>
    </cfRule>
    <cfRule type="expression" dxfId="4684" priority="5567">
      <formula>$H153=1</formula>
    </cfRule>
  </conditionalFormatting>
  <conditionalFormatting sqref="G153">
    <cfRule type="expression" dxfId="4683" priority="5545">
      <formula>$J153&lt;0</formula>
    </cfRule>
    <cfRule type="expression" dxfId="4682" priority="5546">
      <formula>(IF($C153=1,1,0)=1)</formula>
    </cfRule>
    <cfRule type="expression" dxfId="4681" priority="5547">
      <formula>(IF($C153=2,1,0)=1)</formula>
    </cfRule>
    <cfRule type="expression" dxfId="4680" priority="5548">
      <formula>(IF($C153=3,1,0)=1)</formula>
    </cfRule>
    <cfRule type="expression" dxfId="4679" priority="5549">
      <formula>(IF($C153=4,1,0)=1)</formula>
    </cfRule>
    <cfRule type="expression" dxfId="4678" priority="5550">
      <formula>(IF($C153=5,1,0)=1)</formula>
    </cfRule>
    <cfRule type="expression" dxfId="4677" priority="5551">
      <formula>(IF($C153=6,1,0)=1)</formula>
    </cfRule>
    <cfRule type="expression" dxfId="4676" priority="5552">
      <formula>(IF($C153=7,1,0)=1)</formula>
    </cfRule>
    <cfRule type="expression" dxfId="4675" priority="5553">
      <formula>(IF($C153=8,1,0)=1)</formula>
    </cfRule>
    <cfRule type="expression" dxfId="4674" priority="5554">
      <formula>(IF($C153=9,1,0)=1)</formula>
    </cfRule>
    <cfRule type="expression" dxfId="4673" priority="5555">
      <formula>$J153=1</formula>
    </cfRule>
  </conditionalFormatting>
  <conditionalFormatting sqref="H152">
    <cfRule type="iconSet" priority="5533">
      <iconSet iconSet="3Symbols" showValue="0">
        <cfvo type="percent" val="0"/>
        <cfvo type="num" val="0"/>
        <cfvo type="num" val="1"/>
      </iconSet>
    </cfRule>
  </conditionalFormatting>
  <conditionalFormatting sqref="C152 F152">
    <cfRule type="expression" dxfId="4672" priority="5534">
      <formula>$H152&lt;0</formula>
    </cfRule>
    <cfRule type="expression" dxfId="4671" priority="5535">
      <formula>(IF($C152=1,1,0)=1)</formula>
    </cfRule>
    <cfRule type="expression" dxfId="4670" priority="5536">
      <formula>(IF($C152=2,1,0)=1)</formula>
    </cfRule>
    <cfRule type="expression" dxfId="4669" priority="5537">
      <formula>(IF($C152=3,1,0)=1)</formula>
    </cfRule>
    <cfRule type="expression" dxfId="4668" priority="5538">
      <formula>(IF($C152=4,1,0)=1)</formula>
    </cfRule>
    <cfRule type="expression" dxfId="4667" priority="5539">
      <formula>(IF($C152=5,1,0)=1)</formula>
    </cfRule>
    <cfRule type="expression" dxfId="4666" priority="5540">
      <formula>(IF($C152=6,1,0)=1)</formula>
    </cfRule>
    <cfRule type="expression" dxfId="4665" priority="5541">
      <formula>(IF($C152=7,1,0)=1)</formula>
    </cfRule>
    <cfRule type="expression" dxfId="4664" priority="5542">
      <formula>(IF($C152=8,1,0)=1)</formula>
    </cfRule>
    <cfRule type="expression" dxfId="4663" priority="5543">
      <formula>(IF($C152=9,1,0)=1)</formula>
    </cfRule>
    <cfRule type="expression" dxfId="4662" priority="5544">
      <formula>$H152=1</formula>
    </cfRule>
  </conditionalFormatting>
  <conditionalFormatting sqref="G152">
    <cfRule type="expression" dxfId="4661" priority="5522">
      <formula>$J152&lt;0</formula>
    </cfRule>
    <cfRule type="expression" dxfId="4660" priority="5523">
      <formula>(IF($C152=1,1,0)=1)</formula>
    </cfRule>
    <cfRule type="expression" dxfId="4659" priority="5524">
      <formula>(IF($C152=2,1,0)=1)</formula>
    </cfRule>
    <cfRule type="expression" dxfId="4658" priority="5525">
      <formula>(IF($C152=3,1,0)=1)</formula>
    </cfRule>
    <cfRule type="expression" dxfId="4657" priority="5526">
      <formula>(IF($C152=4,1,0)=1)</formula>
    </cfRule>
    <cfRule type="expression" dxfId="4656" priority="5527">
      <formula>(IF($C152=5,1,0)=1)</formula>
    </cfRule>
    <cfRule type="expression" dxfId="4655" priority="5528">
      <formula>(IF($C152=6,1,0)=1)</formula>
    </cfRule>
    <cfRule type="expression" dxfId="4654" priority="5529">
      <formula>(IF($C152=7,1,0)=1)</formula>
    </cfRule>
    <cfRule type="expression" dxfId="4653" priority="5530">
      <formula>(IF($C152=8,1,0)=1)</formula>
    </cfRule>
    <cfRule type="expression" dxfId="4652" priority="5531">
      <formula>(IF($C152=9,1,0)=1)</formula>
    </cfRule>
    <cfRule type="expression" dxfId="4651" priority="5532">
      <formula>$J152=1</formula>
    </cfRule>
  </conditionalFormatting>
  <conditionalFormatting sqref="H150">
    <cfRule type="iconSet" priority="5510">
      <iconSet iconSet="3Symbols" showValue="0">
        <cfvo type="percent" val="0"/>
        <cfvo type="num" val="0"/>
        <cfvo type="num" val="1"/>
      </iconSet>
    </cfRule>
  </conditionalFormatting>
  <conditionalFormatting sqref="C150 F150">
    <cfRule type="expression" dxfId="4650" priority="5511">
      <formula>$H150&lt;0</formula>
    </cfRule>
    <cfRule type="expression" dxfId="4649" priority="5512">
      <formula>(IF($C150=1,1,0)=1)</formula>
    </cfRule>
    <cfRule type="expression" dxfId="4648" priority="5513">
      <formula>(IF($C150=2,1,0)=1)</formula>
    </cfRule>
    <cfRule type="expression" dxfId="4647" priority="5514">
      <formula>(IF($C150=3,1,0)=1)</formula>
    </cfRule>
    <cfRule type="expression" dxfId="4646" priority="5515">
      <formula>(IF($C150=4,1,0)=1)</formula>
    </cfRule>
    <cfRule type="expression" dxfId="4645" priority="5516">
      <formula>(IF($C150=5,1,0)=1)</formula>
    </cfRule>
    <cfRule type="expression" dxfId="4644" priority="5517">
      <formula>(IF($C150=6,1,0)=1)</formula>
    </cfRule>
    <cfRule type="expression" dxfId="4643" priority="5518">
      <formula>(IF($C150=7,1,0)=1)</formula>
    </cfRule>
    <cfRule type="expression" dxfId="4642" priority="5519">
      <formula>(IF($C150=8,1,0)=1)</formula>
    </cfRule>
    <cfRule type="expression" dxfId="4641" priority="5520">
      <formula>(IF($C150=9,1,0)=1)</formula>
    </cfRule>
    <cfRule type="expression" dxfId="4640" priority="5521">
      <formula>$H150=1</formula>
    </cfRule>
  </conditionalFormatting>
  <conditionalFormatting sqref="G150">
    <cfRule type="expression" dxfId="4639" priority="5499">
      <formula>$J150&lt;0</formula>
    </cfRule>
    <cfRule type="expression" dxfId="4638" priority="5500">
      <formula>(IF($C150=1,1,0)=1)</formula>
    </cfRule>
    <cfRule type="expression" dxfId="4637" priority="5501">
      <formula>(IF($C150=2,1,0)=1)</formula>
    </cfRule>
    <cfRule type="expression" dxfId="4636" priority="5502">
      <formula>(IF($C150=3,1,0)=1)</formula>
    </cfRule>
    <cfRule type="expression" dxfId="4635" priority="5503">
      <formula>(IF($C150=4,1,0)=1)</formula>
    </cfRule>
    <cfRule type="expression" dxfId="4634" priority="5504">
      <formula>(IF($C150=5,1,0)=1)</formula>
    </cfRule>
    <cfRule type="expression" dxfId="4633" priority="5505">
      <formula>(IF($C150=6,1,0)=1)</formula>
    </cfRule>
    <cfRule type="expression" dxfId="4632" priority="5506">
      <formula>(IF($C150=7,1,0)=1)</formula>
    </cfRule>
    <cfRule type="expression" dxfId="4631" priority="5507">
      <formula>(IF($C150=8,1,0)=1)</formula>
    </cfRule>
    <cfRule type="expression" dxfId="4630" priority="5508">
      <formula>(IF($C150=9,1,0)=1)</formula>
    </cfRule>
    <cfRule type="expression" dxfId="4629" priority="5509">
      <formula>$J150=1</formula>
    </cfRule>
  </conditionalFormatting>
  <conditionalFormatting sqref="H147">
    <cfRule type="iconSet" priority="5487">
      <iconSet iconSet="3Symbols" showValue="0">
        <cfvo type="percent" val="0"/>
        <cfvo type="num" val="0"/>
        <cfvo type="num" val="1"/>
      </iconSet>
    </cfRule>
  </conditionalFormatting>
  <conditionalFormatting sqref="C147 F147">
    <cfRule type="expression" dxfId="4628" priority="5488">
      <formula>$H147&lt;0</formula>
    </cfRule>
    <cfRule type="expression" dxfId="4627" priority="5489">
      <formula>(IF($C147=1,1,0)=1)</formula>
    </cfRule>
    <cfRule type="expression" dxfId="4626" priority="5490">
      <formula>(IF($C147=2,1,0)=1)</formula>
    </cfRule>
    <cfRule type="expression" dxfId="4625" priority="5491">
      <formula>(IF($C147=3,1,0)=1)</formula>
    </cfRule>
    <cfRule type="expression" dxfId="4624" priority="5492">
      <formula>(IF($C147=4,1,0)=1)</formula>
    </cfRule>
    <cfRule type="expression" dxfId="4623" priority="5493">
      <formula>(IF($C147=5,1,0)=1)</formula>
    </cfRule>
    <cfRule type="expression" dxfId="4622" priority="5494">
      <formula>(IF($C147=6,1,0)=1)</formula>
    </cfRule>
    <cfRule type="expression" dxfId="4621" priority="5495">
      <formula>(IF($C147=7,1,0)=1)</formula>
    </cfRule>
    <cfRule type="expression" dxfId="4620" priority="5496">
      <formula>(IF($C147=8,1,0)=1)</formula>
    </cfRule>
    <cfRule type="expression" dxfId="4619" priority="5497">
      <formula>(IF($C147=9,1,0)=1)</formula>
    </cfRule>
    <cfRule type="expression" dxfId="4618" priority="5498">
      <formula>$H147=1</formula>
    </cfRule>
  </conditionalFormatting>
  <conditionalFormatting sqref="G147">
    <cfRule type="expression" dxfId="4617" priority="5476">
      <formula>$J147&lt;0</formula>
    </cfRule>
    <cfRule type="expression" dxfId="4616" priority="5477">
      <formula>(IF($C147=1,1,0)=1)</formula>
    </cfRule>
    <cfRule type="expression" dxfId="4615" priority="5478">
      <formula>(IF($C147=2,1,0)=1)</formula>
    </cfRule>
    <cfRule type="expression" dxfId="4614" priority="5479">
      <formula>(IF($C147=3,1,0)=1)</formula>
    </cfRule>
    <cfRule type="expression" dxfId="4613" priority="5480">
      <formula>(IF($C147=4,1,0)=1)</formula>
    </cfRule>
    <cfRule type="expression" dxfId="4612" priority="5481">
      <formula>(IF($C147=5,1,0)=1)</formula>
    </cfRule>
    <cfRule type="expression" dxfId="4611" priority="5482">
      <formula>(IF($C147=6,1,0)=1)</formula>
    </cfRule>
    <cfRule type="expression" dxfId="4610" priority="5483">
      <formula>(IF($C147=7,1,0)=1)</formula>
    </cfRule>
    <cfRule type="expression" dxfId="4609" priority="5484">
      <formula>(IF($C147=8,1,0)=1)</formula>
    </cfRule>
    <cfRule type="expression" dxfId="4608" priority="5485">
      <formula>(IF($C147=9,1,0)=1)</formula>
    </cfRule>
    <cfRule type="expression" dxfId="4607" priority="5486">
      <formula>$J147=1</formula>
    </cfRule>
  </conditionalFormatting>
  <conditionalFormatting sqref="H142">
    <cfRule type="iconSet" priority="5464">
      <iconSet iconSet="3Symbols" showValue="0">
        <cfvo type="percent" val="0"/>
        <cfvo type="num" val="0"/>
        <cfvo type="num" val="1"/>
      </iconSet>
    </cfRule>
  </conditionalFormatting>
  <conditionalFormatting sqref="C142:D142 F142 D143:D156">
    <cfRule type="expression" dxfId="4606" priority="5465">
      <formula>$H142&lt;0</formula>
    </cfRule>
    <cfRule type="expression" dxfId="4605" priority="5466">
      <formula>(IF($C142=1,1,0)=1)</formula>
    </cfRule>
    <cfRule type="expression" dxfId="4604" priority="5467">
      <formula>(IF($C142=2,1,0)=1)</formula>
    </cfRule>
    <cfRule type="expression" dxfId="4603" priority="5468">
      <formula>(IF($C142=3,1,0)=1)</formula>
    </cfRule>
    <cfRule type="expression" dxfId="4602" priority="5469">
      <formula>(IF($C142=4,1,0)=1)</formula>
    </cfRule>
    <cfRule type="expression" dxfId="4601" priority="5470">
      <formula>(IF($C142=5,1,0)=1)</formula>
    </cfRule>
    <cfRule type="expression" dxfId="4600" priority="5471">
      <formula>(IF($C142=6,1,0)=1)</formula>
    </cfRule>
    <cfRule type="expression" dxfId="4599" priority="5472">
      <formula>(IF($C142=7,1,0)=1)</formula>
    </cfRule>
    <cfRule type="expression" dxfId="4598" priority="5473">
      <formula>(IF($C142=8,1,0)=1)</formula>
    </cfRule>
    <cfRule type="expression" dxfId="4597" priority="5474">
      <formula>(IF($C142=9,1,0)=1)</formula>
    </cfRule>
    <cfRule type="expression" dxfId="4596" priority="5475">
      <formula>$H142=1</formula>
    </cfRule>
  </conditionalFormatting>
  <conditionalFormatting sqref="G142">
    <cfRule type="expression" dxfId="4595" priority="5453">
      <formula>$J142&lt;0</formula>
    </cfRule>
    <cfRule type="expression" dxfId="4594" priority="5454">
      <formula>(IF($C142=1,1,0)=1)</formula>
    </cfRule>
    <cfRule type="expression" dxfId="4593" priority="5455">
      <formula>(IF($C142=2,1,0)=1)</formula>
    </cfRule>
    <cfRule type="expression" dxfId="4592" priority="5456">
      <formula>(IF($C142=3,1,0)=1)</formula>
    </cfRule>
    <cfRule type="expression" dxfId="4591" priority="5457">
      <formula>(IF($C142=4,1,0)=1)</formula>
    </cfRule>
    <cfRule type="expression" dxfId="4590" priority="5458">
      <formula>(IF($C142=5,1,0)=1)</formula>
    </cfRule>
    <cfRule type="expression" dxfId="4589" priority="5459">
      <formula>(IF($C142=6,1,0)=1)</formula>
    </cfRule>
    <cfRule type="expression" dxfId="4588" priority="5460">
      <formula>(IF($C142=7,1,0)=1)</formula>
    </cfRule>
    <cfRule type="expression" dxfId="4587" priority="5461">
      <formula>(IF($C142=8,1,0)=1)</formula>
    </cfRule>
    <cfRule type="expression" dxfId="4586" priority="5462">
      <formula>(IF($C142=9,1,0)=1)</formula>
    </cfRule>
    <cfRule type="expression" dxfId="4585" priority="5463">
      <formula>$J142=1</formula>
    </cfRule>
  </conditionalFormatting>
  <conditionalFormatting sqref="E142 E147 E150 E152:E153 E155:E156">
    <cfRule type="expression" dxfId="4584" priority="5442">
      <formula>$J142&lt;0</formula>
    </cfRule>
    <cfRule type="expression" dxfId="4583" priority="5443">
      <formula>(IF($C142=1,1,0)=1)</formula>
    </cfRule>
    <cfRule type="expression" dxfId="4582" priority="5444">
      <formula>(IF($C142=2,1,0)=1)</formula>
    </cfRule>
    <cfRule type="expression" dxfId="4581" priority="5445">
      <formula>(IF($C142=3,1,0)=1)</formula>
    </cfRule>
    <cfRule type="expression" dxfId="4580" priority="5446">
      <formula>(IF($C142=4,1,0)=1)</formula>
    </cfRule>
    <cfRule type="expression" dxfId="4579" priority="5447">
      <formula>(IF($C142=5,1,0)=1)</formula>
    </cfRule>
    <cfRule type="expression" dxfId="4578" priority="5448">
      <formula>(IF($C142=6,1,0)=1)</formula>
    </cfRule>
    <cfRule type="expression" dxfId="4577" priority="5449">
      <formula>(IF($C142=7,1,0)=1)</formula>
    </cfRule>
    <cfRule type="expression" dxfId="4576" priority="5450">
      <formula>(IF($C142=8,1,0)=1)</formula>
    </cfRule>
    <cfRule type="expression" dxfId="4575" priority="5451">
      <formula>(IF($C142=9,1,0)=1)</formula>
    </cfRule>
    <cfRule type="expression" dxfId="4574" priority="5452">
      <formula>$J142=1</formula>
    </cfRule>
  </conditionalFormatting>
  <conditionalFormatting sqref="E142 E153 E147 E150 E155:E156">
    <cfRule type="expression" dxfId="4573" priority="5431">
      <formula>$J142&lt;0</formula>
    </cfRule>
    <cfRule type="expression" dxfId="4572" priority="5432">
      <formula>(IF($C142=1,1,0)=1)</formula>
    </cfRule>
    <cfRule type="expression" dxfId="4571" priority="5433">
      <formula>(IF($C142=2,1,0)=1)</formula>
    </cfRule>
    <cfRule type="expression" dxfId="4570" priority="5434">
      <formula>(IF($C142=3,1,0)=1)</formula>
    </cfRule>
    <cfRule type="expression" dxfId="4569" priority="5435">
      <formula>(IF($C142=4,1,0)=1)</formula>
    </cfRule>
    <cfRule type="expression" dxfId="4568" priority="5436">
      <formula>(IF($C142=5,1,0)=1)</formula>
    </cfRule>
    <cfRule type="expression" dxfId="4567" priority="5437">
      <formula>(IF($C142=6,1,0)=1)</formula>
    </cfRule>
    <cfRule type="expression" dxfId="4566" priority="5438">
      <formula>(IF($C142=7,1,0)=1)</formula>
    </cfRule>
    <cfRule type="expression" dxfId="4565" priority="5439">
      <formula>(IF($C142=8,1,0)=1)</formula>
    </cfRule>
    <cfRule type="expression" dxfId="4564" priority="5440">
      <formula>(IF($C142=9,1,0)=1)</formula>
    </cfRule>
    <cfRule type="expression" dxfId="4563" priority="5441">
      <formula>$J142=1</formula>
    </cfRule>
  </conditionalFormatting>
  <conditionalFormatting sqref="E152">
    <cfRule type="expression" dxfId="4562" priority="5420">
      <formula>$J152&lt;0</formula>
    </cfRule>
    <cfRule type="expression" dxfId="4561" priority="5421">
      <formula>(IF($C152=1,1,0)=1)</formula>
    </cfRule>
    <cfRule type="expression" dxfId="4560" priority="5422">
      <formula>(IF($C152=2,1,0)=1)</formula>
    </cfRule>
    <cfRule type="expression" dxfId="4559" priority="5423">
      <formula>(IF($C152=3,1,0)=1)</formula>
    </cfRule>
    <cfRule type="expression" dxfId="4558" priority="5424">
      <formula>(IF($C152=4,1,0)=1)</formula>
    </cfRule>
    <cfRule type="expression" dxfId="4557" priority="5425">
      <formula>(IF($C152=5,1,0)=1)</formula>
    </cfRule>
    <cfRule type="expression" dxfId="4556" priority="5426">
      <formula>(IF($C152=6,1,0)=1)</formula>
    </cfRule>
    <cfRule type="expression" dxfId="4555" priority="5427">
      <formula>(IF($C152=7,1,0)=1)</formula>
    </cfRule>
    <cfRule type="expression" dxfId="4554" priority="5428">
      <formula>(IF($C152=8,1,0)=1)</formula>
    </cfRule>
    <cfRule type="expression" dxfId="4553" priority="5429">
      <formula>(IF($C152=9,1,0)=1)</formula>
    </cfRule>
    <cfRule type="expression" dxfId="4552" priority="5430">
      <formula>$J152=1</formula>
    </cfRule>
  </conditionalFormatting>
  <conditionalFormatting sqref="H172">
    <cfRule type="iconSet" priority="5408">
      <iconSet iconSet="3Symbols" showValue="0">
        <cfvo type="percent" val="0"/>
        <cfvo type="num" val="0"/>
        <cfvo type="num" val="1"/>
      </iconSet>
    </cfRule>
  </conditionalFormatting>
  <conditionalFormatting sqref="C172 F172">
    <cfRule type="expression" dxfId="4551" priority="5409">
      <formula>$H172&lt;0</formula>
    </cfRule>
    <cfRule type="expression" dxfId="4550" priority="5410">
      <formula>(IF($C172=1,1,0)=1)</formula>
    </cfRule>
    <cfRule type="expression" dxfId="4549" priority="5411">
      <formula>(IF($C172=2,1,0)=1)</formula>
    </cfRule>
    <cfRule type="expression" dxfId="4548" priority="5412">
      <formula>(IF($C172=3,1,0)=1)</formula>
    </cfRule>
    <cfRule type="expression" dxfId="4547" priority="5413">
      <formula>(IF($C172=4,1,0)=1)</formula>
    </cfRule>
    <cfRule type="expression" dxfId="4546" priority="5414">
      <formula>(IF($C172=5,1,0)=1)</formula>
    </cfRule>
    <cfRule type="expression" dxfId="4545" priority="5415">
      <formula>(IF($C172=6,1,0)=1)</formula>
    </cfRule>
    <cfRule type="expression" dxfId="4544" priority="5416">
      <formula>(IF($C172=7,1,0)=1)</formula>
    </cfRule>
    <cfRule type="expression" dxfId="4543" priority="5417">
      <formula>(IF($C172=8,1,0)=1)</formula>
    </cfRule>
    <cfRule type="expression" dxfId="4542" priority="5418">
      <formula>(IF($C172=9,1,0)=1)</formula>
    </cfRule>
    <cfRule type="expression" dxfId="4541" priority="5419">
      <formula>$H172=1</formula>
    </cfRule>
  </conditionalFormatting>
  <conditionalFormatting sqref="H174">
    <cfRule type="iconSet" priority="5396">
      <iconSet iconSet="3Symbols" showValue="0">
        <cfvo type="percent" val="0"/>
        <cfvo type="num" val="0"/>
        <cfvo type="num" val="1"/>
      </iconSet>
    </cfRule>
  </conditionalFormatting>
  <conditionalFormatting sqref="C174:F174">
    <cfRule type="expression" dxfId="4540" priority="5397">
      <formula>$H174&lt;0</formula>
    </cfRule>
    <cfRule type="expression" dxfId="4539" priority="5398">
      <formula>(IF($C174=1,1,0)=1)</formula>
    </cfRule>
    <cfRule type="expression" dxfId="4538" priority="5399">
      <formula>(IF($C174=2,1,0)=1)</formula>
    </cfRule>
    <cfRule type="expression" dxfId="4537" priority="5400">
      <formula>(IF($C174=3,1,0)=1)</formula>
    </cfRule>
    <cfRule type="expression" dxfId="4536" priority="5401">
      <formula>(IF($C174=4,1,0)=1)</formula>
    </cfRule>
    <cfRule type="expression" dxfId="4535" priority="5402">
      <formula>(IF($C174=5,1,0)=1)</formula>
    </cfRule>
    <cfRule type="expression" dxfId="4534" priority="5403">
      <formula>(IF($C174=6,1,0)=1)</formula>
    </cfRule>
    <cfRule type="expression" dxfId="4533" priority="5404">
      <formula>(IF($C174=7,1,0)=1)</formula>
    </cfRule>
    <cfRule type="expression" dxfId="4532" priority="5405">
      <formula>(IF($C174=8,1,0)=1)</formula>
    </cfRule>
    <cfRule type="expression" dxfId="4531" priority="5406">
      <formula>(IF($C174=9,1,0)=1)</formula>
    </cfRule>
    <cfRule type="expression" dxfId="4530" priority="5407">
      <formula>$H174=1</formula>
    </cfRule>
  </conditionalFormatting>
  <conditionalFormatting sqref="G174">
    <cfRule type="expression" dxfId="4529" priority="5385">
      <formula>$J174&lt;0</formula>
    </cfRule>
    <cfRule type="expression" dxfId="4528" priority="5386">
      <formula>(IF($C174=1,1,0)=1)</formula>
    </cfRule>
    <cfRule type="expression" dxfId="4527" priority="5387">
      <formula>(IF($C174=2,1,0)=1)</formula>
    </cfRule>
    <cfRule type="expression" dxfId="4526" priority="5388">
      <formula>(IF($C174=3,1,0)=1)</formula>
    </cfRule>
    <cfRule type="expression" dxfId="4525" priority="5389">
      <formula>(IF($C174=4,1,0)=1)</formula>
    </cfRule>
    <cfRule type="expression" dxfId="4524" priority="5390">
      <formula>(IF($C174=5,1,0)=1)</formula>
    </cfRule>
    <cfRule type="expression" dxfId="4523" priority="5391">
      <formula>(IF($C174=6,1,0)=1)</formula>
    </cfRule>
    <cfRule type="expression" dxfId="4522" priority="5392">
      <formula>(IF($C174=7,1,0)=1)</formula>
    </cfRule>
    <cfRule type="expression" dxfId="4521" priority="5393">
      <formula>(IF($C174=8,1,0)=1)</formula>
    </cfRule>
    <cfRule type="expression" dxfId="4520" priority="5394">
      <formula>(IF($C174=9,1,0)=1)</formula>
    </cfRule>
    <cfRule type="expression" dxfId="4519" priority="5395">
      <formula>$J174=1</formula>
    </cfRule>
  </conditionalFormatting>
  <conditionalFormatting sqref="H170:H171">
    <cfRule type="iconSet" priority="5373">
      <iconSet iconSet="3Symbols" showValue="0">
        <cfvo type="percent" val="0"/>
        <cfvo type="num" val="0"/>
        <cfvo type="num" val="1"/>
      </iconSet>
    </cfRule>
  </conditionalFormatting>
  <conditionalFormatting sqref="C170:C171 F170:F171">
    <cfRule type="expression" dxfId="4518" priority="5374">
      <formula>$H170&lt;0</formula>
    </cfRule>
    <cfRule type="expression" dxfId="4517" priority="5375">
      <formula>(IF($C170=1,1,0)=1)</formula>
    </cfRule>
    <cfRule type="expression" dxfId="4516" priority="5376">
      <formula>(IF($C170=2,1,0)=1)</formula>
    </cfRule>
    <cfRule type="expression" dxfId="4515" priority="5377">
      <formula>(IF($C170=3,1,0)=1)</formula>
    </cfRule>
    <cfRule type="expression" dxfId="4514" priority="5378">
      <formula>(IF($C170=4,1,0)=1)</formula>
    </cfRule>
    <cfRule type="expression" dxfId="4513" priority="5379">
      <formula>(IF($C170=5,1,0)=1)</formula>
    </cfRule>
    <cfRule type="expression" dxfId="4512" priority="5380">
      <formula>(IF($C170=6,1,0)=1)</formula>
    </cfRule>
    <cfRule type="expression" dxfId="4511" priority="5381">
      <formula>(IF($C170=7,1,0)=1)</formula>
    </cfRule>
    <cfRule type="expression" dxfId="4510" priority="5382">
      <formula>(IF($C170=8,1,0)=1)</formula>
    </cfRule>
    <cfRule type="expression" dxfId="4509" priority="5383">
      <formula>(IF($C170=9,1,0)=1)</formula>
    </cfRule>
    <cfRule type="expression" dxfId="4508" priority="5384">
      <formula>$H170=1</formula>
    </cfRule>
  </conditionalFormatting>
  <conditionalFormatting sqref="H167">
    <cfRule type="iconSet" priority="5361">
      <iconSet iconSet="3Symbols" showValue="0">
        <cfvo type="percent" val="0"/>
        <cfvo type="num" val="0"/>
        <cfvo type="num" val="1"/>
      </iconSet>
    </cfRule>
  </conditionalFormatting>
  <conditionalFormatting sqref="C167 F167">
    <cfRule type="expression" dxfId="4507" priority="5362">
      <formula>$H167&lt;0</formula>
    </cfRule>
    <cfRule type="expression" dxfId="4506" priority="5363">
      <formula>(IF($C167=1,1,0)=1)</formula>
    </cfRule>
    <cfRule type="expression" dxfId="4505" priority="5364">
      <formula>(IF($C167=2,1,0)=1)</formula>
    </cfRule>
    <cfRule type="expression" dxfId="4504" priority="5365">
      <formula>(IF($C167=3,1,0)=1)</formula>
    </cfRule>
    <cfRule type="expression" dxfId="4503" priority="5366">
      <formula>(IF($C167=4,1,0)=1)</formula>
    </cfRule>
    <cfRule type="expression" dxfId="4502" priority="5367">
      <formula>(IF($C167=5,1,0)=1)</formula>
    </cfRule>
    <cfRule type="expression" dxfId="4501" priority="5368">
      <formula>(IF($C167=6,1,0)=1)</formula>
    </cfRule>
    <cfRule type="expression" dxfId="4500" priority="5369">
      <formula>(IF($C167=7,1,0)=1)</formula>
    </cfRule>
    <cfRule type="expression" dxfId="4499" priority="5370">
      <formula>(IF($C167=8,1,0)=1)</formula>
    </cfRule>
    <cfRule type="expression" dxfId="4498" priority="5371">
      <formula>(IF($C167=9,1,0)=1)</formula>
    </cfRule>
    <cfRule type="expression" dxfId="4497" priority="5372">
      <formula>$H167=1</formula>
    </cfRule>
  </conditionalFormatting>
  <conditionalFormatting sqref="H166">
    <cfRule type="iconSet" priority="5349">
      <iconSet iconSet="3Symbols" showValue="0">
        <cfvo type="percent" val="0"/>
        <cfvo type="num" val="0"/>
        <cfvo type="num" val="1"/>
      </iconSet>
    </cfRule>
  </conditionalFormatting>
  <conditionalFormatting sqref="C166 F166">
    <cfRule type="expression" dxfId="4496" priority="5350">
      <formula>$H166&lt;0</formula>
    </cfRule>
    <cfRule type="expression" dxfId="4495" priority="5351">
      <formula>(IF($C166=1,1,0)=1)</formula>
    </cfRule>
    <cfRule type="expression" dxfId="4494" priority="5352">
      <formula>(IF($C166=2,1,0)=1)</formula>
    </cfRule>
    <cfRule type="expression" dxfId="4493" priority="5353">
      <formula>(IF($C166=3,1,0)=1)</formula>
    </cfRule>
    <cfRule type="expression" dxfId="4492" priority="5354">
      <formula>(IF($C166=4,1,0)=1)</formula>
    </cfRule>
    <cfRule type="expression" dxfId="4491" priority="5355">
      <formula>(IF($C166=5,1,0)=1)</formula>
    </cfRule>
    <cfRule type="expression" dxfId="4490" priority="5356">
      <formula>(IF($C166=6,1,0)=1)</formula>
    </cfRule>
    <cfRule type="expression" dxfId="4489" priority="5357">
      <formula>(IF($C166=7,1,0)=1)</formula>
    </cfRule>
    <cfRule type="expression" dxfId="4488" priority="5358">
      <formula>(IF($C166=8,1,0)=1)</formula>
    </cfRule>
    <cfRule type="expression" dxfId="4487" priority="5359">
      <formula>(IF($C166=9,1,0)=1)</formula>
    </cfRule>
    <cfRule type="expression" dxfId="4486" priority="5360">
      <formula>$H166=1</formula>
    </cfRule>
  </conditionalFormatting>
  <conditionalFormatting sqref="H165">
    <cfRule type="iconSet" priority="5337">
      <iconSet iconSet="3Symbols" showValue="0">
        <cfvo type="percent" val="0"/>
        <cfvo type="num" val="0"/>
        <cfvo type="num" val="1"/>
      </iconSet>
    </cfRule>
  </conditionalFormatting>
  <conditionalFormatting sqref="C165 F165">
    <cfRule type="expression" dxfId="4485" priority="5338">
      <formula>$H165&lt;0</formula>
    </cfRule>
    <cfRule type="expression" dxfId="4484" priority="5339">
      <formula>(IF($C165=1,1,0)=1)</formula>
    </cfRule>
    <cfRule type="expression" dxfId="4483" priority="5340">
      <formula>(IF($C165=2,1,0)=1)</formula>
    </cfRule>
    <cfRule type="expression" dxfId="4482" priority="5341">
      <formula>(IF($C165=3,1,0)=1)</formula>
    </cfRule>
    <cfRule type="expression" dxfId="4481" priority="5342">
      <formula>(IF($C165=4,1,0)=1)</formula>
    </cfRule>
    <cfRule type="expression" dxfId="4480" priority="5343">
      <formula>(IF($C165=5,1,0)=1)</formula>
    </cfRule>
    <cfRule type="expression" dxfId="4479" priority="5344">
      <formula>(IF($C165=6,1,0)=1)</formula>
    </cfRule>
    <cfRule type="expression" dxfId="4478" priority="5345">
      <formula>(IF($C165=7,1,0)=1)</formula>
    </cfRule>
    <cfRule type="expression" dxfId="4477" priority="5346">
      <formula>(IF($C165=8,1,0)=1)</formula>
    </cfRule>
    <cfRule type="expression" dxfId="4476" priority="5347">
      <formula>(IF($C165=9,1,0)=1)</formula>
    </cfRule>
    <cfRule type="expression" dxfId="4475" priority="5348">
      <formula>$H165=1</formula>
    </cfRule>
  </conditionalFormatting>
  <conditionalFormatting sqref="H164">
    <cfRule type="iconSet" priority="5325">
      <iconSet iconSet="3Symbols" showValue="0">
        <cfvo type="percent" val="0"/>
        <cfvo type="num" val="0"/>
        <cfvo type="num" val="1"/>
      </iconSet>
    </cfRule>
  </conditionalFormatting>
  <conditionalFormatting sqref="C164 F164">
    <cfRule type="expression" dxfId="4474" priority="5326">
      <formula>$H164&lt;0</formula>
    </cfRule>
    <cfRule type="expression" dxfId="4473" priority="5327">
      <formula>(IF($C164=1,1,0)=1)</formula>
    </cfRule>
    <cfRule type="expression" dxfId="4472" priority="5328">
      <formula>(IF($C164=2,1,0)=1)</formula>
    </cfRule>
    <cfRule type="expression" dxfId="4471" priority="5329">
      <formula>(IF($C164=3,1,0)=1)</formula>
    </cfRule>
    <cfRule type="expression" dxfId="4470" priority="5330">
      <formula>(IF($C164=4,1,0)=1)</formula>
    </cfRule>
    <cfRule type="expression" dxfId="4469" priority="5331">
      <formula>(IF($C164=5,1,0)=1)</formula>
    </cfRule>
    <cfRule type="expression" dxfId="4468" priority="5332">
      <formula>(IF($C164=6,1,0)=1)</formula>
    </cfRule>
    <cfRule type="expression" dxfId="4467" priority="5333">
      <formula>(IF($C164=7,1,0)=1)</formula>
    </cfRule>
    <cfRule type="expression" dxfId="4466" priority="5334">
      <formula>(IF($C164=8,1,0)=1)</formula>
    </cfRule>
    <cfRule type="expression" dxfId="4465" priority="5335">
      <formula>(IF($C164=9,1,0)=1)</formula>
    </cfRule>
    <cfRule type="expression" dxfId="4464" priority="5336">
      <formula>$H164=1</formula>
    </cfRule>
  </conditionalFormatting>
  <conditionalFormatting sqref="H144">
    <cfRule type="iconSet" priority="5313">
      <iconSet iconSet="3Symbols" showValue="0">
        <cfvo type="percent" val="0"/>
        <cfvo type="num" val="0"/>
        <cfvo type="num" val="1"/>
      </iconSet>
    </cfRule>
  </conditionalFormatting>
  <conditionalFormatting sqref="C144 F144">
    <cfRule type="expression" dxfId="4463" priority="5314">
      <formula>$H144&lt;0</formula>
    </cfRule>
    <cfRule type="expression" dxfId="4462" priority="5315">
      <formula>(IF($C144=1,1,0)=1)</formula>
    </cfRule>
    <cfRule type="expression" dxfId="4461" priority="5316">
      <formula>(IF($C144=2,1,0)=1)</formula>
    </cfRule>
    <cfRule type="expression" dxfId="4460" priority="5317">
      <formula>(IF($C144=3,1,0)=1)</formula>
    </cfRule>
    <cfRule type="expression" dxfId="4459" priority="5318">
      <formula>(IF($C144=4,1,0)=1)</formula>
    </cfRule>
    <cfRule type="expression" dxfId="4458" priority="5319">
      <formula>(IF($C144=5,1,0)=1)</formula>
    </cfRule>
    <cfRule type="expression" dxfId="4457" priority="5320">
      <formula>(IF($C144=6,1,0)=1)</formula>
    </cfRule>
    <cfRule type="expression" dxfId="4456" priority="5321">
      <formula>(IF($C144=7,1,0)=1)</formula>
    </cfRule>
    <cfRule type="expression" dxfId="4455" priority="5322">
      <formula>(IF($C144=8,1,0)=1)</formula>
    </cfRule>
    <cfRule type="expression" dxfId="4454" priority="5323">
      <formula>(IF($C144=9,1,0)=1)</formula>
    </cfRule>
    <cfRule type="expression" dxfId="4453" priority="5324">
      <formula>$H144=1</formula>
    </cfRule>
  </conditionalFormatting>
  <conditionalFormatting sqref="G144">
    <cfRule type="expression" dxfId="4452" priority="5302">
      <formula>$J144&lt;0</formula>
    </cfRule>
    <cfRule type="expression" dxfId="4451" priority="5303">
      <formula>(IF($C144=1,1,0)=1)</formula>
    </cfRule>
    <cfRule type="expression" dxfId="4450" priority="5304">
      <formula>(IF($C144=2,1,0)=1)</formula>
    </cfRule>
    <cfRule type="expression" dxfId="4449" priority="5305">
      <formula>(IF($C144=3,1,0)=1)</formula>
    </cfRule>
    <cfRule type="expression" dxfId="4448" priority="5306">
      <formula>(IF($C144=4,1,0)=1)</formula>
    </cfRule>
    <cfRule type="expression" dxfId="4447" priority="5307">
      <formula>(IF($C144=5,1,0)=1)</formula>
    </cfRule>
    <cfRule type="expression" dxfId="4446" priority="5308">
      <formula>(IF($C144=6,1,0)=1)</formula>
    </cfRule>
    <cfRule type="expression" dxfId="4445" priority="5309">
      <formula>(IF($C144=7,1,0)=1)</formula>
    </cfRule>
    <cfRule type="expression" dxfId="4444" priority="5310">
      <formula>(IF($C144=8,1,0)=1)</formula>
    </cfRule>
    <cfRule type="expression" dxfId="4443" priority="5311">
      <formula>(IF($C144=9,1,0)=1)</formula>
    </cfRule>
    <cfRule type="expression" dxfId="4442" priority="5312">
      <formula>$J144=1</formula>
    </cfRule>
  </conditionalFormatting>
  <conditionalFormatting sqref="E144">
    <cfRule type="expression" dxfId="4441" priority="5291">
      <formula>$J144&lt;0</formula>
    </cfRule>
    <cfRule type="expression" dxfId="4440" priority="5292">
      <formula>(IF($C144=1,1,0)=1)</formula>
    </cfRule>
    <cfRule type="expression" dxfId="4439" priority="5293">
      <formula>(IF($C144=2,1,0)=1)</formula>
    </cfRule>
    <cfRule type="expression" dxfId="4438" priority="5294">
      <formula>(IF($C144=3,1,0)=1)</formula>
    </cfRule>
    <cfRule type="expression" dxfId="4437" priority="5295">
      <formula>(IF($C144=4,1,0)=1)</formula>
    </cfRule>
    <cfRule type="expression" dxfId="4436" priority="5296">
      <formula>(IF($C144=5,1,0)=1)</formula>
    </cfRule>
    <cfRule type="expression" dxfId="4435" priority="5297">
      <formula>(IF($C144=6,1,0)=1)</formula>
    </cfRule>
    <cfRule type="expression" dxfId="4434" priority="5298">
      <formula>(IF($C144=7,1,0)=1)</formula>
    </cfRule>
    <cfRule type="expression" dxfId="4433" priority="5299">
      <formula>(IF($C144=8,1,0)=1)</formula>
    </cfRule>
    <cfRule type="expression" dxfId="4432" priority="5300">
      <formula>(IF($C144=9,1,0)=1)</formula>
    </cfRule>
    <cfRule type="expression" dxfId="4431" priority="5301">
      <formula>$J144=1</formula>
    </cfRule>
  </conditionalFormatting>
  <conditionalFormatting sqref="E144">
    <cfRule type="expression" dxfId="4430" priority="5280">
      <formula>$J144&lt;0</formula>
    </cfRule>
    <cfRule type="expression" dxfId="4429" priority="5281">
      <formula>(IF($C144=1,1,0)=1)</formula>
    </cfRule>
    <cfRule type="expression" dxfId="4428" priority="5282">
      <formula>(IF($C144=2,1,0)=1)</formula>
    </cfRule>
    <cfRule type="expression" dxfId="4427" priority="5283">
      <formula>(IF($C144=3,1,0)=1)</formula>
    </cfRule>
    <cfRule type="expression" dxfId="4426" priority="5284">
      <formula>(IF($C144=4,1,0)=1)</formula>
    </cfRule>
    <cfRule type="expression" dxfId="4425" priority="5285">
      <formula>(IF($C144=5,1,0)=1)</formula>
    </cfRule>
    <cfRule type="expression" dxfId="4424" priority="5286">
      <formula>(IF($C144=6,1,0)=1)</formula>
    </cfRule>
    <cfRule type="expression" dxfId="4423" priority="5287">
      <formula>(IF($C144=7,1,0)=1)</formula>
    </cfRule>
    <cfRule type="expression" dxfId="4422" priority="5288">
      <formula>(IF($C144=8,1,0)=1)</formula>
    </cfRule>
    <cfRule type="expression" dxfId="4421" priority="5289">
      <formula>(IF($C144=9,1,0)=1)</formula>
    </cfRule>
    <cfRule type="expression" dxfId="4420" priority="5290">
      <formula>$J144=1</formula>
    </cfRule>
  </conditionalFormatting>
  <conditionalFormatting sqref="H143">
    <cfRule type="iconSet" priority="5268">
      <iconSet iconSet="3Symbols" showValue="0">
        <cfvo type="percent" val="0"/>
        <cfvo type="num" val="0"/>
        <cfvo type="num" val="1"/>
      </iconSet>
    </cfRule>
  </conditionalFormatting>
  <conditionalFormatting sqref="C143 F143">
    <cfRule type="expression" dxfId="4419" priority="5269">
      <formula>$H143&lt;0</formula>
    </cfRule>
    <cfRule type="expression" dxfId="4418" priority="5270">
      <formula>(IF($C143=1,1,0)=1)</formula>
    </cfRule>
    <cfRule type="expression" dxfId="4417" priority="5271">
      <formula>(IF($C143=2,1,0)=1)</formula>
    </cfRule>
    <cfRule type="expression" dxfId="4416" priority="5272">
      <formula>(IF($C143=3,1,0)=1)</formula>
    </cfRule>
    <cfRule type="expression" dxfId="4415" priority="5273">
      <formula>(IF($C143=4,1,0)=1)</formula>
    </cfRule>
    <cfRule type="expression" dxfId="4414" priority="5274">
      <formula>(IF($C143=5,1,0)=1)</formula>
    </cfRule>
    <cfRule type="expression" dxfId="4413" priority="5275">
      <formula>(IF($C143=6,1,0)=1)</formula>
    </cfRule>
    <cfRule type="expression" dxfId="4412" priority="5276">
      <formula>(IF($C143=7,1,0)=1)</formula>
    </cfRule>
    <cfRule type="expression" dxfId="4411" priority="5277">
      <formula>(IF($C143=8,1,0)=1)</formula>
    </cfRule>
    <cfRule type="expression" dxfId="4410" priority="5278">
      <formula>(IF($C143=9,1,0)=1)</formula>
    </cfRule>
    <cfRule type="expression" dxfId="4409" priority="5279">
      <formula>$H143=1</formula>
    </cfRule>
  </conditionalFormatting>
  <conditionalFormatting sqref="G143">
    <cfRule type="expression" dxfId="4408" priority="5257">
      <formula>$J143&lt;0</formula>
    </cfRule>
    <cfRule type="expression" dxfId="4407" priority="5258">
      <formula>(IF($C143=1,1,0)=1)</formula>
    </cfRule>
    <cfRule type="expression" dxfId="4406" priority="5259">
      <formula>(IF($C143=2,1,0)=1)</formula>
    </cfRule>
    <cfRule type="expression" dxfId="4405" priority="5260">
      <formula>(IF($C143=3,1,0)=1)</formula>
    </cfRule>
    <cfRule type="expression" dxfId="4404" priority="5261">
      <formula>(IF($C143=4,1,0)=1)</formula>
    </cfRule>
    <cfRule type="expression" dxfId="4403" priority="5262">
      <formula>(IF($C143=5,1,0)=1)</formula>
    </cfRule>
    <cfRule type="expression" dxfId="4402" priority="5263">
      <formula>(IF($C143=6,1,0)=1)</formula>
    </cfRule>
    <cfRule type="expression" dxfId="4401" priority="5264">
      <formula>(IF($C143=7,1,0)=1)</formula>
    </cfRule>
    <cfRule type="expression" dxfId="4400" priority="5265">
      <formula>(IF($C143=8,1,0)=1)</formula>
    </cfRule>
    <cfRule type="expression" dxfId="4399" priority="5266">
      <formula>(IF($C143=9,1,0)=1)</formula>
    </cfRule>
    <cfRule type="expression" dxfId="4398" priority="5267">
      <formula>$J143=1</formula>
    </cfRule>
  </conditionalFormatting>
  <conditionalFormatting sqref="E143">
    <cfRule type="expression" dxfId="4397" priority="5246">
      <formula>$J143&lt;0</formula>
    </cfRule>
    <cfRule type="expression" dxfId="4396" priority="5247">
      <formula>(IF($C143=1,1,0)=1)</formula>
    </cfRule>
    <cfRule type="expression" dxfId="4395" priority="5248">
      <formula>(IF($C143=2,1,0)=1)</formula>
    </cfRule>
    <cfRule type="expression" dxfId="4394" priority="5249">
      <formula>(IF($C143=3,1,0)=1)</formula>
    </cfRule>
    <cfRule type="expression" dxfId="4393" priority="5250">
      <formula>(IF($C143=4,1,0)=1)</formula>
    </cfRule>
    <cfRule type="expression" dxfId="4392" priority="5251">
      <formula>(IF($C143=5,1,0)=1)</formula>
    </cfRule>
    <cfRule type="expression" dxfId="4391" priority="5252">
      <formula>(IF($C143=6,1,0)=1)</formula>
    </cfRule>
    <cfRule type="expression" dxfId="4390" priority="5253">
      <formula>(IF($C143=7,1,0)=1)</formula>
    </cfRule>
    <cfRule type="expression" dxfId="4389" priority="5254">
      <formula>(IF($C143=8,1,0)=1)</formula>
    </cfRule>
    <cfRule type="expression" dxfId="4388" priority="5255">
      <formula>(IF($C143=9,1,0)=1)</formula>
    </cfRule>
    <cfRule type="expression" dxfId="4387" priority="5256">
      <formula>$J143=1</formula>
    </cfRule>
  </conditionalFormatting>
  <conditionalFormatting sqref="E143">
    <cfRule type="expression" dxfId="4386" priority="5235">
      <formula>$J143&lt;0</formula>
    </cfRule>
    <cfRule type="expression" dxfId="4385" priority="5236">
      <formula>(IF($C143=1,1,0)=1)</formula>
    </cfRule>
    <cfRule type="expression" dxfId="4384" priority="5237">
      <formula>(IF($C143=2,1,0)=1)</formula>
    </cfRule>
    <cfRule type="expression" dxfId="4383" priority="5238">
      <formula>(IF($C143=3,1,0)=1)</formula>
    </cfRule>
    <cfRule type="expression" dxfId="4382" priority="5239">
      <formula>(IF($C143=4,1,0)=1)</formula>
    </cfRule>
    <cfRule type="expression" dxfId="4381" priority="5240">
      <formula>(IF($C143=5,1,0)=1)</formula>
    </cfRule>
    <cfRule type="expression" dxfId="4380" priority="5241">
      <formula>(IF($C143=6,1,0)=1)</formula>
    </cfRule>
    <cfRule type="expression" dxfId="4379" priority="5242">
      <formula>(IF($C143=7,1,0)=1)</formula>
    </cfRule>
    <cfRule type="expression" dxfId="4378" priority="5243">
      <formula>(IF($C143=8,1,0)=1)</formula>
    </cfRule>
    <cfRule type="expression" dxfId="4377" priority="5244">
      <formula>(IF($C143=9,1,0)=1)</formula>
    </cfRule>
    <cfRule type="expression" dxfId="4376" priority="5245">
      <formula>$J143=1</formula>
    </cfRule>
  </conditionalFormatting>
  <conditionalFormatting sqref="H146">
    <cfRule type="iconSet" priority="5223">
      <iconSet iconSet="3Symbols" showValue="0">
        <cfvo type="percent" val="0"/>
        <cfvo type="num" val="0"/>
        <cfvo type="num" val="1"/>
      </iconSet>
    </cfRule>
  </conditionalFormatting>
  <conditionalFormatting sqref="C146 F146">
    <cfRule type="expression" dxfId="4375" priority="5224">
      <formula>$H146&lt;0</formula>
    </cfRule>
    <cfRule type="expression" dxfId="4374" priority="5225">
      <formula>(IF($C146=1,1,0)=1)</formula>
    </cfRule>
    <cfRule type="expression" dxfId="4373" priority="5226">
      <formula>(IF($C146=2,1,0)=1)</formula>
    </cfRule>
    <cfRule type="expression" dxfId="4372" priority="5227">
      <formula>(IF($C146=3,1,0)=1)</formula>
    </cfRule>
    <cfRule type="expression" dxfId="4371" priority="5228">
      <formula>(IF($C146=4,1,0)=1)</formula>
    </cfRule>
    <cfRule type="expression" dxfId="4370" priority="5229">
      <formula>(IF($C146=5,1,0)=1)</formula>
    </cfRule>
    <cfRule type="expression" dxfId="4369" priority="5230">
      <formula>(IF($C146=6,1,0)=1)</formula>
    </cfRule>
    <cfRule type="expression" dxfId="4368" priority="5231">
      <formula>(IF($C146=7,1,0)=1)</formula>
    </cfRule>
    <cfRule type="expression" dxfId="4367" priority="5232">
      <formula>(IF($C146=8,1,0)=1)</formula>
    </cfRule>
    <cfRule type="expression" dxfId="4366" priority="5233">
      <formula>(IF($C146=9,1,0)=1)</formula>
    </cfRule>
    <cfRule type="expression" dxfId="4365" priority="5234">
      <formula>$H146=1</formula>
    </cfRule>
  </conditionalFormatting>
  <conditionalFormatting sqref="G146">
    <cfRule type="expression" dxfId="4364" priority="5212">
      <formula>$J146&lt;0</formula>
    </cfRule>
    <cfRule type="expression" dxfId="4363" priority="5213">
      <formula>(IF($C146=1,1,0)=1)</formula>
    </cfRule>
    <cfRule type="expression" dxfId="4362" priority="5214">
      <formula>(IF($C146=2,1,0)=1)</formula>
    </cfRule>
    <cfRule type="expression" dxfId="4361" priority="5215">
      <formula>(IF($C146=3,1,0)=1)</formula>
    </cfRule>
    <cfRule type="expression" dxfId="4360" priority="5216">
      <formula>(IF($C146=4,1,0)=1)</formula>
    </cfRule>
    <cfRule type="expression" dxfId="4359" priority="5217">
      <formula>(IF($C146=5,1,0)=1)</formula>
    </cfRule>
    <cfRule type="expression" dxfId="4358" priority="5218">
      <formula>(IF($C146=6,1,0)=1)</formula>
    </cfRule>
    <cfRule type="expression" dxfId="4357" priority="5219">
      <formula>(IF($C146=7,1,0)=1)</formula>
    </cfRule>
    <cfRule type="expression" dxfId="4356" priority="5220">
      <formula>(IF($C146=8,1,0)=1)</formula>
    </cfRule>
    <cfRule type="expression" dxfId="4355" priority="5221">
      <formula>(IF($C146=9,1,0)=1)</formula>
    </cfRule>
    <cfRule type="expression" dxfId="4354" priority="5222">
      <formula>$J146=1</formula>
    </cfRule>
  </conditionalFormatting>
  <conditionalFormatting sqref="E146">
    <cfRule type="expression" dxfId="4353" priority="5201">
      <formula>$J146&lt;0</formula>
    </cfRule>
    <cfRule type="expression" dxfId="4352" priority="5202">
      <formula>(IF($C146=1,1,0)=1)</formula>
    </cfRule>
    <cfRule type="expression" dxfId="4351" priority="5203">
      <formula>(IF($C146=2,1,0)=1)</formula>
    </cfRule>
    <cfRule type="expression" dxfId="4350" priority="5204">
      <formula>(IF($C146=3,1,0)=1)</formula>
    </cfRule>
    <cfRule type="expression" dxfId="4349" priority="5205">
      <formula>(IF($C146=4,1,0)=1)</formula>
    </cfRule>
    <cfRule type="expression" dxfId="4348" priority="5206">
      <formula>(IF($C146=5,1,0)=1)</formula>
    </cfRule>
    <cfRule type="expression" dxfId="4347" priority="5207">
      <formula>(IF($C146=6,1,0)=1)</formula>
    </cfRule>
    <cfRule type="expression" dxfId="4346" priority="5208">
      <formula>(IF($C146=7,1,0)=1)</formula>
    </cfRule>
    <cfRule type="expression" dxfId="4345" priority="5209">
      <formula>(IF($C146=8,1,0)=1)</formula>
    </cfRule>
    <cfRule type="expression" dxfId="4344" priority="5210">
      <formula>(IF($C146=9,1,0)=1)</formula>
    </cfRule>
    <cfRule type="expression" dxfId="4343" priority="5211">
      <formula>$J146=1</formula>
    </cfRule>
  </conditionalFormatting>
  <conditionalFormatting sqref="E146">
    <cfRule type="expression" dxfId="4342" priority="5190">
      <formula>$J146&lt;0</formula>
    </cfRule>
    <cfRule type="expression" dxfId="4341" priority="5191">
      <formula>(IF($C146=1,1,0)=1)</formula>
    </cfRule>
    <cfRule type="expression" dxfId="4340" priority="5192">
      <formula>(IF($C146=2,1,0)=1)</formula>
    </cfRule>
    <cfRule type="expression" dxfId="4339" priority="5193">
      <formula>(IF($C146=3,1,0)=1)</formula>
    </cfRule>
    <cfRule type="expression" dxfId="4338" priority="5194">
      <formula>(IF($C146=4,1,0)=1)</formula>
    </cfRule>
    <cfRule type="expression" dxfId="4337" priority="5195">
      <formula>(IF($C146=5,1,0)=1)</formula>
    </cfRule>
    <cfRule type="expression" dxfId="4336" priority="5196">
      <formula>(IF($C146=6,1,0)=1)</formula>
    </cfRule>
    <cfRule type="expression" dxfId="4335" priority="5197">
      <formula>(IF($C146=7,1,0)=1)</formula>
    </cfRule>
    <cfRule type="expression" dxfId="4334" priority="5198">
      <formula>(IF($C146=8,1,0)=1)</formula>
    </cfRule>
    <cfRule type="expression" dxfId="4333" priority="5199">
      <formula>(IF($C146=9,1,0)=1)</formula>
    </cfRule>
    <cfRule type="expression" dxfId="4332" priority="5200">
      <formula>$J146=1</formula>
    </cfRule>
  </conditionalFormatting>
  <conditionalFormatting sqref="H145">
    <cfRule type="iconSet" priority="5178">
      <iconSet iconSet="3Symbols" showValue="0">
        <cfvo type="percent" val="0"/>
        <cfvo type="num" val="0"/>
        <cfvo type="num" val="1"/>
      </iconSet>
    </cfRule>
  </conditionalFormatting>
  <conditionalFormatting sqref="C145 F145">
    <cfRule type="expression" dxfId="4331" priority="5179">
      <formula>$H145&lt;0</formula>
    </cfRule>
    <cfRule type="expression" dxfId="4330" priority="5180">
      <formula>(IF($C145=1,1,0)=1)</formula>
    </cfRule>
    <cfRule type="expression" dxfId="4329" priority="5181">
      <formula>(IF($C145=2,1,0)=1)</formula>
    </cfRule>
    <cfRule type="expression" dxfId="4328" priority="5182">
      <formula>(IF($C145=3,1,0)=1)</formula>
    </cfRule>
    <cfRule type="expression" dxfId="4327" priority="5183">
      <formula>(IF($C145=4,1,0)=1)</formula>
    </cfRule>
    <cfRule type="expression" dxfId="4326" priority="5184">
      <formula>(IF($C145=5,1,0)=1)</formula>
    </cfRule>
    <cfRule type="expression" dxfId="4325" priority="5185">
      <formula>(IF($C145=6,1,0)=1)</formula>
    </cfRule>
    <cfRule type="expression" dxfId="4324" priority="5186">
      <formula>(IF($C145=7,1,0)=1)</formula>
    </cfRule>
    <cfRule type="expression" dxfId="4323" priority="5187">
      <formula>(IF($C145=8,1,0)=1)</formula>
    </cfRule>
    <cfRule type="expression" dxfId="4322" priority="5188">
      <formula>(IF($C145=9,1,0)=1)</formula>
    </cfRule>
    <cfRule type="expression" dxfId="4321" priority="5189">
      <formula>$H145=1</formula>
    </cfRule>
  </conditionalFormatting>
  <conditionalFormatting sqref="G145">
    <cfRule type="expression" dxfId="4320" priority="5167">
      <formula>$J145&lt;0</formula>
    </cfRule>
    <cfRule type="expression" dxfId="4319" priority="5168">
      <formula>(IF($C145=1,1,0)=1)</formula>
    </cfRule>
    <cfRule type="expression" dxfId="4318" priority="5169">
      <formula>(IF($C145=2,1,0)=1)</formula>
    </cfRule>
    <cfRule type="expression" dxfId="4317" priority="5170">
      <formula>(IF($C145=3,1,0)=1)</formula>
    </cfRule>
    <cfRule type="expression" dxfId="4316" priority="5171">
      <formula>(IF($C145=4,1,0)=1)</formula>
    </cfRule>
    <cfRule type="expression" dxfId="4315" priority="5172">
      <formula>(IF($C145=5,1,0)=1)</formula>
    </cfRule>
    <cfRule type="expression" dxfId="4314" priority="5173">
      <formula>(IF($C145=6,1,0)=1)</formula>
    </cfRule>
    <cfRule type="expression" dxfId="4313" priority="5174">
      <formula>(IF($C145=7,1,0)=1)</formula>
    </cfRule>
    <cfRule type="expression" dxfId="4312" priority="5175">
      <formula>(IF($C145=8,1,0)=1)</formula>
    </cfRule>
    <cfRule type="expression" dxfId="4311" priority="5176">
      <formula>(IF($C145=9,1,0)=1)</formula>
    </cfRule>
    <cfRule type="expression" dxfId="4310" priority="5177">
      <formula>$J145=1</formula>
    </cfRule>
  </conditionalFormatting>
  <conditionalFormatting sqref="E145">
    <cfRule type="expression" dxfId="4309" priority="5156">
      <formula>$J145&lt;0</formula>
    </cfRule>
    <cfRule type="expression" dxfId="4308" priority="5157">
      <formula>(IF($C145=1,1,0)=1)</formula>
    </cfRule>
    <cfRule type="expression" dxfId="4307" priority="5158">
      <formula>(IF($C145=2,1,0)=1)</formula>
    </cfRule>
    <cfRule type="expression" dxfId="4306" priority="5159">
      <formula>(IF($C145=3,1,0)=1)</formula>
    </cfRule>
    <cfRule type="expression" dxfId="4305" priority="5160">
      <formula>(IF($C145=4,1,0)=1)</formula>
    </cfRule>
    <cfRule type="expression" dxfId="4304" priority="5161">
      <formula>(IF($C145=5,1,0)=1)</formula>
    </cfRule>
    <cfRule type="expression" dxfId="4303" priority="5162">
      <formula>(IF($C145=6,1,0)=1)</formula>
    </cfRule>
    <cfRule type="expression" dxfId="4302" priority="5163">
      <formula>(IF($C145=7,1,0)=1)</formula>
    </cfRule>
    <cfRule type="expression" dxfId="4301" priority="5164">
      <formula>(IF($C145=8,1,0)=1)</formula>
    </cfRule>
    <cfRule type="expression" dxfId="4300" priority="5165">
      <formula>(IF($C145=9,1,0)=1)</formula>
    </cfRule>
    <cfRule type="expression" dxfId="4299" priority="5166">
      <formula>$J145=1</formula>
    </cfRule>
  </conditionalFormatting>
  <conditionalFormatting sqref="E145">
    <cfRule type="expression" dxfId="4298" priority="5145">
      <formula>$J145&lt;0</formula>
    </cfRule>
    <cfRule type="expression" dxfId="4297" priority="5146">
      <formula>(IF($C145=1,1,0)=1)</formula>
    </cfRule>
    <cfRule type="expression" dxfId="4296" priority="5147">
      <formula>(IF($C145=2,1,0)=1)</formula>
    </cfRule>
    <cfRule type="expression" dxfId="4295" priority="5148">
      <formula>(IF($C145=3,1,0)=1)</formula>
    </cfRule>
    <cfRule type="expression" dxfId="4294" priority="5149">
      <formula>(IF($C145=4,1,0)=1)</formula>
    </cfRule>
    <cfRule type="expression" dxfId="4293" priority="5150">
      <formula>(IF($C145=5,1,0)=1)</formula>
    </cfRule>
    <cfRule type="expression" dxfId="4292" priority="5151">
      <formula>(IF($C145=6,1,0)=1)</formula>
    </cfRule>
    <cfRule type="expression" dxfId="4291" priority="5152">
      <formula>(IF($C145=7,1,0)=1)</formula>
    </cfRule>
    <cfRule type="expression" dxfId="4290" priority="5153">
      <formula>(IF($C145=8,1,0)=1)</formula>
    </cfRule>
    <cfRule type="expression" dxfId="4289" priority="5154">
      <formula>(IF($C145=9,1,0)=1)</formula>
    </cfRule>
    <cfRule type="expression" dxfId="4288" priority="5155">
      <formula>$J145=1</formula>
    </cfRule>
  </conditionalFormatting>
  <conditionalFormatting sqref="H149">
    <cfRule type="iconSet" priority="5133">
      <iconSet iconSet="3Symbols" showValue="0">
        <cfvo type="percent" val="0"/>
        <cfvo type="num" val="0"/>
        <cfvo type="num" val="1"/>
      </iconSet>
    </cfRule>
  </conditionalFormatting>
  <conditionalFormatting sqref="C149 F149">
    <cfRule type="expression" dxfId="4287" priority="5134">
      <formula>$H149&lt;0</formula>
    </cfRule>
    <cfRule type="expression" dxfId="4286" priority="5135">
      <formula>(IF($C149=1,1,0)=1)</formula>
    </cfRule>
    <cfRule type="expression" dxfId="4285" priority="5136">
      <formula>(IF($C149=2,1,0)=1)</formula>
    </cfRule>
    <cfRule type="expression" dxfId="4284" priority="5137">
      <formula>(IF($C149=3,1,0)=1)</formula>
    </cfRule>
    <cfRule type="expression" dxfId="4283" priority="5138">
      <formula>(IF($C149=4,1,0)=1)</formula>
    </cfRule>
    <cfRule type="expression" dxfId="4282" priority="5139">
      <formula>(IF($C149=5,1,0)=1)</formula>
    </cfRule>
    <cfRule type="expression" dxfId="4281" priority="5140">
      <formula>(IF($C149=6,1,0)=1)</formula>
    </cfRule>
    <cfRule type="expression" dxfId="4280" priority="5141">
      <formula>(IF($C149=7,1,0)=1)</formula>
    </cfRule>
    <cfRule type="expression" dxfId="4279" priority="5142">
      <formula>(IF($C149=8,1,0)=1)</formula>
    </cfRule>
    <cfRule type="expression" dxfId="4278" priority="5143">
      <formula>(IF($C149=9,1,0)=1)</formula>
    </cfRule>
    <cfRule type="expression" dxfId="4277" priority="5144">
      <formula>$H149=1</formula>
    </cfRule>
  </conditionalFormatting>
  <conditionalFormatting sqref="G149">
    <cfRule type="expression" dxfId="4276" priority="5122">
      <formula>$J149&lt;0</formula>
    </cfRule>
    <cfRule type="expression" dxfId="4275" priority="5123">
      <formula>(IF($C149=1,1,0)=1)</formula>
    </cfRule>
    <cfRule type="expression" dxfId="4274" priority="5124">
      <formula>(IF($C149=2,1,0)=1)</formula>
    </cfRule>
    <cfRule type="expression" dxfId="4273" priority="5125">
      <formula>(IF($C149=3,1,0)=1)</formula>
    </cfRule>
    <cfRule type="expression" dxfId="4272" priority="5126">
      <formula>(IF($C149=4,1,0)=1)</formula>
    </cfRule>
    <cfRule type="expression" dxfId="4271" priority="5127">
      <formula>(IF($C149=5,1,0)=1)</formula>
    </cfRule>
    <cfRule type="expression" dxfId="4270" priority="5128">
      <formula>(IF($C149=6,1,0)=1)</formula>
    </cfRule>
    <cfRule type="expression" dxfId="4269" priority="5129">
      <formula>(IF($C149=7,1,0)=1)</formula>
    </cfRule>
    <cfRule type="expression" dxfId="4268" priority="5130">
      <formula>(IF($C149=8,1,0)=1)</formula>
    </cfRule>
    <cfRule type="expression" dxfId="4267" priority="5131">
      <formula>(IF($C149=9,1,0)=1)</formula>
    </cfRule>
    <cfRule type="expression" dxfId="4266" priority="5132">
      <formula>$J149=1</formula>
    </cfRule>
  </conditionalFormatting>
  <conditionalFormatting sqref="E149">
    <cfRule type="expression" dxfId="4265" priority="5111">
      <formula>$J149&lt;0</formula>
    </cfRule>
    <cfRule type="expression" dxfId="4264" priority="5112">
      <formula>(IF($C149=1,1,0)=1)</formula>
    </cfRule>
    <cfRule type="expression" dxfId="4263" priority="5113">
      <formula>(IF($C149=2,1,0)=1)</formula>
    </cfRule>
    <cfRule type="expression" dxfId="4262" priority="5114">
      <formula>(IF($C149=3,1,0)=1)</formula>
    </cfRule>
    <cfRule type="expression" dxfId="4261" priority="5115">
      <formula>(IF($C149=4,1,0)=1)</formula>
    </cfRule>
    <cfRule type="expression" dxfId="4260" priority="5116">
      <formula>(IF($C149=5,1,0)=1)</formula>
    </cfRule>
    <cfRule type="expression" dxfId="4259" priority="5117">
      <formula>(IF($C149=6,1,0)=1)</formula>
    </cfRule>
    <cfRule type="expression" dxfId="4258" priority="5118">
      <formula>(IF($C149=7,1,0)=1)</formula>
    </cfRule>
    <cfRule type="expression" dxfId="4257" priority="5119">
      <formula>(IF($C149=8,1,0)=1)</formula>
    </cfRule>
    <cfRule type="expression" dxfId="4256" priority="5120">
      <formula>(IF($C149=9,1,0)=1)</formula>
    </cfRule>
    <cfRule type="expression" dxfId="4255" priority="5121">
      <formula>$J149=1</formula>
    </cfRule>
  </conditionalFormatting>
  <conditionalFormatting sqref="E149">
    <cfRule type="expression" dxfId="4254" priority="5100">
      <formula>$J149&lt;0</formula>
    </cfRule>
    <cfRule type="expression" dxfId="4253" priority="5101">
      <formula>(IF($C149=1,1,0)=1)</formula>
    </cfRule>
    <cfRule type="expression" dxfId="4252" priority="5102">
      <formula>(IF($C149=2,1,0)=1)</formula>
    </cfRule>
    <cfRule type="expression" dxfId="4251" priority="5103">
      <formula>(IF($C149=3,1,0)=1)</formula>
    </cfRule>
    <cfRule type="expression" dxfId="4250" priority="5104">
      <formula>(IF($C149=4,1,0)=1)</formula>
    </cfRule>
    <cfRule type="expression" dxfId="4249" priority="5105">
      <formula>(IF($C149=5,1,0)=1)</formula>
    </cfRule>
    <cfRule type="expression" dxfId="4248" priority="5106">
      <formula>(IF($C149=6,1,0)=1)</formula>
    </cfRule>
    <cfRule type="expression" dxfId="4247" priority="5107">
      <formula>(IF($C149=7,1,0)=1)</formula>
    </cfRule>
    <cfRule type="expression" dxfId="4246" priority="5108">
      <formula>(IF($C149=8,1,0)=1)</formula>
    </cfRule>
    <cfRule type="expression" dxfId="4245" priority="5109">
      <formula>(IF($C149=9,1,0)=1)</formula>
    </cfRule>
    <cfRule type="expression" dxfId="4244" priority="5110">
      <formula>$J149=1</formula>
    </cfRule>
  </conditionalFormatting>
  <conditionalFormatting sqref="H148">
    <cfRule type="iconSet" priority="5088">
      <iconSet iconSet="3Symbols" showValue="0">
        <cfvo type="percent" val="0"/>
        <cfvo type="num" val="0"/>
        <cfvo type="num" val="1"/>
      </iconSet>
    </cfRule>
  </conditionalFormatting>
  <conditionalFormatting sqref="C148 F148">
    <cfRule type="expression" dxfId="4243" priority="5089">
      <formula>$H148&lt;0</formula>
    </cfRule>
    <cfRule type="expression" dxfId="4242" priority="5090">
      <formula>(IF($C148=1,1,0)=1)</formula>
    </cfRule>
    <cfRule type="expression" dxfId="4241" priority="5091">
      <formula>(IF($C148=2,1,0)=1)</formula>
    </cfRule>
    <cfRule type="expression" dxfId="4240" priority="5092">
      <formula>(IF($C148=3,1,0)=1)</formula>
    </cfRule>
    <cfRule type="expression" dxfId="4239" priority="5093">
      <formula>(IF($C148=4,1,0)=1)</formula>
    </cfRule>
    <cfRule type="expression" dxfId="4238" priority="5094">
      <formula>(IF($C148=5,1,0)=1)</formula>
    </cfRule>
    <cfRule type="expression" dxfId="4237" priority="5095">
      <formula>(IF($C148=6,1,0)=1)</formula>
    </cfRule>
    <cfRule type="expression" dxfId="4236" priority="5096">
      <formula>(IF($C148=7,1,0)=1)</formula>
    </cfRule>
    <cfRule type="expression" dxfId="4235" priority="5097">
      <formula>(IF($C148=8,1,0)=1)</formula>
    </cfRule>
    <cfRule type="expression" dxfId="4234" priority="5098">
      <formula>(IF($C148=9,1,0)=1)</formula>
    </cfRule>
    <cfRule type="expression" dxfId="4233" priority="5099">
      <formula>$H148=1</formula>
    </cfRule>
  </conditionalFormatting>
  <conditionalFormatting sqref="G148">
    <cfRule type="expression" dxfId="4232" priority="5077">
      <formula>$J148&lt;0</formula>
    </cfRule>
    <cfRule type="expression" dxfId="4231" priority="5078">
      <formula>(IF($C148=1,1,0)=1)</formula>
    </cfRule>
    <cfRule type="expression" dxfId="4230" priority="5079">
      <formula>(IF($C148=2,1,0)=1)</formula>
    </cfRule>
    <cfRule type="expression" dxfId="4229" priority="5080">
      <formula>(IF($C148=3,1,0)=1)</formula>
    </cfRule>
    <cfRule type="expression" dxfId="4228" priority="5081">
      <formula>(IF($C148=4,1,0)=1)</formula>
    </cfRule>
    <cfRule type="expression" dxfId="4227" priority="5082">
      <formula>(IF($C148=5,1,0)=1)</formula>
    </cfRule>
    <cfRule type="expression" dxfId="4226" priority="5083">
      <formula>(IF($C148=6,1,0)=1)</formula>
    </cfRule>
    <cfRule type="expression" dxfId="4225" priority="5084">
      <formula>(IF($C148=7,1,0)=1)</formula>
    </cfRule>
    <cfRule type="expression" dxfId="4224" priority="5085">
      <formula>(IF($C148=8,1,0)=1)</formula>
    </cfRule>
    <cfRule type="expression" dxfId="4223" priority="5086">
      <formula>(IF($C148=9,1,0)=1)</formula>
    </cfRule>
    <cfRule type="expression" dxfId="4222" priority="5087">
      <formula>$J148=1</formula>
    </cfRule>
  </conditionalFormatting>
  <conditionalFormatting sqref="E148">
    <cfRule type="expression" dxfId="4221" priority="5066">
      <formula>$J148&lt;0</formula>
    </cfRule>
    <cfRule type="expression" dxfId="4220" priority="5067">
      <formula>(IF($C148=1,1,0)=1)</formula>
    </cfRule>
    <cfRule type="expression" dxfId="4219" priority="5068">
      <formula>(IF($C148=2,1,0)=1)</formula>
    </cfRule>
    <cfRule type="expression" dxfId="4218" priority="5069">
      <formula>(IF($C148=3,1,0)=1)</formula>
    </cfRule>
    <cfRule type="expression" dxfId="4217" priority="5070">
      <formula>(IF($C148=4,1,0)=1)</formula>
    </cfRule>
    <cfRule type="expression" dxfId="4216" priority="5071">
      <formula>(IF($C148=5,1,0)=1)</formula>
    </cfRule>
    <cfRule type="expression" dxfId="4215" priority="5072">
      <formula>(IF($C148=6,1,0)=1)</formula>
    </cfRule>
    <cfRule type="expression" dxfId="4214" priority="5073">
      <formula>(IF($C148=7,1,0)=1)</formula>
    </cfRule>
    <cfRule type="expression" dxfId="4213" priority="5074">
      <formula>(IF($C148=8,1,0)=1)</formula>
    </cfRule>
    <cfRule type="expression" dxfId="4212" priority="5075">
      <formula>(IF($C148=9,1,0)=1)</formula>
    </cfRule>
    <cfRule type="expression" dxfId="4211" priority="5076">
      <formula>$J148=1</formula>
    </cfRule>
  </conditionalFormatting>
  <conditionalFormatting sqref="E148">
    <cfRule type="expression" dxfId="4210" priority="5055">
      <formula>$J148&lt;0</formula>
    </cfRule>
    <cfRule type="expression" dxfId="4209" priority="5056">
      <formula>(IF($C148=1,1,0)=1)</formula>
    </cfRule>
    <cfRule type="expression" dxfId="4208" priority="5057">
      <formula>(IF($C148=2,1,0)=1)</formula>
    </cfRule>
    <cfRule type="expression" dxfId="4207" priority="5058">
      <formula>(IF($C148=3,1,0)=1)</formula>
    </cfRule>
    <cfRule type="expression" dxfId="4206" priority="5059">
      <formula>(IF($C148=4,1,0)=1)</formula>
    </cfRule>
    <cfRule type="expression" dxfId="4205" priority="5060">
      <formula>(IF($C148=5,1,0)=1)</formula>
    </cfRule>
    <cfRule type="expression" dxfId="4204" priority="5061">
      <formula>(IF($C148=6,1,0)=1)</formula>
    </cfRule>
    <cfRule type="expression" dxfId="4203" priority="5062">
      <formula>(IF($C148=7,1,0)=1)</formula>
    </cfRule>
    <cfRule type="expression" dxfId="4202" priority="5063">
      <formula>(IF($C148=8,1,0)=1)</formula>
    </cfRule>
    <cfRule type="expression" dxfId="4201" priority="5064">
      <formula>(IF($C148=9,1,0)=1)</formula>
    </cfRule>
    <cfRule type="expression" dxfId="4200" priority="5065">
      <formula>$J148=1</formula>
    </cfRule>
  </conditionalFormatting>
  <conditionalFormatting sqref="H151">
    <cfRule type="iconSet" priority="5043">
      <iconSet iconSet="3Symbols" showValue="0">
        <cfvo type="percent" val="0"/>
        <cfvo type="num" val="0"/>
        <cfvo type="num" val="1"/>
      </iconSet>
    </cfRule>
  </conditionalFormatting>
  <conditionalFormatting sqref="C151 F151">
    <cfRule type="expression" dxfId="4199" priority="5044">
      <formula>$H151&lt;0</formula>
    </cfRule>
    <cfRule type="expression" dxfId="4198" priority="5045">
      <formula>(IF($C151=1,1,0)=1)</formula>
    </cfRule>
    <cfRule type="expression" dxfId="4197" priority="5046">
      <formula>(IF($C151=2,1,0)=1)</formula>
    </cfRule>
    <cfRule type="expression" dxfId="4196" priority="5047">
      <formula>(IF($C151=3,1,0)=1)</formula>
    </cfRule>
    <cfRule type="expression" dxfId="4195" priority="5048">
      <formula>(IF($C151=4,1,0)=1)</formula>
    </cfRule>
    <cfRule type="expression" dxfId="4194" priority="5049">
      <formula>(IF($C151=5,1,0)=1)</formula>
    </cfRule>
    <cfRule type="expression" dxfId="4193" priority="5050">
      <formula>(IF($C151=6,1,0)=1)</formula>
    </cfRule>
    <cfRule type="expression" dxfId="4192" priority="5051">
      <formula>(IF($C151=7,1,0)=1)</formula>
    </cfRule>
    <cfRule type="expression" dxfId="4191" priority="5052">
      <formula>(IF($C151=8,1,0)=1)</formula>
    </cfRule>
    <cfRule type="expression" dxfId="4190" priority="5053">
      <formula>(IF($C151=9,1,0)=1)</formula>
    </cfRule>
    <cfRule type="expression" dxfId="4189" priority="5054">
      <formula>$H151=1</formula>
    </cfRule>
  </conditionalFormatting>
  <conditionalFormatting sqref="G151">
    <cfRule type="expression" dxfId="4188" priority="5032">
      <formula>$J151&lt;0</formula>
    </cfRule>
    <cfRule type="expression" dxfId="4187" priority="5033">
      <formula>(IF($C151=1,1,0)=1)</formula>
    </cfRule>
    <cfRule type="expression" dxfId="4186" priority="5034">
      <formula>(IF($C151=2,1,0)=1)</formula>
    </cfRule>
    <cfRule type="expression" dxfId="4185" priority="5035">
      <formula>(IF($C151=3,1,0)=1)</formula>
    </cfRule>
    <cfRule type="expression" dxfId="4184" priority="5036">
      <formula>(IF($C151=4,1,0)=1)</formula>
    </cfRule>
    <cfRule type="expression" dxfId="4183" priority="5037">
      <formula>(IF($C151=5,1,0)=1)</formula>
    </cfRule>
    <cfRule type="expression" dxfId="4182" priority="5038">
      <formula>(IF($C151=6,1,0)=1)</formula>
    </cfRule>
    <cfRule type="expression" dxfId="4181" priority="5039">
      <formula>(IF($C151=7,1,0)=1)</formula>
    </cfRule>
    <cfRule type="expression" dxfId="4180" priority="5040">
      <formula>(IF($C151=8,1,0)=1)</formula>
    </cfRule>
    <cfRule type="expression" dxfId="4179" priority="5041">
      <formula>(IF($C151=9,1,0)=1)</formula>
    </cfRule>
    <cfRule type="expression" dxfId="4178" priority="5042">
      <formula>$J151=1</formula>
    </cfRule>
  </conditionalFormatting>
  <conditionalFormatting sqref="E151">
    <cfRule type="expression" dxfId="4177" priority="5021">
      <formula>$J151&lt;0</formula>
    </cfRule>
    <cfRule type="expression" dxfId="4176" priority="5022">
      <formula>(IF($C151=1,1,0)=1)</formula>
    </cfRule>
    <cfRule type="expression" dxfId="4175" priority="5023">
      <formula>(IF($C151=2,1,0)=1)</formula>
    </cfRule>
    <cfRule type="expression" dxfId="4174" priority="5024">
      <formula>(IF($C151=3,1,0)=1)</formula>
    </cfRule>
    <cfRule type="expression" dxfId="4173" priority="5025">
      <formula>(IF($C151=4,1,0)=1)</formula>
    </cfRule>
    <cfRule type="expression" dxfId="4172" priority="5026">
      <formula>(IF($C151=5,1,0)=1)</formula>
    </cfRule>
    <cfRule type="expression" dxfId="4171" priority="5027">
      <formula>(IF($C151=6,1,0)=1)</formula>
    </cfRule>
    <cfRule type="expression" dxfId="4170" priority="5028">
      <formula>(IF($C151=7,1,0)=1)</formula>
    </cfRule>
    <cfRule type="expression" dxfId="4169" priority="5029">
      <formula>(IF($C151=8,1,0)=1)</formula>
    </cfRule>
    <cfRule type="expression" dxfId="4168" priority="5030">
      <formula>(IF($C151=9,1,0)=1)</formula>
    </cfRule>
    <cfRule type="expression" dxfId="4167" priority="5031">
      <formula>$J151=1</formula>
    </cfRule>
  </conditionalFormatting>
  <conditionalFormatting sqref="E151">
    <cfRule type="expression" dxfId="4166" priority="5010">
      <formula>$J151&lt;0</formula>
    </cfRule>
    <cfRule type="expression" dxfId="4165" priority="5011">
      <formula>(IF($C151=1,1,0)=1)</formula>
    </cfRule>
    <cfRule type="expression" dxfId="4164" priority="5012">
      <formula>(IF($C151=2,1,0)=1)</formula>
    </cfRule>
    <cfRule type="expression" dxfId="4163" priority="5013">
      <formula>(IF($C151=3,1,0)=1)</formula>
    </cfRule>
    <cfRule type="expression" dxfId="4162" priority="5014">
      <formula>(IF($C151=4,1,0)=1)</formula>
    </cfRule>
    <cfRule type="expression" dxfId="4161" priority="5015">
      <formula>(IF($C151=5,1,0)=1)</formula>
    </cfRule>
    <cfRule type="expression" dxfId="4160" priority="5016">
      <formula>(IF($C151=6,1,0)=1)</formula>
    </cfRule>
    <cfRule type="expression" dxfId="4159" priority="5017">
      <formula>(IF($C151=7,1,0)=1)</formula>
    </cfRule>
    <cfRule type="expression" dxfId="4158" priority="5018">
      <formula>(IF($C151=8,1,0)=1)</formula>
    </cfRule>
    <cfRule type="expression" dxfId="4157" priority="5019">
      <formula>(IF($C151=9,1,0)=1)</formula>
    </cfRule>
    <cfRule type="expression" dxfId="4156" priority="5020">
      <formula>$J151=1</formula>
    </cfRule>
  </conditionalFormatting>
  <conditionalFormatting sqref="H154">
    <cfRule type="iconSet" priority="4998">
      <iconSet iconSet="3Symbols" showValue="0">
        <cfvo type="percent" val="0"/>
        <cfvo type="num" val="0"/>
        <cfvo type="num" val="1"/>
      </iconSet>
    </cfRule>
  </conditionalFormatting>
  <conditionalFormatting sqref="C154 F154">
    <cfRule type="expression" dxfId="4155" priority="4999">
      <formula>$H154&lt;0</formula>
    </cfRule>
    <cfRule type="expression" dxfId="4154" priority="5000">
      <formula>(IF($C154=1,1,0)=1)</formula>
    </cfRule>
    <cfRule type="expression" dxfId="4153" priority="5001">
      <formula>(IF($C154=2,1,0)=1)</formula>
    </cfRule>
    <cfRule type="expression" dxfId="4152" priority="5002">
      <formula>(IF($C154=3,1,0)=1)</formula>
    </cfRule>
    <cfRule type="expression" dxfId="4151" priority="5003">
      <formula>(IF($C154=4,1,0)=1)</formula>
    </cfRule>
    <cfRule type="expression" dxfId="4150" priority="5004">
      <formula>(IF($C154=5,1,0)=1)</formula>
    </cfRule>
    <cfRule type="expression" dxfId="4149" priority="5005">
      <formula>(IF($C154=6,1,0)=1)</formula>
    </cfRule>
    <cfRule type="expression" dxfId="4148" priority="5006">
      <formula>(IF($C154=7,1,0)=1)</formula>
    </cfRule>
    <cfRule type="expression" dxfId="4147" priority="5007">
      <formula>(IF($C154=8,1,0)=1)</formula>
    </cfRule>
    <cfRule type="expression" dxfId="4146" priority="5008">
      <formula>(IF($C154=9,1,0)=1)</formula>
    </cfRule>
    <cfRule type="expression" dxfId="4145" priority="5009">
      <formula>$H154=1</formula>
    </cfRule>
  </conditionalFormatting>
  <conditionalFormatting sqref="G154">
    <cfRule type="expression" dxfId="4144" priority="4987">
      <formula>$J154&lt;0</formula>
    </cfRule>
    <cfRule type="expression" dxfId="4143" priority="4988">
      <formula>(IF($C154=1,1,0)=1)</formula>
    </cfRule>
    <cfRule type="expression" dxfId="4142" priority="4989">
      <formula>(IF($C154=2,1,0)=1)</formula>
    </cfRule>
    <cfRule type="expression" dxfId="4141" priority="4990">
      <formula>(IF($C154=3,1,0)=1)</formula>
    </cfRule>
    <cfRule type="expression" dxfId="4140" priority="4991">
      <formula>(IF($C154=4,1,0)=1)</formula>
    </cfRule>
    <cfRule type="expression" dxfId="4139" priority="4992">
      <formula>(IF($C154=5,1,0)=1)</formula>
    </cfRule>
    <cfRule type="expression" dxfId="4138" priority="4993">
      <formula>(IF($C154=6,1,0)=1)</formula>
    </cfRule>
    <cfRule type="expression" dxfId="4137" priority="4994">
      <formula>(IF($C154=7,1,0)=1)</formula>
    </cfRule>
    <cfRule type="expression" dxfId="4136" priority="4995">
      <formula>(IF($C154=8,1,0)=1)</formula>
    </cfRule>
    <cfRule type="expression" dxfId="4135" priority="4996">
      <formula>(IF($C154=9,1,0)=1)</formula>
    </cfRule>
    <cfRule type="expression" dxfId="4134" priority="4997">
      <formula>$J154=1</formula>
    </cfRule>
  </conditionalFormatting>
  <conditionalFormatting sqref="E154">
    <cfRule type="expression" dxfId="4133" priority="4976">
      <formula>$J154&lt;0</formula>
    </cfRule>
    <cfRule type="expression" dxfId="4132" priority="4977">
      <formula>(IF($C154=1,1,0)=1)</formula>
    </cfRule>
    <cfRule type="expression" dxfId="4131" priority="4978">
      <formula>(IF($C154=2,1,0)=1)</formula>
    </cfRule>
    <cfRule type="expression" dxfId="4130" priority="4979">
      <formula>(IF($C154=3,1,0)=1)</formula>
    </cfRule>
    <cfRule type="expression" dxfId="4129" priority="4980">
      <formula>(IF($C154=4,1,0)=1)</formula>
    </cfRule>
    <cfRule type="expression" dxfId="4128" priority="4981">
      <formula>(IF($C154=5,1,0)=1)</formula>
    </cfRule>
    <cfRule type="expression" dxfId="4127" priority="4982">
      <formula>(IF($C154=6,1,0)=1)</formula>
    </cfRule>
    <cfRule type="expression" dxfId="4126" priority="4983">
      <formula>(IF($C154=7,1,0)=1)</formula>
    </cfRule>
    <cfRule type="expression" dxfId="4125" priority="4984">
      <formula>(IF($C154=8,1,0)=1)</formula>
    </cfRule>
    <cfRule type="expression" dxfId="4124" priority="4985">
      <formula>(IF($C154=9,1,0)=1)</formula>
    </cfRule>
    <cfRule type="expression" dxfId="4123" priority="4986">
      <formula>$J154=1</formula>
    </cfRule>
  </conditionalFormatting>
  <conditionalFormatting sqref="E154">
    <cfRule type="expression" dxfId="4122" priority="4965">
      <formula>$J154&lt;0</formula>
    </cfRule>
    <cfRule type="expression" dxfId="4121" priority="4966">
      <formula>(IF($C154=1,1,0)=1)</formula>
    </cfRule>
    <cfRule type="expression" dxfId="4120" priority="4967">
      <formula>(IF($C154=2,1,0)=1)</formula>
    </cfRule>
    <cfRule type="expression" dxfId="4119" priority="4968">
      <formula>(IF($C154=3,1,0)=1)</formula>
    </cfRule>
    <cfRule type="expression" dxfId="4118" priority="4969">
      <formula>(IF($C154=4,1,0)=1)</formula>
    </cfRule>
    <cfRule type="expression" dxfId="4117" priority="4970">
      <formula>(IF($C154=5,1,0)=1)</formula>
    </cfRule>
    <cfRule type="expression" dxfId="4116" priority="4971">
      <formula>(IF($C154=6,1,0)=1)</formula>
    </cfRule>
    <cfRule type="expression" dxfId="4115" priority="4972">
      <formula>(IF($C154=7,1,0)=1)</formula>
    </cfRule>
    <cfRule type="expression" dxfId="4114" priority="4973">
      <formula>(IF($C154=8,1,0)=1)</formula>
    </cfRule>
    <cfRule type="expression" dxfId="4113" priority="4974">
      <formula>(IF($C154=9,1,0)=1)</formula>
    </cfRule>
    <cfRule type="expression" dxfId="4112" priority="4975">
      <formula>$J154=1</formula>
    </cfRule>
  </conditionalFormatting>
  <conditionalFormatting sqref="H163">
    <cfRule type="iconSet" priority="4953">
      <iconSet iconSet="3Symbols" showValue="0">
        <cfvo type="percent" val="0"/>
        <cfvo type="num" val="0"/>
        <cfvo type="num" val="1"/>
      </iconSet>
    </cfRule>
  </conditionalFormatting>
  <conditionalFormatting sqref="C163 F163">
    <cfRule type="expression" dxfId="4111" priority="4954">
      <formula>$H163&lt;0</formula>
    </cfRule>
    <cfRule type="expression" dxfId="4110" priority="4955">
      <formula>(IF($C163=1,1,0)=1)</formula>
    </cfRule>
    <cfRule type="expression" dxfId="4109" priority="4956">
      <formula>(IF($C163=2,1,0)=1)</formula>
    </cfRule>
    <cfRule type="expression" dxfId="4108" priority="4957">
      <formula>(IF($C163=3,1,0)=1)</formula>
    </cfRule>
    <cfRule type="expression" dxfId="4107" priority="4958">
      <formula>(IF($C163=4,1,0)=1)</formula>
    </cfRule>
    <cfRule type="expression" dxfId="4106" priority="4959">
      <formula>(IF($C163=5,1,0)=1)</formula>
    </cfRule>
    <cfRule type="expression" dxfId="4105" priority="4960">
      <formula>(IF($C163=6,1,0)=1)</formula>
    </cfRule>
    <cfRule type="expression" dxfId="4104" priority="4961">
      <formula>(IF($C163=7,1,0)=1)</formula>
    </cfRule>
    <cfRule type="expression" dxfId="4103" priority="4962">
      <formula>(IF($C163=8,1,0)=1)</formula>
    </cfRule>
    <cfRule type="expression" dxfId="4102" priority="4963">
      <formula>(IF($C163=9,1,0)=1)</formula>
    </cfRule>
    <cfRule type="expression" dxfId="4101" priority="4964">
      <formula>$H163=1</formula>
    </cfRule>
  </conditionalFormatting>
  <conditionalFormatting sqref="H162">
    <cfRule type="iconSet" priority="4941">
      <iconSet iconSet="3Symbols" showValue="0">
        <cfvo type="percent" val="0"/>
        <cfvo type="num" val="0"/>
        <cfvo type="num" val="1"/>
      </iconSet>
    </cfRule>
  </conditionalFormatting>
  <conditionalFormatting sqref="C162 F162">
    <cfRule type="expression" dxfId="4100" priority="4942">
      <formula>$H162&lt;0</formula>
    </cfRule>
    <cfRule type="expression" dxfId="4099" priority="4943">
      <formula>(IF($C162=1,1,0)=1)</formula>
    </cfRule>
    <cfRule type="expression" dxfId="4098" priority="4944">
      <formula>(IF($C162=2,1,0)=1)</formula>
    </cfRule>
    <cfRule type="expression" dxfId="4097" priority="4945">
      <formula>(IF($C162=3,1,0)=1)</formula>
    </cfRule>
    <cfRule type="expression" dxfId="4096" priority="4946">
      <formula>(IF($C162=4,1,0)=1)</formula>
    </cfRule>
    <cfRule type="expression" dxfId="4095" priority="4947">
      <formula>(IF($C162=5,1,0)=1)</formula>
    </cfRule>
    <cfRule type="expression" dxfId="4094" priority="4948">
      <formula>(IF($C162=6,1,0)=1)</formula>
    </cfRule>
    <cfRule type="expression" dxfId="4093" priority="4949">
      <formula>(IF($C162=7,1,0)=1)</formula>
    </cfRule>
    <cfRule type="expression" dxfId="4092" priority="4950">
      <formula>(IF($C162=8,1,0)=1)</formula>
    </cfRule>
    <cfRule type="expression" dxfId="4091" priority="4951">
      <formula>(IF($C162=9,1,0)=1)</formula>
    </cfRule>
    <cfRule type="expression" dxfId="4090" priority="4952">
      <formula>$H162=1</formula>
    </cfRule>
  </conditionalFormatting>
  <conditionalFormatting sqref="H161">
    <cfRule type="iconSet" priority="4929">
      <iconSet iconSet="3Symbols" showValue="0">
        <cfvo type="percent" val="0"/>
        <cfvo type="num" val="0"/>
        <cfvo type="num" val="1"/>
      </iconSet>
    </cfRule>
  </conditionalFormatting>
  <conditionalFormatting sqref="C161 F161">
    <cfRule type="expression" dxfId="4089" priority="4930">
      <formula>$H161&lt;0</formula>
    </cfRule>
    <cfRule type="expression" dxfId="4088" priority="4931">
      <formula>(IF($C161=1,1,0)=1)</formula>
    </cfRule>
    <cfRule type="expression" dxfId="4087" priority="4932">
      <formula>(IF($C161=2,1,0)=1)</formula>
    </cfRule>
    <cfRule type="expression" dxfId="4086" priority="4933">
      <formula>(IF($C161=3,1,0)=1)</formula>
    </cfRule>
    <cfRule type="expression" dxfId="4085" priority="4934">
      <formula>(IF($C161=4,1,0)=1)</formula>
    </cfRule>
    <cfRule type="expression" dxfId="4084" priority="4935">
      <formula>(IF($C161=5,1,0)=1)</formula>
    </cfRule>
    <cfRule type="expression" dxfId="4083" priority="4936">
      <formula>(IF($C161=6,1,0)=1)</formula>
    </cfRule>
    <cfRule type="expression" dxfId="4082" priority="4937">
      <formula>(IF($C161=7,1,0)=1)</formula>
    </cfRule>
    <cfRule type="expression" dxfId="4081" priority="4938">
      <formula>(IF($C161=8,1,0)=1)</formula>
    </cfRule>
    <cfRule type="expression" dxfId="4080" priority="4939">
      <formula>(IF($C161=9,1,0)=1)</formula>
    </cfRule>
    <cfRule type="expression" dxfId="4079" priority="4940">
      <formula>$H161=1</formula>
    </cfRule>
  </conditionalFormatting>
  <conditionalFormatting sqref="H160">
    <cfRule type="iconSet" priority="4917">
      <iconSet iconSet="3Symbols" showValue="0">
        <cfvo type="percent" val="0"/>
        <cfvo type="num" val="0"/>
        <cfvo type="num" val="1"/>
      </iconSet>
    </cfRule>
  </conditionalFormatting>
  <conditionalFormatting sqref="C160 F160">
    <cfRule type="expression" dxfId="4078" priority="4918">
      <formula>$H160&lt;0</formula>
    </cfRule>
    <cfRule type="expression" dxfId="4077" priority="4919">
      <formula>(IF($C160=1,1,0)=1)</formula>
    </cfRule>
    <cfRule type="expression" dxfId="4076" priority="4920">
      <formula>(IF($C160=2,1,0)=1)</formula>
    </cfRule>
    <cfRule type="expression" dxfId="4075" priority="4921">
      <formula>(IF($C160=3,1,0)=1)</formula>
    </cfRule>
    <cfRule type="expression" dxfId="4074" priority="4922">
      <formula>(IF($C160=4,1,0)=1)</formula>
    </cfRule>
    <cfRule type="expression" dxfId="4073" priority="4923">
      <formula>(IF($C160=5,1,0)=1)</formula>
    </cfRule>
    <cfRule type="expression" dxfId="4072" priority="4924">
      <formula>(IF($C160=6,1,0)=1)</formula>
    </cfRule>
    <cfRule type="expression" dxfId="4071" priority="4925">
      <formula>(IF($C160=7,1,0)=1)</formula>
    </cfRule>
    <cfRule type="expression" dxfId="4070" priority="4926">
      <formula>(IF($C160=8,1,0)=1)</formula>
    </cfRule>
    <cfRule type="expression" dxfId="4069" priority="4927">
      <formula>(IF($C160=9,1,0)=1)</formula>
    </cfRule>
    <cfRule type="expression" dxfId="4068" priority="4928">
      <formula>$H160=1</formula>
    </cfRule>
  </conditionalFormatting>
  <conditionalFormatting sqref="H159">
    <cfRule type="iconSet" priority="4905">
      <iconSet iconSet="3Symbols" showValue="0">
        <cfvo type="percent" val="0"/>
        <cfvo type="num" val="0"/>
        <cfvo type="num" val="1"/>
      </iconSet>
    </cfRule>
  </conditionalFormatting>
  <conditionalFormatting sqref="C159 F159">
    <cfRule type="expression" dxfId="4067" priority="4906">
      <formula>$H159&lt;0</formula>
    </cfRule>
    <cfRule type="expression" dxfId="4066" priority="4907">
      <formula>(IF($C159=1,1,0)=1)</formula>
    </cfRule>
    <cfRule type="expression" dxfId="4065" priority="4908">
      <formula>(IF($C159=2,1,0)=1)</formula>
    </cfRule>
    <cfRule type="expression" dxfId="4064" priority="4909">
      <formula>(IF($C159=3,1,0)=1)</formula>
    </cfRule>
    <cfRule type="expression" dxfId="4063" priority="4910">
      <formula>(IF($C159=4,1,0)=1)</formula>
    </cfRule>
    <cfRule type="expression" dxfId="4062" priority="4911">
      <formula>(IF($C159=5,1,0)=1)</formula>
    </cfRule>
    <cfRule type="expression" dxfId="4061" priority="4912">
      <formula>(IF($C159=6,1,0)=1)</formula>
    </cfRule>
    <cfRule type="expression" dxfId="4060" priority="4913">
      <formula>(IF($C159=7,1,0)=1)</formula>
    </cfRule>
    <cfRule type="expression" dxfId="4059" priority="4914">
      <formula>(IF($C159=8,1,0)=1)</formula>
    </cfRule>
    <cfRule type="expression" dxfId="4058" priority="4915">
      <formula>(IF($C159=9,1,0)=1)</formula>
    </cfRule>
    <cfRule type="expression" dxfId="4057" priority="4916">
      <formula>$H159=1</formula>
    </cfRule>
  </conditionalFormatting>
  <conditionalFormatting sqref="H158">
    <cfRule type="iconSet" priority="4893">
      <iconSet iconSet="3Symbols" showValue="0">
        <cfvo type="percent" val="0"/>
        <cfvo type="num" val="0"/>
        <cfvo type="num" val="1"/>
      </iconSet>
    </cfRule>
  </conditionalFormatting>
  <conditionalFormatting sqref="C158:D158 F158 D159:D172">
    <cfRule type="expression" dxfId="4056" priority="4894">
      <formula>$H158&lt;0</formula>
    </cfRule>
    <cfRule type="expression" dxfId="4055" priority="4895">
      <formula>(IF($C158=1,1,0)=1)</formula>
    </cfRule>
    <cfRule type="expression" dxfId="4054" priority="4896">
      <formula>(IF($C158=2,1,0)=1)</formula>
    </cfRule>
    <cfRule type="expression" dxfId="4053" priority="4897">
      <formula>(IF($C158=3,1,0)=1)</formula>
    </cfRule>
    <cfRule type="expression" dxfId="4052" priority="4898">
      <formula>(IF($C158=4,1,0)=1)</formula>
    </cfRule>
    <cfRule type="expression" dxfId="4051" priority="4899">
      <formula>(IF($C158=5,1,0)=1)</formula>
    </cfRule>
    <cfRule type="expression" dxfId="4050" priority="4900">
      <formula>(IF($C158=6,1,0)=1)</formula>
    </cfRule>
    <cfRule type="expression" dxfId="4049" priority="4901">
      <formula>(IF($C158=7,1,0)=1)</formula>
    </cfRule>
    <cfRule type="expression" dxfId="4048" priority="4902">
      <formula>(IF($C158=8,1,0)=1)</formula>
    </cfRule>
    <cfRule type="expression" dxfId="4047" priority="4903">
      <formula>(IF($C158=9,1,0)=1)</formula>
    </cfRule>
    <cfRule type="expression" dxfId="4046" priority="4904">
      <formula>$H158=1</formula>
    </cfRule>
  </conditionalFormatting>
  <conditionalFormatting sqref="H169">
    <cfRule type="iconSet" priority="4881">
      <iconSet iconSet="3Symbols" showValue="0">
        <cfvo type="percent" val="0"/>
        <cfvo type="num" val="0"/>
        <cfvo type="num" val="1"/>
      </iconSet>
    </cfRule>
  </conditionalFormatting>
  <conditionalFormatting sqref="C169 F169">
    <cfRule type="expression" dxfId="4045" priority="4882">
      <formula>$H169&lt;0</formula>
    </cfRule>
    <cfRule type="expression" dxfId="4044" priority="4883">
      <formula>(IF($C169=1,1,0)=1)</formula>
    </cfRule>
    <cfRule type="expression" dxfId="4043" priority="4884">
      <formula>(IF($C169=2,1,0)=1)</formula>
    </cfRule>
    <cfRule type="expression" dxfId="4042" priority="4885">
      <formula>(IF($C169=3,1,0)=1)</formula>
    </cfRule>
    <cfRule type="expression" dxfId="4041" priority="4886">
      <formula>(IF($C169=4,1,0)=1)</formula>
    </cfRule>
    <cfRule type="expression" dxfId="4040" priority="4887">
      <formula>(IF($C169=5,1,0)=1)</formula>
    </cfRule>
    <cfRule type="expression" dxfId="4039" priority="4888">
      <formula>(IF($C169=6,1,0)=1)</formula>
    </cfRule>
    <cfRule type="expression" dxfId="4038" priority="4889">
      <formula>(IF($C169=7,1,0)=1)</formula>
    </cfRule>
    <cfRule type="expression" dxfId="4037" priority="4890">
      <formula>(IF($C169=8,1,0)=1)</formula>
    </cfRule>
    <cfRule type="expression" dxfId="4036" priority="4891">
      <formula>(IF($C169=9,1,0)=1)</formula>
    </cfRule>
    <cfRule type="expression" dxfId="4035" priority="4892">
      <formula>$H169=1</formula>
    </cfRule>
  </conditionalFormatting>
  <conditionalFormatting sqref="H168">
    <cfRule type="iconSet" priority="4869">
      <iconSet iconSet="3Symbols" showValue="0">
        <cfvo type="percent" val="0"/>
        <cfvo type="num" val="0"/>
        <cfvo type="num" val="1"/>
      </iconSet>
    </cfRule>
  </conditionalFormatting>
  <conditionalFormatting sqref="C168 F168">
    <cfRule type="expression" dxfId="4034" priority="4870">
      <formula>$H168&lt;0</formula>
    </cfRule>
    <cfRule type="expression" dxfId="4033" priority="4871">
      <formula>(IF($C168=1,1,0)=1)</formula>
    </cfRule>
    <cfRule type="expression" dxfId="4032" priority="4872">
      <formula>(IF($C168=2,1,0)=1)</formula>
    </cfRule>
    <cfRule type="expression" dxfId="4031" priority="4873">
      <formula>(IF($C168=3,1,0)=1)</formula>
    </cfRule>
    <cfRule type="expression" dxfId="4030" priority="4874">
      <formula>(IF($C168=4,1,0)=1)</formula>
    </cfRule>
    <cfRule type="expression" dxfId="4029" priority="4875">
      <formula>(IF($C168=5,1,0)=1)</formula>
    </cfRule>
    <cfRule type="expression" dxfId="4028" priority="4876">
      <formula>(IF($C168=6,1,0)=1)</formula>
    </cfRule>
    <cfRule type="expression" dxfId="4027" priority="4877">
      <formula>(IF($C168=7,1,0)=1)</formula>
    </cfRule>
    <cfRule type="expression" dxfId="4026" priority="4878">
      <formula>(IF($C168=8,1,0)=1)</formula>
    </cfRule>
    <cfRule type="expression" dxfId="4025" priority="4879">
      <formula>(IF($C168=9,1,0)=1)</formula>
    </cfRule>
    <cfRule type="expression" dxfId="4024" priority="4880">
      <formula>$H168=1</formula>
    </cfRule>
  </conditionalFormatting>
  <conditionalFormatting sqref="E158 E163 E166 E168:E169 E172">
    <cfRule type="expression" dxfId="4023" priority="4858">
      <formula>$J158&lt;0</formula>
    </cfRule>
    <cfRule type="expression" dxfId="4022" priority="4859">
      <formula>(IF($C158=1,1,0)=1)</formula>
    </cfRule>
    <cfRule type="expression" dxfId="4021" priority="4860">
      <formula>(IF($C158=2,1,0)=1)</formula>
    </cfRule>
    <cfRule type="expression" dxfId="4020" priority="4861">
      <formula>(IF($C158=3,1,0)=1)</formula>
    </cfRule>
    <cfRule type="expression" dxfId="4019" priority="4862">
      <formula>(IF($C158=4,1,0)=1)</formula>
    </cfRule>
    <cfRule type="expression" dxfId="4018" priority="4863">
      <formula>(IF($C158=5,1,0)=1)</formula>
    </cfRule>
    <cfRule type="expression" dxfId="4017" priority="4864">
      <formula>(IF($C158=6,1,0)=1)</formula>
    </cfRule>
    <cfRule type="expression" dxfId="4016" priority="4865">
      <formula>(IF($C158=7,1,0)=1)</formula>
    </cfRule>
    <cfRule type="expression" dxfId="4015" priority="4866">
      <formula>(IF($C158=8,1,0)=1)</formula>
    </cfRule>
    <cfRule type="expression" dxfId="4014" priority="4867">
      <formula>(IF($C158=9,1,0)=1)</formula>
    </cfRule>
    <cfRule type="expression" dxfId="4013" priority="4868">
      <formula>$J158=1</formula>
    </cfRule>
  </conditionalFormatting>
  <conditionalFormatting sqref="E158 E169 E163 E166 E172">
    <cfRule type="expression" dxfId="4012" priority="4847">
      <formula>$J158&lt;0</formula>
    </cfRule>
    <cfRule type="expression" dxfId="4011" priority="4848">
      <formula>(IF($C158=1,1,0)=1)</formula>
    </cfRule>
    <cfRule type="expression" dxfId="4010" priority="4849">
      <formula>(IF($C158=2,1,0)=1)</formula>
    </cfRule>
    <cfRule type="expression" dxfId="4009" priority="4850">
      <formula>(IF($C158=3,1,0)=1)</formula>
    </cfRule>
    <cfRule type="expression" dxfId="4008" priority="4851">
      <formula>(IF($C158=4,1,0)=1)</formula>
    </cfRule>
    <cfRule type="expression" dxfId="4007" priority="4852">
      <formula>(IF($C158=5,1,0)=1)</formula>
    </cfRule>
    <cfRule type="expression" dxfId="4006" priority="4853">
      <formula>(IF($C158=6,1,0)=1)</formula>
    </cfRule>
    <cfRule type="expression" dxfId="4005" priority="4854">
      <formula>(IF($C158=7,1,0)=1)</formula>
    </cfRule>
    <cfRule type="expression" dxfId="4004" priority="4855">
      <formula>(IF($C158=8,1,0)=1)</formula>
    </cfRule>
    <cfRule type="expression" dxfId="4003" priority="4856">
      <formula>(IF($C158=9,1,0)=1)</formula>
    </cfRule>
    <cfRule type="expression" dxfId="4002" priority="4857">
      <formula>$J158=1</formula>
    </cfRule>
  </conditionalFormatting>
  <conditionalFormatting sqref="E168">
    <cfRule type="expression" dxfId="4001" priority="4836">
      <formula>$J168&lt;0</formula>
    </cfRule>
    <cfRule type="expression" dxfId="4000" priority="4837">
      <formula>(IF($C168=1,1,0)=1)</formula>
    </cfRule>
    <cfRule type="expression" dxfId="3999" priority="4838">
      <formula>(IF($C168=2,1,0)=1)</formula>
    </cfRule>
    <cfRule type="expression" dxfId="3998" priority="4839">
      <formula>(IF($C168=3,1,0)=1)</formula>
    </cfRule>
    <cfRule type="expression" dxfId="3997" priority="4840">
      <formula>(IF($C168=4,1,0)=1)</formula>
    </cfRule>
    <cfRule type="expression" dxfId="3996" priority="4841">
      <formula>(IF($C168=5,1,0)=1)</formula>
    </cfRule>
    <cfRule type="expression" dxfId="3995" priority="4842">
      <formula>(IF($C168=6,1,0)=1)</formula>
    </cfRule>
    <cfRule type="expression" dxfId="3994" priority="4843">
      <formula>(IF($C168=7,1,0)=1)</formula>
    </cfRule>
    <cfRule type="expression" dxfId="3993" priority="4844">
      <formula>(IF($C168=8,1,0)=1)</formula>
    </cfRule>
    <cfRule type="expression" dxfId="3992" priority="4845">
      <formula>(IF($C168=9,1,0)=1)</formula>
    </cfRule>
    <cfRule type="expression" dxfId="3991" priority="4846">
      <formula>$J168=1</formula>
    </cfRule>
  </conditionalFormatting>
  <conditionalFormatting sqref="E160">
    <cfRule type="expression" dxfId="3990" priority="4825">
      <formula>$J160&lt;0</formula>
    </cfRule>
    <cfRule type="expression" dxfId="3989" priority="4826">
      <formula>(IF($C160=1,1,0)=1)</formula>
    </cfRule>
    <cfRule type="expression" dxfId="3988" priority="4827">
      <formula>(IF($C160=2,1,0)=1)</formula>
    </cfRule>
    <cfRule type="expression" dxfId="3987" priority="4828">
      <formula>(IF($C160=3,1,0)=1)</formula>
    </cfRule>
    <cfRule type="expression" dxfId="3986" priority="4829">
      <formula>(IF($C160=4,1,0)=1)</formula>
    </cfRule>
    <cfRule type="expression" dxfId="3985" priority="4830">
      <formula>(IF($C160=5,1,0)=1)</formula>
    </cfRule>
    <cfRule type="expression" dxfId="3984" priority="4831">
      <formula>(IF($C160=6,1,0)=1)</formula>
    </cfRule>
    <cfRule type="expression" dxfId="3983" priority="4832">
      <formula>(IF($C160=7,1,0)=1)</formula>
    </cfRule>
    <cfRule type="expression" dxfId="3982" priority="4833">
      <formula>(IF($C160=8,1,0)=1)</formula>
    </cfRule>
    <cfRule type="expression" dxfId="3981" priority="4834">
      <formula>(IF($C160=9,1,0)=1)</formula>
    </cfRule>
    <cfRule type="expression" dxfId="3980" priority="4835">
      <formula>$J160=1</formula>
    </cfRule>
  </conditionalFormatting>
  <conditionalFormatting sqref="E160">
    <cfRule type="expression" dxfId="3979" priority="4814">
      <formula>$J160&lt;0</formula>
    </cfRule>
    <cfRule type="expression" dxfId="3978" priority="4815">
      <formula>(IF($C160=1,1,0)=1)</formula>
    </cfRule>
    <cfRule type="expression" dxfId="3977" priority="4816">
      <formula>(IF($C160=2,1,0)=1)</formula>
    </cfRule>
    <cfRule type="expression" dxfId="3976" priority="4817">
      <formula>(IF($C160=3,1,0)=1)</formula>
    </cfRule>
    <cfRule type="expression" dxfId="3975" priority="4818">
      <formula>(IF($C160=4,1,0)=1)</formula>
    </cfRule>
    <cfRule type="expression" dxfId="3974" priority="4819">
      <formula>(IF($C160=5,1,0)=1)</formula>
    </cfRule>
    <cfRule type="expression" dxfId="3973" priority="4820">
      <formula>(IF($C160=6,1,0)=1)</formula>
    </cfRule>
    <cfRule type="expression" dxfId="3972" priority="4821">
      <formula>(IF($C160=7,1,0)=1)</formula>
    </cfRule>
    <cfRule type="expression" dxfId="3971" priority="4822">
      <formula>(IF($C160=8,1,0)=1)</formula>
    </cfRule>
    <cfRule type="expression" dxfId="3970" priority="4823">
      <formula>(IF($C160=9,1,0)=1)</formula>
    </cfRule>
    <cfRule type="expression" dxfId="3969" priority="4824">
      <formula>$J160=1</formula>
    </cfRule>
  </conditionalFormatting>
  <conditionalFormatting sqref="E159">
    <cfRule type="expression" dxfId="3968" priority="4803">
      <formula>$J159&lt;0</formula>
    </cfRule>
    <cfRule type="expression" dxfId="3967" priority="4804">
      <formula>(IF($C159=1,1,0)=1)</formula>
    </cfRule>
    <cfRule type="expression" dxfId="3966" priority="4805">
      <formula>(IF($C159=2,1,0)=1)</formula>
    </cfRule>
    <cfRule type="expression" dxfId="3965" priority="4806">
      <formula>(IF($C159=3,1,0)=1)</formula>
    </cfRule>
    <cfRule type="expression" dxfId="3964" priority="4807">
      <formula>(IF($C159=4,1,0)=1)</formula>
    </cfRule>
    <cfRule type="expression" dxfId="3963" priority="4808">
      <formula>(IF($C159=5,1,0)=1)</formula>
    </cfRule>
    <cfRule type="expression" dxfId="3962" priority="4809">
      <formula>(IF($C159=6,1,0)=1)</formula>
    </cfRule>
    <cfRule type="expression" dxfId="3961" priority="4810">
      <formula>(IF($C159=7,1,0)=1)</formula>
    </cfRule>
    <cfRule type="expression" dxfId="3960" priority="4811">
      <formula>(IF($C159=8,1,0)=1)</formula>
    </cfRule>
    <cfRule type="expression" dxfId="3959" priority="4812">
      <formula>(IF($C159=9,1,0)=1)</formula>
    </cfRule>
    <cfRule type="expression" dxfId="3958" priority="4813">
      <formula>$J159=1</formula>
    </cfRule>
  </conditionalFormatting>
  <conditionalFormatting sqref="E159">
    <cfRule type="expression" dxfId="3957" priority="4792">
      <formula>$J159&lt;0</formula>
    </cfRule>
    <cfRule type="expression" dxfId="3956" priority="4793">
      <formula>(IF($C159=1,1,0)=1)</formula>
    </cfRule>
    <cfRule type="expression" dxfId="3955" priority="4794">
      <formula>(IF($C159=2,1,0)=1)</formula>
    </cfRule>
    <cfRule type="expression" dxfId="3954" priority="4795">
      <formula>(IF($C159=3,1,0)=1)</formula>
    </cfRule>
    <cfRule type="expression" dxfId="3953" priority="4796">
      <formula>(IF($C159=4,1,0)=1)</formula>
    </cfRule>
    <cfRule type="expression" dxfId="3952" priority="4797">
      <formula>(IF($C159=5,1,0)=1)</formula>
    </cfRule>
    <cfRule type="expression" dxfId="3951" priority="4798">
      <formula>(IF($C159=6,1,0)=1)</formula>
    </cfRule>
    <cfRule type="expression" dxfId="3950" priority="4799">
      <formula>(IF($C159=7,1,0)=1)</formula>
    </cfRule>
    <cfRule type="expression" dxfId="3949" priority="4800">
      <formula>(IF($C159=8,1,0)=1)</formula>
    </cfRule>
    <cfRule type="expression" dxfId="3948" priority="4801">
      <formula>(IF($C159=9,1,0)=1)</formula>
    </cfRule>
    <cfRule type="expression" dxfId="3947" priority="4802">
      <formula>$J159=1</formula>
    </cfRule>
  </conditionalFormatting>
  <conditionalFormatting sqref="E162">
    <cfRule type="expression" dxfId="3946" priority="4781">
      <formula>$J162&lt;0</formula>
    </cfRule>
    <cfRule type="expression" dxfId="3945" priority="4782">
      <formula>(IF($C162=1,1,0)=1)</formula>
    </cfRule>
    <cfRule type="expression" dxfId="3944" priority="4783">
      <formula>(IF($C162=2,1,0)=1)</formula>
    </cfRule>
    <cfRule type="expression" dxfId="3943" priority="4784">
      <formula>(IF($C162=3,1,0)=1)</formula>
    </cfRule>
    <cfRule type="expression" dxfId="3942" priority="4785">
      <formula>(IF($C162=4,1,0)=1)</formula>
    </cfRule>
    <cfRule type="expression" dxfId="3941" priority="4786">
      <formula>(IF($C162=5,1,0)=1)</formula>
    </cfRule>
    <cfRule type="expression" dxfId="3940" priority="4787">
      <formula>(IF($C162=6,1,0)=1)</formula>
    </cfRule>
    <cfRule type="expression" dxfId="3939" priority="4788">
      <formula>(IF($C162=7,1,0)=1)</formula>
    </cfRule>
    <cfRule type="expression" dxfId="3938" priority="4789">
      <formula>(IF($C162=8,1,0)=1)</formula>
    </cfRule>
    <cfRule type="expression" dxfId="3937" priority="4790">
      <formula>(IF($C162=9,1,0)=1)</formula>
    </cfRule>
    <cfRule type="expression" dxfId="3936" priority="4791">
      <formula>$J162=1</formula>
    </cfRule>
  </conditionalFormatting>
  <conditionalFormatting sqref="E162">
    <cfRule type="expression" dxfId="3935" priority="4770">
      <formula>$J162&lt;0</formula>
    </cfRule>
    <cfRule type="expression" dxfId="3934" priority="4771">
      <formula>(IF($C162=1,1,0)=1)</formula>
    </cfRule>
    <cfRule type="expression" dxfId="3933" priority="4772">
      <formula>(IF($C162=2,1,0)=1)</formula>
    </cfRule>
    <cfRule type="expression" dxfId="3932" priority="4773">
      <formula>(IF($C162=3,1,0)=1)</formula>
    </cfRule>
    <cfRule type="expression" dxfId="3931" priority="4774">
      <formula>(IF($C162=4,1,0)=1)</formula>
    </cfRule>
    <cfRule type="expression" dxfId="3930" priority="4775">
      <formula>(IF($C162=5,1,0)=1)</formula>
    </cfRule>
    <cfRule type="expression" dxfId="3929" priority="4776">
      <formula>(IF($C162=6,1,0)=1)</formula>
    </cfRule>
    <cfRule type="expression" dxfId="3928" priority="4777">
      <formula>(IF($C162=7,1,0)=1)</formula>
    </cfRule>
    <cfRule type="expression" dxfId="3927" priority="4778">
      <formula>(IF($C162=8,1,0)=1)</formula>
    </cfRule>
    <cfRule type="expression" dxfId="3926" priority="4779">
      <formula>(IF($C162=9,1,0)=1)</formula>
    </cfRule>
    <cfRule type="expression" dxfId="3925" priority="4780">
      <formula>$J162=1</formula>
    </cfRule>
  </conditionalFormatting>
  <conditionalFormatting sqref="E161">
    <cfRule type="expression" dxfId="3924" priority="4759">
      <formula>$J161&lt;0</formula>
    </cfRule>
    <cfRule type="expression" dxfId="3923" priority="4760">
      <formula>(IF($C161=1,1,0)=1)</formula>
    </cfRule>
    <cfRule type="expression" dxfId="3922" priority="4761">
      <formula>(IF($C161=2,1,0)=1)</formula>
    </cfRule>
    <cfRule type="expression" dxfId="3921" priority="4762">
      <formula>(IF($C161=3,1,0)=1)</formula>
    </cfRule>
    <cfRule type="expression" dxfId="3920" priority="4763">
      <formula>(IF($C161=4,1,0)=1)</formula>
    </cfRule>
    <cfRule type="expression" dxfId="3919" priority="4764">
      <formula>(IF($C161=5,1,0)=1)</formula>
    </cfRule>
    <cfRule type="expression" dxfId="3918" priority="4765">
      <formula>(IF($C161=6,1,0)=1)</formula>
    </cfRule>
    <cfRule type="expression" dxfId="3917" priority="4766">
      <formula>(IF($C161=7,1,0)=1)</formula>
    </cfRule>
    <cfRule type="expression" dxfId="3916" priority="4767">
      <formula>(IF($C161=8,1,0)=1)</formula>
    </cfRule>
    <cfRule type="expression" dxfId="3915" priority="4768">
      <formula>(IF($C161=9,1,0)=1)</formula>
    </cfRule>
    <cfRule type="expression" dxfId="3914" priority="4769">
      <formula>$J161=1</formula>
    </cfRule>
  </conditionalFormatting>
  <conditionalFormatting sqref="E161">
    <cfRule type="expression" dxfId="3913" priority="4748">
      <formula>$J161&lt;0</formula>
    </cfRule>
    <cfRule type="expression" dxfId="3912" priority="4749">
      <formula>(IF($C161=1,1,0)=1)</formula>
    </cfRule>
    <cfRule type="expression" dxfId="3911" priority="4750">
      <formula>(IF($C161=2,1,0)=1)</formula>
    </cfRule>
    <cfRule type="expression" dxfId="3910" priority="4751">
      <formula>(IF($C161=3,1,0)=1)</formula>
    </cfRule>
    <cfRule type="expression" dxfId="3909" priority="4752">
      <formula>(IF($C161=4,1,0)=1)</formula>
    </cfRule>
    <cfRule type="expression" dxfId="3908" priority="4753">
      <formula>(IF($C161=5,1,0)=1)</formula>
    </cfRule>
    <cfRule type="expression" dxfId="3907" priority="4754">
      <formula>(IF($C161=6,1,0)=1)</formula>
    </cfRule>
    <cfRule type="expression" dxfId="3906" priority="4755">
      <formula>(IF($C161=7,1,0)=1)</formula>
    </cfRule>
    <cfRule type="expression" dxfId="3905" priority="4756">
      <formula>(IF($C161=8,1,0)=1)</formula>
    </cfRule>
    <cfRule type="expression" dxfId="3904" priority="4757">
      <formula>(IF($C161=9,1,0)=1)</formula>
    </cfRule>
    <cfRule type="expression" dxfId="3903" priority="4758">
      <formula>$J161=1</formula>
    </cfRule>
  </conditionalFormatting>
  <conditionalFormatting sqref="E165">
    <cfRule type="expression" dxfId="3902" priority="4737">
      <formula>$J165&lt;0</formula>
    </cfRule>
    <cfRule type="expression" dxfId="3901" priority="4738">
      <formula>(IF($C165=1,1,0)=1)</formula>
    </cfRule>
    <cfRule type="expression" dxfId="3900" priority="4739">
      <formula>(IF($C165=2,1,0)=1)</formula>
    </cfRule>
    <cfRule type="expression" dxfId="3899" priority="4740">
      <formula>(IF($C165=3,1,0)=1)</formula>
    </cfRule>
    <cfRule type="expression" dxfId="3898" priority="4741">
      <formula>(IF($C165=4,1,0)=1)</formula>
    </cfRule>
    <cfRule type="expression" dxfId="3897" priority="4742">
      <formula>(IF($C165=5,1,0)=1)</formula>
    </cfRule>
    <cfRule type="expression" dxfId="3896" priority="4743">
      <formula>(IF($C165=6,1,0)=1)</formula>
    </cfRule>
    <cfRule type="expression" dxfId="3895" priority="4744">
      <formula>(IF($C165=7,1,0)=1)</formula>
    </cfRule>
    <cfRule type="expression" dxfId="3894" priority="4745">
      <formula>(IF($C165=8,1,0)=1)</formula>
    </cfRule>
    <cfRule type="expression" dxfId="3893" priority="4746">
      <formula>(IF($C165=9,1,0)=1)</formula>
    </cfRule>
    <cfRule type="expression" dxfId="3892" priority="4747">
      <formula>$J165=1</formula>
    </cfRule>
  </conditionalFormatting>
  <conditionalFormatting sqref="E165">
    <cfRule type="expression" dxfId="3891" priority="4726">
      <formula>$J165&lt;0</formula>
    </cfRule>
    <cfRule type="expression" dxfId="3890" priority="4727">
      <formula>(IF($C165=1,1,0)=1)</formula>
    </cfRule>
    <cfRule type="expression" dxfId="3889" priority="4728">
      <formula>(IF($C165=2,1,0)=1)</formula>
    </cfRule>
    <cfRule type="expression" dxfId="3888" priority="4729">
      <formula>(IF($C165=3,1,0)=1)</formula>
    </cfRule>
    <cfRule type="expression" dxfId="3887" priority="4730">
      <formula>(IF($C165=4,1,0)=1)</formula>
    </cfRule>
    <cfRule type="expression" dxfId="3886" priority="4731">
      <formula>(IF($C165=5,1,0)=1)</formula>
    </cfRule>
    <cfRule type="expression" dxfId="3885" priority="4732">
      <formula>(IF($C165=6,1,0)=1)</formula>
    </cfRule>
    <cfRule type="expression" dxfId="3884" priority="4733">
      <formula>(IF($C165=7,1,0)=1)</formula>
    </cfRule>
    <cfRule type="expression" dxfId="3883" priority="4734">
      <formula>(IF($C165=8,1,0)=1)</formula>
    </cfRule>
    <cfRule type="expression" dxfId="3882" priority="4735">
      <formula>(IF($C165=9,1,0)=1)</formula>
    </cfRule>
    <cfRule type="expression" dxfId="3881" priority="4736">
      <formula>$J165=1</formula>
    </cfRule>
  </conditionalFormatting>
  <conditionalFormatting sqref="E164">
    <cfRule type="expression" dxfId="3880" priority="4715">
      <formula>$J164&lt;0</formula>
    </cfRule>
    <cfRule type="expression" dxfId="3879" priority="4716">
      <formula>(IF($C164=1,1,0)=1)</formula>
    </cfRule>
    <cfRule type="expression" dxfId="3878" priority="4717">
      <formula>(IF($C164=2,1,0)=1)</formula>
    </cfRule>
    <cfRule type="expression" dxfId="3877" priority="4718">
      <formula>(IF($C164=3,1,0)=1)</formula>
    </cfRule>
    <cfRule type="expression" dxfId="3876" priority="4719">
      <formula>(IF($C164=4,1,0)=1)</formula>
    </cfRule>
    <cfRule type="expression" dxfId="3875" priority="4720">
      <formula>(IF($C164=5,1,0)=1)</formula>
    </cfRule>
    <cfRule type="expression" dxfId="3874" priority="4721">
      <formula>(IF($C164=6,1,0)=1)</formula>
    </cfRule>
    <cfRule type="expression" dxfId="3873" priority="4722">
      <formula>(IF($C164=7,1,0)=1)</formula>
    </cfRule>
    <cfRule type="expression" dxfId="3872" priority="4723">
      <formula>(IF($C164=8,1,0)=1)</formula>
    </cfRule>
    <cfRule type="expression" dxfId="3871" priority="4724">
      <formula>(IF($C164=9,1,0)=1)</formula>
    </cfRule>
    <cfRule type="expression" dxfId="3870" priority="4725">
      <formula>$J164=1</formula>
    </cfRule>
  </conditionalFormatting>
  <conditionalFormatting sqref="E164">
    <cfRule type="expression" dxfId="3869" priority="4704">
      <formula>$J164&lt;0</formula>
    </cfRule>
    <cfRule type="expression" dxfId="3868" priority="4705">
      <formula>(IF($C164=1,1,0)=1)</formula>
    </cfRule>
    <cfRule type="expression" dxfId="3867" priority="4706">
      <formula>(IF($C164=2,1,0)=1)</formula>
    </cfRule>
    <cfRule type="expression" dxfId="3866" priority="4707">
      <formula>(IF($C164=3,1,0)=1)</formula>
    </cfRule>
    <cfRule type="expression" dxfId="3865" priority="4708">
      <formula>(IF($C164=4,1,0)=1)</formula>
    </cfRule>
    <cfRule type="expression" dxfId="3864" priority="4709">
      <formula>(IF($C164=5,1,0)=1)</formula>
    </cfRule>
    <cfRule type="expression" dxfId="3863" priority="4710">
      <formula>(IF($C164=6,1,0)=1)</formula>
    </cfRule>
    <cfRule type="expression" dxfId="3862" priority="4711">
      <formula>(IF($C164=7,1,0)=1)</formula>
    </cfRule>
    <cfRule type="expression" dxfId="3861" priority="4712">
      <formula>(IF($C164=8,1,0)=1)</formula>
    </cfRule>
    <cfRule type="expression" dxfId="3860" priority="4713">
      <formula>(IF($C164=9,1,0)=1)</formula>
    </cfRule>
    <cfRule type="expression" dxfId="3859" priority="4714">
      <formula>$J164=1</formula>
    </cfRule>
  </conditionalFormatting>
  <conditionalFormatting sqref="E167">
    <cfRule type="expression" dxfId="3858" priority="4693">
      <formula>$J167&lt;0</formula>
    </cfRule>
    <cfRule type="expression" dxfId="3857" priority="4694">
      <formula>(IF($C167=1,1,0)=1)</formula>
    </cfRule>
    <cfRule type="expression" dxfId="3856" priority="4695">
      <formula>(IF($C167=2,1,0)=1)</formula>
    </cfRule>
    <cfRule type="expression" dxfId="3855" priority="4696">
      <formula>(IF($C167=3,1,0)=1)</formula>
    </cfRule>
    <cfRule type="expression" dxfId="3854" priority="4697">
      <formula>(IF($C167=4,1,0)=1)</formula>
    </cfRule>
    <cfRule type="expression" dxfId="3853" priority="4698">
      <formula>(IF($C167=5,1,0)=1)</formula>
    </cfRule>
    <cfRule type="expression" dxfId="3852" priority="4699">
      <formula>(IF($C167=6,1,0)=1)</formula>
    </cfRule>
    <cfRule type="expression" dxfId="3851" priority="4700">
      <formula>(IF($C167=7,1,0)=1)</formula>
    </cfRule>
    <cfRule type="expression" dxfId="3850" priority="4701">
      <formula>(IF($C167=8,1,0)=1)</formula>
    </cfRule>
    <cfRule type="expression" dxfId="3849" priority="4702">
      <formula>(IF($C167=9,1,0)=1)</formula>
    </cfRule>
    <cfRule type="expression" dxfId="3848" priority="4703">
      <formula>$J167=1</formula>
    </cfRule>
  </conditionalFormatting>
  <conditionalFormatting sqref="E167">
    <cfRule type="expression" dxfId="3847" priority="4682">
      <formula>$J167&lt;0</formula>
    </cfRule>
    <cfRule type="expression" dxfId="3846" priority="4683">
      <formula>(IF($C167=1,1,0)=1)</formula>
    </cfRule>
    <cfRule type="expression" dxfId="3845" priority="4684">
      <formula>(IF($C167=2,1,0)=1)</formula>
    </cfRule>
    <cfRule type="expression" dxfId="3844" priority="4685">
      <formula>(IF($C167=3,1,0)=1)</formula>
    </cfRule>
    <cfRule type="expression" dxfId="3843" priority="4686">
      <formula>(IF($C167=4,1,0)=1)</formula>
    </cfRule>
    <cfRule type="expression" dxfId="3842" priority="4687">
      <formula>(IF($C167=5,1,0)=1)</formula>
    </cfRule>
    <cfRule type="expression" dxfId="3841" priority="4688">
      <formula>(IF($C167=6,1,0)=1)</formula>
    </cfRule>
    <cfRule type="expression" dxfId="3840" priority="4689">
      <formula>(IF($C167=7,1,0)=1)</formula>
    </cfRule>
    <cfRule type="expression" dxfId="3839" priority="4690">
      <formula>(IF($C167=8,1,0)=1)</formula>
    </cfRule>
    <cfRule type="expression" dxfId="3838" priority="4691">
      <formula>(IF($C167=9,1,0)=1)</formula>
    </cfRule>
    <cfRule type="expression" dxfId="3837" priority="4692">
      <formula>$J167=1</formula>
    </cfRule>
  </conditionalFormatting>
  <conditionalFormatting sqref="E170:E171">
    <cfRule type="expression" dxfId="3836" priority="4671">
      <formula>$J170&lt;0</formula>
    </cfRule>
    <cfRule type="expression" dxfId="3835" priority="4672">
      <formula>(IF($C170=1,1,0)=1)</formula>
    </cfRule>
    <cfRule type="expression" dxfId="3834" priority="4673">
      <formula>(IF($C170=2,1,0)=1)</formula>
    </cfRule>
    <cfRule type="expression" dxfId="3833" priority="4674">
      <formula>(IF($C170=3,1,0)=1)</formula>
    </cfRule>
    <cfRule type="expression" dxfId="3832" priority="4675">
      <formula>(IF($C170=4,1,0)=1)</formula>
    </cfRule>
    <cfRule type="expression" dxfId="3831" priority="4676">
      <formula>(IF($C170=5,1,0)=1)</formula>
    </cfRule>
    <cfRule type="expression" dxfId="3830" priority="4677">
      <formula>(IF($C170=6,1,0)=1)</formula>
    </cfRule>
    <cfRule type="expression" dxfId="3829" priority="4678">
      <formula>(IF($C170=7,1,0)=1)</formula>
    </cfRule>
    <cfRule type="expression" dxfId="3828" priority="4679">
      <formula>(IF($C170=8,1,0)=1)</formula>
    </cfRule>
    <cfRule type="expression" dxfId="3827" priority="4680">
      <formula>(IF($C170=9,1,0)=1)</formula>
    </cfRule>
    <cfRule type="expression" dxfId="3826" priority="4681">
      <formula>$J170=1</formula>
    </cfRule>
  </conditionalFormatting>
  <conditionalFormatting sqref="E170:E171">
    <cfRule type="expression" dxfId="3825" priority="4660">
      <formula>$J170&lt;0</formula>
    </cfRule>
    <cfRule type="expression" dxfId="3824" priority="4661">
      <formula>(IF($C170=1,1,0)=1)</formula>
    </cfRule>
    <cfRule type="expression" dxfId="3823" priority="4662">
      <formula>(IF($C170=2,1,0)=1)</formula>
    </cfRule>
    <cfRule type="expression" dxfId="3822" priority="4663">
      <formula>(IF($C170=3,1,0)=1)</formula>
    </cfRule>
    <cfRule type="expression" dxfId="3821" priority="4664">
      <formula>(IF($C170=4,1,0)=1)</formula>
    </cfRule>
    <cfRule type="expression" dxfId="3820" priority="4665">
      <formula>(IF($C170=5,1,0)=1)</formula>
    </cfRule>
    <cfRule type="expression" dxfId="3819" priority="4666">
      <formula>(IF($C170=6,1,0)=1)</formula>
    </cfRule>
    <cfRule type="expression" dxfId="3818" priority="4667">
      <formula>(IF($C170=7,1,0)=1)</formula>
    </cfRule>
    <cfRule type="expression" dxfId="3817" priority="4668">
      <formula>(IF($C170=8,1,0)=1)</formula>
    </cfRule>
    <cfRule type="expression" dxfId="3816" priority="4669">
      <formula>(IF($C170=9,1,0)=1)</formula>
    </cfRule>
    <cfRule type="expression" dxfId="3815" priority="4670">
      <formula>$J170=1</formula>
    </cfRule>
  </conditionalFormatting>
  <conditionalFormatting sqref="G172">
    <cfRule type="expression" dxfId="3814" priority="4649">
      <formula>$J172&lt;0</formula>
    </cfRule>
    <cfRule type="expression" dxfId="3813" priority="4650">
      <formula>(IF($C172=1,1,0)=1)</formula>
    </cfRule>
    <cfRule type="expression" dxfId="3812" priority="4651">
      <formula>(IF($C172=2,1,0)=1)</formula>
    </cfRule>
    <cfRule type="expression" dxfId="3811" priority="4652">
      <formula>(IF($C172=3,1,0)=1)</formula>
    </cfRule>
    <cfRule type="expression" dxfId="3810" priority="4653">
      <formula>(IF($C172=4,1,0)=1)</formula>
    </cfRule>
    <cfRule type="expression" dxfId="3809" priority="4654">
      <formula>(IF($C172=5,1,0)=1)</formula>
    </cfRule>
    <cfRule type="expression" dxfId="3808" priority="4655">
      <formula>(IF($C172=6,1,0)=1)</formula>
    </cfRule>
    <cfRule type="expression" dxfId="3807" priority="4656">
      <formula>(IF($C172=7,1,0)=1)</formula>
    </cfRule>
    <cfRule type="expression" dxfId="3806" priority="4657">
      <formula>(IF($C172=8,1,0)=1)</formula>
    </cfRule>
    <cfRule type="expression" dxfId="3805" priority="4658">
      <formula>(IF($C172=9,1,0)=1)</formula>
    </cfRule>
    <cfRule type="expression" dxfId="3804" priority="4659">
      <formula>$J172=1</formula>
    </cfRule>
  </conditionalFormatting>
  <conditionalFormatting sqref="G169">
    <cfRule type="expression" dxfId="3803" priority="4638">
      <formula>$J169&lt;0</formula>
    </cfRule>
    <cfRule type="expression" dxfId="3802" priority="4639">
      <formula>(IF($C169=1,1,0)=1)</formula>
    </cfRule>
    <cfRule type="expression" dxfId="3801" priority="4640">
      <formula>(IF($C169=2,1,0)=1)</formula>
    </cfRule>
    <cfRule type="expression" dxfId="3800" priority="4641">
      <formula>(IF($C169=3,1,0)=1)</formula>
    </cfRule>
    <cfRule type="expression" dxfId="3799" priority="4642">
      <formula>(IF($C169=4,1,0)=1)</formula>
    </cfRule>
    <cfRule type="expression" dxfId="3798" priority="4643">
      <formula>(IF($C169=5,1,0)=1)</formula>
    </cfRule>
    <cfRule type="expression" dxfId="3797" priority="4644">
      <formula>(IF($C169=6,1,0)=1)</formula>
    </cfRule>
    <cfRule type="expression" dxfId="3796" priority="4645">
      <formula>(IF($C169=7,1,0)=1)</formula>
    </cfRule>
    <cfRule type="expression" dxfId="3795" priority="4646">
      <formula>(IF($C169=8,1,0)=1)</formula>
    </cfRule>
    <cfRule type="expression" dxfId="3794" priority="4647">
      <formula>(IF($C169=9,1,0)=1)</formula>
    </cfRule>
    <cfRule type="expression" dxfId="3793" priority="4648">
      <formula>$J169=1</formula>
    </cfRule>
  </conditionalFormatting>
  <conditionalFormatting sqref="G168">
    <cfRule type="expression" dxfId="3792" priority="4627">
      <formula>$J168&lt;0</formula>
    </cfRule>
    <cfRule type="expression" dxfId="3791" priority="4628">
      <formula>(IF($C168=1,1,0)=1)</formula>
    </cfRule>
    <cfRule type="expression" dxfId="3790" priority="4629">
      <formula>(IF($C168=2,1,0)=1)</formula>
    </cfRule>
    <cfRule type="expression" dxfId="3789" priority="4630">
      <formula>(IF($C168=3,1,0)=1)</formula>
    </cfRule>
    <cfRule type="expression" dxfId="3788" priority="4631">
      <formula>(IF($C168=4,1,0)=1)</formula>
    </cfRule>
    <cfRule type="expression" dxfId="3787" priority="4632">
      <formula>(IF($C168=5,1,0)=1)</formula>
    </cfRule>
    <cfRule type="expression" dxfId="3786" priority="4633">
      <formula>(IF($C168=6,1,0)=1)</formula>
    </cfRule>
    <cfRule type="expression" dxfId="3785" priority="4634">
      <formula>(IF($C168=7,1,0)=1)</formula>
    </cfRule>
    <cfRule type="expression" dxfId="3784" priority="4635">
      <formula>(IF($C168=8,1,0)=1)</formula>
    </cfRule>
    <cfRule type="expression" dxfId="3783" priority="4636">
      <formula>(IF($C168=9,1,0)=1)</formula>
    </cfRule>
    <cfRule type="expression" dxfId="3782" priority="4637">
      <formula>$J168=1</formula>
    </cfRule>
  </conditionalFormatting>
  <conditionalFormatting sqref="G166">
    <cfRule type="expression" dxfId="3781" priority="4616">
      <formula>$J166&lt;0</formula>
    </cfRule>
    <cfRule type="expression" dxfId="3780" priority="4617">
      <formula>(IF($C166=1,1,0)=1)</formula>
    </cfRule>
    <cfRule type="expression" dxfId="3779" priority="4618">
      <formula>(IF($C166=2,1,0)=1)</formula>
    </cfRule>
    <cfRule type="expression" dxfId="3778" priority="4619">
      <formula>(IF($C166=3,1,0)=1)</formula>
    </cfRule>
    <cfRule type="expression" dxfId="3777" priority="4620">
      <formula>(IF($C166=4,1,0)=1)</formula>
    </cfRule>
    <cfRule type="expression" dxfId="3776" priority="4621">
      <formula>(IF($C166=5,1,0)=1)</formula>
    </cfRule>
    <cfRule type="expression" dxfId="3775" priority="4622">
      <formula>(IF($C166=6,1,0)=1)</formula>
    </cfRule>
    <cfRule type="expression" dxfId="3774" priority="4623">
      <formula>(IF($C166=7,1,0)=1)</formula>
    </cfRule>
    <cfRule type="expression" dxfId="3773" priority="4624">
      <formula>(IF($C166=8,1,0)=1)</formula>
    </cfRule>
    <cfRule type="expression" dxfId="3772" priority="4625">
      <formula>(IF($C166=9,1,0)=1)</formula>
    </cfRule>
    <cfRule type="expression" dxfId="3771" priority="4626">
      <formula>$J166=1</formula>
    </cfRule>
  </conditionalFormatting>
  <conditionalFormatting sqref="G163">
    <cfRule type="expression" dxfId="3770" priority="4605">
      <formula>$J163&lt;0</formula>
    </cfRule>
    <cfRule type="expression" dxfId="3769" priority="4606">
      <formula>(IF($C163=1,1,0)=1)</formula>
    </cfRule>
    <cfRule type="expression" dxfId="3768" priority="4607">
      <formula>(IF($C163=2,1,0)=1)</formula>
    </cfRule>
    <cfRule type="expression" dxfId="3767" priority="4608">
      <formula>(IF($C163=3,1,0)=1)</formula>
    </cfRule>
    <cfRule type="expression" dxfId="3766" priority="4609">
      <formula>(IF($C163=4,1,0)=1)</formula>
    </cfRule>
    <cfRule type="expression" dxfId="3765" priority="4610">
      <formula>(IF($C163=5,1,0)=1)</formula>
    </cfRule>
    <cfRule type="expression" dxfId="3764" priority="4611">
      <formula>(IF($C163=6,1,0)=1)</formula>
    </cfRule>
    <cfRule type="expression" dxfId="3763" priority="4612">
      <formula>(IF($C163=7,1,0)=1)</formula>
    </cfRule>
    <cfRule type="expression" dxfId="3762" priority="4613">
      <formula>(IF($C163=8,1,0)=1)</formula>
    </cfRule>
    <cfRule type="expression" dxfId="3761" priority="4614">
      <formula>(IF($C163=9,1,0)=1)</formula>
    </cfRule>
    <cfRule type="expression" dxfId="3760" priority="4615">
      <formula>$J163=1</formula>
    </cfRule>
  </conditionalFormatting>
  <conditionalFormatting sqref="G158">
    <cfRule type="expression" dxfId="3759" priority="4594">
      <formula>$J158&lt;0</formula>
    </cfRule>
    <cfRule type="expression" dxfId="3758" priority="4595">
      <formula>(IF($C158=1,1,0)=1)</formula>
    </cfRule>
    <cfRule type="expression" dxfId="3757" priority="4596">
      <formula>(IF($C158=2,1,0)=1)</formula>
    </cfRule>
    <cfRule type="expression" dxfId="3756" priority="4597">
      <formula>(IF($C158=3,1,0)=1)</formula>
    </cfRule>
    <cfRule type="expression" dxfId="3755" priority="4598">
      <formula>(IF($C158=4,1,0)=1)</formula>
    </cfRule>
    <cfRule type="expression" dxfId="3754" priority="4599">
      <formula>(IF($C158=5,1,0)=1)</formula>
    </cfRule>
    <cfRule type="expression" dxfId="3753" priority="4600">
      <formula>(IF($C158=6,1,0)=1)</formula>
    </cfRule>
    <cfRule type="expression" dxfId="3752" priority="4601">
      <formula>(IF($C158=7,1,0)=1)</formula>
    </cfRule>
    <cfRule type="expression" dxfId="3751" priority="4602">
      <formula>(IF($C158=8,1,0)=1)</formula>
    </cfRule>
    <cfRule type="expression" dxfId="3750" priority="4603">
      <formula>(IF($C158=9,1,0)=1)</formula>
    </cfRule>
    <cfRule type="expression" dxfId="3749" priority="4604">
      <formula>$J158=1</formula>
    </cfRule>
  </conditionalFormatting>
  <conditionalFormatting sqref="G160">
    <cfRule type="expression" dxfId="3748" priority="4583">
      <formula>$J160&lt;0</formula>
    </cfRule>
    <cfRule type="expression" dxfId="3747" priority="4584">
      <formula>(IF($C160=1,1,0)=1)</formula>
    </cfRule>
    <cfRule type="expression" dxfId="3746" priority="4585">
      <formula>(IF($C160=2,1,0)=1)</formula>
    </cfRule>
    <cfRule type="expression" dxfId="3745" priority="4586">
      <formula>(IF($C160=3,1,0)=1)</formula>
    </cfRule>
    <cfRule type="expression" dxfId="3744" priority="4587">
      <formula>(IF($C160=4,1,0)=1)</formula>
    </cfRule>
    <cfRule type="expression" dxfId="3743" priority="4588">
      <formula>(IF($C160=5,1,0)=1)</formula>
    </cfRule>
    <cfRule type="expression" dxfId="3742" priority="4589">
      <formula>(IF($C160=6,1,0)=1)</formula>
    </cfRule>
    <cfRule type="expression" dxfId="3741" priority="4590">
      <formula>(IF($C160=7,1,0)=1)</formula>
    </cfRule>
    <cfRule type="expression" dxfId="3740" priority="4591">
      <formula>(IF($C160=8,1,0)=1)</formula>
    </cfRule>
    <cfRule type="expression" dxfId="3739" priority="4592">
      <formula>(IF($C160=9,1,0)=1)</formula>
    </cfRule>
    <cfRule type="expression" dxfId="3738" priority="4593">
      <formula>$J160=1</formula>
    </cfRule>
  </conditionalFormatting>
  <conditionalFormatting sqref="G159">
    <cfRule type="expression" dxfId="3737" priority="4572">
      <formula>$J159&lt;0</formula>
    </cfRule>
    <cfRule type="expression" dxfId="3736" priority="4573">
      <formula>(IF($C159=1,1,0)=1)</formula>
    </cfRule>
    <cfRule type="expression" dxfId="3735" priority="4574">
      <formula>(IF($C159=2,1,0)=1)</formula>
    </cfRule>
    <cfRule type="expression" dxfId="3734" priority="4575">
      <formula>(IF($C159=3,1,0)=1)</formula>
    </cfRule>
    <cfRule type="expression" dxfId="3733" priority="4576">
      <formula>(IF($C159=4,1,0)=1)</formula>
    </cfRule>
    <cfRule type="expression" dxfId="3732" priority="4577">
      <formula>(IF($C159=5,1,0)=1)</formula>
    </cfRule>
    <cfRule type="expression" dxfId="3731" priority="4578">
      <formula>(IF($C159=6,1,0)=1)</formula>
    </cfRule>
    <cfRule type="expression" dxfId="3730" priority="4579">
      <formula>(IF($C159=7,1,0)=1)</formula>
    </cfRule>
    <cfRule type="expression" dxfId="3729" priority="4580">
      <formula>(IF($C159=8,1,0)=1)</formula>
    </cfRule>
    <cfRule type="expression" dxfId="3728" priority="4581">
      <formula>(IF($C159=9,1,0)=1)</formula>
    </cfRule>
    <cfRule type="expression" dxfId="3727" priority="4582">
      <formula>$J159=1</formula>
    </cfRule>
  </conditionalFormatting>
  <conditionalFormatting sqref="G162">
    <cfRule type="expression" dxfId="3726" priority="4561">
      <formula>$J162&lt;0</formula>
    </cfRule>
    <cfRule type="expression" dxfId="3725" priority="4562">
      <formula>(IF($C162=1,1,0)=1)</formula>
    </cfRule>
    <cfRule type="expression" dxfId="3724" priority="4563">
      <formula>(IF($C162=2,1,0)=1)</formula>
    </cfRule>
    <cfRule type="expression" dxfId="3723" priority="4564">
      <formula>(IF($C162=3,1,0)=1)</formula>
    </cfRule>
    <cfRule type="expression" dxfId="3722" priority="4565">
      <formula>(IF($C162=4,1,0)=1)</formula>
    </cfRule>
    <cfRule type="expression" dxfId="3721" priority="4566">
      <formula>(IF($C162=5,1,0)=1)</formula>
    </cfRule>
    <cfRule type="expression" dxfId="3720" priority="4567">
      <formula>(IF($C162=6,1,0)=1)</formula>
    </cfRule>
    <cfRule type="expression" dxfId="3719" priority="4568">
      <formula>(IF($C162=7,1,0)=1)</formula>
    </cfRule>
    <cfRule type="expression" dxfId="3718" priority="4569">
      <formula>(IF($C162=8,1,0)=1)</formula>
    </cfRule>
    <cfRule type="expression" dxfId="3717" priority="4570">
      <formula>(IF($C162=9,1,0)=1)</formula>
    </cfRule>
    <cfRule type="expression" dxfId="3716" priority="4571">
      <formula>$J162=1</formula>
    </cfRule>
  </conditionalFormatting>
  <conditionalFormatting sqref="G161">
    <cfRule type="expression" dxfId="3715" priority="4550">
      <formula>$J161&lt;0</formula>
    </cfRule>
    <cfRule type="expression" dxfId="3714" priority="4551">
      <formula>(IF($C161=1,1,0)=1)</formula>
    </cfRule>
    <cfRule type="expression" dxfId="3713" priority="4552">
      <formula>(IF($C161=2,1,0)=1)</formula>
    </cfRule>
    <cfRule type="expression" dxfId="3712" priority="4553">
      <formula>(IF($C161=3,1,0)=1)</formula>
    </cfRule>
    <cfRule type="expression" dxfId="3711" priority="4554">
      <formula>(IF($C161=4,1,0)=1)</formula>
    </cfRule>
    <cfRule type="expression" dxfId="3710" priority="4555">
      <formula>(IF($C161=5,1,0)=1)</formula>
    </cfRule>
    <cfRule type="expression" dxfId="3709" priority="4556">
      <formula>(IF($C161=6,1,0)=1)</formula>
    </cfRule>
    <cfRule type="expression" dxfId="3708" priority="4557">
      <formula>(IF($C161=7,1,0)=1)</formula>
    </cfRule>
    <cfRule type="expression" dxfId="3707" priority="4558">
      <formula>(IF($C161=8,1,0)=1)</formula>
    </cfRule>
    <cfRule type="expression" dxfId="3706" priority="4559">
      <formula>(IF($C161=9,1,0)=1)</formula>
    </cfRule>
    <cfRule type="expression" dxfId="3705" priority="4560">
      <formula>$J161=1</formula>
    </cfRule>
  </conditionalFormatting>
  <conditionalFormatting sqref="G165">
    <cfRule type="expression" dxfId="3704" priority="4539">
      <formula>$J165&lt;0</formula>
    </cfRule>
    <cfRule type="expression" dxfId="3703" priority="4540">
      <formula>(IF($C165=1,1,0)=1)</formula>
    </cfRule>
    <cfRule type="expression" dxfId="3702" priority="4541">
      <formula>(IF($C165=2,1,0)=1)</formula>
    </cfRule>
    <cfRule type="expression" dxfId="3701" priority="4542">
      <formula>(IF($C165=3,1,0)=1)</formula>
    </cfRule>
    <cfRule type="expression" dxfId="3700" priority="4543">
      <formula>(IF($C165=4,1,0)=1)</formula>
    </cfRule>
    <cfRule type="expression" dxfId="3699" priority="4544">
      <formula>(IF($C165=5,1,0)=1)</formula>
    </cfRule>
    <cfRule type="expression" dxfId="3698" priority="4545">
      <formula>(IF($C165=6,1,0)=1)</formula>
    </cfRule>
    <cfRule type="expression" dxfId="3697" priority="4546">
      <formula>(IF($C165=7,1,0)=1)</formula>
    </cfRule>
    <cfRule type="expression" dxfId="3696" priority="4547">
      <formula>(IF($C165=8,1,0)=1)</formula>
    </cfRule>
    <cfRule type="expression" dxfId="3695" priority="4548">
      <formula>(IF($C165=9,1,0)=1)</formula>
    </cfRule>
    <cfRule type="expression" dxfId="3694" priority="4549">
      <formula>$J165=1</formula>
    </cfRule>
  </conditionalFormatting>
  <conditionalFormatting sqref="G164">
    <cfRule type="expression" dxfId="3693" priority="4528">
      <formula>$J164&lt;0</formula>
    </cfRule>
    <cfRule type="expression" dxfId="3692" priority="4529">
      <formula>(IF($C164=1,1,0)=1)</formula>
    </cfRule>
    <cfRule type="expression" dxfId="3691" priority="4530">
      <formula>(IF($C164=2,1,0)=1)</formula>
    </cfRule>
    <cfRule type="expression" dxfId="3690" priority="4531">
      <formula>(IF($C164=3,1,0)=1)</formula>
    </cfRule>
    <cfRule type="expression" dxfId="3689" priority="4532">
      <formula>(IF($C164=4,1,0)=1)</formula>
    </cfRule>
    <cfRule type="expression" dxfId="3688" priority="4533">
      <formula>(IF($C164=5,1,0)=1)</formula>
    </cfRule>
    <cfRule type="expression" dxfId="3687" priority="4534">
      <formula>(IF($C164=6,1,0)=1)</formula>
    </cfRule>
    <cfRule type="expression" dxfId="3686" priority="4535">
      <formula>(IF($C164=7,1,0)=1)</formula>
    </cfRule>
    <cfRule type="expression" dxfId="3685" priority="4536">
      <formula>(IF($C164=8,1,0)=1)</formula>
    </cfRule>
    <cfRule type="expression" dxfId="3684" priority="4537">
      <formula>(IF($C164=9,1,0)=1)</formula>
    </cfRule>
    <cfRule type="expression" dxfId="3683" priority="4538">
      <formula>$J164=1</formula>
    </cfRule>
  </conditionalFormatting>
  <conditionalFormatting sqref="G167">
    <cfRule type="expression" dxfId="3682" priority="4517">
      <formula>$J167&lt;0</formula>
    </cfRule>
    <cfRule type="expression" dxfId="3681" priority="4518">
      <formula>(IF($C167=1,1,0)=1)</formula>
    </cfRule>
    <cfRule type="expression" dxfId="3680" priority="4519">
      <formula>(IF($C167=2,1,0)=1)</formula>
    </cfRule>
    <cfRule type="expression" dxfId="3679" priority="4520">
      <formula>(IF($C167=3,1,0)=1)</formula>
    </cfRule>
    <cfRule type="expression" dxfId="3678" priority="4521">
      <formula>(IF($C167=4,1,0)=1)</formula>
    </cfRule>
    <cfRule type="expression" dxfId="3677" priority="4522">
      <formula>(IF($C167=5,1,0)=1)</formula>
    </cfRule>
    <cfRule type="expression" dxfId="3676" priority="4523">
      <formula>(IF($C167=6,1,0)=1)</formula>
    </cfRule>
    <cfRule type="expression" dxfId="3675" priority="4524">
      <formula>(IF($C167=7,1,0)=1)</formula>
    </cfRule>
    <cfRule type="expression" dxfId="3674" priority="4525">
      <formula>(IF($C167=8,1,0)=1)</formula>
    </cfRule>
    <cfRule type="expression" dxfId="3673" priority="4526">
      <formula>(IF($C167=9,1,0)=1)</formula>
    </cfRule>
    <cfRule type="expression" dxfId="3672" priority="4527">
      <formula>$J167=1</formula>
    </cfRule>
  </conditionalFormatting>
  <conditionalFormatting sqref="G170:G171">
    <cfRule type="expression" dxfId="3671" priority="4506">
      <formula>$J170&lt;0</formula>
    </cfRule>
    <cfRule type="expression" dxfId="3670" priority="4507">
      <formula>(IF($C170=1,1,0)=1)</formula>
    </cfRule>
    <cfRule type="expression" dxfId="3669" priority="4508">
      <formula>(IF($C170=2,1,0)=1)</formula>
    </cfRule>
    <cfRule type="expression" dxfId="3668" priority="4509">
      <formula>(IF($C170=3,1,0)=1)</formula>
    </cfRule>
    <cfRule type="expression" dxfId="3667" priority="4510">
      <formula>(IF($C170=4,1,0)=1)</formula>
    </cfRule>
    <cfRule type="expression" dxfId="3666" priority="4511">
      <formula>(IF($C170=5,1,0)=1)</formula>
    </cfRule>
    <cfRule type="expression" dxfId="3665" priority="4512">
      <formula>(IF($C170=6,1,0)=1)</formula>
    </cfRule>
    <cfRule type="expression" dxfId="3664" priority="4513">
      <formula>(IF($C170=7,1,0)=1)</formula>
    </cfRule>
    <cfRule type="expression" dxfId="3663" priority="4514">
      <formula>(IF($C170=8,1,0)=1)</formula>
    </cfRule>
    <cfRule type="expression" dxfId="3662" priority="4515">
      <formula>(IF($C170=9,1,0)=1)</formula>
    </cfRule>
    <cfRule type="expression" dxfId="3661" priority="4516">
      <formula>$J170=1</formula>
    </cfRule>
  </conditionalFormatting>
  <conditionalFormatting sqref="F139">
    <cfRule type="expression" dxfId="3660" priority="4495">
      <formula>$H139&lt;0</formula>
    </cfRule>
    <cfRule type="expression" dxfId="3659" priority="4496">
      <formula>(IF($C139=1,1,0)=1)</formula>
    </cfRule>
    <cfRule type="expression" dxfId="3658" priority="4497">
      <formula>(IF($C139=2,1,0)=1)</formula>
    </cfRule>
    <cfRule type="expression" dxfId="3657" priority="4498">
      <formula>(IF($C139=3,1,0)=1)</formula>
    </cfRule>
    <cfRule type="expression" dxfId="3656" priority="4499">
      <formula>(IF($C139=4,1,0)=1)</formula>
    </cfRule>
    <cfRule type="expression" dxfId="3655" priority="4500">
      <formula>(IF($C139=5,1,0)=1)</formula>
    </cfRule>
    <cfRule type="expression" dxfId="3654" priority="4501">
      <formula>(IF($C139=6,1,0)=1)</formula>
    </cfRule>
    <cfRule type="expression" dxfId="3653" priority="4502">
      <formula>(IF($C139=7,1,0)=1)</formula>
    </cfRule>
    <cfRule type="expression" dxfId="3652" priority="4503">
      <formula>(IF($C139=8,1,0)=1)</formula>
    </cfRule>
    <cfRule type="expression" dxfId="3651" priority="4504">
      <formula>(IF($C139=9,1,0)=1)</formula>
    </cfRule>
    <cfRule type="expression" dxfId="3650" priority="4505">
      <formula>$H139=1</formula>
    </cfRule>
  </conditionalFormatting>
  <conditionalFormatting sqref="P136:P187 L136:L187 P189:P385 L189:L385">
    <cfRule type="expression" dxfId="3649" priority="4494">
      <formula>(IF($C136=0,1,0)=1)</formula>
    </cfRule>
  </conditionalFormatting>
  <conditionalFormatting sqref="H379:H385">
    <cfRule type="iconSet" priority="4493">
      <iconSet iconSet="3Symbols" showValue="0">
        <cfvo type="percent" val="0"/>
        <cfvo type="num" val="0"/>
        <cfvo type="num" val="1"/>
      </iconSet>
    </cfRule>
  </conditionalFormatting>
  <conditionalFormatting sqref="H203:H204">
    <cfRule type="iconSet" priority="5698">
      <iconSet iconSet="3Symbols" showValue="0">
        <cfvo type="percent" val="0"/>
        <cfvo type="num" val="0"/>
        <cfvo type="num" val="1"/>
      </iconSet>
    </cfRule>
  </conditionalFormatting>
  <conditionalFormatting sqref="H204">
    <cfRule type="iconSet" priority="5699">
      <iconSet iconSet="3Symbols" showValue="0">
        <cfvo type="percent" val="0"/>
        <cfvo type="num" val="0"/>
        <cfvo type="num" val="1"/>
      </iconSet>
    </cfRule>
  </conditionalFormatting>
  <conditionalFormatting sqref="H188">
    <cfRule type="iconSet" priority="4481">
      <iconSet iconSet="3Symbols" showValue="0">
        <cfvo type="percent" val="0"/>
        <cfvo type="num" val="0"/>
        <cfvo type="num" val="1"/>
      </iconSet>
    </cfRule>
  </conditionalFormatting>
  <conditionalFormatting sqref="C188:G188">
    <cfRule type="expression" dxfId="3648" priority="4482">
      <formula>$H188&lt;0</formula>
    </cfRule>
    <cfRule type="expression" dxfId="3647" priority="4483">
      <formula>(IF($C188=1,1,0)=1)</formula>
    </cfRule>
    <cfRule type="expression" dxfId="3646" priority="4484">
      <formula>(IF($C188=2,1,0)=1)</formula>
    </cfRule>
    <cfRule type="expression" dxfId="3645" priority="4485">
      <formula>(IF($C188=3,1,0)=1)</formula>
    </cfRule>
    <cfRule type="expression" dxfId="3644" priority="4486">
      <formula>(IF($C188=4,1,0)=1)</formula>
    </cfRule>
    <cfRule type="expression" dxfId="3643" priority="4487">
      <formula>(IF($C188=5,1,0)=1)</formula>
    </cfRule>
    <cfRule type="expression" dxfId="3642" priority="4488">
      <formula>(IF($C188=6,1,0)=1)</formula>
    </cfRule>
    <cfRule type="expression" dxfId="3641" priority="4489">
      <formula>(IF($C188=7,1,0)=1)</formula>
    </cfRule>
    <cfRule type="expression" dxfId="3640" priority="4490">
      <formula>(IF($C188=8,1,0)=1)</formula>
    </cfRule>
    <cfRule type="expression" dxfId="3639" priority="4491">
      <formula>(IF($C188=9,1,0)=1)</formula>
    </cfRule>
    <cfRule type="expression" dxfId="3638" priority="4492">
      <formula>$H188=1</formula>
    </cfRule>
  </conditionalFormatting>
  <conditionalFormatting sqref="L188 P188">
    <cfRule type="expression" dxfId="3637" priority="4480">
      <formula>(IF($C188=0,1,0)=1)</formula>
    </cfRule>
  </conditionalFormatting>
  <conditionalFormatting sqref="H205:H297">
    <cfRule type="iconSet" priority="5700">
      <iconSet iconSet="3Symbols" showValue="0">
        <cfvo type="percent" val="0"/>
        <cfvo type="num" val="0"/>
        <cfvo type="num" val="1"/>
      </iconSet>
    </cfRule>
  </conditionalFormatting>
  <conditionalFormatting sqref="H298:H385">
    <cfRule type="iconSet" priority="5701">
      <iconSet iconSet="3Symbols" showValue="0">
        <cfvo type="percent" val="0"/>
        <cfvo type="num" val="0"/>
        <cfvo type="num" val="1"/>
      </iconSet>
    </cfRule>
  </conditionalFormatting>
  <conditionalFormatting sqref="H279">
    <cfRule type="iconSet" priority="4479">
      <iconSet iconSet="3Symbols" showValue="0">
        <cfvo type="percent" val="0"/>
        <cfvo type="num" val="0"/>
        <cfvo type="num" val="1"/>
      </iconSet>
    </cfRule>
  </conditionalFormatting>
  <conditionalFormatting sqref="H280:H288 H265:H278">
    <cfRule type="iconSet" priority="4478">
      <iconSet iconSet="3Symbols" showValue="0">
        <cfvo type="percent" val="0"/>
        <cfvo type="num" val="0"/>
        <cfvo type="num" val="1"/>
      </iconSet>
    </cfRule>
  </conditionalFormatting>
  <conditionalFormatting sqref="H369">
    <cfRule type="iconSet" priority="4477">
      <iconSet iconSet="3Symbols" showValue="0">
        <cfvo type="percent" val="0"/>
        <cfvo type="num" val="0"/>
        <cfvo type="num" val="1"/>
      </iconSet>
    </cfRule>
  </conditionalFormatting>
  <conditionalFormatting sqref="H355:H378">
    <cfRule type="iconSet" priority="4476">
      <iconSet iconSet="3Symbols" showValue="0">
        <cfvo type="percent" val="0"/>
        <cfvo type="num" val="0"/>
        <cfvo type="num" val="1"/>
      </iconSet>
    </cfRule>
  </conditionalFormatting>
  <conditionalFormatting sqref="H171">
    <cfRule type="iconSet" priority="4475">
      <iconSet iconSet="3Symbols" showValue="0">
        <cfvo type="percent" val="0"/>
        <cfvo type="num" val="0"/>
        <cfvo type="num" val="1"/>
      </iconSet>
    </cfRule>
  </conditionalFormatting>
  <conditionalFormatting sqref="C171 F171">
    <cfRule type="expression" dxfId="3636" priority="4464">
      <formula>$H171&lt;0</formula>
    </cfRule>
    <cfRule type="expression" dxfId="3635" priority="4465">
      <formula>(IF($C171=1,1,0)=1)</formula>
    </cfRule>
    <cfRule type="expression" dxfId="3634" priority="4466">
      <formula>(IF($C171=2,1,0)=1)</formula>
    </cfRule>
    <cfRule type="expression" dxfId="3633" priority="4467">
      <formula>(IF($C171=3,1,0)=1)</formula>
    </cfRule>
    <cfRule type="expression" dxfId="3632" priority="4468">
      <formula>(IF($C171=4,1,0)=1)</formula>
    </cfRule>
    <cfRule type="expression" dxfId="3631" priority="4469">
      <formula>(IF($C171=5,1,0)=1)</formula>
    </cfRule>
    <cfRule type="expression" dxfId="3630" priority="4470">
      <formula>(IF($C171=6,1,0)=1)</formula>
    </cfRule>
    <cfRule type="expression" dxfId="3629" priority="4471">
      <formula>(IF($C171=7,1,0)=1)</formula>
    </cfRule>
    <cfRule type="expression" dxfId="3628" priority="4472">
      <formula>(IF($C171=8,1,0)=1)</formula>
    </cfRule>
    <cfRule type="expression" dxfId="3627" priority="4473">
      <formula>(IF($C171=9,1,0)=1)</formula>
    </cfRule>
    <cfRule type="expression" dxfId="3626" priority="4474">
      <formula>$H171=1</formula>
    </cfRule>
  </conditionalFormatting>
  <conditionalFormatting sqref="E171">
    <cfRule type="expression" dxfId="3625" priority="4453">
      <formula>$J171&lt;0</formula>
    </cfRule>
    <cfRule type="expression" dxfId="3624" priority="4454">
      <formula>(IF($C171=1,1,0)=1)</formula>
    </cfRule>
    <cfRule type="expression" dxfId="3623" priority="4455">
      <formula>(IF($C171=2,1,0)=1)</formula>
    </cfRule>
    <cfRule type="expression" dxfId="3622" priority="4456">
      <formula>(IF($C171=3,1,0)=1)</formula>
    </cfRule>
    <cfRule type="expression" dxfId="3621" priority="4457">
      <formula>(IF($C171=4,1,0)=1)</formula>
    </cfRule>
    <cfRule type="expression" dxfId="3620" priority="4458">
      <formula>(IF($C171=5,1,0)=1)</formula>
    </cfRule>
    <cfRule type="expression" dxfId="3619" priority="4459">
      <formula>(IF($C171=6,1,0)=1)</formula>
    </cfRule>
    <cfRule type="expression" dxfId="3618" priority="4460">
      <formula>(IF($C171=7,1,0)=1)</formula>
    </cfRule>
    <cfRule type="expression" dxfId="3617" priority="4461">
      <formula>(IF($C171=8,1,0)=1)</formula>
    </cfRule>
    <cfRule type="expression" dxfId="3616" priority="4462">
      <formula>(IF($C171=9,1,0)=1)</formula>
    </cfRule>
    <cfRule type="expression" dxfId="3615" priority="4463">
      <formula>$J171=1</formula>
    </cfRule>
  </conditionalFormatting>
  <conditionalFormatting sqref="E171">
    <cfRule type="expression" dxfId="3614" priority="4442">
      <formula>$J171&lt;0</formula>
    </cfRule>
    <cfRule type="expression" dxfId="3613" priority="4443">
      <formula>(IF($C171=1,1,0)=1)</formula>
    </cfRule>
    <cfRule type="expression" dxfId="3612" priority="4444">
      <formula>(IF($C171=2,1,0)=1)</formula>
    </cfRule>
    <cfRule type="expression" dxfId="3611" priority="4445">
      <formula>(IF($C171=3,1,0)=1)</formula>
    </cfRule>
    <cfRule type="expression" dxfId="3610" priority="4446">
      <formula>(IF($C171=4,1,0)=1)</formula>
    </cfRule>
    <cfRule type="expression" dxfId="3609" priority="4447">
      <formula>(IF($C171=5,1,0)=1)</formula>
    </cfRule>
    <cfRule type="expression" dxfId="3608" priority="4448">
      <formula>(IF($C171=6,1,0)=1)</formula>
    </cfRule>
    <cfRule type="expression" dxfId="3607" priority="4449">
      <formula>(IF($C171=7,1,0)=1)</formula>
    </cfRule>
    <cfRule type="expression" dxfId="3606" priority="4450">
      <formula>(IF($C171=8,1,0)=1)</formula>
    </cfRule>
    <cfRule type="expression" dxfId="3605" priority="4451">
      <formula>(IF($C171=9,1,0)=1)</formula>
    </cfRule>
    <cfRule type="expression" dxfId="3604" priority="4452">
      <formula>$J171=1</formula>
    </cfRule>
  </conditionalFormatting>
  <conditionalFormatting sqref="G171">
    <cfRule type="expression" dxfId="3603" priority="4431">
      <formula>$J171&lt;0</formula>
    </cfRule>
    <cfRule type="expression" dxfId="3602" priority="4432">
      <formula>(IF($C171=1,1,0)=1)</formula>
    </cfRule>
    <cfRule type="expression" dxfId="3601" priority="4433">
      <formula>(IF($C171=2,1,0)=1)</formula>
    </cfRule>
    <cfRule type="expression" dxfId="3600" priority="4434">
      <formula>(IF($C171=3,1,0)=1)</formula>
    </cfRule>
    <cfRule type="expression" dxfId="3599" priority="4435">
      <formula>(IF($C171=4,1,0)=1)</formula>
    </cfRule>
    <cfRule type="expression" dxfId="3598" priority="4436">
      <formula>(IF($C171=5,1,0)=1)</formula>
    </cfRule>
    <cfRule type="expression" dxfId="3597" priority="4437">
      <formula>(IF($C171=6,1,0)=1)</formula>
    </cfRule>
    <cfRule type="expression" dxfId="3596" priority="4438">
      <formula>(IF($C171=7,1,0)=1)</formula>
    </cfRule>
    <cfRule type="expression" dxfId="3595" priority="4439">
      <formula>(IF($C171=8,1,0)=1)</formula>
    </cfRule>
    <cfRule type="expression" dxfId="3594" priority="4440">
      <formula>(IF($C171=9,1,0)=1)</formula>
    </cfRule>
    <cfRule type="expression" dxfId="3593" priority="4441">
      <formula>$J171=1</formula>
    </cfRule>
  </conditionalFormatting>
  <conditionalFormatting sqref="H383:H385">
    <cfRule type="iconSet" priority="4430">
      <iconSet iconSet="3Symbols" showValue="0">
        <cfvo type="percent" val="0"/>
        <cfvo type="num" val="0"/>
        <cfvo type="num" val="1"/>
      </iconSet>
    </cfRule>
  </conditionalFormatting>
  <conditionalFormatting sqref="H383:H385">
    <cfRule type="iconSet" priority="4429">
      <iconSet iconSet="3Symbols" showValue="0">
        <cfvo type="percent" val="0"/>
        <cfvo type="num" val="0"/>
        <cfvo type="num" val="1"/>
      </iconSet>
    </cfRule>
  </conditionalFormatting>
  <conditionalFormatting sqref="S386:S589">
    <cfRule type="dataBar" priority="4409">
      <dataBar>
        <cfvo type="num" val="0"/>
        <cfvo type="num" val="1"/>
        <color theme="6" tint="0.39997558519241921"/>
      </dataBar>
    </cfRule>
  </conditionalFormatting>
  <conditionalFormatting sqref="H386">
    <cfRule type="iconSet" priority="4408">
      <iconSet iconSet="3Symbols" showValue="0">
        <cfvo type="percent" val="0"/>
        <cfvo type="num" val="0"/>
        <cfvo type="num" val="1"/>
      </iconSet>
    </cfRule>
  </conditionalFormatting>
  <conditionalFormatting sqref="H421:H427 H406 H387:H391">
    <cfRule type="iconSet" priority="4407">
      <iconSet iconSet="3Symbols" showValue="0">
        <cfvo type="percent" val="0"/>
        <cfvo type="num" val="0"/>
        <cfvo type="num" val="1"/>
      </iconSet>
    </cfRule>
  </conditionalFormatting>
  <conditionalFormatting sqref="H444:H446">
    <cfRule type="iconSet" priority="4406">
      <iconSet iconSet="3Symbols" showValue="0">
        <cfvo type="percent" val="0"/>
        <cfvo type="num" val="0"/>
        <cfvo type="num" val="1"/>
      </iconSet>
    </cfRule>
  </conditionalFormatting>
  <conditionalFormatting sqref="C386:G391 C406:G406 D393 C421:G431 C449:D450 G449:G450 C447:G448 F436:G442 C432:D433 F432:G434 C434 C436:C446 E443:G446 D395 D397 D399 D401 D403 C451:G589 D408:D420 D434:D446">
    <cfRule type="expression" dxfId="3592" priority="4410">
      <formula>$H386&lt;0</formula>
    </cfRule>
    <cfRule type="expression" dxfId="3591" priority="4411">
      <formula>(IF($C386=1,1,0)=1)</formula>
    </cfRule>
    <cfRule type="expression" dxfId="3590" priority="4412">
      <formula>(IF($C386=2,1,0)=1)</formula>
    </cfRule>
    <cfRule type="expression" dxfId="3589" priority="4413">
      <formula>(IF($C386=3,1,0)=1)</formula>
    </cfRule>
    <cfRule type="expression" dxfId="3588" priority="4414">
      <formula>(IF($C386=4,1,0)=1)</formula>
    </cfRule>
    <cfRule type="expression" dxfId="3587" priority="4415">
      <formula>(IF($C386=5,1,0)=1)</formula>
    </cfRule>
    <cfRule type="expression" dxfId="3586" priority="4416">
      <formula>(IF($C386=6,1,0)=1)</formula>
    </cfRule>
    <cfRule type="expression" dxfId="3585" priority="4417">
      <formula>(IF($C386=7,1,0)=1)</formula>
    </cfRule>
    <cfRule type="expression" dxfId="3584" priority="4418">
      <formula>(IF($C386=8,1,0)=1)</formula>
    </cfRule>
    <cfRule type="expression" dxfId="3583" priority="4419">
      <formula>(IF($C386=9,1,0)=1)</formula>
    </cfRule>
    <cfRule type="expression" dxfId="3582" priority="4420">
      <formula>$H386=1</formula>
    </cfRule>
  </conditionalFormatting>
  <conditionalFormatting sqref="E402 E417">
    <cfRule type="expression" dxfId="3581" priority="4395">
      <formula>$J402&lt;0</formula>
    </cfRule>
    <cfRule type="expression" dxfId="3580" priority="4396">
      <formula>(IF($C402=1,1,0)=1)</formula>
    </cfRule>
    <cfRule type="expression" dxfId="3579" priority="4397">
      <formula>(IF($C402=2,1,0)=1)</formula>
    </cfRule>
    <cfRule type="expression" dxfId="3578" priority="4398">
      <formula>(IF($C402=3,1,0)=1)</formula>
    </cfRule>
    <cfRule type="expression" dxfId="3577" priority="4399">
      <formula>(IF($C402=4,1,0)=1)</formula>
    </cfRule>
    <cfRule type="expression" dxfId="3576" priority="4400">
      <formula>(IF($C402=5,1,0)=1)</formula>
    </cfRule>
    <cfRule type="expression" dxfId="3575" priority="4401">
      <formula>(IF($C402=6,1,0)=1)</formula>
    </cfRule>
    <cfRule type="expression" dxfId="3574" priority="4402">
      <formula>(IF($C402=7,1,0)=1)</formula>
    </cfRule>
    <cfRule type="expression" dxfId="3573" priority="4403">
      <formula>(IF($C402=8,1,0)=1)</formula>
    </cfRule>
    <cfRule type="expression" dxfId="3572" priority="4404">
      <formula>(IF($C402=9,1,0)=1)</formula>
    </cfRule>
    <cfRule type="expression" dxfId="3571" priority="4405">
      <formula>$J402=1</formula>
    </cfRule>
  </conditionalFormatting>
  <conditionalFormatting sqref="E449">
    <cfRule type="expression" dxfId="3570" priority="4384">
      <formula>$J449&lt;0</formula>
    </cfRule>
    <cfRule type="expression" dxfId="3569" priority="4385">
      <formula>(IF($C449=1,1,0)=1)</formula>
    </cfRule>
    <cfRule type="expression" dxfId="3568" priority="4386">
      <formula>(IF($C449=2,1,0)=1)</formula>
    </cfRule>
    <cfRule type="expression" dxfId="3567" priority="4387">
      <formula>(IF($C449=3,1,0)=1)</formula>
    </cfRule>
    <cfRule type="expression" dxfId="3566" priority="4388">
      <formula>(IF($C449=4,1,0)=1)</formula>
    </cfRule>
    <cfRule type="expression" dxfId="3565" priority="4389">
      <formula>(IF($C449=5,1,0)=1)</formula>
    </cfRule>
    <cfRule type="expression" dxfId="3564" priority="4390">
      <formula>(IF($C449=6,1,0)=1)</formula>
    </cfRule>
    <cfRule type="expression" dxfId="3563" priority="4391">
      <formula>(IF($C449=7,1,0)=1)</formula>
    </cfRule>
    <cfRule type="expression" dxfId="3562" priority="4392">
      <formula>(IF($C449=8,1,0)=1)</formula>
    </cfRule>
    <cfRule type="expression" dxfId="3561" priority="4393">
      <formula>(IF($C449=9,1,0)=1)</formula>
    </cfRule>
    <cfRule type="expression" dxfId="3560" priority="4394">
      <formula>$J449=1</formula>
    </cfRule>
  </conditionalFormatting>
  <conditionalFormatting sqref="E450">
    <cfRule type="expression" dxfId="3559" priority="4373">
      <formula>$J450&lt;0</formula>
    </cfRule>
    <cfRule type="expression" dxfId="3558" priority="4374">
      <formula>(IF($C450=1,1,0)=1)</formula>
    </cfRule>
    <cfRule type="expression" dxfId="3557" priority="4375">
      <formula>(IF($C450=2,1,0)=1)</formula>
    </cfRule>
    <cfRule type="expression" dxfId="3556" priority="4376">
      <formula>(IF($C450=3,1,0)=1)</formula>
    </cfRule>
    <cfRule type="expression" dxfId="3555" priority="4377">
      <formula>(IF($C450=4,1,0)=1)</formula>
    </cfRule>
    <cfRule type="expression" dxfId="3554" priority="4378">
      <formula>(IF($C450=5,1,0)=1)</formula>
    </cfRule>
    <cfRule type="expression" dxfId="3553" priority="4379">
      <formula>(IF($C450=6,1,0)=1)</formula>
    </cfRule>
    <cfRule type="expression" dxfId="3552" priority="4380">
      <formula>(IF($C450=7,1,0)=1)</formula>
    </cfRule>
    <cfRule type="expression" dxfId="3551" priority="4381">
      <formula>(IF($C450=8,1,0)=1)</formula>
    </cfRule>
    <cfRule type="expression" dxfId="3550" priority="4382">
      <formula>(IF($C450=9,1,0)=1)</formula>
    </cfRule>
    <cfRule type="expression" dxfId="3549" priority="4383">
      <formula>$J450=1</formula>
    </cfRule>
  </conditionalFormatting>
  <conditionalFormatting sqref="F449">
    <cfRule type="expression" dxfId="3548" priority="4362">
      <formula>$J449&lt;0</formula>
    </cfRule>
    <cfRule type="expression" dxfId="3547" priority="4363">
      <formula>(IF($C449=1,1,0)=1)</formula>
    </cfRule>
    <cfRule type="expression" dxfId="3546" priority="4364">
      <formula>(IF($C449=2,1,0)=1)</formula>
    </cfRule>
    <cfRule type="expression" dxfId="3545" priority="4365">
      <formula>(IF($C449=3,1,0)=1)</formula>
    </cfRule>
    <cfRule type="expression" dxfId="3544" priority="4366">
      <formula>(IF($C449=4,1,0)=1)</formula>
    </cfRule>
    <cfRule type="expression" dxfId="3543" priority="4367">
      <formula>(IF($C449=5,1,0)=1)</formula>
    </cfRule>
    <cfRule type="expression" dxfId="3542" priority="4368">
      <formula>(IF($C449=6,1,0)=1)</formula>
    </cfRule>
    <cfRule type="expression" dxfId="3541" priority="4369">
      <formula>(IF($C449=7,1,0)=1)</formula>
    </cfRule>
    <cfRule type="expression" dxfId="3540" priority="4370">
      <formula>(IF($C449=8,1,0)=1)</formula>
    </cfRule>
    <cfRule type="expression" dxfId="3539" priority="4371">
      <formula>(IF($C449=9,1,0)=1)</formula>
    </cfRule>
    <cfRule type="expression" dxfId="3538" priority="4372">
      <formula>$J449=1</formula>
    </cfRule>
  </conditionalFormatting>
  <conditionalFormatting sqref="F449">
    <cfRule type="expression" dxfId="3537" priority="4351">
      <formula>$J449&lt;0</formula>
    </cfRule>
    <cfRule type="expression" dxfId="3536" priority="4352">
      <formula>(IF($C449=1,1,0)=1)</formula>
    </cfRule>
    <cfRule type="expression" dxfId="3535" priority="4353">
      <formula>(IF($C449=2,1,0)=1)</formula>
    </cfRule>
    <cfRule type="expression" dxfId="3534" priority="4354">
      <formula>(IF($C449=3,1,0)=1)</formula>
    </cfRule>
    <cfRule type="expression" dxfId="3533" priority="4355">
      <formula>(IF($C449=4,1,0)=1)</formula>
    </cfRule>
    <cfRule type="expression" dxfId="3532" priority="4356">
      <formula>(IF($C449=5,1,0)=1)</formula>
    </cfRule>
    <cfRule type="expression" dxfId="3531" priority="4357">
      <formula>(IF($C449=6,1,0)=1)</formula>
    </cfRule>
    <cfRule type="expression" dxfId="3530" priority="4358">
      <formula>(IF($C449=7,1,0)=1)</formula>
    </cfRule>
    <cfRule type="expression" dxfId="3529" priority="4359">
      <formula>(IF($C449=8,1,0)=1)</formula>
    </cfRule>
    <cfRule type="expression" dxfId="3528" priority="4360">
      <formula>(IF($C449=9,1,0)=1)</formula>
    </cfRule>
    <cfRule type="expression" dxfId="3527" priority="4361">
      <formula>$J449=1</formula>
    </cfRule>
  </conditionalFormatting>
  <conditionalFormatting sqref="F450">
    <cfRule type="expression" dxfId="3526" priority="4340">
      <formula>$J450&lt;0</formula>
    </cfRule>
    <cfRule type="expression" dxfId="3525" priority="4341">
      <formula>(IF($C450=1,1,0)=1)</formula>
    </cfRule>
    <cfRule type="expression" dxfId="3524" priority="4342">
      <formula>(IF($C450=2,1,0)=1)</formula>
    </cfRule>
    <cfRule type="expression" dxfId="3523" priority="4343">
      <formula>(IF($C450=3,1,0)=1)</formula>
    </cfRule>
    <cfRule type="expression" dxfId="3522" priority="4344">
      <formula>(IF($C450=4,1,0)=1)</formula>
    </cfRule>
    <cfRule type="expression" dxfId="3521" priority="4345">
      <formula>(IF($C450=5,1,0)=1)</formula>
    </cfRule>
    <cfRule type="expression" dxfId="3520" priority="4346">
      <formula>(IF($C450=6,1,0)=1)</formula>
    </cfRule>
    <cfRule type="expression" dxfId="3519" priority="4347">
      <formula>(IF($C450=7,1,0)=1)</formula>
    </cfRule>
    <cfRule type="expression" dxfId="3518" priority="4348">
      <formula>(IF($C450=8,1,0)=1)</formula>
    </cfRule>
    <cfRule type="expression" dxfId="3517" priority="4349">
      <formula>(IF($C450=9,1,0)=1)</formula>
    </cfRule>
    <cfRule type="expression" dxfId="3516" priority="4350">
      <formula>$J450=1</formula>
    </cfRule>
  </conditionalFormatting>
  <conditionalFormatting sqref="F450">
    <cfRule type="expression" dxfId="3515" priority="4329">
      <formula>$J450&lt;0</formula>
    </cfRule>
    <cfRule type="expression" dxfId="3514" priority="4330">
      <formula>(IF($C450=1,1,0)=1)</formula>
    </cfRule>
    <cfRule type="expression" dxfId="3513" priority="4331">
      <formula>(IF($C450=2,1,0)=1)</formula>
    </cfRule>
    <cfRule type="expression" dxfId="3512" priority="4332">
      <formula>(IF($C450=3,1,0)=1)</formula>
    </cfRule>
    <cfRule type="expression" dxfId="3511" priority="4333">
      <formula>(IF($C450=4,1,0)=1)</formula>
    </cfRule>
    <cfRule type="expression" dxfId="3510" priority="4334">
      <formula>(IF($C450=5,1,0)=1)</formula>
    </cfRule>
    <cfRule type="expression" dxfId="3509" priority="4335">
      <formula>(IF($C450=6,1,0)=1)</formula>
    </cfRule>
    <cfRule type="expression" dxfId="3508" priority="4336">
      <formula>(IF($C450=7,1,0)=1)</formula>
    </cfRule>
    <cfRule type="expression" dxfId="3507" priority="4337">
      <formula>(IF($C450=8,1,0)=1)</formula>
    </cfRule>
    <cfRule type="expression" dxfId="3506" priority="4338">
      <formula>(IF($C450=9,1,0)=1)</formula>
    </cfRule>
    <cfRule type="expression" dxfId="3505" priority="4339">
      <formula>$J450=1</formula>
    </cfRule>
  </conditionalFormatting>
  <conditionalFormatting sqref="H447:H448 H428:H430">
    <cfRule type="iconSet" priority="4421">
      <iconSet iconSet="3Symbols" showValue="0">
        <cfvo type="percent" val="0"/>
        <cfvo type="num" val="0"/>
        <cfvo type="num" val="1"/>
      </iconSet>
    </cfRule>
  </conditionalFormatting>
  <conditionalFormatting sqref="H404:H405">
    <cfRule type="iconSet" priority="4317">
      <iconSet iconSet="3Symbols" showValue="0">
        <cfvo type="percent" val="0"/>
        <cfvo type="num" val="0"/>
        <cfvo type="num" val="1"/>
      </iconSet>
    </cfRule>
  </conditionalFormatting>
  <conditionalFormatting sqref="C404:C405 F404:F405">
    <cfRule type="expression" dxfId="3504" priority="4318">
      <formula>$H404&lt;0</formula>
    </cfRule>
    <cfRule type="expression" dxfId="3503" priority="4319">
      <formula>(IF($C404=1,1,0)=1)</formula>
    </cfRule>
    <cfRule type="expression" dxfId="3502" priority="4320">
      <formula>(IF($C404=2,1,0)=1)</formula>
    </cfRule>
    <cfRule type="expression" dxfId="3501" priority="4321">
      <formula>(IF($C404=3,1,0)=1)</formula>
    </cfRule>
    <cfRule type="expression" dxfId="3500" priority="4322">
      <formula>(IF($C404=4,1,0)=1)</formula>
    </cfRule>
    <cfRule type="expression" dxfId="3499" priority="4323">
      <formula>(IF($C404=5,1,0)=1)</formula>
    </cfRule>
    <cfRule type="expression" dxfId="3498" priority="4324">
      <formula>(IF($C404=6,1,0)=1)</formula>
    </cfRule>
    <cfRule type="expression" dxfId="3497" priority="4325">
      <formula>(IF($C404=7,1,0)=1)</formula>
    </cfRule>
    <cfRule type="expression" dxfId="3496" priority="4326">
      <formula>(IF($C404=8,1,0)=1)</formula>
    </cfRule>
    <cfRule type="expression" dxfId="3495" priority="4327">
      <formula>(IF($C404=9,1,0)=1)</formula>
    </cfRule>
    <cfRule type="expression" dxfId="3494" priority="4328">
      <formula>$H404=1</formula>
    </cfRule>
  </conditionalFormatting>
  <conditionalFormatting sqref="G404:G405">
    <cfRule type="expression" dxfId="3493" priority="4306">
      <formula>$J404&lt;0</formula>
    </cfRule>
    <cfRule type="expression" dxfId="3492" priority="4307">
      <formula>(IF($C404=1,1,0)=1)</formula>
    </cfRule>
    <cfRule type="expression" dxfId="3491" priority="4308">
      <formula>(IF($C404=2,1,0)=1)</formula>
    </cfRule>
    <cfRule type="expression" dxfId="3490" priority="4309">
      <formula>(IF($C404=3,1,0)=1)</formula>
    </cfRule>
    <cfRule type="expression" dxfId="3489" priority="4310">
      <formula>(IF($C404=4,1,0)=1)</formula>
    </cfRule>
    <cfRule type="expression" dxfId="3488" priority="4311">
      <formula>(IF($C404=5,1,0)=1)</formula>
    </cfRule>
    <cfRule type="expression" dxfId="3487" priority="4312">
      <formula>(IF($C404=6,1,0)=1)</formula>
    </cfRule>
    <cfRule type="expression" dxfId="3486" priority="4313">
      <formula>(IF($C404=7,1,0)=1)</formula>
    </cfRule>
    <cfRule type="expression" dxfId="3485" priority="4314">
      <formula>(IF($C404=8,1,0)=1)</formula>
    </cfRule>
    <cfRule type="expression" dxfId="3484" priority="4315">
      <formula>(IF($C404=9,1,0)=1)</formula>
    </cfRule>
    <cfRule type="expression" dxfId="3483" priority="4316">
      <formula>$J404=1</formula>
    </cfRule>
  </conditionalFormatting>
  <conditionalFormatting sqref="H402">
    <cfRule type="iconSet" priority="4294">
      <iconSet iconSet="3Symbols" showValue="0">
        <cfvo type="percent" val="0"/>
        <cfvo type="num" val="0"/>
        <cfvo type="num" val="1"/>
      </iconSet>
    </cfRule>
  </conditionalFormatting>
  <conditionalFormatting sqref="C402 F402">
    <cfRule type="expression" dxfId="3482" priority="4295">
      <formula>$H402&lt;0</formula>
    </cfRule>
    <cfRule type="expression" dxfId="3481" priority="4296">
      <formula>(IF($C402=1,1,0)=1)</formula>
    </cfRule>
    <cfRule type="expression" dxfId="3480" priority="4297">
      <formula>(IF($C402=2,1,0)=1)</formula>
    </cfRule>
    <cfRule type="expression" dxfId="3479" priority="4298">
      <formula>(IF($C402=3,1,0)=1)</formula>
    </cfRule>
    <cfRule type="expression" dxfId="3478" priority="4299">
      <formula>(IF($C402=4,1,0)=1)</formula>
    </cfRule>
    <cfRule type="expression" dxfId="3477" priority="4300">
      <formula>(IF($C402=5,1,0)=1)</formula>
    </cfRule>
    <cfRule type="expression" dxfId="3476" priority="4301">
      <formula>(IF($C402=6,1,0)=1)</formula>
    </cfRule>
    <cfRule type="expression" dxfId="3475" priority="4302">
      <formula>(IF($C402=7,1,0)=1)</formula>
    </cfRule>
    <cfRule type="expression" dxfId="3474" priority="4303">
      <formula>(IF($C402=8,1,0)=1)</formula>
    </cfRule>
    <cfRule type="expression" dxfId="3473" priority="4304">
      <formula>(IF($C402=9,1,0)=1)</formula>
    </cfRule>
    <cfRule type="expression" dxfId="3472" priority="4305">
      <formula>$H402=1</formula>
    </cfRule>
  </conditionalFormatting>
  <conditionalFormatting sqref="G402">
    <cfRule type="expression" dxfId="3471" priority="4283">
      <formula>$J402&lt;0</formula>
    </cfRule>
    <cfRule type="expression" dxfId="3470" priority="4284">
      <formula>(IF($C402=1,1,0)=1)</formula>
    </cfRule>
    <cfRule type="expression" dxfId="3469" priority="4285">
      <formula>(IF($C402=2,1,0)=1)</formula>
    </cfRule>
    <cfRule type="expression" dxfId="3468" priority="4286">
      <formula>(IF($C402=3,1,0)=1)</formula>
    </cfRule>
    <cfRule type="expression" dxfId="3467" priority="4287">
      <formula>(IF($C402=4,1,0)=1)</formula>
    </cfRule>
    <cfRule type="expression" dxfId="3466" priority="4288">
      <formula>(IF($C402=5,1,0)=1)</formula>
    </cfRule>
    <cfRule type="expression" dxfId="3465" priority="4289">
      <formula>(IF($C402=6,1,0)=1)</formula>
    </cfRule>
    <cfRule type="expression" dxfId="3464" priority="4290">
      <formula>(IF($C402=7,1,0)=1)</formula>
    </cfRule>
    <cfRule type="expression" dxfId="3463" priority="4291">
      <formula>(IF($C402=8,1,0)=1)</formula>
    </cfRule>
    <cfRule type="expression" dxfId="3462" priority="4292">
      <formula>(IF($C402=9,1,0)=1)</formula>
    </cfRule>
    <cfRule type="expression" dxfId="3461" priority="4293">
      <formula>$J402=1</formula>
    </cfRule>
  </conditionalFormatting>
  <conditionalFormatting sqref="H400">
    <cfRule type="iconSet" priority="4271">
      <iconSet iconSet="3Symbols" showValue="0">
        <cfvo type="percent" val="0"/>
        <cfvo type="num" val="0"/>
        <cfvo type="num" val="1"/>
      </iconSet>
    </cfRule>
  </conditionalFormatting>
  <conditionalFormatting sqref="C400 F400">
    <cfRule type="expression" dxfId="3460" priority="4272">
      <formula>$H400&lt;0</formula>
    </cfRule>
    <cfRule type="expression" dxfId="3459" priority="4273">
      <formula>(IF($C400=1,1,0)=1)</formula>
    </cfRule>
    <cfRule type="expression" dxfId="3458" priority="4274">
      <formula>(IF($C400=2,1,0)=1)</formula>
    </cfRule>
    <cfRule type="expression" dxfId="3457" priority="4275">
      <formula>(IF($C400=3,1,0)=1)</formula>
    </cfRule>
    <cfRule type="expression" dxfId="3456" priority="4276">
      <formula>(IF($C400=4,1,0)=1)</formula>
    </cfRule>
    <cfRule type="expression" dxfId="3455" priority="4277">
      <formula>(IF($C400=5,1,0)=1)</formula>
    </cfRule>
    <cfRule type="expression" dxfId="3454" priority="4278">
      <formula>(IF($C400=6,1,0)=1)</formula>
    </cfRule>
    <cfRule type="expression" dxfId="3453" priority="4279">
      <formula>(IF($C400=7,1,0)=1)</formula>
    </cfRule>
    <cfRule type="expression" dxfId="3452" priority="4280">
      <formula>(IF($C400=8,1,0)=1)</formula>
    </cfRule>
    <cfRule type="expression" dxfId="3451" priority="4281">
      <formula>(IF($C400=9,1,0)=1)</formula>
    </cfRule>
    <cfRule type="expression" dxfId="3450" priority="4282">
      <formula>$H400=1</formula>
    </cfRule>
  </conditionalFormatting>
  <conditionalFormatting sqref="G400">
    <cfRule type="expression" dxfId="3449" priority="4260">
      <formula>$J400&lt;0</formula>
    </cfRule>
    <cfRule type="expression" dxfId="3448" priority="4261">
      <formula>(IF($C400=1,1,0)=1)</formula>
    </cfRule>
    <cfRule type="expression" dxfId="3447" priority="4262">
      <formula>(IF($C400=2,1,0)=1)</formula>
    </cfRule>
    <cfRule type="expression" dxfId="3446" priority="4263">
      <formula>(IF($C400=3,1,0)=1)</formula>
    </cfRule>
    <cfRule type="expression" dxfId="3445" priority="4264">
      <formula>(IF($C400=4,1,0)=1)</formula>
    </cfRule>
    <cfRule type="expression" dxfId="3444" priority="4265">
      <formula>(IF($C400=5,1,0)=1)</formula>
    </cfRule>
    <cfRule type="expression" dxfId="3443" priority="4266">
      <formula>(IF($C400=6,1,0)=1)</formula>
    </cfRule>
    <cfRule type="expression" dxfId="3442" priority="4267">
      <formula>(IF($C400=7,1,0)=1)</formula>
    </cfRule>
    <cfRule type="expression" dxfId="3441" priority="4268">
      <formula>(IF($C400=8,1,0)=1)</formula>
    </cfRule>
    <cfRule type="expression" dxfId="3440" priority="4269">
      <formula>(IF($C400=9,1,0)=1)</formula>
    </cfRule>
    <cfRule type="expression" dxfId="3439" priority="4270">
      <formula>$J400=1</formula>
    </cfRule>
  </conditionalFormatting>
  <conditionalFormatting sqref="H397">
    <cfRule type="iconSet" priority="4248">
      <iconSet iconSet="3Symbols" showValue="0">
        <cfvo type="percent" val="0"/>
        <cfvo type="num" val="0"/>
        <cfvo type="num" val="1"/>
      </iconSet>
    </cfRule>
  </conditionalFormatting>
  <conditionalFormatting sqref="C397 F397">
    <cfRule type="expression" dxfId="3438" priority="4249">
      <formula>$H397&lt;0</formula>
    </cfRule>
    <cfRule type="expression" dxfId="3437" priority="4250">
      <formula>(IF($C397=1,1,0)=1)</formula>
    </cfRule>
    <cfRule type="expression" dxfId="3436" priority="4251">
      <formula>(IF($C397=2,1,0)=1)</formula>
    </cfRule>
    <cfRule type="expression" dxfId="3435" priority="4252">
      <formula>(IF($C397=3,1,0)=1)</formula>
    </cfRule>
    <cfRule type="expression" dxfId="3434" priority="4253">
      <formula>(IF($C397=4,1,0)=1)</formula>
    </cfRule>
    <cfRule type="expression" dxfId="3433" priority="4254">
      <formula>(IF($C397=5,1,0)=1)</formula>
    </cfRule>
    <cfRule type="expression" dxfId="3432" priority="4255">
      <formula>(IF($C397=6,1,0)=1)</formula>
    </cfRule>
    <cfRule type="expression" dxfId="3431" priority="4256">
      <formula>(IF($C397=7,1,0)=1)</formula>
    </cfRule>
    <cfRule type="expression" dxfId="3430" priority="4257">
      <formula>(IF($C397=8,1,0)=1)</formula>
    </cfRule>
    <cfRule type="expression" dxfId="3429" priority="4258">
      <formula>(IF($C397=9,1,0)=1)</formula>
    </cfRule>
    <cfRule type="expression" dxfId="3428" priority="4259">
      <formula>$H397=1</formula>
    </cfRule>
  </conditionalFormatting>
  <conditionalFormatting sqref="G397">
    <cfRule type="expression" dxfId="3427" priority="4237">
      <formula>$J397&lt;0</formula>
    </cfRule>
    <cfRule type="expression" dxfId="3426" priority="4238">
      <formula>(IF($C397=1,1,0)=1)</formula>
    </cfRule>
    <cfRule type="expression" dxfId="3425" priority="4239">
      <formula>(IF($C397=2,1,0)=1)</formula>
    </cfRule>
    <cfRule type="expression" dxfId="3424" priority="4240">
      <formula>(IF($C397=3,1,0)=1)</formula>
    </cfRule>
    <cfRule type="expression" dxfId="3423" priority="4241">
      <formula>(IF($C397=4,1,0)=1)</formula>
    </cfRule>
    <cfRule type="expression" dxfId="3422" priority="4242">
      <formula>(IF($C397=5,1,0)=1)</formula>
    </cfRule>
    <cfRule type="expression" dxfId="3421" priority="4243">
      <formula>(IF($C397=6,1,0)=1)</formula>
    </cfRule>
    <cfRule type="expression" dxfId="3420" priority="4244">
      <formula>(IF($C397=7,1,0)=1)</formula>
    </cfRule>
    <cfRule type="expression" dxfId="3419" priority="4245">
      <formula>(IF($C397=8,1,0)=1)</formula>
    </cfRule>
    <cfRule type="expression" dxfId="3418" priority="4246">
      <formula>(IF($C397=9,1,0)=1)</formula>
    </cfRule>
    <cfRule type="expression" dxfId="3417" priority="4247">
      <formula>$J397=1</formula>
    </cfRule>
  </conditionalFormatting>
  <conditionalFormatting sqref="H392">
    <cfRule type="iconSet" priority="4225">
      <iconSet iconSet="3Symbols" showValue="0">
        <cfvo type="percent" val="0"/>
        <cfvo type="num" val="0"/>
        <cfvo type="num" val="1"/>
      </iconSet>
    </cfRule>
  </conditionalFormatting>
  <conditionalFormatting sqref="C392:D392 F392 D394 D396 D398 D400 D402 D404:D405">
    <cfRule type="expression" dxfId="3416" priority="4226">
      <formula>$H392&lt;0</formula>
    </cfRule>
    <cfRule type="expression" dxfId="3415" priority="4227">
      <formula>(IF($C392=1,1,0)=1)</formula>
    </cfRule>
    <cfRule type="expression" dxfId="3414" priority="4228">
      <formula>(IF($C392=2,1,0)=1)</formula>
    </cfRule>
    <cfRule type="expression" dxfId="3413" priority="4229">
      <formula>(IF($C392=3,1,0)=1)</formula>
    </cfRule>
    <cfRule type="expression" dxfId="3412" priority="4230">
      <formula>(IF($C392=4,1,0)=1)</formula>
    </cfRule>
    <cfRule type="expression" dxfId="3411" priority="4231">
      <formula>(IF($C392=5,1,0)=1)</formula>
    </cfRule>
    <cfRule type="expression" dxfId="3410" priority="4232">
      <formula>(IF($C392=6,1,0)=1)</formula>
    </cfRule>
    <cfRule type="expression" dxfId="3409" priority="4233">
      <formula>(IF($C392=7,1,0)=1)</formula>
    </cfRule>
    <cfRule type="expression" dxfId="3408" priority="4234">
      <formula>(IF($C392=8,1,0)=1)</formula>
    </cfRule>
    <cfRule type="expression" dxfId="3407" priority="4235">
      <formula>(IF($C392=9,1,0)=1)</formula>
    </cfRule>
    <cfRule type="expression" dxfId="3406" priority="4236">
      <formula>$H392=1</formula>
    </cfRule>
  </conditionalFormatting>
  <conditionalFormatting sqref="G392">
    <cfRule type="expression" dxfId="3405" priority="4214">
      <formula>$J392&lt;0</formula>
    </cfRule>
    <cfRule type="expression" dxfId="3404" priority="4215">
      <formula>(IF($C392=1,1,0)=1)</formula>
    </cfRule>
    <cfRule type="expression" dxfId="3403" priority="4216">
      <formula>(IF($C392=2,1,0)=1)</formula>
    </cfRule>
    <cfRule type="expression" dxfId="3402" priority="4217">
      <formula>(IF($C392=3,1,0)=1)</formula>
    </cfRule>
    <cfRule type="expression" dxfId="3401" priority="4218">
      <formula>(IF($C392=4,1,0)=1)</formula>
    </cfRule>
    <cfRule type="expression" dxfId="3400" priority="4219">
      <formula>(IF($C392=5,1,0)=1)</formula>
    </cfRule>
    <cfRule type="expression" dxfId="3399" priority="4220">
      <formula>(IF($C392=6,1,0)=1)</formula>
    </cfRule>
    <cfRule type="expression" dxfId="3398" priority="4221">
      <formula>(IF($C392=7,1,0)=1)</formula>
    </cfRule>
    <cfRule type="expression" dxfId="3397" priority="4222">
      <formula>(IF($C392=8,1,0)=1)</formula>
    </cfRule>
    <cfRule type="expression" dxfId="3396" priority="4223">
      <formula>(IF($C392=9,1,0)=1)</formula>
    </cfRule>
    <cfRule type="expression" dxfId="3395" priority="4224">
      <formula>$J392=1</formula>
    </cfRule>
  </conditionalFormatting>
  <conditionalFormatting sqref="E392 E397 E400 E404:E405">
    <cfRule type="expression" dxfId="3394" priority="4203">
      <formula>$J392&lt;0</formula>
    </cfRule>
    <cfRule type="expression" dxfId="3393" priority="4204">
      <formula>(IF($C392=1,1,0)=1)</formula>
    </cfRule>
    <cfRule type="expression" dxfId="3392" priority="4205">
      <formula>(IF($C392=2,1,0)=1)</formula>
    </cfRule>
    <cfRule type="expression" dxfId="3391" priority="4206">
      <formula>(IF($C392=3,1,0)=1)</formula>
    </cfRule>
    <cfRule type="expression" dxfId="3390" priority="4207">
      <formula>(IF($C392=4,1,0)=1)</formula>
    </cfRule>
    <cfRule type="expression" dxfId="3389" priority="4208">
      <formula>(IF($C392=5,1,0)=1)</formula>
    </cfRule>
    <cfRule type="expression" dxfId="3388" priority="4209">
      <formula>(IF($C392=6,1,0)=1)</formula>
    </cfRule>
    <cfRule type="expression" dxfId="3387" priority="4210">
      <formula>(IF($C392=7,1,0)=1)</formula>
    </cfRule>
    <cfRule type="expression" dxfId="3386" priority="4211">
      <formula>(IF($C392=8,1,0)=1)</formula>
    </cfRule>
    <cfRule type="expression" dxfId="3385" priority="4212">
      <formula>(IF($C392=9,1,0)=1)</formula>
    </cfRule>
    <cfRule type="expression" dxfId="3384" priority="4213">
      <formula>$J392=1</formula>
    </cfRule>
  </conditionalFormatting>
  <conditionalFormatting sqref="E392 E402 E397 E400 E404:E405">
    <cfRule type="expression" dxfId="3383" priority="4192">
      <formula>$J392&lt;0</formula>
    </cfRule>
    <cfRule type="expression" dxfId="3382" priority="4193">
      <formula>(IF($C392=1,1,0)=1)</formula>
    </cfRule>
    <cfRule type="expression" dxfId="3381" priority="4194">
      <formula>(IF($C392=2,1,0)=1)</formula>
    </cfRule>
    <cfRule type="expression" dxfId="3380" priority="4195">
      <formula>(IF($C392=3,1,0)=1)</formula>
    </cfRule>
    <cfRule type="expression" dxfId="3379" priority="4196">
      <formula>(IF($C392=4,1,0)=1)</formula>
    </cfRule>
    <cfRule type="expression" dxfId="3378" priority="4197">
      <formula>(IF($C392=5,1,0)=1)</formula>
    </cfRule>
    <cfRule type="expression" dxfId="3377" priority="4198">
      <formula>(IF($C392=6,1,0)=1)</formula>
    </cfRule>
    <cfRule type="expression" dxfId="3376" priority="4199">
      <formula>(IF($C392=7,1,0)=1)</formula>
    </cfRule>
    <cfRule type="expression" dxfId="3375" priority="4200">
      <formula>(IF($C392=8,1,0)=1)</formula>
    </cfRule>
    <cfRule type="expression" dxfId="3374" priority="4201">
      <formula>(IF($C392=9,1,0)=1)</formula>
    </cfRule>
    <cfRule type="expression" dxfId="3373" priority="4202">
      <formula>$J392=1</formula>
    </cfRule>
  </conditionalFormatting>
  <conditionalFormatting sqref="H394">
    <cfRule type="iconSet" priority="4180">
      <iconSet iconSet="3Symbols" showValue="0">
        <cfvo type="percent" val="0"/>
        <cfvo type="num" val="0"/>
        <cfvo type="num" val="1"/>
      </iconSet>
    </cfRule>
  </conditionalFormatting>
  <conditionalFormatting sqref="C394 F394">
    <cfRule type="expression" dxfId="3372" priority="4181">
      <formula>$H394&lt;0</formula>
    </cfRule>
    <cfRule type="expression" dxfId="3371" priority="4182">
      <formula>(IF($C394=1,1,0)=1)</formula>
    </cfRule>
    <cfRule type="expression" dxfId="3370" priority="4183">
      <formula>(IF($C394=2,1,0)=1)</formula>
    </cfRule>
    <cfRule type="expression" dxfId="3369" priority="4184">
      <formula>(IF($C394=3,1,0)=1)</formula>
    </cfRule>
    <cfRule type="expression" dxfId="3368" priority="4185">
      <formula>(IF($C394=4,1,0)=1)</formula>
    </cfRule>
    <cfRule type="expression" dxfId="3367" priority="4186">
      <formula>(IF($C394=5,1,0)=1)</formula>
    </cfRule>
    <cfRule type="expression" dxfId="3366" priority="4187">
      <formula>(IF($C394=6,1,0)=1)</formula>
    </cfRule>
    <cfRule type="expression" dxfId="3365" priority="4188">
      <formula>(IF($C394=7,1,0)=1)</formula>
    </cfRule>
    <cfRule type="expression" dxfId="3364" priority="4189">
      <formula>(IF($C394=8,1,0)=1)</formula>
    </cfRule>
    <cfRule type="expression" dxfId="3363" priority="4190">
      <formula>(IF($C394=9,1,0)=1)</formula>
    </cfRule>
    <cfRule type="expression" dxfId="3362" priority="4191">
      <formula>$H394=1</formula>
    </cfRule>
  </conditionalFormatting>
  <conditionalFormatting sqref="G394">
    <cfRule type="expression" dxfId="3361" priority="4169">
      <formula>$J394&lt;0</formula>
    </cfRule>
    <cfRule type="expression" dxfId="3360" priority="4170">
      <formula>(IF($C394=1,1,0)=1)</formula>
    </cfRule>
    <cfRule type="expression" dxfId="3359" priority="4171">
      <formula>(IF($C394=2,1,0)=1)</formula>
    </cfRule>
    <cfRule type="expression" dxfId="3358" priority="4172">
      <formula>(IF($C394=3,1,0)=1)</formula>
    </cfRule>
    <cfRule type="expression" dxfId="3357" priority="4173">
      <formula>(IF($C394=4,1,0)=1)</formula>
    </cfRule>
    <cfRule type="expression" dxfId="3356" priority="4174">
      <formula>(IF($C394=5,1,0)=1)</formula>
    </cfRule>
    <cfRule type="expression" dxfId="3355" priority="4175">
      <formula>(IF($C394=6,1,0)=1)</formula>
    </cfRule>
    <cfRule type="expression" dxfId="3354" priority="4176">
      <formula>(IF($C394=7,1,0)=1)</formula>
    </cfRule>
    <cfRule type="expression" dxfId="3353" priority="4177">
      <formula>(IF($C394=8,1,0)=1)</formula>
    </cfRule>
    <cfRule type="expression" dxfId="3352" priority="4178">
      <formula>(IF($C394=9,1,0)=1)</formula>
    </cfRule>
    <cfRule type="expression" dxfId="3351" priority="4179">
      <formula>$J394=1</formula>
    </cfRule>
  </conditionalFormatting>
  <conditionalFormatting sqref="E394">
    <cfRule type="expression" dxfId="3350" priority="4158">
      <formula>$J394&lt;0</formula>
    </cfRule>
    <cfRule type="expression" dxfId="3349" priority="4159">
      <formula>(IF($C394=1,1,0)=1)</formula>
    </cfRule>
    <cfRule type="expression" dxfId="3348" priority="4160">
      <formula>(IF($C394=2,1,0)=1)</formula>
    </cfRule>
    <cfRule type="expression" dxfId="3347" priority="4161">
      <formula>(IF($C394=3,1,0)=1)</formula>
    </cfRule>
    <cfRule type="expression" dxfId="3346" priority="4162">
      <formula>(IF($C394=4,1,0)=1)</formula>
    </cfRule>
    <cfRule type="expression" dxfId="3345" priority="4163">
      <formula>(IF($C394=5,1,0)=1)</formula>
    </cfRule>
    <cfRule type="expression" dxfId="3344" priority="4164">
      <formula>(IF($C394=6,1,0)=1)</formula>
    </cfRule>
    <cfRule type="expression" dxfId="3343" priority="4165">
      <formula>(IF($C394=7,1,0)=1)</formula>
    </cfRule>
    <cfRule type="expression" dxfId="3342" priority="4166">
      <formula>(IF($C394=8,1,0)=1)</formula>
    </cfRule>
    <cfRule type="expression" dxfId="3341" priority="4167">
      <formula>(IF($C394=9,1,0)=1)</formula>
    </cfRule>
    <cfRule type="expression" dxfId="3340" priority="4168">
      <formula>$J394=1</formula>
    </cfRule>
  </conditionalFormatting>
  <conditionalFormatting sqref="E394">
    <cfRule type="expression" dxfId="3339" priority="4147">
      <formula>$J394&lt;0</formula>
    </cfRule>
    <cfRule type="expression" dxfId="3338" priority="4148">
      <formula>(IF($C394=1,1,0)=1)</formula>
    </cfRule>
    <cfRule type="expression" dxfId="3337" priority="4149">
      <formula>(IF($C394=2,1,0)=1)</formula>
    </cfRule>
    <cfRule type="expression" dxfId="3336" priority="4150">
      <formula>(IF($C394=3,1,0)=1)</formula>
    </cfRule>
    <cfRule type="expression" dxfId="3335" priority="4151">
      <formula>(IF($C394=4,1,0)=1)</formula>
    </cfRule>
    <cfRule type="expression" dxfId="3334" priority="4152">
      <formula>(IF($C394=5,1,0)=1)</formula>
    </cfRule>
    <cfRule type="expression" dxfId="3333" priority="4153">
      <formula>(IF($C394=6,1,0)=1)</formula>
    </cfRule>
    <cfRule type="expression" dxfId="3332" priority="4154">
      <formula>(IF($C394=7,1,0)=1)</formula>
    </cfRule>
    <cfRule type="expression" dxfId="3331" priority="4155">
      <formula>(IF($C394=8,1,0)=1)</formula>
    </cfRule>
    <cfRule type="expression" dxfId="3330" priority="4156">
      <formula>(IF($C394=9,1,0)=1)</formula>
    </cfRule>
    <cfRule type="expression" dxfId="3329" priority="4157">
      <formula>$J394=1</formula>
    </cfRule>
  </conditionalFormatting>
  <conditionalFormatting sqref="H393">
    <cfRule type="iconSet" priority="4135">
      <iconSet iconSet="3Symbols" showValue="0">
        <cfvo type="percent" val="0"/>
        <cfvo type="num" val="0"/>
        <cfvo type="num" val="1"/>
      </iconSet>
    </cfRule>
  </conditionalFormatting>
  <conditionalFormatting sqref="C393 F393">
    <cfRule type="expression" dxfId="3328" priority="4136">
      <formula>$H393&lt;0</formula>
    </cfRule>
    <cfRule type="expression" dxfId="3327" priority="4137">
      <formula>(IF($C393=1,1,0)=1)</formula>
    </cfRule>
    <cfRule type="expression" dxfId="3326" priority="4138">
      <formula>(IF($C393=2,1,0)=1)</formula>
    </cfRule>
    <cfRule type="expression" dxfId="3325" priority="4139">
      <formula>(IF($C393=3,1,0)=1)</formula>
    </cfRule>
    <cfRule type="expression" dxfId="3324" priority="4140">
      <formula>(IF($C393=4,1,0)=1)</formula>
    </cfRule>
    <cfRule type="expression" dxfId="3323" priority="4141">
      <formula>(IF($C393=5,1,0)=1)</formula>
    </cfRule>
    <cfRule type="expression" dxfId="3322" priority="4142">
      <formula>(IF($C393=6,1,0)=1)</formula>
    </cfRule>
    <cfRule type="expression" dxfId="3321" priority="4143">
      <formula>(IF($C393=7,1,0)=1)</formula>
    </cfRule>
    <cfRule type="expression" dxfId="3320" priority="4144">
      <formula>(IF($C393=8,1,0)=1)</formula>
    </cfRule>
    <cfRule type="expression" dxfId="3319" priority="4145">
      <formula>(IF($C393=9,1,0)=1)</formula>
    </cfRule>
    <cfRule type="expression" dxfId="3318" priority="4146">
      <formula>$H393=1</formula>
    </cfRule>
  </conditionalFormatting>
  <conditionalFormatting sqref="G393">
    <cfRule type="expression" dxfId="3317" priority="4124">
      <formula>$J393&lt;0</formula>
    </cfRule>
    <cfRule type="expression" dxfId="3316" priority="4125">
      <formula>(IF($C393=1,1,0)=1)</formula>
    </cfRule>
    <cfRule type="expression" dxfId="3315" priority="4126">
      <formula>(IF($C393=2,1,0)=1)</formula>
    </cfRule>
    <cfRule type="expression" dxfId="3314" priority="4127">
      <formula>(IF($C393=3,1,0)=1)</formula>
    </cfRule>
    <cfRule type="expression" dxfId="3313" priority="4128">
      <formula>(IF($C393=4,1,0)=1)</formula>
    </cfRule>
    <cfRule type="expression" dxfId="3312" priority="4129">
      <formula>(IF($C393=5,1,0)=1)</formula>
    </cfRule>
    <cfRule type="expression" dxfId="3311" priority="4130">
      <formula>(IF($C393=6,1,0)=1)</formula>
    </cfRule>
    <cfRule type="expression" dxfId="3310" priority="4131">
      <formula>(IF($C393=7,1,0)=1)</formula>
    </cfRule>
    <cfRule type="expression" dxfId="3309" priority="4132">
      <formula>(IF($C393=8,1,0)=1)</formula>
    </cfRule>
    <cfRule type="expression" dxfId="3308" priority="4133">
      <formula>(IF($C393=9,1,0)=1)</formula>
    </cfRule>
    <cfRule type="expression" dxfId="3307" priority="4134">
      <formula>$J393=1</formula>
    </cfRule>
  </conditionalFormatting>
  <conditionalFormatting sqref="E393">
    <cfRule type="expression" dxfId="3306" priority="4113">
      <formula>$J393&lt;0</formula>
    </cfRule>
    <cfRule type="expression" dxfId="3305" priority="4114">
      <formula>(IF($C393=1,1,0)=1)</formula>
    </cfRule>
    <cfRule type="expression" dxfId="3304" priority="4115">
      <formula>(IF($C393=2,1,0)=1)</formula>
    </cfRule>
    <cfRule type="expression" dxfId="3303" priority="4116">
      <formula>(IF($C393=3,1,0)=1)</formula>
    </cfRule>
    <cfRule type="expression" dxfId="3302" priority="4117">
      <formula>(IF($C393=4,1,0)=1)</formula>
    </cfRule>
    <cfRule type="expression" dxfId="3301" priority="4118">
      <formula>(IF($C393=5,1,0)=1)</formula>
    </cfRule>
    <cfRule type="expression" dxfId="3300" priority="4119">
      <formula>(IF($C393=6,1,0)=1)</formula>
    </cfRule>
    <cfRule type="expression" dxfId="3299" priority="4120">
      <formula>(IF($C393=7,1,0)=1)</formula>
    </cfRule>
    <cfRule type="expression" dxfId="3298" priority="4121">
      <formula>(IF($C393=8,1,0)=1)</formula>
    </cfRule>
    <cfRule type="expression" dxfId="3297" priority="4122">
      <formula>(IF($C393=9,1,0)=1)</formula>
    </cfRule>
    <cfRule type="expression" dxfId="3296" priority="4123">
      <formula>$J393=1</formula>
    </cfRule>
  </conditionalFormatting>
  <conditionalFormatting sqref="E393">
    <cfRule type="expression" dxfId="3295" priority="4102">
      <formula>$J393&lt;0</formula>
    </cfRule>
    <cfRule type="expression" dxfId="3294" priority="4103">
      <formula>(IF($C393=1,1,0)=1)</formula>
    </cfRule>
    <cfRule type="expression" dxfId="3293" priority="4104">
      <formula>(IF($C393=2,1,0)=1)</formula>
    </cfRule>
    <cfRule type="expression" dxfId="3292" priority="4105">
      <formula>(IF($C393=3,1,0)=1)</formula>
    </cfRule>
    <cfRule type="expression" dxfId="3291" priority="4106">
      <formula>(IF($C393=4,1,0)=1)</formula>
    </cfRule>
    <cfRule type="expression" dxfId="3290" priority="4107">
      <formula>(IF($C393=5,1,0)=1)</formula>
    </cfRule>
    <cfRule type="expression" dxfId="3289" priority="4108">
      <formula>(IF($C393=6,1,0)=1)</formula>
    </cfRule>
    <cfRule type="expression" dxfId="3288" priority="4109">
      <formula>(IF($C393=7,1,0)=1)</formula>
    </cfRule>
    <cfRule type="expression" dxfId="3287" priority="4110">
      <formula>(IF($C393=8,1,0)=1)</formula>
    </cfRule>
    <cfRule type="expression" dxfId="3286" priority="4111">
      <formula>(IF($C393=9,1,0)=1)</formula>
    </cfRule>
    <cfRule type="expression" dxfId="3285" priority="4112">
      <formula>$J393=1</formula>
    </cfRule>
  </conditionalFormatting>
  <conditionalFormatting sqref="H396">
    <cfRule type="iconSet" priority="4090">
      <iconSet iconSet="3Symbols" showValue="0">
        <cfvo type="percent" val="0"/>
        <cfvo type="num" val="0"/>
        <cfvo type="num" val="1"/>
      </iconSet>
    </cfRule>
  </conditionalFormatting>
  <conditionalFormatting sqref="C396 F396">
    <cfRule type="expression" dxfId="3284" priority="4091">
      <formula>$H396&lt;0</formula>
    </cfRule>
    <cfRule type="expression" dxfId="3283" priority="4092">
      <formula>(IF($C396=1,1,0)=1)</formula>
    </cfRule>
    <cfRule type="expression" dxfId="3282" priority="4093">
      <formula>(IF($C396=2,1,0)=1)</formula>
    </cfRule>
    <cfRule type="expression" dxfId="3281" priority="4094">
      <formula>(IF($C396=3,1,0)=1)</formula>
    </cfRule>
    <cfRule type="expression" dxfId="3280" priority="4095">
      <formula>(IF($C396=4,1,0)=1)</formula>
    </cfRule>
    <cfRule type="expression" dxfId="3279" priority="4096">
      <formula>(IF($C396=5,1,0)=1)</formula>
    </cfRule>
    <cfRule type="expression" dxfId="3278" priority="4097">
      <formula>(IF($C396=6,1,0)=1)</formula>
    </cfRule>
    <cfRule type="expression" dxfId="3277" priority="4098">
      <formula>(IF($C396=7,1,0)=1)</formula>
    </cfRule>
    <cfRule type="expression" dxfId="3276" priority="4099">
      <formula>(IF($C396=8,1,0)=1)</formula>
    </cfRule>
    <cfRule type="expression" dxfId="3275" priority="4100">
      <formula>(IF($C396=9,1,0)=1)</formula>
    </cfRule>
    <cfRule type="expression" dxfId="3274" priority="4101">
      <formula>$H396=1</formula>
    </cfRule>
  </conditionalFormatting>
  <conditionalFormatting sqref="G396">
    <cfRule type="expression" dxfId="3273" priority="4079">
      <formula>$J396&lt;0</formula>
    </cfRule>
    <cfRule type="expression" dxfId="3272" priority="4080">
      <formula>(IF($C396=1,1,0)=1)</formula>
    </cfRule>
    <cfRule type="expression" dxfId="3271" priority="4081">
      <formula>(IF($C396=2,1,0)=1)</formula>
    </cfRule>
    <cfRule type="expression" dxfId="3270" priority="4082">
      <formula>(IF($C396=3,1,0)=1)</formula>
    </cfRule>
    <cfRule type="expression" dxfId="3269" priority="4083">
      <formula>(IF($C396=4,1,0)=1)</formula>
    </cfRule>
    <cfRule type="expression" dxfId="3268" priority="4084">
      <formula>(IF($C396=5,1,0)=1)</formula>
    </cfRule>
    <cfRule type="expression" dxfId="3267" priority="4085">
      <formula>(IF($C396=6,1,0)=1)</formula>
    </cfRule>
    <cfRule type="expression" dxfId="3266" priority="4086">
      <formula>(IF($C396=7,1,0)=1)</formula>
    </cfRule>
    <cfRule type="expression" dxfId="3265" priority="4087">
      <formula>(IF($C396=8,1,0)=1)</formula>
    </cfRule>
    <cfRule type="expression" dxfId="3264" priority="4088">
      <formula>(IF($C396=9,1,0)=1)</formula>
    </cfRule>
    <cfRule type="expression" dxfId="3263" priority="4089">
      <formula>$J396=1</formula>
    </cfRule>
  </conditionalFormatting>
  <conditionalFormatting sqref="E396">
    <cfRule type="expression" dxfId="3262" priority="4068">
      <formula>$J396&lt;0</formula>
    </cfRule>
    <cfRule type="expression" dxfId="3261" priority="4069">
      <formula>(IF($C396=1,1,0)=1)</formula>
    </cfRule>
    <cfRule type="expression" dxfId="3260" priority="4070">
      <formula>(IF($C396=2,1,0)=1)</formula>
    </cfRule>
    <cfRule type="expression" dxfId="3259" priority="4071">
      <formula>(IF($C396=3,1,0)=1)</formula>
    </cfRule>
    <cfRule type="expression" dxfId="3258" priority="4072">
      <formula>(IF($C396=4,1,0)=1)</formula>
    </cfRule>
    <cfRule type="expression" dxfId="3257" priority="4073">
      <formula>(IF($C396=5,1,0)=1)</formula>
    </cfRule>
    <cfRule type="expression" dxfId="3256" priority="4074">
      <formula>(IF($C396=6,1,0)=1)</formula>
    </cfRule>
    <cfRule type="expression" dxfId="3255" priority="4075">
      <formula>(IF($C396=7,1,0)=1)</formula>
    </cfRule>
    <cfRule type="expression" dxfId="3254" priority="4076">
      <formula>(IF($C396=8,1,0)=1)</formula>
    </cfRule>
    <cfRule type="expression" dxfId="3253" priority="4077">
      <formula>(IF($C396=9,1,0)=1)</formula>
    </cfRule>
    <cfRule type="expression" dxfId="3252" priority="4078">
      <formula>$J396=1</formula>
    </cfRule>
  </conditionalFormatting>
  <conditionalFormatting sqref="E396">
    <cfRule type="expression" dxfId="3251" priority="4057">
      <formula>$J396&lt;0</formula>
    </cfRule>
    <cfRule type="expression" dxfId="3250" priority="4058">
      <formula>(IF($C396=1,1,0)=1)</formula>
    </cfRule>
    <cfRule type="expression" dxfId="3249" priority="4059">
      <formula>(IF($C396=2,1,0)=1)</formula>
    </cfRule>
    <cfRule type="expression" dxfId="3248" priority="4060">
      <formula>(IF($C396=3,1,0)=1)</formula>
    </cfRule>
    <cfRule type="expression" dxfId="3247" priority="4061">
      <formula>(IF($C396=4,1,0)=1)</formula>
    </cfRule>
    <cfRule type="expression" dxfId="3246" priority="4062">
      <formula>(IF($C396=5,1,0)=1)</formula>
    </cfRule>
    <cfRule type="expression" dxfId="3245" priority="4063">
      <formula>(IF($C396=6,1,0)=1)</formula>
    </cfRule>
    <cfRule type="expression" dxfId="3244" priority="4064">
      <formula>(IF($C396=7,1,0)=1)</formula>
    </cfRule>
    <cfRule type="expression" dxfId="3243" priority="4065">
      <formula>(IF($C396=8,1,0)=1)</formula>
    </cfRule>
    <cfRule type="expression" dxfId="3242" priority="4066">
      <formula>(IF($C396=9,1,0)=1)</formula>
    </cfRule>
    <cfRule type="expression" dxfId="3241" priority="4067">
      <formula>$J396=1</formula>
    </cfRule>
  </conditionalFormatting>
  <conditionalFormatting sqref="H395">
    <cfRule type="iconSet" priority="4045">
      <iconSet iconSet="3Symbols" showValue="0">
        <cfvo type="percent" val="0"/>
        <cfvo type="num" val="0"/>
        <cfvo type="num" val="1"/>
      </iconSet>
    </cfRule>
  </conditionalFormatting>
  <conditionalFormatting sqref="C395 F395">
    <cfRule type="expression" dxfId="3240" priority="4046">
      <formula>$H395&lt;0</formula>
    </cfRule>
    <cfRule type="expression" dxfId="3239" priority="4047">
      <formula>(IF($C395=1,1,0)=1)</formula>
    </cfRule>
    <cfRule type="expression" dxfId="3238" priority="4048">
      <formula>(IF($C395=2,1,0)=1)</formula>
    </cfRule>
    <cfRule type="expression" dxfId="3237" priority="4049">
      <formula>(IF($C395=3,1,0)=1)</formula>
    </cfRule>
    <cfRule type="expression" dxfId="3236" priority="4050">
      <formula>(IF($C395=4,1,0)=1)</formula>
    </cfRule>
    <cfRule type="expression" dxfId="3235" priority="4051">
      <formula>(IF($C395=5,1,0)=1)</formula>
    </cfRule>
    <cfRule type="expression" dxfId="3234" priority="4052">
      <formula>(IF($C395=6,1,0)=1)</formula>
    </cfRule>
    <cfRule type="expression" dxfId="3233" priority="4053">
      <formula>(IF($C395=7,1,0)=1)</formula>
    </cfRule>
    <cfRule type="expression" dxfId="3232" priority="4054">
      <formula>(IF($C395=8,1,0)=1)</formula>
    </cfRule>
    <cfRule type="expression" dxfId="3231" priority="4055">
      <formula>(IF($C395=9,1,0)=1)</formula>
    </cfRule>
    <cfRule type="expression" dxfId="3230" priority="4056">
      <formula>$H395=1</formula>
    </cfRule>
  </conditionalFormatting>
  <conditionalFormatting sqref="G395">
    <cfRule type="expression" dxfId="3229" priority="4034">
      <formula>$J395&lt;0</formula>
    </cfRule>
    <cfRule type="expression" dxfId="3228" priority="4035">
      <formula>(IF($C395=1,1,0)=1)</formula>
    </cfRule>
    <cfRule type="expression" dxfId="3227" priority="4036">
      <formula>(IF($C395=2,1,0)=1)</formula>
    </cfRule>
    <cfRule type="expression" dxfId="3226" priority="4037">
      <formula>(IF($C395=3,1,0)=1)</formula>
    </cfRule>
    <cfRule type="expression" dxfId="3225" priority="4038">
      <formula>(IF($C395=4,1,0)=1)</formula>
    </cfRule>
    <cfRule type="expression" dxfId="3224" priority="4039">
      <formula>(IF($C395=5,1,0)=1)</formula>
    </cfRule>
    <cfRule type="expression" dxfId="3223" priority="4040">
      <formula>(IF($C395=6,1,0)=1)</formula>
    </cfRule>
    <cfRule type="expression" dxfId="3222" priority="4041">
      <formula>(IF($C395=7,1,0)=1)</formula>
    </cfRule>
    <cfRule type="expression" dxfId="3221" priority="4042">
      <formula>(IF($C395=8,1,0)=1)</formula>
    </cfRule>
    <cfRule type="expression" dxfId="3220" priority="4043">
      <formula>(IF($C395=9,1,0)=1)</formula>
    </cfRule>
    <cfRule type="expression" dxfId="3219" priority="4044">
      <formula>$J395=1</formula>
    </cfRule>
  </conditionalFormatting>
  <conditionalFormatting sqref="E395">
    <cfRule type="expression" dxfId="3218" priority="4023">
      <formula>$J395&lt;0</formula>
    </cfRule>
    <cfRule type="expression" dxfId="3217" priority="4024">
      <formula>(IF($C395=1,1,0)=1)</formula>
    </cfRule>
    <cfRule type="expression" dxfId="3216" priority="4025">
      <formula>(IF($C395=2,1,0)=1)</formula>
    </cfRule>
    <cfRule type="expression" dxfId="3215" priority="4026">
      <formula>(IF($C395=3,1,0)=1)</formula>
    </cfRule>
    <cfRule type="expression" dxfId="3214" priority="4027">
      <formula>(IF($C395=4,1,0)=1)</formula>
    </cfRule>
    <cfRule type="expression" dxfId="3213" priority="4028">
      <formula>(IF($C395=5,1,0)=1)</formula>
    </cfRule>
    <cfRule type="expression" dxfId="3212" priority="4029">
      <formula>(IF($C395=6,1,0)=1)</formula>
    </cfRule>
    <cfRule type="expression" dxfId="3211" priority="4030">
      <formula>(IF($C395=7,1,0)=1)</formula>
    </cfRule>
    <cfRule type="expression" dxfId="3210" priority="4031">
      <formula>(IF($C395=8,1,0)=1)</formula>
    </cfRule>
    <cfRule type="expression" dxfId="3209" priority="4032">
      <formula>(IF($C395=9,1,0)=1)</formula>
    </cfRule>
    <cfRule type="expression" dxfId="3208" priority="4033">
      <formula>$J395=1</formula>
    </cfRule>
  </conditionalFormatting>
  <conditionalFormatting sqref="E395">
    <cfRule type="expression" dxfId="3207" priority="4012">
      <formula>$J395&lt;0</formula>
    </cfRule>
    <cfRule type="expression" dxfId="3206" priority="4013">
      <formula>(IF($C395=1,1,0)=1)</formula>
    </cfRule>
    <cfRule type="expression" dxfId="3205" priority="4014">
      <formula>(IF($C395=2,1,0)=1)</formula>
    </cfRule>
    <cfRule type="expression" dxfId="3204" priority="4015">
      <formula>(IF($C395=3,1,0)=1)</formula>
    </cfRule>
    <cfRule type="expression" dxfId="3203" priority="4016">
      <formula>(IF($C395=4,1,0)=1)</formula>
    </cfRule>
    <cfRule type="expression" dxfId="3202" priority="4017">
      <formula>(IF($C395=5,1,0)=1)</formula>
    </cfRule>
    <cfRule type="expression" dxfId="3201" priority="4018">
      <formula>(IF($C395=6,1,0)=1)</formula>
    </cfRule>
    <cfRule type="expression" dxfId="3200" priority="4019">
      <formula>(IF($C395=7,1,0)=1)</formula>
    </cfRule>
    <cfRule type="expression" dxfId="3199" priority="4020">
      <formula>(IF($C395=8,1,0)=1)</formula>
    </cfRule>
    <cfRule type="expression" dxfId="3198" priority="4021">
      <formula>(IF($C395=9,1,0)=1)</formula>
    </cfRule>
    <cfRule type="expression" dxfId="3197" priority="4022">
      <formula>$J395=1</formula>
    </cfRule>
  </conditionalFormatting>
  <conditionalFormatting sqref="H399">
    <cfRule type="iconSet" priority="4000">
      <iconSet iconSet="3Symbols" showValue="0">
        <cfvo type="percent" val="0"/>
        <cfvo type="num" val="0"/>
        <cfvo type="num" val="1"/>
      </iconSet>
    </cfRule>
  </conditionalFormatting>
  <conditionalFormatting sqref="C399 F399">
    <cfRule type="expression" dxfId="3196" priority="4001">
      <formula>$H399&lt;0</formula>
    </cfRule>
    <cfRule type="expression" dxfId="3195" priority="4002">
      <formula>(IF($C399=1,1,0)=1)</formula>
    </cfRule>
    <cfRule type="expression" dxfId="3194" priority="4003">
      <formula>(IF($C399=2,1,0)=1)</formula>
    </cfRule>
    <cfRule type="expression" dxfId="3193" priority="4004">
      <formula>(IF($C399=3,1,0)=1)</formula>
    </cfRule>
    <cfRule type="expression" dxfId="3192" priority="4005">
      <formula>(IF($C399=4,1,0)=1)</formula>
    </cfRule>
    <cfRule type="expression" dxfId="3191" priority="4006">
      <formula>(IF($C399=5,1,0)=1)</formula>
    </cfRule>
    <cfRule type="expression" dxfId="3190" priority="4007">
      <formula>(IF($C399=6,1,0)=1)</formula>
    </cfRule>
    <cfRule type="expression" dxfId="3189" priority="4008">
      <formula>(IF($C399=7,1,0)=1)</formula>
    </cfRule>
    <cfRule type="expression" dxfId="3188" priority="4009">
      <formula>(IF($C399=8,1,0)=1)</formula>
    </cfRule>
    <cfRule type="expression" dxfId="3187" priority="4010">
      <formula>(IF($C399=9,1,0)=1)</formula>
    </cfRule>
    <cfRule type="expression" dxfId="3186" priority="4011">
      <formula>$H399=1</formula>
    </cfRule>
  </conditionalFormatting>
  <conditionalFormatting sqref="G399">
    <cfRule type="expression" dxfId="3185" priority="3989">
      <formula>$J399&lt;0</formula>
    </cfRule>
    <cfRule type="expression" dxfId="3184" priority="3990">
      <formula>(IF($C399=1,1,0)=1)</formula>
    </cfRule>
    <cfRule type="expression" dxfId="3183" priority="3991">
      <formula>(IF($C399=2,1,0)=1)</formula>
    </cfRule>
    <cfRule type="expression" dxfId="3182" priority="3992">
      <formula>(IF($C399=3,1,0)=1)</formula>
    </cfRule>
    <cfRule type="expression" dxfId="3181" priority="3993">
      <formula>(IF($C399=4,1,0)=1)</formula>
    </cfRule>
    <cfRule type="expression" dxfId="3180" priority="3994">
      <formula>(IF($C399=5,1,0)=1)</formula>
    </cfRule>
    <cfRule type="expression" dxfId="3179" priority="3995">
      <formula>(IF($C399=6,1,0)=1)</formula>
    </cfRule>
    <cfRule type="expression" dxfId="3178" priority="3996">
      <formula>(IF($C399=7,1,0)=1)</formula>
    </cfRule>
    <cfRule type="expression" dxfId="3177" priority="3997">
      <formula>(IF($C399=8,1,0)=1)</formula>
    </cfRule>
    <cfRule type="expression" dxfId="3176" priority="3998">
      <formula>(IF($C399=9,1,0)=1)</formula>
    </cfRule>
    <cfRule type="expression" dxfId="3175" priority="3999">
      <formula>$J399=1</formula>
    </cfRule>
  </conditionalFormatting>
  <conditionalFormatting sqref="E399">
    <cfRule type="expression" dxfId="3174" priority="3978">
      <formula>$J399&lt;0</formula>
    </cfRule>
    <cfRule type="expression" dxfId="3173" priority="3979">
      <formula>(IF($C399=1,1,0)=1)</formula>
    </cfRule>
    <cfRule type="expression" dxfId="3172" priority="3980">
      <formula>(IF($C399=2,1,0)=1)</formula>
    </cfRule>
    <cfRule type="expression" dxfId="3171" priority="3981">
      <formula>(IF($C399=3,1,0)=1)</formula>
    </cfRule>
    <cfRule type="expression" dxfId="3170" priority="3982">
      <formula>(IF($C399=4,1,0)=1)</formula>
    </cfRule>
    <cfRule type="expression" dxfId="3169" priority="3983">
      <formula>(IF($C399=5,1,0)=1)</formula>
    </cfRule>
    <cfRule type="expression" dxfId="3168" priority="3984">
      <formula>(IF($C399=6,1,0)=1)</formula>
    </cfRule>
    <cfRule type="expression" dxfId="3167" priority="3985">
      <formula>(IF($C399=7,1,0)=1)</formula>
    </cfRule>
    <cfRule type="expression" dxfId="3166" priority="3986">
      <formula>(IF($C399=8,1,0)=1)</formula>
    </cfRule>
    <cfRule type="expression" dxfId="3165" priority="3987">
      <formula>(IF($C399=9,1,0)=1)</formula>
    </cfRule>
    <cfRule type="expression" dxfId="3164" priority="3988">
      <formula>$J399=1</formula>
    </cfRule>
  </conditionalFormatting>
  <conditionalFormatting sqref="E399">
    <cfRule type="expression" dxfId="3163" priority="3967">
      <formula>$J399&lt;0</formula>
    </cfRule>
    <cfRule type="expression" dxfId="3162" priority="3968">
      <formula>(IF($C399=1,1,0)=1)</formula>
    </cfRule>
    <cfRule type="expression" dxfId="3161" priority="3969">
      <formula>(IF($C399=2,1,0)=1)</formula>
    </cfRule>
    <cfRule type="expression" dxfId="3160" priority="3970">
      <formula>(IF($C399=3,1,0)=1)</formula>
    </cfRule>
    <cfRule type="expression" dxfId="3159" priority="3971">
      <formula>(IF($C399=4,1,0)=1)</formula>
    </cfRule>
    <cfRule type="expression" dxfId="3158" priority="3972">
      <formula>(IF($C399=5,1,0)=1)</formula>
    </cfRule>
    <cfRule type="expression" dxfId="3157" priority="3973">
      <formula>(IF($C399=6,1,0)=1)</formula>
    </cfRule>
    <cfRule type="expression" dxfId="3156" priority="3974">
      <formula>(IF($C399=7,1,0)=1)</formula>
    </cfRule>
    <cfRule type="expression" dxfId="3155" priority="3975">
      <formula>(IF($C399=8,1,0)=1)</formula>
    </cfRule>
    <cfRule type="expression" dxfId="3154" priority="3976">
      <formula>(IF($C399=9,1,0)=1)</formula>
    </cfRule>
    <cfRule type="expression" dxfId="3153" priority="3977">
      <formula>$J399=1</formula>
    </cfRule>
  </conditionalFormatting>
  <conditionalFormatting sqref="H398">
    <cfRule type="iconSet" priority="3955">
      <iconSet iconSet="3Symbols" showValue="0">
        <cfvo type="percent" val="0"/>
        <cfvo type="num" val="0"/>
        <cfvo type="num" val="1"/>
      </iconSet>
    </cfRule>
  </conditionalFormatting>
  <conditionalFormatting sqref="C398 F398">
    <cfRule type="expression" dxfId="3152" priority="3956">
      <formula>$H398&lt;0</formula>
    </cfRule>
    <cfRule type="expression" dxfId="3151" priority="3957">
      <formula>(IF($C398=1,1,0)=1)</formula>
    </cfRule>
    <cfRule type="expression" dxfId="3150" priority="3958">
      <formula>(IF($C398=2,1,0)=1)</formula>
    </cfRule>
    <cfRule type="expression" dxfId="3149" priority="3959">
      <formula>(IF($C398=3,1,0)=1)</formula>
    </cfRule>
    <cfRule type="expression" dxfId="3148" priority="3960">
      <formula>(IF($C398=4,1,0)=1)</formula>
    </cfRule>
    <cfRule type="expression" dxfId="3147" priority="3961">
      <formula>(IF($C398=5,1,0)=1)</formula>
    </cfRule>
    <cfRule type="expression" dxfId="3146" priority="3962">
      <formula>(IF($C398=6,1,0)=1)</formula>
    </cfRule>
    <cfRule type="expression" dxfId="3145" priority="3963">
      <formula>(IF($C398=7,1,0)=1)</formula>
    </cfRule>
    <cfRule type="expression" dxfId="3144" priority="3964">
      <formula>(IF($C398=8,1,0)=1)</formula>
    </cfRule>
    <cfRule type="expression" dxfId="3143" priority="3965">
      <formula>(IF($C398=9,1,0)=1)</formula>
    </cfRule>
    <cfRule type="expression" dxfId="3142" priority="3966">
      <formula>$H398=1</formula>
    </cfRule>
  </conditionalFormatting>
  <conditionalFormatting sqref="G398">
    <cfRule type="expression" dxfId="3141" priority="3944">
      <formula>$J398&lt;0</formula>
    </cfRule>
    <cfRule type="expression" dxfId="3140" priority="3945">
      <formula>(IF($C398=1,1,0)=1)</formula>
    </cfRule>
    <cfRule type="expression" dxfId="3139" priority="3946">
      <formula>(IF($C398=2,1,0)=1)</formula>
    </cfRule>
    <cfRule type="expression" dxfId="3138" priority="3947">
      <formula>(IF($C398=3,1,0)=1)</formula>
    </cfRule>
    <cfRule type="expression" dxfId="3137" priority="3948">
      <formula>(IF($C398=4,1,0)=1)</formula>
    </cfRule>
    <cfRule type="expression" dxfId="3136" priority="3949">
      <formula>(IF($C398=5,1,0)=1)</formula>
    </cfRule>
    <cfRule type="expression" dxfId="3135" priority="3950">
      <formula>(IF($C398=6,1,0)=1)</formula>
    </cfRule>
    <cfRule type="expression" dxfId="3134" priority="3951">
      <formula>(IF($C398=7,1,0)=1)</formula>
    </cfRule>
    <cfRule type="expression" dxfId="3133" priority="3952">
      <formula>(IF($C398=8,1,0)=1)</formula>
    </cfRule>
    <cfRule type="expression" dxfId="3132" priority="3953">
      <formula>(IF($C398=9,1,0)=1)</formula>
    </cfRule>
    <cfRule type="expression" dxfId="3131" priority="3954">
      <formula>$J398=1</formula>
    </cfRule>
  </conditionalFormatting>
  <conditionalFormatting sqref="E398">
    <cfRule type="expression" dxfId="3130" priority="3933">
      <formula>$J398&lt;0</formula>
    </cfRule>
    <cfRule type="expression" dxfId="3129" priority="3934">
      <formula>(IF($C398=1,1,0)=1)</formula>
    </cfRule>
    <cfRule type="expression" dxfId="3128" priority="3935">
      <formula>(IF($C398=2,1,0)=1)</formula>
    </cfRule>
    <cfRule type="expression" dxfId="3127" priority="3936">
      <formula>(IF($C398=3,1,0)=1)</formula>
    </cfRule>
    <cfRule type="expression" dxfId="3126" priority="3937">
      <formula>(IF($C398=4,1,0)=1)</formula>
    </cfRule>
    <cfRule type="expression" dxfId="3125" priority="3938">
      <formula>(IF($C398=5,1,0)=1)</formula>
    </cfRule>
    <cfRule type="expression" dxfId="3124" priority="3939">
      <formula>(IF($C398=6,1,0)=1)</formula>
    </cfRule>
    <cfRule type="expression" dxfId="3123" priority="3940">
      <formula>(IF($C398=7,1,0)=1)</formula>
    </cfRule>
    <cfRule type="expression" dxfId="3122" priority="3941">
      <formula>(IF($C398=8,1,0)=1)</formula>
    </cfRule>
    <cfRule type="expression" dxfId="3121" priority="3942">
      <formula>(IF($C398=9,1,0)=1)</formula>
    </cfRule>
    <cfRule type="expression" dxfId="3120" priority="3943">
      <formula>$J398=1</formula>
    </cfRule>
  </conditionalFormatting>
  <conditionalFormatting sqref="E398">
    <cfRule type="expression" dxfId="3119" priority="3922">
      <formula>$J398&lt;0</formula>
    </cfRule>
    <cfRule type="expression" dxfId="3118" priority="3923">
      <formula>(IF($C398=1,1,0)=1)</formula>
    </cfRule>
    <cfRule type="expression" dxfId="3117" priority="3924">
      <formula>(IF($C398=2,1,0)=1)</formula>
    </cfRule>
    <cfRule type="expression" dxfId="3116" priority="3925">
      <formula>(IF($C398=3,1,0)=1)</formula>
    </cfRule>
    <cfRule type="expression" dxfId="3115" priority="3926">
      <formula>(IF($C398=4,1,0)=1)</formula>
    </cfRule>
    <cfRule type="expression" dxfId="3114" priority="3927">
      <formula>(IF($C398=5,1,0)=1)</formula>
    </cfRule>
    <cfRule type="expression" dxfId="3113" priority="3928">
      <formula>(IF($C398=6,1,0)=1)</formula>
    </cfRule>
    <cfRule type="expression" dxfId="3112" priority="3929">
      <formula>(IF($C398=7,1,0)=1)</formula>
    </cfRule>
    <cfRule type="expression" dxfId="3111" priority="3930">
      <formula>(IF($C398=8,1,0)=1)</formula>
    </cfRule>
    <cfRule type="expression" dxfId="3110" priority="3931">
      <formula>(IF($C398=9,1,0)=1)</formula>
    </cfRule>
    <cfRule type="expression" dxfId="3109" priority="3932">
      <formula>$J398=1</formula>
    </cfRule>
  </conditionalFormatting>
  <conditionalFormatting sqref="H401">
    <cfRule type="iconSet" priority="3910">
      <iconSet iconSet="3Symbols" showValue="0">
        <cfvo type="percent" val="0"/>
        <cfvo type="num" val="0"/>
        <cfvo type="num" val="1"/>
      </iconSet>
    </cfRule>
  </conditionalFormatting>
  <conditionalFormatting sqref="C401 F401">
    <cfRule type="expression" dxfId="3108" priority="3911">
      <formula>$H401&lt;0</formula>
    </cfRule>
    <cfRule type="expression" dxfId="3107" priority="3912">
      <formula>(IF($C401=1,1,0)=1)</formula>
    </cfRule>
    <cfRule type="expression" dxfId="3106" priority="3913">
      <formula>(IF($C401=2,1,0)=1)</formula>
    </cfRule>
    <cfRule type="expression" dxfId="3105" priority="3914">
      <formula>(IF($C401=3,1,0)=1)</formula>
    </cfRule>
    <cfRule type="expression" dxfId="3104" priority="3915">
      <formula>(IF($C401=4,1,0)=1)</formula>
    </cfRule>
    <cfRule type="expression" dxfId="3103" priority="3916">
      <formula>(IF($C401=5,1,0)=1)</formula>
    </cfRule>
    <cfRule type="expression" dxfId="3102" priority="3917">
      <formula>(IF($C401=6,1,0)=1)</formula>
    </cfRule>
    <cfRule type="expression" dxfId="3101" priority="3918">
      <formula>(IF($C401=7,1,0)=1)</formula>
    </cfRule>
    <cfRule type="expression" dxfId="3100" priority="3919">
      <formula>(IF($C401=8,1,0)=1)</formula>
    </cfRule>
    <cfRule type="expression" dxfId="3099" priority="3920">
      <formula>(IF($C401=9,1,0)=1)</formula>
    </cfRule>
    <cfRule type="expression" dxfId="3098" priority="3921">
      <formula>$H401=1</formula>
    </cfRule>
  </conditionalFormatting>
  <conditionalFormatting sqref="G401">
    <cfRule type="expression" dxfId="3097" priority="3899">
      <formula>$J401&lt;0</formula>
    </cfRule>
    <cfRule type="expression" dxfId="3096" priority="3900">
      <formula>(IF($C401=1,1,0)=1)</formula>
    </cfRule>
    <cfRule type="expression" dxfId="3095" priority="3901">
      <formula>(IF($C401=2,1,0)=1)</formula>
    </cfRule>
    <cfRule type="expression" dxfId="3094" priority="3902">
      <formula>(IF($C401=3,1,0)=1)</formula>
    </cfRule>
    <cfRule type="expression" dxfId="3093" priority="3903">
      <formula>(IF($C401=4,1,0)=1)</formula>
    </cfRule>
    <cfRule type="expression" dxfId="3092" priority="3904">
      <formula>(IF($C401=5,1,0)=1)</formula>
    </cfRule>
    <cfRule type="expression" dxfId="3091" priority="3905">
      <formula>(IF($C401=6,1,0)=1)</formula>
    </cfRule>
    <cfRule type="expression" dxfId="3090" priority="3906">
      <formula>(IF($C401=7,1,0)=1)</formula>
    </cfRule>
    <cfRule type="expression" dxfId="3089" priority="3907">
      <formula>(IF($C401=8,1,0)=1)</formula>
    </cfRule>
    <cfRule type="expression" dxfId="3088" priority="3908">
      <formula>(IF($C401=9,1,0)=1)</formula>
    </cfRule>
    <cfRule type="expression" dxfId="3087" priority="3909">
      <formula>$J401=1</formula>
    </cfRule>
  </conditionalFormatting>
  <conditionalFormatting sqref="E401">
    <cfRule type="expression" dxfId="3086" priority="3888">
      <formula>$J401&lt;0</formula>
    </cfRule>
    <cfRule type="expression" dxfId="3085" priority="3889">
      <formula>(IF($C401=1,1,0)=1)</formula>
    </cfRule>
    <cfRule type="expression" dxfId="3084" priority="3890">
      <formula>(IF($C401=2,1,0)=1)</formula>
    </cfRule>
    <cfRule type="expression" dxfId="3083" priority="3891">
      <formula>(IF($C401=3,1,0)=1)</formula>
    </cfRule>
    <cfRule type="expression" dxfId="3082" priority="3892">
      <formula>(IF($C401=4,1,0)=1)</formula>
    </cfRule>
    <cfRule type="expression" dxfId="3081" priority="3893">
      <formula>(IF($C401=5,1,0)=1)</formula>
    </cfRule>
    <cfRule type="expression" dxfId="3080" priority="3894">
      <formula>(IF($C401=6,1,0)=1)</formula>
    </cfRule>
    <cfRule type="expression" dxfId="3079" priority="3895">
      <formula>(IF($C401=7,1,0)=1)</formula>
    </cfRule>
    <cfRule type="expression" dxfId="3078" priority="3896">
      <formula>(IF($C401=8,1,0)=1)</formula>
    </cfRule>
    <cfRule type="expression" dxfId="3077" priority="3897">
      <formula>(IF($C401=9,1,0)=1)</formula>
    </cfRule>
    <cfRule type="expression" dxfId="3076" priority="3898">
      <formula>$J401=1</formula>
    </cfRule>
  </conditionalFormatting>
  <conditionalFormatting sqref="E401">
    <cfRule type="expression" dxfId="3075" priority="3877">
      <formula>$J401&lt;0</formula>
    </cfRule>
    <cfRule type="expression" dxfId="3074" priority="3878">
      <formula>(IF($C401=1,1,0)=1)</formula>
    </cfRule>
    <cfRule type="expression" dxfId="3073" priority="3879">
      <formula>(IF($C401=2,1,0)=1)</formula>
    </cfRule>
    <cfRule type="expression" dxfId="3072" priority="3880">
      <formula>(IF($C401=3,1,0)=1)</formula>
    </cfRule>
    <cfRule type="expression" dxfId="3071" priority="3881">
      <formula>(IF($C401=4,1,0)=1)</formula>
    </cfRule>
    <cfRule type="expression" dxfId="3070" priority="3882">
      <formula>(IF($C401=5,1,0)=1)</formula>
    </cfRule>
    <cfRule type="expression" dxfId="3069" priority="3883">
      <formula>(IF($C401=6,1,0)=1)</formula>
    </cfRule>
    <cfRule type="expression" dxfId="3068" priority="3884">
      <formula>(IF($C401=7,1,0)=1)</formula>
    </cfRule>
    <cfRule type="expression" dxfId="3067" priority="3885">
      <formula>(IF($C401=8,1,0)=1)</formula>
    </cfRule>
    <cfRule type="expression" dxfId="3066" priority="3886">
      <formula>(IF($C401=9,1,0)=1)</formula>
    </cfRule>
    <cfRule type="expression" dxfId="3065" priority="3887">
      <formula>$J401=1</formula>
    </cfRule>
  </conditionalFormatting>
  <conditionalFormatting sqref="H403">
    <cfRule type="iconSet" priority="3865">
      <iconSet iconSet="3Symbols" showValue="0">
        <cfvo type="percent" val="0"/>
        <cfvo type="num" val="0"/>
        <cfvo type="num" val="1"/>
      </iconSet>
    </cfRule>
  </conditionalFormatting>
  <conditionalFormatting sqref="C403 F403">
    <cfRule type="expression" dxfId="3064" priority="3866">
      <formula>$H403&lt;0</formula>
    </cfRule>
    <cfRule type="expression" dxfId="3063" priority="3867">
      <formula>(IF($C403=1,1,0)=1)</formula>
    </cfRule>
    <cfRule type="expression" dxfId="3062" priority="3868">
      <formula>(IF($C403=2,1,0)=1)</formula>
    </cfRule>
    <cfRule type="expression" dxfId="3061" priority="3869">
      <formula>(IF($C403=3,1,0)=1)</formula>
    </cfRule>
    <cfRule type="expression" dxfId="3060" priority="3870">
      <formula>(IF($C403=4,1,0)=1)</formula>
    </cfRule>
    <cfRule type="expression" dxfId="3059" priority="3871">
      <formula>(IF($C403=5,1,0)=1)</formula>
    </cfRule>
    <cfRule type="expression" dxfId="3058" priority="3872">
      <formula>(IF($C403=6,1,0)=1)</formula>
    </cfRule>
    <cfRule type="expression" dxfId="3057" priority="3873">
      <formula>(IF($C403=7,1,0)=1)</formula>
    </cfRule>
    <cfRule type="expression" dxfId="3056" priority="3874">
      <formula>(IF($C403=8,1,0)=1)</formula>
    </cfRule>
    <cfRule type="expression" dxfId="3055" priority="3875">
      <formula>(IF($C403=9,1,0)=1)</formula>
    </cfRule>
    <cfRule type="expression" dxfId="3054" priority="3876">
      <formula>$H403=1</formula>
    </cfRule>
  </conditionalFormatting>
  <conditionalFormatting sqref="G403">
    <cfRule type="expression" dxfId="3053" priority="3854">
      <formula>$J403&lt;0</formula>
    </cfRule>
    <cfRule type="expression" dxfId="3052" priority="3855">
      <formula>(IF($C403=1,1,0)=1)</formula>
    </cfRule>
    <cfRule type="expression" dxfId="3051" priority="3856">
      <formula>(IF($C403=2,1,0)=1)</formula>
    </cfRule>
    <cfRule type="expression" dxfId="3050" priority="3857">
      <formula>(IF($C403=3,1,0)=1)</formula>
    </cfRule>
    <cfRule type="expression" dxfId="3049" priority="3858">
      <formula>(IF($C403=4,1,0)=1)</formula>
    </cfRule>
    <cfRule type="expression" dxfId="3048" priority="3859">
      <formula>(IF($C403=5,1,0)=1)</formula>
    </cfRule>
    <cfRule type="expression" dxfId="3047" priority="3860">
      <formula>(IF($C403=6,1,0)=1)</formula>
    </cfRule>
    <cfRule type="expression" dxfId="3046" priority="3861">
      <formula>(IF($C403=7,1,0)=1)</formula>
    </cfRule>
    <cfRule type="expression" dxfId="3045" priority="3862">
      <formula>(IF($C403=8,1,0)=1)</formula>
    </cfRule>
    <cfRule type="expression" dxfId="3044" priority="3863">
      <formula>(IF($C403=9,1,0)=1)</formula>
    </cfRule>
    <cfRule type="expression" dxfId="3043" priority="3864">
      <formula>$J403=1</formula>
    </cfRule>
  </conditionalFormatting>
  <conditionalFormatting sqref="E403">
    <cfRule type="expression" dxfId="3042" priority="3843">
      <formula>$J403&lt;0</formula>
    </cfRule>
    <cfRule type="expression" dxfId="3041" priority="3844">
      <formula>(IF($C403=1,1,0)=1)</formula>
    </cfRule>
    <cfRule type="expression" dxfId="3040" priority="3845">
      <formula>(IF($C403=2,1,0)=1)</formula>
    </cfRule>
    <cfRule type="expression" dxfId="3039" priority="3846">
      <formula>(IF($C403=3,1,0)=1)</formula>
    </cfRule>
    <cfRule type="expression" dxfId="3038" priority="3847">
      <formula>(IF($C403=4,1,0)=1)</formula>
    </cfRule>
    <cfRule type="expression" dxfId="3037" priority="3848">
      <formula>(IF($C403=5,1,0)=1)</formula>
    </cfRule>
    <cfRule type="expression" dxfId="3036" priority="3849">
      <formula>(IF($C403=6,1,0)=1)</formula>
    </cfRule>
    <cfRule type="expression" dxfId="3035" priority="3850">
      <formula>(IF($C403=7,1,0)=1)</formula>
    </cfRule>
    <cfRule type="expression" dxfId="3034" priority="3851">
      <formula>(IF($C403=8,1,0)=1)</formula>
    </cfRule>
    <cfRule type="expression" dxfId="3033" priority="3852">
      <formula>(IF($C403=9,1,0)=1)</formula>
    </cfRule>
    <cfRule type="expression" dxfId="3032" priority="3853">
      <formula>$J403=1</formula>
    </cfRule>
  </conditionalFormatting>
  <conditionalFormatting sqref="E403">
    <cfRule type="expression" dxfId="3031" priority="3832">
      <formula>$J403&lt;0</formula>
    </cfRule>
    <cfRule type="expression" dxfId="3030" priority="3833">
      <formula>(IF($C403=1,1,0)=1)</formula>
    </cfRule>
    <cfRule type="expression" dxfId="3029" priority="3834">
      <formula>(IF($C403=2,1,0)=1)</formula>
    </cfRule>
    <cfRule type="expression" dxfId="3028" priority="3835">
      <formula>(IF($C403=3,1,0)=1)</formula>
    </cfRule>
    <cfRule type="expression" dxfId="3027" priority="3836">
      <formula>(IF($C403=4,1,0)=1)</formula>
    </cfRule>
    <cfRule type="expression" dxfId="3026" priority="3837">
      <formula>(IF($C403=5,1,0)=1)</formula>
    </cfRule>
    <cfRule type="expression" dxfId="3025" priority="3838">
      <formula>(IF($C403=6,1,0)=1)</formula>
    </cfRule>
    <cfRule type="expression" dxfId="3024" priority="3839">
      <formula>(IF($C403=7,1,0)=1)</formula>
    </cfRule>
    <cfRule type="expression" dxfId="3023" priority="3840">
      <formula>(IF($C403=8,1,0)=1)</formula>
    </cfRule>
    <cfRule type="expression" dxfId="3022" priority="3841">
      <formula>(IF($C403=9,1,0)=1)</formula>
    </cfRule>
    <cfRule type="expression" dxfId="3021" priority="3842">
      <formula>$J403=1</formula>
    </cfRule>
  </conditionalFormatting>
  <conditionalFormatting sqref="H419:H420">
    <cfRule type="iconSet" priority="3820">
      <iconSet iconSet="3Symbols" showValue="0">
        <cfvo type="percent" val="0"/>
        <cfvo type="num" val="0"/>
        <cfvo type="num" val="1"/>
      </iconSet>
    </cfRule>
  </conditionalFormatting>
  <conditionalFormatting sqref="C419:C420 F419:F420">
    <cfRule type="expression" dxfId="3020" priority="3821">
      <formula>$H419&lt;0</formula>
    </cfRule>
    <cfRule type="expression" dxfId="3019" priority="3822">
      <formula>(IF($C419=1,1,0)=1)</formula>
    </cfRule>
    <cfRule type="expression" dxfId="3018" priority="3823">
      <formula>(IF($C419=2,1,0)=1)</formula>
    </cfRule>
    <cfRule type="expression" dxfId="3017" priority="3824">
      <formula>(IF($C419=3,1,0)=1)</formula>
    </cfRule>
    <cfRule type="expression" dxfId="3016" priority="3825">
      <formula>(IF($C419=4,1,0)=1)</formula>
    </cfRule>
    <cfRule type="expression" dxfId="3015" priority="3826">
      <formula>(IF($C419=5,1,0)=1)</formula>
    </cfRule>
    <cfRule type="expression" dxfId="3014" priority="3827">
      <formula>(IF($C419=6,1,0)=1)</formula>
    </cfRule>
    <cfRule type="expression" dxfId="3013" priority="3828">
      <formula>(IF($C419=7,1,0)=1)</formula>
    </cfRule>
    <cfRule type="expression" dxfId="3012" priority="3829">
      <formula>(IF($C419=8,1,0)=1)</formula>
    </cfRule>
    <cfRule type="expression" dxfId="3011" priority="3830">
      <formula>(IF($C419=9,1,0)=1)</formula>
    </cfRule>
    <cfRule type="expression" dxfId="3010" priority="3831">
      <formula>$H419=1</formula>
    </cfRule>
  </conditionalFormatting>
  <conditionalFormatting sqref="H418">
    <cfRule type="iconSet" priority="3808">
      <iconSet iconSet="3Symbols" showValue="0">
        <cfvo type="percent" val="0"/>
        <cfvo type="num" val="0"/>
        <cfvo type="num" val="1"/>
      </iconSet>
    </cfRule>
  </conditionalFormatting>
  <conditionalFormatting sqref="C418 F418">
    <cfRule type="expression" dxfId="3009" priority="3809">
      <formula>$H418&lt;0</formula>
    </cfRule>
    <cfRule type="expression" dxfId="3008" priority="3810">
      <formula>(IF($C418=1,1,0)=1)</formula>
    </cfRule>
    <cfRule type="expression" dxfId="3007" priority="3811">
      <formula>(IF($C418=2,1,0)=1)</formula>
    </cfRule>
    <cfRule type="expression" dxfId="3006" priority="3812">
      <formula>(IF($C418=3,1,0)=1)</formula>
    </cfRule>
    <cfRule type="expression" dxfId="3005" priority="3813">
      <formula>(IF($C418=4,1,0)=1)</formula>
    </cfRule>
    <cfRule type="expression" dxfId="3004" priority="3814">
      <formula>(IF($C418=5,1,0)=1)</formula>
    </cfRule>
    <cfRule type="expression" dxfId="3003" priority="3815">
      <formula>(IF($C418=6,1,0)=1)</formula>
    </cfRule>
    <cfRule type="expression" dxfId="3002" priority="3816">
      <formula>(IF($C418=7,1,0)=1)</formula>
    </cfRule>
    <cfRule type="expression" dxfId="3001" priority="3817">
      <formula>(IF($C418=8,1,0)=1)</formula>
    </cfRule>
    <cfRule type="expression" dxfId="3000" priority="3818">
      <formula>(IF($C418=9,1,0)=1)</formula>
    </cfRule>
    <cfRule type="expression" dxfId="2999" priority="3819">
      <formula>$H418=1</formula>
    </cfRule>
  </conditionalFormatting>
  <conditionalFormatting sqref="H416">
    <cfRule type="iconSet" priority="3796">
      <iconSet iconSet="3Symbols" showValue="0">
        <cfvo type="percent" val="0"/>
        <cfvo type="num" val="0"/>
        <cfvo type="num" val="1"/>
      </iconSet>
    </cfRule>
  </conditionalFormatting>
  <conditionalFormatting sqref="C416 F416">
    <cfRule type="expression" dxfId="2998" priority="3797">
      <formula>$H416&lt;0</formula>
    </cfRule>
    <cfRule type="expression" dxfId="2997" priority="3798">
      <formula>(IF($C416=1,1,0)=1)</formula>
    </cfRule>
    <cfRule type="expression" dxfId="2996" priority="3799">
      <formula>(IF($C416=2,1,0)=1)</formula>
    </cfRule>
    <cfRule type="expression" dxfId="2995" priority="3800">
      <formula>(IF($C416=3,1,0)=1)</formula>
    </cfRule>
    <cfRule type="expression" dxfId="2994" priority="3801">
      <formula>(IF($C416=4,1,0)=1)</formula>
    </cfRule>
    <cfRule type="expression" dxfId="2993" priority="3802">
      <formula>(IF($C416=5,1,0)=1)</formula>
    </cfRule>
    <cfRule type="expression" dxfId="2992" priority="3803">
      <formula>(IF($C416=6,1,0)=1)</formula>
    </cfRule>
    <cfRule type="expression" dxfId="2991" priority="3804">
      <formula>(IF($C416=7,1,0)=1)</formula>
    </cfRule>
    <cfRule type="expression" dxfId="2990" priority="3805">
      <formula>(IF($C416=8,1,0)=1)</formula>
    </cfRule>
    <cfRule type="expression" dxfId="2989" priority="3806">
      <formula>(IF($C416=9,1,0)=1)</formula>
    </cfRule>
    <cfRule type="expression" dxfId="2988" priority="3807">
      <formula>$H416=1</formula>
    </cfRule>
  </conditionalFormatting>
  <conditionalFormatting sqref="H415">
    <cfRule type="iconSet" priority="3784">
      <iconSet iconSet="3Symbols" showValue="0">
        <cfvo type="percent" val="0"/>
        <cfvo type="num" val="0"/>
        <cfvo type="num" val="1"/>
      </iconSet>
    </cfRule>
  </conditionalFormatting>
  <conditionalFormatting sqref="C415 F415">
    <cfRule type="expression" dxfId="2987" priority="3785">
      <formula>$H415&lt;0</formula>
    </cfRule>
    <cfRule type="expression" dxfId="2986" priority="3786">
      <formula>(IF($C415=1,1,0)=1)</formula>
    </cfRule>
    <cfRule type="expression" dxfId="2985" priority="3787">
      <formula>(IF($C415=2,1,0)=1)</formula>
    </cfRule>
    <cfRule type="expression" dxfId="2984" priority="3788">
      <formula>(IF($C415=3,1,0)=1)</formula>
    </cfRule>
    <cfRule type="expression" dxfId="2983" priority="3789">
      <formula>(IF($C415=4,1,0)=1)</formula>
    </cfRule>
    <cfRule type="expression" dxfId="2982" priority="3790">
      <formula>(IF($C415=5,1,0)=1)</formula>
    </cfRule>
    <cfRule type="expression" dxfId="2981" priority="3791">
      <formula>(IF($C415=6,1,0)=1)</formula>
    </cfRule>
    <cfRule type="expression" dxfId="2980" priority="3792">
      <formula>(IF($C415=7,1,0)=1)</formula>
    </cfRule>
    <cfRule type="expression" dxfId="2979" priority="3793">
      <formula>(IF($C415=8,1,0)=1)</formula>
    </cfRule>
    <cfRule type="expression" dxfId="2978" priority="3794">
      <formula>(IF($C415=9,1,0)=1)</formula>
    </cfRule>
    <cfRule type="expression" dxfId="2977" priority="3795">
      <formula>$H415=1</formula>
    </cfRule>
  </conditionalFormatting>
  <conditionalFormatting sqref="H414">
    <cfRule type="iconSet" priority="3772">
      <iconSet iconSet="3Symbols" showValue="0">
        <cfvo type="percent" val="0"/>
        <cfvo type="num" val="0"/>
        <cfvo type="num" val="1"/>
      </iconSet>
    </cfRule>
  </conditionalFormatting>
  <conditionalFormatting sqref="C414 F414">
    <cfRule type="expression" dxfId="2976" priority="3773">
      <formula>$H414&lt;0</formula>
    </cfRule>
    <cfRule type="expression" dxfId="2975" priority="3774">
      <formula>(IF($C414=1,1,0)=1)</formula>
    </cfRule>
    <cfRule type="expression" dxfId="2974" priority="3775">
      <formula>(IF($C414=2,1,0)=1)</formula>
    </cfRule>
    <cfRule type="expression" dxfId="2973" priority="3776">
      <formula>(IF($C414=3,1,0)=1)</formula>
    </cfRule>
    <cfRule type="expression" dxfId="2972" priority="3777">
      <formula>(IF($C414=4,1,0)=1)</formula>
    </cfRule>
    <cfRule type="expression" dxfId="2971" priority="3778">
      <formula>(IF($C414=5,1,0)=1)</formula>
    </cfRule>
    <cfRule type="expression" dxfId="2970" priority="3779">
      <formula>(IF($C414=6,1,0)=1)</formula>
    </cfRule>
    <cfRule type="expression" dxfId="2969" priority="3780">
      <formula>(IF($C414=7,1,0)=1)</formula>
    </cfRule>
    <cfRule type="expression" dxfId="2968" priority="3781">
      <formula>(IF($C414=8,1,0)=1)</formula>
    </cfRule>
    <cfRule type="expression" dxfId="2967" priority="3782">
      <formula>(IF($C414=9,1,0)=1)</formula>
    </cfRule>
    <cfRule type="expression" dxfId="2966" priority="3783">
      <formula>$H414=1</formula>
    </cfRule>
  </conditionalFormatting>
  <conditionalFormatting sqref="H413">
    <cfRule type="iconSet" priority="3760">
      <iconSet iconSet="3Symbols" showValue="0">
        <cfvo type="percent" val="0"/>
        <cfvo type="num" val="0"/>
        <cfvo type="num" val="1"/>
      </iconSet>
    </cfRule>
  </conditionalFormatting>
  <conditionalFormatting sqref="C413 F413">
    <cfRule type="expression" dxfId="2965" priority="3761">
      <formula>$H413&lt;0</formula>
    </cfRule>
    <cfRule type="expression" dxfId="2964" priority="3762">
      <formula>(IF($C413=1,1,0)=1)</formula>
    </cfRule>
    <cfRule type="expression" dxfId="2963" priority="3763">
      <formula>(IF($C413=2,1,0)=1)</formula>
    </cfRule>
    <cfRule type="expression" dxfId="2962" priority="3764">
      <formula>(IF($C413=3,1,0)=1)</formula>
    </cfRule>
    <cfRule type="expression" dxfId="2961" priority="3765">
      <formula>(IF($C413=4,1,0)=1)</formula>
    </cfRule>
    <cfRule type="expression" dxfId="2960" priority="3766">
      <formula>(IF($C413=5,1,0)=1)</formula>
    </cfRule>
    <cfRule type="expression" dxfId="2959" priority="3767">
      <formula>(IF($C413=6,1,0)=1)</formula>
    </cfRule>
    <cfRule type="expression" dxfId="2958" priority="3768">
      <formula>(IF($C413=7,1,0)=1)</formula>
    </cfRule>
    <cfRule type="expression" dxfId="2957" priority="3769">
      <formula>(IF($C413=8,1,0)=1)</formula>
    </cfRule>
    <cfRule type="expression" dxfId="2956" priority="3770">
      <formula>(IF($C413=9,1,0)=1)</formula>
    </cfRule>
    <cfRule type="expression" dxfId="2955" priority="3771">
      <formula>$H413=1</formula>
    </cfRule>
  </conditionalFormatting>
  <conditionalFormatting sqref="H412">
    <cfRule type="iconSet" priority="3748">
      <iconSet iconSet="3Symbols" showValue="0">
        <cfvo type="percent" val="0"/>
        <cfvo type="num" val="0"/>
        <cfvo type="num" val="1"/>
      </iconSet>
    </cfRule>
  </conditionalFormatting>
  <conditionalFormatting sqref="C412 F412">
    <cfRule type="expression" dxfId="2954" priority="3749">
      <formula>$H412&lt;0</formula>
    </cfRule>
    <cfRule type="expression" dxfId="2953" priority="3750">
      <formula>(IF($C412=1,1,0)=1)</formula>
    </cfRule>
    <cfRule type="expression" dxfId="2952" priority="3751">
      <formula>(IF($C412=2,1,0)=1)</formula>
    </cfRule>
    <cfRule type="expression" dxfId="2951" priority="3752">
      <formula>(IF($C412=3,1,0)=1)</formula>
    </cfRule>
    <cfRule type="expression" dxfId="2950" priority="3753">
      <formula>(IF($C412=4,1,0)=1)</formula>
    </cfRule>
    <cfRule type="expression" dxfId="2949" priority="3754">
      <formula>(IF($C412=5,1,0)=1)</formula>
    </cfRule>
    <cfRule type="expression" dxfId="2948" priority="3755">
      <formula>(IF($C412=6,1,0)=1)</formula>
    </cfRule>
    <cfRule type="expression" dxfId="2947" priority="3756">
      <formula>(IF($C412=7,1,0)=1)</formula>
    </cfRule>
    <cfRule type="expression" dxfId="2946" priority="3757">
      <formula>(IF($C412=8,1,0)=1)</formula>
    </cfRule>
    <cfRule type="expression" dxfId="2945" priority="3758">
      <formula>(IF($C412=9,1,0)=1)</formula>
    </cfRule>
    <cfRule type="expression" dxfId="2944" priority="3759">
      <formula>$H412=1</formula>
    </cfRule>
  </conditionalFormatting>
  <conditionalFormatting sqref="H411">
    <cfRule type="iconSet" priority="3736">
      <iconSet iconSet="3Symbols" showValue="0">
        <cfvo type="percent" val="0"/>
        <cfvo type="num" val="0"/>
        <cfvo type="num" val="1"/>
      </iconSet>
    </cfRule>
  </conditionalFormatting>
  <conditionalFormatting sqref="C411 F411">
    <cfRule type="expression" dxfId="2943" priority="3737">
      <formula>$H411&lt;0</formula>
    </cfRule>
    <cfRule type="expression" dxfId="2942" priority="3738">
      <formula>(IF($C411=1,1,0)=1)</formula>
    </cfRule>
    <cfRule type="expression" dxfId="2941" priority="3739">
      <formula>(IF($C411=2,1,0)=1)</formula>
    </cfRule>
    <cfRule type="expression" dxfId="2940" priority="3740">
      <formula>(IF($C411=3,1,0)=1)</formula>
    </cfRule>
    <cfRule type="expression" dxfId="2939" priority="3741">
      <formula>(IF($C411=4,1,0)=1)</formula>
    </cfRule>
    <cfRule type="expression" dxfId="2938" priority="3742">
      <formula>(IF($C411=5,1,0)=1)</formula>
    </cfRule>
    <cfRule type="expression" dxfId="2937" priority="3743">
      <formula>(IF($C411=6,1,0)=1)</formula>
    </cfRule>
    <cfRule type="expression" dxfId="2936" priority="3744">
      <formula>(IF($C411=7,1,0)=1)</formula>
    </cfRule>
    <cfRule type="expression" dxfId="2935" priority="3745">
      <formula>(IF($C411=8,1,0)=1)</formula>
    </cfRule>
    <cfRule type="expression" dxfId="2934" priority="3746">
      <formula>(IF($C411=9,1,0)=1)</formula>
    </cfRule>
    <cfRule type="expression" dxfId="2933" priority="3747">
      <formula>$H411=1</formula>
    </cfRule>
  </conditionalFormatting>
  <conditionalFormatting sqref="H410">
    <cfRule type="iconSet" priority="3724">
      <iconSet iconSet="3Symbols" showValue="0">
        <cfvo type="percent" val="0"/>
        <cfvo type="num" val="0"/>
        <cfvo type="num" val="1"/>
      </iconSet>
    </cfRule>
  </conditionalFormatting>
  <conditionalFormatting sqref="C410 F410">
    <cfRule type="expression" dxfId="2932" priority="3725">
      <formula>$H410&lt;0</formula>
    </cfRule>
    <cfRule type="expression" dxfId="2931" priority="3726">
      <formula>(IF($C410=1,1,0)=1)</formula>
    </cfRule>
    <cfRule type="expression" dxfId="2930" priority="3727">
      <formula>(IF($C410=2,1,0)=1)</formula>
    </cfRule>
    <cfRule type="expression" dxfId="2929" priority="3728">
      <formula>(IF($C410=3,1,0)=1)</formula>
    </cfRule>
    <cfRule type="expression" dxfId="2928" priority="3729">
      <formula>(IF($C410=4,1,0)=1)</formula>
    </cfRule>
    <cfRule type="expression" dxfId="2927" priority="3730">
      <formula>(IF($C410=5,1,0)=1)</formula>
    </cfRule>
    <cfRule type="expression" dxfId="2926" priority="3731">
      <formula>(IF($C410=6,1,0)=1)</formula>
    </cfRule>
    <cfRule type="expression" dxfId="2925" priority="3732">
      <formula>(IF($C410=7,1,0)=1)</formula>
    </cfRule>
    <cfRule type="expression" dxfId="2924" priority="3733">
      <formula>(IF($C410=8,1,0)=1)</formula>
    </cfRule>
    <cfRule type="expression" dxfId="2923" priority="3734">
      <formula>(IF($C410=9,1,0)=1)</formula>
    </cfRule>
    <cfRule type="expression" dxfId="2922" priority="3735">
      <formula>$H410=1</formula>
    </cfRule>
  </conditionalFormatting>
  <conditionalFormatting sqref="H409">
    <cfRule type="iconSet" priority="3712">
      <iconSet iconSet="3Symbols" showValue="0">
        <cfvo type="percent" val="0"/>
        <cfvo type="num" val="0"/>
        <cfvo type="num" val="1"/>
      </iconSet>
    </cfRule>
  </conditionalFormatting>
  <conditionalFormatting sqref="C409 F409">
    <cfRule type="expression" dxfId="2921" priority="3713">
      <formula>$H409&lt;0</formula>
    </cfRule>
    <cfRule type="expression" dxfId="2920" priority="3714">
      <formula>(IF($C409=1,1,0)=1)</formula>
    </cfRule>
    <cfRule type="expression" dxfId="2919" priority="3715">
      <formula>(IF($C409=2,1,0)=1)</formula>
    </cfRule>
    <cfRule type="expression" dxfId="2918" priority="3716">
      <formula>(IF($C409=3,1,0)=1)</formula>
    </cfRule>
    <cfRule type="expression" dxfId="2917" priority="3717">
      <formula>(IF($C409=4,1,0)=1)</formula>
    </cfRule>
    <cfRule type="expression" dxfId="2916" priority="3718">
      <formula>(IF($C409=5,1,0)=1)</formula>
    </cfRule>
    <cfRule type="expression" dxfId="2915" priority="3719">
      <formula>(IF($C409=6,1,0)=1)</formula>
    </cfRule>
    <cfRule type="expression" dxfId="2914" priority="3720">
      <formula>(IF($C409=7,1,0)=1)</formula>
    </cfRule>
    <cfRule type="expression" dxfId="2913" priority="3721">
      <formula>(IF($C409=8,1,0)=1)</formula>
    </cfRule>
    <cfRule type="expression" dxfId="2912" priority="3722">
      <formula>(IF($C409=9,1,0)=1)</formula>
    </cfRule>
    <cfRule type="expression" dxfId="2911" priority="3723">
      <formula>$H409=1</formula>
    </cfRule>
  </conditionalFormatting>
  <conditionalFormatting sqref="H408">
    <cfRule type="iconSet" priority="3700">
      <iconSet iconSet="3Symbols" showValue="0">
        <cfvo type="percent" val="0"/>
        <cfvo type="num" val="0"/>
        <cfvo type="num" val="1"/>
      </iconSet>
    </cfRule>
  </conditionalFormatting>
  <conditionalFormatting sqref="C408 F408">
    <cfRule type="expression" dxfId="2910" priority="3701">
      <formula>$H408&lt;0</formula>
    </cfRule>
    <cfRule type="expression" dxfId="2909" priority="3702">
      <formula>(IF($C408=1,1,0)=1)</formula>
    </cfRule>
    <cfRule type="expression" dxfId="2908" priority="3703">
      <formula>(IF($C408=2,1,0)=1)</formula>
    </cfRule>
    <cfRule type="expression" dxfId="2907" priority="3704">
      <formula>(IF($C408=3,1,0)=1)</formula>
    </cfRule>
    <cfRule type="expression" dxfId="2906" priority="3705">
      <formula>(IF($C408=4,1,0)=1)</formula>
    </cfRule>
    <cfRule type="expression" dxfId="2905" priority="3706">
      <formula>(IF($C408=5,1,0)=1)</formula>
    </cfRule>
    <cfRule type="expression" dxfId="2904" priority="3707">
      <formula>(IF($C408=6,1,0)=1)</formula>
    </cfRule>
    <cfRule type="expression" dxfId="2903" priority="3708">
      <formula>(IF($C408=7,1,0)=1)</formula>
    </cfRule>
    <cfRule type="expression" dxfId="2902" priority="3709">
      <formula>(IF($C408=8,1,0)=1)</formula>
    </cfRule>
    <cfRule type="expression" dxfId="2901" priority="3710">
      <formula>(IF($C408=9,1,0)=1)</formula>
    </cfRule>
    <cfRule type="expression" dxfId="2900" priority="3711">
      <formula>$H408=1</formula>
    </cfRule>
  </conditionalFormatting>
  <conditionalFormatting sqref="H407">
    <cfRule type="iconSet" priority="3688">
      <iconSet iconSet="3Symbols" showValue="0">
        <cfvo type="percent" val="0"/>
        <cfvo type="num" val="0"/>
        <cfvo type="num" val="1"/>
      </iconSet>
    </cfRule>
  </conditionalFormatting>
  <conditionalFormatting sqref="C407:D407 F407">
    <cfRule type="expression" dxfId="2899" priority="3689">
      <formula>$H407&lt;0</formula>
    </cfRule>
    <cfRule type="expression" dxfId="2898" priority="3690">
      <formula>(IF($C407=1,1,0)=1)</formula>
    </cfRule>
    <cfRule type="expression" dxfId="2897" priority="3691">
      <formula>(IF($C407=2,1,0)=1)</formula>
    </cfRule>
    <cfRule type="expression" dxfId="2896" priority="3692">
      <formula>(IF($C407=3,1,0)=1)</formula>
    </cfRule>
    <cfRule type="expression" dxfId="2895" priority="3693">
      <formula>(IF($C407=4,1,0)=1)</formula>
    </cfRule>
    <cfRule type="expression" dxfId="2894" priority="3694">
      <formula>(IF($C407=5,1,0)=1)</formula>
    </cfRule>
    <cfRule type="expression" dxfId="2893" priority="3695">
      <formula>(IF($C407=6,1,0)=1)</formula>
    </cfRule>
    <cfRule type="expression" dxfId="2892" priority="3696">
      <formula>(IF($C407=7,1,0)=1)</formula>
    </cfRule>
    <cfRule type="expression" dxfId="2891" priority="3697">
      <formula>(IF($C407=8,1,0)=1)</formula>
    </cfRule>
    <cfRule type="expression" dxfId="2890" priority="3698">
      <formula>(IF($C407=9,1,0)=1)</formula>
    </cfRule>
    <cfRule type="expression" dxfId="2889" priority="3699">
      <formula>$H407=1</formula>
    </cfRule>
  </conditionalFormatting>
  <conditionalFormatting sqref="H417">
    <cfRule type="iconSet" priority="3676">
      <iconSet iconSet="3Symbols" showValue="0">
        <cfvo type="percent" val="0"/>
        <cfvo type="num" val="0"/>
        <cfvo type="num" val="1"/>
      </iconSet>
    </cfRule>
  </conditionalFormatting>
  <conditionalFormatting sqref="C417 F417">
    <cfRule type="expression" dxfId="2888" priority="3677">
      <formula>$H417&lt;0</formula>
    </cfRule>
    <cfRule type="expression" dxfId="2887" priority="3678">
      <formula>(IF($C417=1,1,0)=1)</formula>
    </cfRule>
    <cfRule type="expression" dxfId="2886" priority="3679">
      <formula>(IF($C417=2,1,0)=1)</formula>
    </cfRule>
    <cfRule type="expression" dxfId="2885" priority="3680">
      <formula>(IF($C417=3,1,0)=1)</formula>
    </cfRule>
    <cfRule type="expression" dxfId="2884" priority="3681">
      <formula>(IF($C417=4,1,0)=1)</formula>
    </cfRule>
    <cfRule type="expression" dxfId="2883" priority="3682">
      <formula>(IF($C417=5,1,0)=1)</formula>
    </cfRule>
    <cfRule type="expression" dxfId="2882" priority="3683">
      <formula>(IF($C417=6,1,0)=1)</formula>
    </cfRule>
    <cfRule type="expression" dxfId="2881" priority="3684">
      <formula>(IF($C417=7,1,0)=1)</formula>
    </cfRule>
    <cfRule type="expression" dxfId="2880" priority="3685">
      <formula>(IF($C417=8,1,0)=1)</formula>
    </cfRule>
    <cfRule type="expression" dxfId="2879" priority="3686">
      <formula>(IF($C417=9,1,0)=1)</formula>
    </cfRule>
    <cfRule type="expression" dxfId="2878" priority="3687">
      <formula>$H417=1</formula>
    </cfRule>
  </conditionalFormatting>
  <conditionalFormatting sqref="E407 E412 E415 E419:E420">
    <cfRule type="expression" dxfId="2877" priority="3665">
      <formula>$J407&lt;0</formula>
    </cfRule>
    <cfRule type="expression" dxfId="2876" priority="3666">
      <formula>(IF($C407=1,1,0)=1)</formula>
    </cfRule>
    <cfRule type="expression" dxfId="2875" priority="3667">
      <formula>(IF($C407=2,1,0)=1)</formula>
    </cfRule>
    <cfRule type="expression" dxfId="2874" priority="3668">
      <formula>(IF($C407=3,1,0)=1)</formula>
    </cfRule>
    <cfRule type="expression" dxfId="2873" priority="3669">
      <formula>(IF($C407=4,1,0)=1)</formula>
    </cfRule>
    <cfRule type="expression" dxfId="2872" priority="3670">
      <formula>(IF($C407=5,1,0)=1)</formula>
    </cfRule>
    <cfRule type="expression" dxfId="2871" priority="3671">
      <formula>(IF($C407=6,1,0)=1)</formula>
    </cfRule>
    <cfRule type="expression" dxfId="2870" priority="3672">
      <formula>(IF($C407=7,1,0)=1)</formula>
    </cfRule>
    <cfRule type="expression" dxfId="2869" priority="3673">
      <formula>(IF($C407=8,1,0)=1)</formula>
    </cfRule>
    <cfRule type="expression" dxfId="2868" priority="3674">
      <formula>(IF($C407=9,1,0)=1)</formula>
    </cfRule>
    <cfRule type="expression" dxfId="2867" priority="3675">
      <formula>$J407=1</formula>
    </cfRule>
  </conditionalFormatting>
  <conditionalFormatting sqref="E407 E417 E412 E415 E419:E420">
    <cfRule type="expression" dxfId="2866" priority="3654">
      <formula>$J407&lt;0</formula>
    </cfRule>
    <cfRule type="expression" dxfId="2865" priority="3655">
      <formula>(IF($C407=1,1,0)=1)</formula>
    </cfRule>
    <cfRule type="expression" dxfId="2864" priority="3656">
      <formula>(IF($C407=2,1,0)=1)</formula>
    </cfRule>
    <cfRule type="expression" dxfId="2863" priority="3657">
      <formula>(IF($C407=3,1,0)=1)</formula>
    </cfRule>
    <cfRule type="expression" dxfId="2862" priority="3658">
      <formula>(IF($C407=4,1,0)=1)</formula>
    </cfRule>
    <cfRule type="expression" dxfId="2861" priority="3659">
      <formula>(IF($C407=5,1,0)=1)</formula>
    </cfRule>
    <cfRule type="expression" dxfId="2860" priority="3660">
      <formula>(IF($C407=6,1,0)=1)</formula>
    </cfRule>
    <cfRule type="expression" dxfId="2859" priority="3661">
      <formula>(IF($C407=7,1,0)=1)</formula>
    </cfRule>
    <cfRule type="expression" dxfId="2858" priority="3662">
      <formula>(IF($C407=8,1,0)=1)</formula>
    </cfRule>
    <cfRule type="expression" dxfId="2857" priority="3663">
      <formula>(IF($C407=9,1,0)=1)</formula>
    </cfRule>
    <cfRule type="expression" dxfId="2856" priority="3664">
      <formula>$J407=1</formula>
    </cfRule>
  </conditionalFormatting>
  <conditionalFormatting sqref="E409">
    <cfRule type="expression" dxfId="2855" priority="3643">
      <formula>$J409&lt;0</formula>
    </cfRule>
    <cfRule type="expression" dxfId="2854" priority="3644">
      <formula>(IF($C409=1,1,0)=1)</formula>
    </cfRule>
    <cfRule type="expression" dxfId="2853" priority="3645">
      <formula>(IF($C409=2,1,0)=1)</formula>
    </cfRule>
    <cfRule type="expression" dxfId="2852" priority="3646">
      <formula>(IF($C409=3,1,0)=1)</formula>
    </cfRule>
    <cfRule type="expression" dxfId="2851" priority="3647">
      <formula>(IF($C409=4,1,0)=1)</formula>
    </cfRule>
    <cfRule type="expression" dxfId="2850" priority="3648">
      <formula>(IF($C409=5,1,0)=1)</formula>
    </cfRule>
    <cfRule type="expression" dxfId="2849" priority="3649">
      <formula>(IF($C409=6,1,0)=1)</formula>
    </cfRule>
    <cfRule type="expression" dxfId="2848" priority="3650">
      <formula>(IF($C409=7,1,0)=1)</formula>
    </cfRule>
    <cfRule type="expression" dxfId="2847" priority="3651">
      <formula>(IF($C409=8,1,0)=1)</formula>
    </cfRule>
    <cfRule type="expression" dxfId="2846" priority="3652">
      <formula>(IF($C409=9,1,0)=1)</formula>
    </cfRule>
    <cfRule type="expression" dxfId="2845" priority="3653">
      <formula>$J409=1</formula>
    </cfRule>
  </conditionalFormatting>
  <conditionalFormatting sqref="E409">
    <cfRule type="expression" dxfId="2844" priority="3632">
      <formula>$J409&lt;0</formula>
    </cfRule>
    <cfRule type="expression" dxfId="2843" priority="3633">
      <formula>(IF($C409=1,1,0)=1)</formula>
    </cfRule>
    <cfRule type="expression" dxfId="2842" priority="3634">
      <formula>(IF($C409=2,1,0)=1)</formula>
    </cfRule>
    <cfRule type="expression" dxfId="2841" priority="3635">
      <formula>(IF($C409=3,1,0)=1)</formula>
    </cfRule>
    <cfRule type="expression" dxfId="2840" priority="3636">
      <formula>(IF($C409=4,1,0)=1)</formula>
    </cfRule>
    <cfRule type="expression" dxfId="2839" priority="3637">
      <formula>(IF($C409=5,1,0)=1)</formula>
    </cfRule>
    <cfRule type="expression" dxfId="2838" priority="3638">
      <formula>(IF($C409=6,1,0)=1)</formula>
    </cfRule>
    <cfRule type="expression" dxfId="2837" priority="3639">
      <formula>(IF($C409=7,1,0)=1)</formula>
    </cfRule>
    <cfRule type="expression" dxfId="2836" priority="3640">
      <formula>(IF($C409=8,1,0)=1)</formula>
    </cfRule>
    <cfRule type="expression" dxfId="2835" priority="3641">
      <formula>(IF($C409=9,1,0)=1)</formula>
    </cfRule>
    <cfRule type="expression" dxfId="2834" priority="3642">
      <formula>$J409=1</formula>
    </cfRule>
  </conditionalFormatting>
  <conditionalFormatting sqref="E408">
    <cfRule type="expression" dxfId="2833" priority="3621">
      <formula>$J408&lt;0</formula>
    </cfRule>
    <cfRule type="expression" dxfId="2832" priority="3622">
      <formula>(IF($C408=1,1,0)=1)</formula>
    </cfRule>
    <cfRule type="expression" dxfId="2831" priority="3623">
      <formula>(IF($C408=2,1,0)=1)</formula>
    </cfRule>
    <cfRule type="expression" dxfId="2830" priority="3624">
      <formula>(IF($C408=3,1,0)=1)</formula>
    </cfRule>
    <cfRule type="expression" dxfId="2829" priority="3625">
      <formula>(IF($C408=4,1,0)=1)</formula>
    </cfRule>
    <cfRule type="expression" dxfId="2828" priority="3626">
      <formula>(IF($C408=5,1,0)=1)</formula>
    </cfRule>
    <cfRule type="expression" dxfId="2827" priority="3627">
      <formula>(IF($C408=6,1,0)=1)</formula>
    </cfRule>
    <cfRule type="expression" dxfId="2826" priority="3628">
      <formula>(IF($C408=7,1,0)=1)</formula>
    </cfRule>
    <cfRule type="expression" dxfId="2825" priority="3629">
      <formula>(IF($C408=8,1,0)=1)</formula>
    </cfRule>
    <cfRule type="expression" dxfId="2824" priority="3630">
      <formula>(IF($C408=9,1,0)=1)</formula>
    </cfRule>
    <cfRule type="expression" dxfId="2823" priority="3631">
      <formula>$J408=1</formula>
    </cfRule>
  </conditionalFormatting>
  <conditionalFormatting sqref="E408">
    <cfRule type="expression" dxfId="2822" priority="3610">
      <formula>$J408&lt;0</formula>
    </cfRule>
    <cfRule type="expression" dxfId="2821" priority="3611">
      <formula>(IF($C408=1,1,0)=1)</formula>
    </cfRule>
    <cfRule type="expression" dxfId="2820" priority="3612">
      <formula>(IF($C408=2,1,0)=1)</formula>
    </cfRule>
    <cfRule type="expression" dxfId="2819" priority="3613">
      <formula>(IF($C408=3,1,0)=1)</formula>
    </cfRule>
    <cfRule type="expression" dxfId="2818" priority="3614">
      <formula>(IF($C408=4,1,0)=1)</formula>
    </cfRule>
    <cfRule type="expression" dxfId="2817" priority="3615">
      <formula>(IF($C408=5,1,0)=1)</formula>
    </cfRule>
    <cfRule type="expression" dxfId="2816" priority="3616">
      <formula>(IF($C408=6,1,0)=1)</formula>
    </cfRule>
    <cfRule type="expression" dxfId="2815" priority="3617">
      <formula>(IF($C408=7,1,0)=1)</formula>
    </cfRule>
    <cfRule type="expression" dxfId="2814" priority="3618">
      <formula>(IF($C408=8,1,0)=1)</formula>
    </cfRule>
    <cfRule type="expression" dxfId="2813" priority="3619">
      <formula>(IF($C408=9,1,0)=1)</formula>
    </cfRule>
    <cfRule type="expression" dxfId="2812" priority="3620">
      <formula>$J408=1</formula>
    </cfRule>
  </conditionalFormatting>
  <conditionalFormatting sqref="E411">
    <cfRule type="expression" dxfId="2811" priority="3599">
      <formula>$J411&lt;0</formula>
    </cfRule>
    <cfRule type="expression" dxfId="2810" priority="3600">
      <formula>(IF($C411=1,1,0)=1)</formula>
    </cfRule>
    <cfRule type="expression" dxfId="2809" priority="3601">
      <formula>(IF($C411=2,1,0)=1)</formula>
    </cfRule>
    <cfRule type="expression" dxfId="2808" priority="3602">
      <formula>(IF($C411=3,1,0)=1)</formula>
    </cfRule>
    <cfRule type="expression" dxfId="2807" priority="3603">
      <formula>(IF($C411=4,1,0)=1)</formula>
    </cfRule>
    <cfRule type="expression" dxfId="2806" priority="3604">
      <formula>(IF($C411=5,1,0)=1)</formula>
    </cfRule>
    <cfRule type="expression" dxfId="2805" priority="3605">
      <formula>(IF($C411=6,1,0)=1)</formula>
    </cfRule>
    <cfRule type="expression" dxfId="2804" priority="3606">
      <formula>(IF($C411=7,1,0)=1)</formula>
    </cfRule>
    <cfRule type="expression" dxfId="2803" priority="3607">
      <formula>(IF($C411=8,1,0)=1)</formula>
    </cfRule>
    <cfRule type="expression" dxfId="2802" priority="3608">
      <formula>(IF($C411=9,1,0)=1)</formula>
    </cfRule>
    <cfRule type="expression" dxfId="2801" priority="3609">
      <formula>$J411=1</formula>
    </cfRule>
  </conditionalFormatting>
  <conditionalFormatting sqref="E411">
    <cfRule type="expression" dxfId="2800" priority="3588">
      <formula>$J411&lt;0</formula>
    </cfRule>
    <cfRule type="expression" dxfId="2799" priority="3589">
      <formula>(IF($C411=1,1,0)=1)</formula>
    </cfRule>
    <cfRule type="expression" dxfId="2798" priority="3590">
      <formula>(IF($C411=2,1,0)=1)</formula>
    </cfRule>
    <cfRule type="expression" dxfId="2797" priority="3591">
      <formula>(IF($C411=3,1,0)=1)</formula>
    </cfRule>
    <cfRule type="expression" dxfId="2796" priority="3592">
      <formula>(IF($C411=4,1,0)=1)</formula>
    </cfRule>
    <cfRule type="expression" dxfId="2795" priority="3593">
      <formula>(IF($C411=5,1,0)=1)</formula>
    </cfRule>
    <cfRule type="expression" dxfId="2794" priority="3594">
      <formula>(IF($C411=6,1,0)=1)</formula>
    </cfRule>
    <cfRule type="expression" dxfId="2793" priority="3595">
      <formula>(IF($C411=7,1,0)=1)</formula>
    </cfRule>
    <cfRule type="expression" dxfId="2792" priority="3596">
      <formula>(IF($C411=8,1,0)=1)</formula>
    </cfRule>
    <cfRule type="expression" dxfId="2791" priority="3597">
      <formula>(IF($C411=9,1,0)=1)</formula>
    </cfRule>
    <cfRule type="expression" dxfId="2790" priority="3598">
      <formula>$J411=1</formula>
    </cfRule>
  </conditionalFormatting>
  <conditionalFormatting sqref="E410">
    <cfRule type="expression" dxfId="2789" priority="3577">
      <formula>$J410&lt;0</formula>
    </cfRule>
    <cfRule type="expression" dxfId="2788" priority="3578">
      <formula>(IF($C410=1,1,0)=1)</formula>
    </cfRule>
    <cfRule type="expression" dxfId="2787" priority="3579">
      <formula>(IF($C410=2,1,0)=1)</formula>
    </cfRule>
    <cfRule type="expression" dxfId="2786" priority="3580">
      <formula>(IF($C410=3,1,0)=1)</formula>
    </cfRule>
    <cfRule type="expression" dxfId="2785" priority="3581">
      <formula>(IF($C410=4,1,0)=1)</formula>
    </cfRule>
    <cfRule type="expression" dxfId="2784" priority="3582">
      <formula>(IF($C410=5,1,0)=1)</formula>
    </cfRule>
    <cfRule type="expression" dxfId="2783" priority="3583">
      <formula>(IF($C410=6,1,0)=1)</formula>
    </cfRule>
    <cfRule type="expression" dxfId="2782" priority="3584">
      <formula>(IF($C410=7,1,0)=1)</formula>
    </cfRule>
    <cfRule type="expression" dxfId="2781" priority="3585">
      <formula>(IF($C410=8,1,0)=1)</formula>
    </cfRule>
    <cfRule type="expression" dxfId="2780" priority="3586">
      <formula>(IF($C410=9,1,0)=1)</formula>
    </cfRule>
    <cfRule type="expression" dxfId="2779" priority="3587">
      <formula>$J410=1</formula>
    </cfRule>
  </conditionalFormatting>
  <conditionalFormatting sqref="E410">
    <cfRule type="expression" dxfId="2778" priority="3566">
      <formula>$J410&lt;0</formula>
    </cfRule>
    <cfRule type="expression" dxfId="2777" priority="3567">
      <formula>(IF($C410=1,1,0)=1)</formula>
    </cfRule>
    <cfRule type="expression" dxfId="2776" priority="3568">
      <formula>(IF($C410=2,1,0)=1)</formula>
    </cfRule>
    <cfRule type="expression" dxfId="2775" priority="3569">
      <formula>(IF($C410=3,1,0)=1)</formula>
    </cfRule>
    <cfRule type="expression" dxfId="2774" priority="3570">
      <formula>(IF($C410=4,1,0)=1)</formula>
    </cfRule>
    <cfRule type="expression" dxfId="2773" priority="3571">
      <formula>(IF($C410=5,1,0)=1)</formula>
    </cfRule>
    <cfRule type="expression" dxfId="2772" priority="3572">
      <formula>(IF($C410=6,1,0)=1)</formula>
    </cfRule>
    <cfRule type="expression" dxfId="2771" priority="3573">
      <formula>(IF($C410=7,1,0)=1)</formula>
    </cfRule>
    <cfRule type="expression" dxfId="2770" priority="3574">
      <formula>(IF($C410=8,1,0)=1)</formula>
    </cfRule>
    <cfRule type="expression" dxfId="2769" priority="3575">
      <formula>(IF($C410=9,1,0)=1)</formula>
    </cfRule>
    <cfRule type="expression" dxfId="2768" priority="3576">
      <formula>$J410=1</formula>
    </cfRule>
  </conditionalFormatting>
  <conditionalFormatting sqref="E414">
    <cfRule type="expression" dxfId="2767" priority="3555">
      <formula>$J414&lt;0</formula>
    </cfRule>
    <cfRule type="expression" dxfId="2766" priority="3556">
      <formula>(IF($C414=1,1,0)=1)</formula>
    </cfRule>
    <cfRule type="expression" dxfId="2765" priority="3557">
      <formula>(IF($C414=2,1,0)=1)</formula>
    </cfRule>
    <cfRule type="expression" dxfId="2764" priority="3558">
      <formula>(IF($C414=3,1,0)=1)</formula>
    </cfRule>
    <cfRule type="expression" dxfId="2763" priority="3559">
      <formula>(IF($C414=4,1,0)=1)</formula>
    </cfRule>
    <cfRule type="expression" dxfId="2762" priority="3560">
      <formula>(IF($C414=5,1,0)=1)</formula>
    </cfRule>
    <cfRule type="expression" dxfId="2761" priority="3561">
      <formula>(IF($C414=6,1,0)=1)</formula>
    </cfRule>
    <cfRule type="expression" dxfId="2760" priority="3562">
      <formula>(IF($C414=7,1,0)=1)</formula>
    </cfRule>
    <cfRule type="expression" dxfId="2759" priority="3563">
      <formula>(IF($C414=8,1,0)=1)</formula>
    </cfRule>
    <cfRule type="expression" dxfId="2758" priority="3564">
      <formula>(IF($C414=9,1,0)=1)</formula>
    </cfRule>
    <cfRule type="expression" dxfId="2757" priority="3565">
      <formula>$J414=1</formula>
    </cfRule>
  </conditionalFormatting>
  <conditionalFormatting sqref="E414">
    <cfRule type="expression" dxfId="2756" priority="3544">
      <formula>$J414&lt;0</formula>
    </cfRule>
    <cfRule type="expression" dxfId="2755" priority="3545">
      <formula>(IF($C414=1,1,0)=1)</formula>
    </cfRule>
    <cfRule type="expression" dxfId="2754" priority="3546">
      <formula>(IF($C414=2,1,0)=1)</formula>
    </cfRule>
    <cfRule type="expression" dxfId="2753" priority="3547">
      <formula>(IF($C414=3,1,0)=1)</formula>
    </cfRule>
    <cfRule type="expression" dxfId="2752" priority="3548">
      <formula>(IF($C414=4,1,0)=1)</formula>
    </cfRule>
    <cfRule type="expression" dxfId="2751" priority="3549">
      <formula>(IF($C414=5,1,0)=1)</formula>
    </cfRule>
    <cfRule type="expression" dxfId="2750" priority="3550">
      <formula>(IF($C414=6,1,0)=1)</formula>
    </cfRule>
    <cfRule type="expression" dxfId="2749" priority="3551">
      <formula>(IF($C414=7,1,0)=1)</formula>
    </cfRule>
    <cfRule type="expression" dxfId="2748" priority="3552">
      <formula>(IF($C414=8,1,0)=1)</formula>
    </cfRule>
    <cfRule type="expression" dxfId="2747" priority="3553">
      <formula>(IF($C414=9,1,0)=1)</formula>
    </cfRule>
    <cfRule type="expression" dxfId="2746" priority="3554">
      <formula>$J414=1</formula>
    </cfRule>
  </conditionalFormatting>
  <conditionalFormatting sqref="E413">
    <cfRule type="expression" dxfId="2745" priority="3533">
      <formula>$J413&lt;0</formula>
    </cfRule>
    <cfRule type="expression" dxfId="2744" priority="3534">
      <formula>(IF($C413=1,1,0)=1)</formula>
    </cfRule>
    <cfRule type="expression" dxfId="2743" priority="3535">
      <formula>(IF($C413=2,1,0)=1)</formula>
    </cfRule>
    <cfRule type="expression" dxfId="2742" priority="3536">
      <formula>(IF($C413=3,1,0)=1)</formula>
    </cfRule>
    <cfRule type="expression" dxfId="2741" priority="3537">
      <formula>(IF($C413=4,1,0)=1)</formula>
    </cfRule>
    <cfRule type="expression" dxfId="2740" priority="3538">
      <formula>(IF($C413=5,1,0)=1)</formula>
    </cfRule>
    <cfRule type="expression" dxfId="2739" priority="3539">
      <formula>(IF($C413=6,1,0)=1)</formula>
    </cfRule>
    <cfRule type="expression" dxfId="2738" priority="3540">
      <formula>(IF($C413=7,1,0)=1)</formula>
    </cfRule>
    <cfRule type="expression" dxfId="2737" priority="3541">
      <formula>(IF($C413=8,1,0)=1)</formula>
    </cfRule>
    <cfRule type="expression" dxfId="2736" priority="3542">
      <formula>(IF($C413=9,1,0)=1)</formula>
    </cfRule>
    <cfRule type="expression" dxfId="2735" priority="3543">
      <formula>$J413=1</formula>
    </cfRule>
  </conditionalFormatting>
  <conditionalFormatting sqref="E413">
    <cfRule type="expression" dxfId="2734" priority="3522">
      <formula>$J413&lt;0</formula>
    </cfRule>
    <cfRule type="expression" dxfId="2733" priority="3523">
      <formula>(IF($C413=1,1,0)=1)</formula>
    </cfRule>
    <cfRule type="expression" dxfId="2732" priority="3524">
      <formula>(IF($C413=2,1,0)=1)</formula>
    </cfRule>
    <cfRule type="expression" dxfId="2731" priority="3525">
      <formula>(IF($C413=3,1,0)=1)</formula>
    </cfRule>
    <cfRule type="expression" dxfId="2730" priority="3526">
      <formula>(IF($C413=4,1,0)=1)</formula>
    </cfRule>
    <cfRule type="expression" dxfId="2729" priority="3527">
      <formula>(IF($C413=5,1,0)=1)</formula>
    </cfRule>
    <cfRule type="expression" dxfId="2728" priority="3528">
      <formula>(IF($C413=6,1,0)=1)</formula>
    </cfRule>
    <cfRule type="expression" dxfId="2727" priority="3529">
      <formula>(IF($C413=7,1,0)=1)</formula>
    </cfRule>
    <cfRule type="expression" dxfId="2726" priority="3530">
      <formula>(IF($C413=8,1,0)=1)</formula>
    </cfRule>
    <cfRule type="expression" dxfId="2725" priority="3531">
      <formula>(IF($C413=9,1,0)=1)</formula>
    </cfRule>
    <cfRule type="expression" dxfId="2724" priority="3532">
      <formula>$J413=1</formula>
    </cfRule>
  </conditionalFormatting>
  <conditionalFormatting sqref="E416">
    <cfRule type="expression" dxfId="2723" priority="3511">
      <formula>$J416&lt;0</formula>
    </cfRule>
    <cfRule type="expression" dxfId="2722" priority="3512">
      <formula>(IF($C416=1,1,0)=1)</formula>
    </cfRule>
    <cfRule type="expression" dxfId="2721" priority="3513">
      <formula>(IF($C416=2,1,0)=1)</formula>
    </cfRule>
    <cfRule type="expression" dxfId="2720" priority="3514">
      <formula>(IF($C416=3,1,0)=1)</formula>
    </cfRule>
    <cfRule type="expression" dxfId="2719" priority="3515">
      <formula>(IF($C416=4,1,0)=1)</formula>
    </cfRule>
    <cfRule type="expression" dxfId="2718" priority="3516">
      <formula>(IF($C416=5,1,0)=1)</formula>
    </cfRule>
    <cfRule type="expression" dxfId="2717" priority="3517">
      <formula>(IF($C416=6,1,0)=1)</formula>
    </cfRule>
    <cfRule type="expression" dxfId="2716" priority="3518">
      <formula>(IF($C416=7,1,0)=1)</formula>
    </cfRule>
    <cfRule type="expression" dxfId="2715" priority="3519">
      <formula>(IF($C416=8,1,0)=1)</formula>
    </cfRule>
    <cfRule type="expression" dxfId="2714" priority="3520">
      <formula>(IF($C416=9,1,0)=1)</formula>
    </cfRule>
    <cfRule type="expression" dxfId="2713" priority="3521">
      <formula>$J416=1</formula>
    </cfRule>
  </conditionalFormatting>
  <conditionalFormatting sqref="E416">
    <cfRule type="expression" dxfId="2712" priority="3500">
      <formula>$J416&lt;0</formula>
    </cfRule>
    <cfRule type="expression" dxfId="2711" priority="3501">
      <formula>(IF($C416=1,1,0)=1)</formula>
    </cfRule>
    <cfRule type="expression" dxfId="2710" priority="3502">
      <formula>(IF($C416=2,1,0)=1)</formula>
    </cfRule>
    <cfRule type="expression" dxfId="2709" priority="3503">
      <formula>(IF($C416=3,1,0)=1)</formula>
    </cfRule>
    <cfRule type="expression" dxfId="2708" priority="3504">
      <formula>(IF($C416=4,1,0)=1)</formula>
    </cfRule>
    <cfRule type="expression" dxfId="2707" priority="3505">
      <formula>(IF($C416=5,1,0)=1)</formula>
    </cfRule>
    <cfRule type="expression" dxfId="2706" priority="3506">
      <formula>(IF($C416=6,1,0)=1)</formula>
    </cfRule>
    <cfRule type="expression" dxfId="2705" priority="3507">
      <formula>(IF($C416=7,1,0)=1)</formula>
    </cfRule>
    <cfRule type="expression" dxfId="2704" priority="3508">
      <formula>(IF($C416=8,1,0)=1)</formula>
    </cfRule>
    <cfRule type="expression" dxfId="2703" priority="3509">
      <formula>(IF($C416=9,1,0)=1)</formula>
    </cfRule>
    <cfRule type="expression" dxfId="2702" priority="3510">
      <formula>$J416=1</formula>
    </cfRule>
  </conditionalFormatting>
  <conditionalFormatting sqref="E418">
    <cfRule type="expression" dxfId="2701" priority="3489">
      <formula>$J418&lt;0</formula>
    </cfRule>
    <cfRule type="expression" dxfId="2700" priority="3490">
      <formula>(IF($C418=1,1,0)=1)</formula>
    </cfRule>
    <cfRule type="expression" dxfId="2699" priority="3491">
      <formula>(IF($C418=2,1,0)=1)</formula>
    </cfRule>
    <cfRule type="expression" dxfId="2698" priority="3492">
      <formula>(IF($C418=3,1,0)=1)</formula>
    </cfRule>
    <cfRule type="expression" dxfId="2697" priority="3493">
      <formula>(IF($C418=4,1,0)=1)</formula>
    </cfRule>
    <cfRule type="expression" dxfId="2696" priority="3494">
      <formula>(IF($C418=5,1,0)=1)</formula>
    </cfRule>
    <cfRule type="expression" dxfId="2695" priority="3495">
      <formula>(IF($C418=6,1,0)=1)</formula>
    </cfRule>
    <cfRule type="expression" dxfId="2694" priority="3496">
      <formula>(IF($C418=7,1,0)=1)</formula>
    </cfRule>
    <cfRule type="expression" dxfId="2693" priority="3497">
      <formula>(IF($C418=8,1,0)=1)</formula>
    </cfRule>
    <cfRule type="expression" dxfId="2692" priority="3498">
      <formula>(IF($C418=9,1,0)=1)</formula>
    </cfRule>
    <cfRule type="expression" dxfId="2691" priority="3499">
      <formula>$J418=1</formula>
    </cfRule>
  </conditionalFormatting>
  <conditionalFormatting sqref="E418">
    <cfRule type="expression" dxfId="2690" priority="3478">
      <formula>$J418&lt;0</formula>
    </cfRule>
    <cfRule type="expression" dxfId="2689" priority="3479">
      <formula>(IF($C418=1,1,0)=1)</formula>
    </cfRule>
    <cfRule type="expression" dxfId="2688" priority="3480">
      <formula>(IF($C418=2,1,0)=1)</formula>
    </cfRule>
    <cfRule type="expression" dxfId="2687" priority="3481">
      <formula>(IF($C418=3,1,0)=1)</formula>
    </cfRule>
    <cfRule type="expression" dxfId="2686" priority="3482">
      <formula>(IF($C418=4,1,0)=1)</formula>
    </cfRule>
    <cfRule type="expression" dxfId="2685" priority="3483">
      <formula>(IF($C418=5,1,0)=1)</formula>
    </cfRule>
    <cfRule type="expression" dxfId="2684" priority="3484">
      <formula>(IF($C418=6,1,0)=1)</formula>
    </cfRule>
    <cfRule type="expression" dxfId="2683" priority="3485">
      <formula>(IF($C418=7,1,0)=1)</formula>
    </cfRule>
    <cfRule type="expression" dxfId="2682" priority="3486">
      <formula>(IF($C418=8,1,0)=1)</formula>
    </cfRule>
    <cfRule type="expression" dxfId="2681" priority="3487">
      <formula>(IF($C418=9,1,0)=1)</formula>
    </cfRule>
    <cfRule type="expression" dxfId="2680" priority="3488">
      <formula>$J418=1</formula>
    </cfRule>
  </conditionalFormatting>
  <conditionalFormatting sqref="G419:G420">
    <cfRule type="expression" dxfId="2679" priority="3467">
      <formula>$J419&lt;0</formula>
    </cfRule>
    <cfRule type="expression" dxfId="2678" priority="3468">
      <formula>(IF($C419=1,1,0)=1)</formula>
    </cfRule>
    <cfRule type="expression" dxfId="2677" priority="3469">
      <formula>(IF($C419=2,1,0)=1)</formula>
    </cfRule>
    <cfRule type="expression" dxfId="2676" priority="3470">
      <formula>(IF($C419=3,1,0)=1)</formula>
    </cfRule>
    <cfRule type="expression" dxfId="2675" priority="3471">
      <formula>(IF($C419=4,1,0)=1)</formula>
    </cfRule>
    <cfRule type="expression" dxfId="2674" priority="3472">
      <formula>(IF($C419=5,1,0)=1)</formula>
    </cfRule>
    <cfRule type="expression" dxfId="2673" priority="3473">
      <formula>(IF($C419=6,1,0)=1)</formula>
    </cfRule>
    <cfRule type="expression" dxfId="2672" priority="3474">
      <formula>(IF($C419=7,1,0)=1)</formula>
    </cfRule>
    <cfRule type="expression" dxfId="2671" priority="3475">
      <formula>(IF($C419=8,1,0)=1)</formula>
    </cfRule>
    <cfRule type="expression" dxfId="2670" priority="3476">
      <formula>(IF($C419=9,1,0)=1)</formula>
    </cfRule>
    <cfRule type="expression" dxfId="2669" priority="3477">
      <formula>$J419=1</formula>
    </cfRule>
  </conditionalFormatting>
  <conditionalFormatting sqref="G417">
    <cfRule type="expression" dxfId="2668" priority="3456">
      <formula>$J417&lt;0</formula>
    </cfRule>
    <cfRule type="expression" dxfId="2667" priority="3457">
      <formula>(IF($C417=1,1,0)=1)</formula>
    </cfRule>
    <cfRule type="expression" dxfId="2666" priority="3458">
      <formula>(IF($C417=2,1,0)=1)</formula>
    </cfRule>
    <cfRule type="expression" dxfId="2665" priority="3459">
      <formula>(IF($C417=3,1,0)=1)</formula>
    </cfRule>
    <cfRule type="expression" dxfId="2664" priority="3460">
      <formula>(IF($C417=4,1,0)=1)</formula>
    </cfRule>
    <cfRule type="expression" dxfId="2663" priority="3461">
      <formula>(IF($C417=5,1,0)=1)</formula>
    </cfRule>
    <cfRule type="expression" dxfId="2662" priority="3462">
      <formula>(IF($C417=6,1,0)=1)</formula>
    </cfRule>
    <cfRule type="expression" dxfId="2661" priority="3463">
      <formula>(IF($C417=7,1,0)=1)</formula>
    </cfRule>
    <cfRule type="expression" dxfId="2660" priority="3464">
      <formula>(IF($C417=8,1,0)=1)</formula>
    </cfRule>
    <cfRule type="expression" dxfId="2659" priority="3465">
      <formula>(IF($C417=9,1,0)=1)</formula>
    </cfRule>
    <cfRule type="expression" dxfId="2658" priority="3466">
      <formula>$J417=1</formula>
    </cfRule>
  </conditionalFormatting>
  <conditionalFormatting sqref="G415">
    <cfRule type="expression" dxfId="2657" priority="3445">
      <formula>$J415&lt;0</formula>
    </cfRule>
    <cfRule type="expression" dxfId="2656" priority="3446">
      <formula>(IF($C415=1,1,0)=1)</formula>
    </cfRule>
    <cfRule type="expression" dxfId="2655" priority="3447">
      <formula>(IF($C415=2,1,0)=1)</formula>
    </cfRule>
    <cfRule type="expression" dxfId="2654" priority="3448">
      <formula>(IF($C415=3,1,0)=1)</formula>
    </cfRule>
    <cfRule type="expression" dxfId="2653" priority="3449">
      <formula>(IF($C415=4,1,0)=1)</formula>
    </cfRule>
    <cfRule type="expression" dxfId="2652" priority="3450">
      <formula>(IF($C415=5,1,0)=1)</formula>
    </cfRule>
    <cfRule type="expression" dxfId="2651" priority="3451">
      <formula>(IF($C415=6,1,0)=1)</formula>
    </cfRule>
    <cfRule type="expression" dxfId="2650" priority="3452">
      <formula>(IF($C415=7,1,0)=1)</formula>
    </cfRule>
    <cfRule type="expression" dxfId="2649" priority="3453">
      <formula>(IF($C415=8,1,0)=1)</formula>
    </cfRule>
    <cfRule type="expression" dxfId="2648" priority="3454">
      <formula>(IF($C415=9,1,0)=1)</formula>
    </cfRule>
    <cfRule type="expression" dxfId="2647" priority="3455">
      <formula>$J415=1</formula>
    </cfRule>
  </conditionalFormatting>
  <conditionalFormatting sqref="G412">
    <cfRule type="expression" dxfId="2646" priority="3434">
      <formula>$J412&lt;0</formula>
    </cfRule>
    <cfRule type="expression" dxfId="2645" priority="3435">
      <formula>(IF($C412=1,1,0)=1)</formula>
    </cfRule>
    <cfRule type="expression" dxfId="2644" priority="3436">
      <formula>(IF($C412=2,1,0)=1)</formula>
    </cfRule>
    <cfRule type="expression" dxfId="2643" priority="3437">
      <formula>(IF($C412=3,1,0)=1)</formula>
    </cfRule>
    <cfRule type="expression" dxfId="2642" priority="3438">
      <formula>(IF($C412=4,1,0)=1)</formula>
    </cfRule>
    <cfRule type="expression" dxfId="2641" priority="3439">
      <formula>(IF($C412=5,1,0)=1)</formula>
    </cfRule>
    <cfRule type="expression" dxfId="2640" priority="3440">
      <formula>(IF($C412=6,1,0)=1)</formula>
    </cfRule>
    <cfRule type="expression" dxfId="2639" priority="3441">
      <formula>(IF($C412=7,1,0)=1)</formula>
    </cfRule>
    <cfRule type="expression" dxfId="2638" priority="3442">
      <formula>(IF($C412=8,1,0)=1)</formula>
    </cfRule>
    <cfRule type="expression" dxfId="2637" priority="3443">
      <formula>(IF($C412=9,1,0)=1)</formula>
    </cfRule>
    <cfRule type="expression" dxfId="2636" priority="3444">
      <formula>$J412=1</formula>
    </cfRule>
  </conditionalFormatting>
  <conditionalFormatting sqref="G407">
    <cfRule type="expression" dxfId="2635" priority="3423">
      <formula>$J407&lt;0</formula>
    </cfRule>
    <cfRule type="expression" dxfId="2634" priority="3424">
      <formula>(IF($C407=1,1,0)=1)</formula>
    </cfRule>
    <cfRule type="expression" dxfId="2633" priority="3425">
      <formula>(IF($C407=2,1,0)=1)</formula>
    </cfRule>
    <cfRule type="expression" dxfId="2632" priority="3426">
      <formula>(IF($C407=3,1,0)=1)</formula>
    </cfRule>
    <cfRule type="expression" dxfId="2631" priority="3427">
      <formula>(IF($C407=4,1,0)=1)</formula>
    </cfRule>
    <cfRule type="expression" dxfId="2630" priority="3428">
      <formula>(IF($C407=5,1,0)=1)</formula>
    </cfRule>
    <cfRule type="expression" dxfId="2629" priority="3429">
      <formula>(IF($C407=6,1,0)=1)</formula>
    </cfRule>
    <cfRule type="expression" dxfId="2628" priority="3430">
      <formula>(IF($C407=7,1,0)=1)</formula>
    </cfRule>
    <cfRule type="expression" dxfId="2627" priority="3431">
      <formula>(IF($C407=8,1,0)=1)</formula>
    </cfRule>
    <cfRule type="expression" dxfId="2626" priority="3432">
      <formula>(IF($C407=9,1,0)=1)</formula>
    </cfRule>
    <cfRule type="expression" dxfId="2625" priority="3433">
      <formula>$J407=1</formula>
    </cfRule>
  </conditionalFormatting>
  <conditionalFormatting sqref="G409">
    <cfRule type="expression" dxfId="2624" priority="3412">
      <formula>$J409&lt;0</formula>
    </cfRule>
    <cfRule type="expression" dxfId="2623" priority="3413">
      <formula>(IF($C409=1,1,0)=1)</formula>
    </cfRule>
    <cfRule type="expression" dxfId="2622" priority="3414">
      <formula>(IF($C409=2,1,0)=1)</formula>
    </cfRule>
    <cfRule type="expression" dxfId="2621" priority="3415">
      <formula>(IF($C409=3,1,0)=1)</formula>
    </cfRule>
    <cfRule type="expression" dxfId="2620" priority="3416">
      <formula>(IF($C409=4,1,0)=1)</formula>
    </cfRule>
    <cfRule type="expression" dxfId="2619" priority="3417">
      <formula>(IF($C409=5,1,0)=1)</formula>
    </cfRule>
    <cfRule type="expression" dxfId="2618" priority="3418">
      <formula>(IF($C409=6,1,0)=1)</formula>
    </cfRule>
    <cfRule type="expression" dxfId="2617" priority="3419">
      <formula>(IF($C409=7,1,0)=1)</formula>
    </cfRule>
    <cfRule type="expression" dxfId="2616" priority="3420">
      <formula>(IF($C409=8,1,0)=1)</formula>
    </cfRule>
    <cfRule type="expression" dxfId="2615" priority="3421">
      <formula>(IF($C409=9,1,0)=1)</formula>
    </cfRule>
    <cfRule type="expression" dxfId="2614" priority="3422">
      <formula>$J409=1</formula>
    </cfRule>
  </conditionalFormatting>
  <conditionalFormatting sqref="G408">
    <cfRule type="expression" dxfId="2613" priority="3401">
      <formula>$J408&lt;0</formula>
    </cfRule>
    <cfRule type="expression" dxfId="2612" priority="3402">
      <formula>(IF($C408=1,1,0)=1)</formula>
    </cfRule>
    <cfRule type="expression" dxfId="2611" priority="3403">
      <formula>(IF($C408=2,1,0)=1)</formula>
    </cfRule>
    <cfRule type="expression" dxfId="2610" priority="3404">
      <formula>(IF($C408=3,1,0)=1)</formula>
    </cfRule>
    <cfRule type="expression" dxfId="2609" priority="3405">
      <formula>(IF($C408=4,1,0)=1)</formula>
    </cfRule>
    <cfRule type="expression" dxfId="2608" priority="3406">
      <formula>(IF($C408=5,1,0)=1)</formula>
    </cfRule>
    <cfRule type="expression" dxfId="2607" priority="3407">
      <formula>(IF($C408=6,1,0)=1)</formula>
    </cfRule>
    <cfRule type="expression" dxfId="2606" priority="3408">
      <formula>(IF($C408=7,1,0)=1)</formula>
    </cfRule>
    <cfRule type="expression" dxfId="2605" priority="3409">
      <formula>(IF($C408=8,1,0)=1)</formula>
    </cfRule>
    <cfRule type="expression" dxfId="2604" priority="3410">
      <formula>(IF($C408=9,1,0)=1)</formula>
    </cfRule>
    <cfRule type="expression" dxfId="2603" priority="3411">
      <formula>$J408=1</formula>
    </cfRule>
  </conditionalFormatting>
  <conditionalFormatting sqref="G411">
    <cfRule type="expression" dxfId="2602" priority="3390">
      <formula>$J411&lt;0</formula>
    </cfRule>
    <cfRule type="expression" dxfId="2601" priority="3391">
      <formula>(IF($C411=1,1,0)=1)</formula>
    </cfRule>
    <cfRule type="expression" dxfId="2600" priority="3392">
      <formula>(IF($C411=2,1,0)=1)</formula>
    </cfRule>
    <cfRule type="expression" dxfId="2599" priority="3393">
      <formula>(IF($C411=3,1,0)=1)</formula>
    </cfRule>
    <cfRule type="expression" dxfId="2598" priority="3394">
      <formula>(IF($C411=4,1,0)=1)</formula>
    </cfRule>
    <cfRule type="expression" dxfId="2597" priority="3395">
      <formula>(IF($C411=5,1,0)=1)</formula>
    </cfRule>
    <cfRule type="expression" dxfId="2596" priority="3396">
      <formula>(IF($C411=6,1,0)=1)</formula>
    </cfRule>
    <cfRule type="expression" dxfId="2595" priority="3397">
      <formula>(IF($C411=7,1,0)=1)</formula>
    </cfRule>
    <cfRule type="expression" dxfId="2594" priority="3398">
      <formula>(IF($C411=8,1,0)=1)</formula>
    </cfRule>
    <cfRule type="expression" dxfId="2593" priority="3399">
      <formula>(IF($C411=9,1,0)=1)</formula>
    </cfRule>
    <cfRule type="expression" dxfId="2592" priority="3400">
      <formula>$J411=1</formula>
    </cfRule>
  </conditionalFormatting>
  <conditionalFormatting sqref="G410">
    <cfRule type="expression" dxfId="2591" priority="3379">
      <formula>$J410&lt;0</formula>
    </cfRule>
    <cfRule type="expression" dxfId="2590" priority="3380">
      <formula>(IF($C410=1,1,0)=1)</formula>
    </cfRule>
    <cfRule type="expression" dxfId="2589" priority="3381">
      <formula>(IF($C410=2,1,0)=1)</formula>
    </cfRule>
    <cfRule type="expression" dxfId="2588" priority="3382">
      <formula>(IF($C410=3,1,0)=1)</formula>
    </cfRule>
    <cfRule type="expression" dxfId="2587" priority="3383">
      <formula>(IF($C410=4,1,0)=1)</formula>
    </cfRule>
    <cfRule type="expression" dxfId="2586" priority="3384">
      <formula>(IF($C410=5,1,0)=1)</formula>
    </cfRule>
    <cfRule type="expression" dxfId="2585" priority="3385">
      <formula>(IF($C410=6,1,0)=1)</formula>
    </cfRule>
    <cfRule type="expression" dxfId="2584" priority="3386">
      <formula>(IF($C410=7,1,0)=1)</formula>
    </cfRule>
    <cfRule type="expression" dxfId="2583" priority="3387">
      <formula>(IF($C410=8,1,0)=1)</formula>
    </cfRule>
    <cfRule type="expression" dxfId="2582" priority="3388">
      <formula>(IF($C410=9,1,0)=1)</formula>
    </cfRule>
    <cfRule type="expression" dxfId="2581" priority="3389">
      <formula>$J410=1</formula>
    </cfRule>
  </conditionalFormatting>
  <conditionalFormatting sqref="G414">
    <cfRule type="expression" dxfId="2580" priority="3368">
      <formula>$J414&lt;0</formula>
    </cfRule>
    <cfRule type="expression" dxfId="2579" priority="3369">
      <formula>(IF($C414=1,1,0)=1)</formula>
    </cfRule>
    <cfRule type="expression" dxfId="2578" priority="3370">
      <formula>(IF($C414=2,1,0)=1)</formula>
    </cfRule>
    <cfRule type="expression" dxfId="2577" priority="3371">
      <formula>(IF($C414=3,1,0)=1)</formula>
    </cfRule>
    <cfRule type="expression" dxfId="2576" priority="3372">
      <formula>(IF($C414=4,1,0)=1)</formula>
    </cfRule>
    <cfRule type="expression" dxfId="2575" priority="3373">
      <formula>(IF($C414=5,1,0)=1)</formula>
    </cfRule>
    <cfRule type="expression" dxfId="2574" priority="3374">
      <formula>(IF($C414=6,1,0)=1)</formula>
    </cfRule>
    <cfRule type="expression" dxfId="2573" priority="3375">
      <formula>(IF($C414=7,1,0)=1)</formula>
    </cfRule>
    <cfRule type="expression" dxfId="2572" priority="3376">
      <formula>(IF($C414=8,1,0)=1)</formula>
    </cfRule>
    <cfRule type="expression" dxfId="2571" priority="3377">
      <formula>(IF($C414=9,1,0)=1)</formula>
    </cfRule>
    <cfRule type="expression" dxfId="2570" priority="3378">
      <formula>$J414=1</formula>
    </cfRule>
  </conditionalFormatting>
  <conditionalFormatting sqref="G413">
    <cfRule type="expression" dxfId="2569" priority="3357">
      <formula>$J413&lt;0</formula>
    </cfRule>
    <cfRule type="expression" dxfId="2568" priority="3358">
      <formula>(IF($C413=1,1,0)=1)</formula>
    </cfRule>
    <cfRule type="expression" dxfId="2567" priority="3359">
      <formula>(IF($C413=2,1,0)=1)</formula>
    </cfRule>
    <cfRule type="expression" dxfId="2566" priority="3360">
      <formula>(IF($C413=3,1,0)=1)</formula>
    </cfRule>
    <cfRule type="expression" dxfId="2565" priority="3361">
      <formula>(IF($C413=4,1,0)=1)</formula>
    </cfRule>
    <cfRule type="expression" dxfId="2564" priority="3362">
      <formula>(IF($C413=5,1,0)=1)</formula>
    </cfRule>
    <cfRule type="expression" dxfId="2563" priority="3363">
      <formula>(IF($C413=6,1,0)=1)</formula>
    </cfRule>
    <cfRule type="expression" dxfId="2562" priority="3364">
      <formula>(IF($C413=7,1,0)=1)</formula>
    </cfRule>
    <cfRule type="expression" dxfId="2561" priority="3365">
      <formula>(IF($C413=8,1,0)=1)</formula>
    </cfRule>
    <cfRule type="expression" dxfId="2560" priority="3366">
      <formula>(IF($C413=9,1,0)=1)</formula>
    </cfRule>
    <cfRule type="expression" dxfId="2559" priority="3367">
      <formula>$J413=1</formula>
    </cfRule>
  </conditionalFormatting>
  <conditionalFormatting sqref="G416">
    <cfRule type="expression" dxfId="2558" priority="3346">
      <formula>$J416&lt;0</formula>
    </cfRule>
    <cfRule type="expression" dxfId="2557" priority="3347">
      <formula>(IF($C416=1,1,0)=1)</formula>
    </cfRule>
    <cfRule type="expression" dxfId="2556" priority="3348">
      <formula>(IF($C416=2,1,0)=1)</formula>
    </cfRule>
    <cfRule type="expression" dxfId="2555" priority="3349">
      <formula>(IF($C416=3,1,0)=1)</formula>
    </cfRule>
    <cfRule type="expression" dxfId="2554" priority="3350">
      <formula>(IF($C416=4,1,0)=1)</formula>
    </cfRule>
    <cfRule type="expression" dxfId="2553" priority="3351">
      <formula>(IF($C416=5,1,0)=1)</formula>
    </cfRule>
    <cfRule type="expression" dxfId="2552" priority="3352">
      <formula>(IF($C416=6,1,0)=1)</formula>
    </cfRule>
    <cfRule type="expression" dxfId="2551" priority="3353">
      <formula>(IF($C416=7,1,0)=1)</formula>
    </cfRule>
    <cfRule type="expression" dxfId="2550" priority="3354">
      <formula>(IF($C416=8,1,0)=1)</formula>
    </cfRule>
    <cfRule type="expression" dxfId="2549" priority="3355">
      <formula>(IF($C416=9,1,0)=1)</formula>
    </cfRule>
    <cfRule type="expression" dxfId="2548" priority="3356">
      <formula>$J416=1</formula>
    </cfRule>
  </conditionalFormatting>
  <conditionalFormatting sqref="G418">
    <cfRule type="expression" dxfId="2547" priority="3335">
      <formula>$J418&lt;0</formula>
    </cfRule>
    <cfRule type="expression" dxfId="2546" priority="3336">
      <formula>(IF($C418=1,1,0)=1)</formula>
    </cfRule>
    <cfRule type="expression" dxfId="2545" priority="3337">
      <formula>(IF($C418=2,1,0)=1)</formula>
    </cfRule>
    <cfRule type="expression" dxfId="2544" priority="3338">
      <formula>(IF($C418=3,1,0)=1)</formula>
    </cfRule>
    <cfRule type="expression" dxfId="2543" priority="3339">
      <formula>(IF($C418=4,1,0)=1)</formula>
    </cfRule>
    <cfRule type="expression" dxfId="2542" priority="3340">
      <formula>(IF($C418=5,1,0)=1)</formula>
    </cfRule>
    <cfRule type="expression" dxfId="2541" priority="3341">
      <formula>(IF($C418=6,1,0)=1)</formula>
    </cfRule>
    <cfRule type="expression" dxfId="2540" priority="3342">
      <formula>(IF($C418=7,1,0)=1)</formula>
    </cfRule>
    <cfRule type="expression" dxfId="2539" priority="3343">
      <formula>(IF($C418=8,1,0)=1)</formula>
    </cfRule>
    <cfRule type="expression" dxfId="2538" priority="3344">
      <formula>(IF($C418=9,1,0)=1)</formula>
    </cfRule>
    <cfRule type="expression" dxfId="2537" priority="3345">
      <formula>$J418=1</formula>
    </cfRule>
  </conditionalFormatting>
  <conditionalFormatting sqref="H514:H520">
    <cfRule type="iconSet" priority="3334">
      <iconSet iconSet="3Symbols" showValue="0">
        <cfvo type="percent" val="0"/>
        <cfvo type="num" val="0"/>
        <cfvo type="num" val="1"/>
      </iconSet>
    </cfRule>
  </conditionalFormatting>
  <conditionalFormatting sqref="H521">
    <cfRule type="iconSet" priority="3333">
      <iconSet iconSet="3Symbols" showValue="0">
        <cfvo type="percent" val="0"/>
        <cfvo type="num" val="0"/>
        <cfvo type="num" val="1"/>
      </iconSet>
    </cfRule>
  </conditionalFormatting>
  <conditionalFormatting sqref="L386:L434 P386:P434 P436:P589 L436:L589">
    <cfRule type="expression" dxfId="2536" priority="3332">
      <formula>(IF($C386=0,1,0)=1)</formula>
    </cfRule>
  </conditionalFormatting>
  <conditionalFormatting sqref="H431:H434 H436:H446">
    <cfRule type="iconSet" priority="4422">
      <iconSet iconSet="3Symbols" showValue="0">
        <cfvo type="percent" val="0"/>
        <cfvo type="num" val="0"/>
        <cfvo type="num" val="1"/>
      </iconSet>
    </cfRule>
  </conditionalFormatting>
  <conditionalFormatting sqref="H432:H434 H436:H446">
    <cfRule type="iconSet" priority="4423">
      <iconSet iconSet="3Symbols" showValue="0">
        <cfvo type="percent" val="0"/>
        <cfvo type="num" val="0"/>
        <cfvo type="num" val="1"/>
      </iconSet>
    </cfRule>
  </conditionalFormatting>
  <conditionalFormatting sqref="H583:H589">
    <cfRule type="iconSet" priority="3331">
      <iconSet iconSet="3Symbols" showValue="0">
        <cfvo type="percent" val="0"/>
        <cfvo type="num" val="0"/>
        <cfvo type="num" val="1"/>
      </iconSet>
    </cfRule>
  </conditionalFormatting>
  <conditionalFormatting sqref="H522 H451:H453">
    <cfRule type="iconSet" priority="4424">
      <iconSet iconSet="3Symbols" showValue="0">
        <cfvo type="percent" val="0"/>
        <cfvo type="num" val="0"/>
        <cfvo type="num" val="1"/>
      </iconSet>
    </cfRule>
  </conditionalFormatting>
  <conditionalFormatting sqref="H449:H450">
    <cfRule type="iconSet" priority="4425">
      <iconSet iconSet="3Symbols" showValue="0">
        <cfvo type="percent" val="0"/>
        <cfvo type="num" val="0"/>
        <cfvo type="num" val="1"/>
      </iconSet>
    </cfRule>
  </conditionalFormatting>
  <conditionalFormatting sqref="H450">
    <cfRule type="iconSet" priority="4426">
      <iconSet iconSet="3Symbols" showValue="0">
        <cfvo type="percent" val="0"/>
        <cfvo type="num" val="0"/>
        <cfvo type="num" val="1"/>
      </iconSet>
    </cfRule>
  </conditionalFormatting>
  <conditionalFormatting sqref="C435 F435:G435">
    <cfRule type="expression" dxfId="2535" priority="3319">
      <formula>$H435&lt;0</formula>
    </cfRule>
    <cfRule type="expression" dxfId="2534" priority="3320">
      <formula>(IF($C435=1,1,0)=1)</formula>
    </cfRule>
    <cfRule type="expression" dxfId="2533" priority="3321">
      <formula>(IF($C435=2,1,0)=1)</formula>
    </cfRule>
    <cfRule type="expression" dxfId="2532" priority="3322">
      <formula>(IF($C435=3,1,0)=1)</formula>
    </cfRule>
    <cfRule type="expression" dxfId="2531" priority="3323">
      <formula>(IF($C435=4,1,0)=1)</formula>
    </cfRule>
    <cfRule type="expression" dxfId="2530" priority="3324">
      <formula>(IF($C435=5,1,0)=1)</formula>
    </cfRule>
    <cfRule type="expression" dxfId="2529" priority="3325">
      <formula>(IF($C435=6,1,0)=1)</formula>
    </cfRule>
    <cfRule type="expression" dxfId="2528" priority="3326">
      <formula>(IF($C435=7,1,0)=1)</formula>
    </cfRule>
    <cfRule type="expression" dxfId="2527" priority="3327">
      <formula>(IF($C435=8,1,0)=1)</formula>
    </cfRule>
    <cfRule type="expression" dxfId="2526" priority="3328">
      <formula>(IF($C435=9,1,0)=1)</formula>
    </cfRule>
    <cfRule type="expression" dxfId="2525" priority="3329">
      <formula>$H435=1</formula>
    </cfRule>
  </conditionalFormatting>
  <conditionalFormatting sqref="P435 L435">
    <cfRule type="expression" dxfId="2524" priority="3318">
      <formula>(IF($C435=0,1,0)=1)</formula>
    </cfRule>
  </conditionalFormatting>
  <conditionalFormatting sqref="H435">
    <cfRule type="iconSet" priority="3330">
      <iconSet iconSet="3Symbols" showValue="0">
        <cfvo type="percent" val="0"/>
        <cfvo type="num" val="0"/>
        <cfvo type="num" val="1"/>
      </iconSet>
    </cfRule>
  </conditionalFormatting>
  <conditionalFormatting sqref="E432:E434 E436:E442">
    <cfRule type="expression" dxfId="2523" priority="3307">
      <formula>$H432&lt;0</formula>
    </cfRule>
    <cfRule type="expression" dxfId="2522" priority="3308">
      <formula>(IF($C432=1,1,0)=1)</formula>
    </cfRule>
    <cfRule type="expression" dxfId="2521" priority="3309">
      <formula>(IF($C432=2,1,0)=1)</formula>
    </cfRule>
    <cfRule type="expression" dxfId="2520" priority="3310">
      <formula>(IF($C432=3,1,0)=1)</formula>
    </cfRule>
    <cfRule type="expression" dxfId="2519" priority="3311">
      <formula>(IF($C432=4,1,0)=1)</formula>
    </cfRule>
    <cfRule type="expression" dxfId="2518" priority="3312">
      <formula>(IF($C432=5,1,0)=1)</formula>
    </cfRule>
    <cfRule type="expression" dxfId="2517" priority="3313">
      <formula>(IF($C432=6,1,0)=1)</formula>
    </cfRule>
    <cfRule type="expression" dxfId="2516" priority="3314">
      <formula>(IF($C432=7,1,0)=1)</formula>
    </cfRule>
    <cfRule type="expression" dxfId="2515" priority="3315">
      <formula>(IF($C432=8,1,0)=1)</formula>
    </cfRule>
    <cfRule type="expression" dxfId="2514" priority="3316">
      <formula>(IF($C432=9,1,0)=1)</formula>
    </cfRule>
    <cfRule type="expression" dxfId="2513" priority="3317">
      <formula>$H432=1</formula>
    </cfRule>
  </conditionalFormatting>
  <conditionalFormatting sqref="E435">
    <cfRule type="expression" dxfId="2512" priority="3296">
      <formula>$H435&lt;0</formula>
    </cfRule>
    <cfRule type="expression" dxfId="2511" priority="3297">
      <formula>(IF($C435=1,1,0)=1)</formula>
    </cfRule>
    <cfRule type="expression" dxfId="2510" priority="3298">
      <formula>(IF($C435=2,1,0)=1)</formula>
    </cfRule>
    <cfRule type="expression" dxfId="2509" priority="3299">
      <formula>(IF($C435=3,1,0)=1)</formula>
    </cfRule>
    <cfRule type="expression" dxfId="2508" priority="3300">
      <formula>(IF($C435=4,1,0)=1)</formula>
    </cfRule>
    <cfRule type="expression" dxfId="2507" priority="3301">
      <formula>(IF($C435=5,1,0)=1)</formula>
    </cfRule>
    <cfRule type="expression" dxfId="2506" priority="3302">
      <formula>(IF($C435=6,1,0)=1)</formula>
    </cfRule>
    <cfRule type="expression" dxfId="2505" priority="3303">
      <formula>(IF($C435=7,1,0)=1)</formula>
    </cfRule>
    <cfRule type="expression" dxfId="2504" priority="3304">
      <formula>(IF($C435=8,1,0)=1)</formula>
    </cfRule>
    <cfRule type="expression" dxfId="2503" priority="3305">
      <formula>(IF($C435=9,1,0)=1)</formula>
    </cfRule>
    <cfRule type="expression" dxfId="2502" priority="3306">
      <formula>$H435=1</formula>
    </cfRule>
  </conditionalFormatting>
  <conditionalFormatting sqref="F507:G513 C507:D513">
    <cfRule type="expression" dxfId="2501" priority="3285">
      <formula>$H507&lt;0</formula>
    </cfRule>
    <cfRule type="expression" dxfId="2500" priority="3286">
      <formula>(IF($C507=1,1,0)=1)</formula>
    </cfRule>
    <cfRule type="expression" dxfId="2499" priority="3287">
      <formula>(IF($C507=2,1,0)=1)</formula>
    </cfRule>
    <cfRule type="expression" dxfId="2498" priority="3288">
      <formula>(IF($C507=3,1,0)=1)</formula>
    </cfRule>
    <cfRule type="expression" dxfId="2497" priority="3289">
      <formula>(IF($C507=4,1,0)=1)</formula>
    </cfRule>
    <cfRule type="expression" dxfId="2496" priority="3290">
      <formula>(IF($C507=5,1,0)=1)</formula>
    </cfRule>
    <cfRule type="expression" dxfId="2495" priority="3291">
      <formula>(IF($C507=6,1,0)=1)</formula>
    </cfRule>
    <cfRule type="expression" dxfId="2494" priority="3292">
      <formula>(IF($C507=7,1,0)=1)</formula>
    </cfRule>
    <cfRule type="expression" dxfId="2493" priority="3293">
      <formula>(IF($C507=8,1,0)=1)</formula>
    </cfRule>
    <cfRule type="expression" dxfId="2492" priority="3294">
      <formula>(IF($C507=9,1,0)=1)</formula>
    </cfRule>
    <cfRule type="expression" dxfId="2491" priority="3295">
      <formula>$H507=1</formula>
    </cfRule>
  </conditionalFormatting>
  <conditionalFormatting sqref="L507:L513 P507:P513">
    <cfRule type="expression" dxfId="2490" priority="3284">
      <formula>(IF($C507=0,1,0)=1)</formula>
    </cfRule>
  </conditionalFormatting>
  <conditionalFormatting sqref="E507:E513">
    <cfRule type="expression" dxfId="2489" priority="3273">
      <formula>$H507&lt;0</formula>
    </cfRule>
    <cfRule type="expression" dxfId="2488" priority="3274">
      <formula>(IF($C507=1,1,0)=1)</formula>
    </cfRule>
    <cfRule type="expression" dxfId="2487" priority="3275">
      <formula>(IF($C507=2,1,0)=1)</formula>
    </cfRule>
    <cfRule type="expression" dxfId="2486" priority="3276">
      <formula>(IF($C507=3,1,0)=1)</formula>
    </cfRule>
    <cfRule type="expression" dxfId="2485" priority="3277">
      <formula>(IF($C507=4,1,0)=1)</formula>
    </cfRule>
    <cfRule type="expression" dxfId="2484" priority="3278">
      <formula>(IF($C507=5,1,0)=1)</formula>
    </cfRule>
    <cfRule type="expression" dxfId="2483" priority="3279">
      <formula>(IF($C507=6,1,0)=1)</formula>
    </cfRule>
    <cfRule type="expression" dxfId="2482" priority="3280">
      <formula>(IF($C507=7,1,0)=1)</formula>
    </cfRule>
    <cfRule type="expression" dxfId="2481" priority="3281">
      <formula>(IF($C507=8,1,0)=1)</formula>
    </cfRule>
    <cfRule type="expression" dxfId="2480" priority="3282">
      <formula>(IF($C507=9,1,0)=1)</formula>
    </cfRule>
    <cfRule type="expression" dxfId="2479" priority="3283">
      <formula>$H507=1</formula>
    </cfRule>
  </conditionalFormatting>
  <conditionalFormatting sqref="H507:H513">
    <cfRule type="iconSet" priority="3272">
      <iconSet iconSet="3Symbols" showValue="0">
        <cfvo type="percent" val="0"/>
        <cfvo type="num" val="0"/>
        <cfvo type="num" val="1"/>
      </iconSet>
    </cfRule>
  </conditionalFormatting>
  <conditionalFormatting sqref="H454:H521">
    <cfRule type="iconSet" priority="4427">
      <iconSet iconSet="3Symbols" showValue="0">
        <cfvo type="percent" val="0"/>
        <cfvo type="num" val="0"/>
        <cfvo type="num" val="1"/>
      </iconSet>
    </cfRule>
  </conditionalFormatting>
  <conditionalFormatting sqref="P576:P582 L576:L582">
    <cfRule type="expression" dxfId="2478" priority="3271">
      <formula>(IF($C576=0,1,0)=1)</formula>
    </cfRule>
  </conditionalFormatting>
  <conditionalFormatting sqref="F576:G582 C576:D582">
    <cfRule type="expression" dxfId="2477" priority="3260">
      <formula>$H576&lt;0</formula>
    </cfRule>
    <cfRule type="expression" dxfId="2476" priority="3261">
      <formula>(IF($C576=1,1,0)=1)</formula>
    </cfRule>
    <cfRule type="expression" dxfId="2475" priority="3262">
      <formula>(IF($C576=2,1,0)=1)</formula>
    </cfRule>
    <cfRule type="expression" dxfId="2474" priority="3263">
      <formula>(IF($C576=3,1,0)=1)</formula>
    </cfRule>
    <cfRule type="expression" dxfId="2473" priority="3264">
      <formula>(IF($C576=4,1,0)=1)</formula>
    </cfRule>
    <cfRule type="expression" dxfId="2472" priority="3265">
      <formula>(IF($C576=5,1,0)=1)</formula>
    </cfRule>
    <cfRule type="expression" dxfId="2471" priority="3266">
      <formula>(IF($C576=6,1,0)=1)</formula>
    </cfRule>
    <cfRule type="expression" dxfId="2470" priority="3267">
      <formula>(IF($C576=7,1,0)=1)</formula>
    </cfRule>
    <cfRule type="expression" dxfId="2469" priority="3268">
      <formula>(IF($C576=8,1,0)=1)</formula>
    </cfRule>
    <cfRule type="expression" dxfId="2468" priority="3269">
      <formula>(IF($C576=9,1,0)=1)</formula>
    </cfRule>
    <cfRule type="expression" dxfId="2467" priority="3270">
      <formula>$H576=1</formula>
    </cfRule>
  </conditionalFormatting>
  <conditionalFormatting sqref="E576:E582">
    <cfRule type="expression" dxfId="2466" priority="3249">
      <formula>$H576&lt;0</formula>
    </cfRule>
    <cfRule type="expression" dxfId="2465" priority="3250">
      <formula>(IF($C576=1,1,0)=1)</formula>
    </cfRule>
    <cfRule type="expression" dxfId="2464" priority="3251">
      <formula>(IF($C576=2,1,0)=1)</formula>
    </cfRule>
    <cfRule type="expression" dxfId="2463" priority="3252">
      <formula>(IF($C576=3,1,0)=1)</formula>
    </cfRule>
    <cfRule type="expression" dxfId="2462" priority="3253">
      <formula>(IF($C576=4,1,0)=1)</formula>
    </cfRule>
    <cfRule type="expression" dxfId="2461" priority="3254">
      <formula>(IF($C576=5,1,0)=1)</formula>
    </cfRule>
    <cfRule type="expression" dxfId="2460" priority="3255">
      <formula>(IF($C576=6,1,0)=1)</formula>
    </cfRule>
    <cfRule type="expression" dxfId="2459" priority="3256">
      <formula>(IF($C576=7,1,0)=1)</formula>
    </cfRule>
    <cfRule type="expression" dxfId="2458" priority="3257">
      <formula>(IF($C576=8,1,0)=1)</formula>
    </cfRule>
    <cfRule type="expression" dxfId="2457" priority="3258">
      <formula>(IF($C576=9,1,0)=1)</formula>
    </cfRule>
    <cfRule type="expression" dxfId="2456" priority="3259">
      <formula>$H576=1</formula>
    </cfRule>
  </conditionalFormatting>
  <conditionalFormatting sqref="H576:H582">
    <cfRule type="iconSet" priority="3248">
      <iconSet iconSet="3Symbols" showValue="0">
        <cfvo type="percent" val="0"/>
        <cfvo type="num" val="0"/>
        <cfvo type="num" val="1"/>
      </iconSet>
    </cfRule>
  </conditionalFormatting>
  <conditionalFormatting sqref="H523:H589">
    <cfRule type="iconSet" priority="4428">
      <iconSet iconSet="3Symbols" showValue="0">
        <cfvo type="percent" val="0"/>
        <cfvo type="num" val="0"/>
        <cfvo type="num" val="1"/>
      </iconSet>
    </cfRule>
  </conditionalFormatting>
  <conditionalFormatting sqref="S405">
    <cfRule type="dataBar" priority="3247">
      <dataBar>
        <cfvo type="num" val="0"/>
        <cfvo type="num" val="1"/>
        <color theme="6" tint="0.39997558519241921"/>
      </dataBar>
    </cfRule>
  </conditionalFormatting>
  <conditionalFormatting sqref="H405">
    <cfRule type="iconSet" priority="3246">
      <iconSet iconSet="3Symbols" showValue="0">
        <cfvo type="percent" val="0"/>
        <cfvo type="num" val="0"/>
        <cfvo type="num" val="1"/>
      </iconSet>
    </cfRule>
  </conditionalFormatting>
  <conditionalFormatting sqref="C405 F405">
    <cfRule type="expression" dxfId="2455" priority="3235">
      <formula>$H405&lt;0</formula>
    </cfRule>
    <cfRule type="expression" dxfId="2454" priority="3236">
      <formula>(IF($C405=1,1,0)=1)</formula>
    </cfRule>
    <cfRule type="expression" dxfId="2453" priority="3237">
      <formula>(IF($C405=2,1,0)=1)</formula>
    </cfRule>
    <cfRule type="expression" dxfId="2452" priority="3238">
      <formula>(IF($C405=3,1,0)=1)</formula>
    </cfRule>
    <cfRule type="expression" dxfId="2451" priority="3239">
      <formula>(IF($C405=4,1,0)=1)</formula>
    </cfRule>
    <cfRule type="expression" dxfId="2450" priority="3240">
      <formula>(IF($C405=5,1,0)=1)</formula>
    </cfRule>
    <cfRule type="expression" dxfId="2449" priority="3241">
      <formula>(IF($C405=6,1,0)=1)</formula>
    </cfRule>
    <cfRule type="expression" dxfId="2448" priority="3242">
      <formula>(IF($C405=7,1,0)=1)</formula>
    </cfRule>
    <cfRule type="expression" dxfId="2447" priority="3243">
      <formula>(IF($C405=8,1,0)=1)</formula>
    </cfRule>
    <cfRule type="expression" dxfId="2446" priority="3244">
      <formula>(IF($C405=9,1,0)=1)</formula>
    </cfRule>
    <cfRule type="expression" dxfId="2445" priority="3245">
      <formula>$H405=1</formula>
    </cfRule>
  </conditionalFormatting>
  <conditionalFormatting sqref="G405">
    <cfRule type="expression" dxfId="2444" priority="3224">
      <formula>$J405&lt;0</formula>
    </cfRule>
    <cfRule type="expression" dxfId="2443" priority="3225">
      <formula>(IF($C405=1,1,0)=1)</formula>
    </cfRule>
    <cfRule type="expression" dxfId="2442" priority="3226">
      <formula>(IF($C405=2,1,0)=1)</formula>
    </cfRule>
    <cfRule type="expression" dxfId="2441" priority="3227">
      <formula>(IF($C405=3,1,0)=1)</formula>
    </cfRule>
    <cfRule type="expression" dxfId="2440" priority="3228">
      <formula>(IF($C405=4,1,0)=1)</formula>
    </cfRule>
    <cfRule type="expression" dxfId="2439" priority="3229">
      <formula>(IF($C405=5,1,0)=1)</formula>
    </cfRule>
    <cfRule type="expression" dxfId="2438" priority="3230">
      <formula>(IF($C405=6,1,0)=1)</formula>
    </cfRule>
    <cfRule type="expression" dxfId="2437" priority="3231">
      <formula>(IF($C405=7,1,0)=1)</formula>
    </cfRule>
    <cfRule type="expression" dxfId="2436" priority="3232">
      <formula>(IF($C405=8,1,0)=1)</formula>
    </cfRule>
    <cfRule type="expression" dxfId="2435" priority="3233">
      <formula>(IF($C405=9,1,0)=1)</formula>
    </cfRule>
    <cfRule type="expression" dxfId="2434" priority="3234">
      <formula>$J405=1</formula>
    </cfRule>
  </conditionalFormatting>
  <conditionalFormatting sqref="D405">
    <cfRule type="expression" dxfId="2433" priority="3213">
      <formula>$H405&lt;0</formula>
    </cfRule>
    <cfRule type="expression" dxfId="2432" priority="3214">
      <formula>(IF($C405=1,1,0)=1)</formula>
    </cfRule>
    <cfRule type="expression" dxfId="2431" priority="3215">
      <formula>(IF($C405=2,1,0)=1)</formula>
    </cfRule>
    <cfRule type="expression" dxfId="2430" priority="3216">
      <formula>(IF($C405=3,1,0)=1)</formula>
    </cfRule>
    <cfRule type="expression" dxfId="2429" priority="3217">
      <formula>(IF($C405=4,1,0)=1)</formula>
    </cfRule>
    <cfRule type="expression" dxfId="2428" priority="3218">
      <formula>(IF($C405=5,1,0)=1)</formula>
    </cfRule>
    <cfRule type="expression" dxfId="2427" priority="3219">
      <formula>(IF($C405=6,1,0)=1)</formula>
    </cfRule>
    <cfRule type="expression" dxfId="2426" priority="3220">
      <formula>(IF($C405=7,1,0)=1)</formula>
    </cfRule>
    <cfRule type="expression" dxfId="2425" priority="3221">
      <formula>(IF($C405=8,1,0)=1)</formula>
    </cfRule>
    <cfRule type="expression" dxfId="2424" priority="3222">
      <formula>(IF($C405=9,1,0)=1)</formula>
    </cfRule>
    <cfRule type="expression" dxfId="2423" priority="3223">
      <formula>$H405=1</formula>
    </cfRule>
  </conditionalFormatting>
  <conditionalFormatting sqref="E405">
    <cfRule type="expression" dxfId="2422" priority="3202">
      <formula>$J405&lt;0</formula>
    </cfRule>
    <cfRule type="expression" dxfId="2421" priority="3203">
      <formula>(IF($C405=1,1,0)=1)</formula>
    </cfRule>
    <cfRule type="expression" dxfId="2420" priority="3204">
      <formula>(IF($C405=2,1,0)=1)</formula>
    </cfRule>
    <cfRule type="expression" dxfId="2419" priority="3205">
      <formula>(IF($C405=3,1,0)=1)</formula>
    </cfRule>
    <cfRule type="expression" dxfId="2418" priority="3206">
      <formula>(IF($C405=4,1,0)=1)</formula>
    </cfRule>
    <cfRule type="expression" dxfId="2417" priority="3207">
      <formula>(IF($C405=5,1,0)=1)</formula>
    </cfRule>
    <cfRule type="expression" dxfId="2416" priority="3208">
      <formula>(IF($C405=6,1,0)=1)</formula>
    </cfRule>
    <cfRule type="expression" dxfId="2415" priority="3209">
      <formula>(IF($C405=7,1,0)=1)</formula>
    </cfRule>
    <cfRule type="expression" dxfId="2414" priority="3210">
      <formula>(IF($C405=8,1,0)=1)</formula>
    </cfRule>
    <cfRule type="expression" dxfId="2413" priority="3211">
      <formula>(IF($C405=9,1,0)=1)</formula>
    </cfRule>
    <cfRule type="expression" dxfId="2412" priority="3212">
      <formula>$J405=1</formula>
    </cfRule>
  </conditionalFormatting>
  <conditionalFormatting sqref="E405">
    <cfRule type="expression" dxfId="2411" priority="3191">
      <formula>$J405&lt;0</formula>
    </cfRule>
    <cfRule type="expression" dxfId="2410" priority="3192">
      <formula>(IF($C405=1,1,0)=1)</formula>
    </cfRule>
    <cfRule type="expression" dxfId="2409" priority="3193">
      <formula>(IF($C405=2,1,0)=1)</formula>
    </cfRule>
    <cfRule type="expression" dxfId="2408" priority="3194">
      <formula>(IF($C405=3,1,0)=1)</formula>
    </cfRule>
    <cfRule type="expression" dxfId="2407" priority="3195">
      <formula>(IF($C405=4,1,0)=1)</formula>
    </cfRule>
    <cfRule type="expression" dxfId="2406" priority="3196">
      <formula>(IF($C405=5,1,0)=1)</formula>
    </cfRule>
    <cfRule type="expression" dxfId="2405" priority="3197">
      <formula>(IF($C405=6,1,0)=1)</formula>
    </cfRule>
    <cfRule type="expression" dxfId="2404" priority="3198">
      <formula>(IF($C405=7,1,0)=1)</formula>
    </cfRule>
    <cfRule type="expression" dxfId="2403" priority="3199">
      <formula>(IF($C405=8,1,0)=1)</formula>
    </cfRule>
    <cfRule type="expression" dxfId="2402" priority="3200">
      <formula>(IF($C405=9,1,0)=1)</formula>
    </cfRule>
    <cfRule type="expression" dxfId="2401" priority="3201">
      <formula>$J405=1</formula>
    </cfRule>
  </conditionalFormatting>
  <conditionalFormatting sqref="P405 L405">
    <cfRule type="expression" dxfId="2400" priority="3190">
      <formula>(IF($C405=0,1,0)=1)</formula>
    </cfRule>
  </conditionalFormatting>
  <conditionalFormatting sqref="S420">
    <cfRule type="dataBar" priority="3189">
      <dataBar>
        <cfvo type="num" val="0"/>
        <cfvo type="num" val="1"/>
        <color theme="6" tint="0.39997558519241921"/>
      </dataBar>
    </cfRule>
  </conditionalFormatting>
  <conditionalFormatting sqref="H420">
    <cfRule type="iconSet" priority="3188">
      <iconSet iconSet="3Symbols" showValue="0">
        <cfvo type="percent" val="0"/>
        <cfvo type="num" val="0"/>
        <cfvo type="num" val="1"/>
      </iconSet>
    </cfRule>
  </conditionalFormatting>
  <conditionalFormatting sqref="C420 F420">
    <cfRule type="expression" dxfId="2399" priority="3177">
      <formula>$H420&lt;0</formula>
    </cfRule>
    <cfRule type="expression" dxfId="2398" priority="3178">
      <formula>(IF($C420=1,1,0)=1)</formula>
    </cfRule>
    <cfRule type="expression" dxfId="2397" priority="3179">
      <formula>(IF($C420=2,1,0)=1)</formula>
    </cfRule>
    <cfRule type="expression" dxfId="2396" priority="3180">
      <formula>(IF($C420=3,1,0)=1)</formula>
    </cfRule>
    <cfRule type="expression" dxfId="2395" priority="3181">
      <formula>(IF($C420=4,1,0)=1)</formula>
    </cfRule>
    <cfRule type="expression" dxfId="2394" priority="3182">
      <formula>(IF($C420=5,1,0)=1)</formula>
    </cfRule>
    <cfRule type="expression" dxfId="2393" priority="3183">
      <formula>(IF($C420=6,1,0)=1)</formula>
    </cfRule>
    <cfRule type="expression" dxfId="2392" priority="3184">
      <formula>(IF($C420=7,1,0)=1)</formula>
    </cfRule>
    <cfRule type="expression" dxfId="2391" priority="3185">
      <formula>(IF($C420=8,1,0)=1)</formula>
    </cfRule>
    <cfRule type="expression" dxfId="2390" priority="3186">
      <formula>(IF($C420=9,1,0)=1)</formula>
    </cfRule>
    <cfRule type="expression" dxfId="2389" priority="3187">
      <formula>$H420=1</formula>
    </cfRule>
  </conditionalFormatting>
  <conditionalFormatting sqref="D420">
    <cfRule type="expression" dxfId="2388" priority="3166">
      <formula>$H420&lt;0</formula>
    </cfRule>
    <cfRule type="expression" dxfId="2387" priority="3167">
      <formula>(IF($C420=1,1,0)=1)</formula>
    </cfRule>
    <cfRule type="expression" dxfId="2386" priority="3168">
      <formula>(IF($C420=2,1,0)=1)</formula>
    </cfRule>
    <cfRule type="expression" dxfId="2385" priority="3169">
      <formula>(IF($C420=3,1,0)=1)</formula>
    </cfRule>
    <cfRule type="expression" dxfId="2384" priority="3170">
      <formula>(IF($C420=4,1,0)=1)</formula>
    </cfRule>
    <cfRule type="expression" dxfId="2383" priority="3171">
      <formula>(IF($C420=5,1,0)=1)</formula>
    </cfRule>
    <cfRule type="expression" dxfId="2382" priority="3172">
      <formula>(IF($C420=6,1,0)=1)</formula>
    </cfRule>
    <cfRule type="expression" dxfId="2381" priority="3173">
      <formula>(IF($C420=7,1,0)=1)</formula>
    </cfRule>
    <cfRule type="expression" dxfId="2380" priority="3174">
      <formula>(IF($C420=8,1,0)=1)</formula>
    </cfRule>
    <cfRule type="expression" dxfId="2379" priority="3175">
      <formula>(IF($C420=9,1,0)=1)</formula>
    </cfRule>
    <cfRule type="expression" dxfId="2378" priority="3176">
      <formula>$H420=1</formula>
    </cfRule>
  </conditionalFormatting>
  <conditionalFormatting sqref="E420">
    <cfRule type="expression" dxfId="2377" priority="3155">
      <formula>$J420&lt;0</formula>
    </cfRule>
    <cfRule type="expression" dxfId="2376" priority="3156">
      <formula>(IF($C420=1,1,0)=1)</formula>
    </cfRule>
    <cfRule type="expression" dxfId="2375" priority="3157">
      <formula>(IF($C420=2,1,0)=1)</formula>
    </cfRule>
    <cfRule type="expression" dxfId="2374" priority="3158">
      <formula>(IF($C420=3,1,0)=1)</formula>
    </cfRule>
    <cfRule type="expression" dxfId="2373" priority="3159">
      <formula>(IF($C420=4,1,0)=1)</formula>
    </cfRule>
    <cfRule type="expression" dxfId="2372" priority="3160">
      <formula>(IF($C420=5,1,0)=1)</formula>
    </cfRule>
    <cfRule type="expression" dxfId="2371" priority="3161">
      <formula>(IF($C420=6,1,0)=1)</formula>
    </cfRule>
    <cfRule type="expression" dxfId="2370" priority="3162">
      <formula>(IF($C420=7,1,0)=1)</formula>
    </cfRule>
    <cfRule type="expression" dxfId="2369" priority="3163">
      <formula>(IF($C420=8,1,0)=1)</formula>
    </cfRule>
    <cfRule type="expression" dxfId="2368" priority="3164">
      <formula>(IF($C420=9,1,0)=1)</formula>
    </cfRule>
    <cfRule type="expression" dxfId="2367" priority="3165">
      <formula>$J420=1</formula>
    </cfRule>
  </conditionalFormatting>
  <conditionalFormatting sqref="E420">
    <cfRule type="expression" dxfId="2366" priority="3144">
      <formula>$J420&lt;0</formula>
    </cfRule>
    <cfRule type="expression" dxfId="2365" priority="3145">
      <formula>(IF($C420=1,1,0)=1)</formula>
    </cfRule>
    <cfRule type="expression" dxfId="2364" priority="3146">
      <formula>(IF($C420=2,1,0)=1)</formula>
    </cfRule>
    <cfRule type="expression" dxfId="2363" priority="3147">
      <formula>(IF($C420=3,1,0)=1)</formula>
    </cfRule>
    <cfRule type="expression" dxfId="2362" priority="3148">
      <formula>(IF($C420=4,1,0)=1)</formula>
    </cfRule>
    <cfRule type="expression" dxfId="2361" priority="3149">
      <formula>(IF($C420=5,1,0)=1)</formula>
    </cfRule>
    <cfRule type="expression" dxfId="2360" priority="3150">
      <formula>(IF($C420=6,1,0)=1)</formula>
    </cfRule>
    <cfRule type="expression" dxfId="2359" priority="3151">
      <formula>(IF($C420=7,1,0)=1)</formula>
    </cfRule>
    <cfRule type="expression" dxfId="2358" priority="3152">
      <formula>(IF($C420=8,1,0)=1)</formula>
    </cfRule>
    <cfRule type="expression" dxfId="2357" priority="3153">
      <formula>(IF($C420=9,1,0)=1)</formula>
    </cfRule>
    <cfRule type="expression" dxfId="2356" priority="3154">
      <formula>$J420=1</formula>
    </cfRule>
  </conditionalFormatting>
  <conditionalFormatting sqref="G420">
    <cfRule type="expression" dxfId="2355" priority="3133">
      <formula>$J420&lt;0</formula>
    </cfRule>
    <cfRule type="expression" dxfId="2354" priority="3134">
      <formula>(IF($C420=1,1,0)=1)</formula>
    </cfRule>
    <cfRule type="expression" dxfId="2353" priority="3135">
      <formula>(IF($C420=2,1,0)=1)</formula>
    </cfRule>
    <cfRule type="expression" dxfId="2352" priority="3136">
      <formula>(IF($C420=3,1,0)=1)</formula>
    </cfRule>
    <cfRule type="expression" dxfId="2351" priority="3137">
      <formula>(IF($C420=4,1,0)=1)</formula>
    </cfRule>
    <cfRule type="expression" dxfId="2350" priority="3138">
      <formula>(IF($C420=5,1,0)=1)</formula>
    </cfRule>
    <cfRule type="expression" dxfId="2349" priority="3139">
      <formula>(IF($C420=6,1,0)=1)</formula>
    </cfRule>
    <cfRule type="expression" dxfId="2348" priority="3140">
      <formula>(IF($C420=7,1,0)=1)</formula>
    </cfRule>
    <cfRule type="expression" dxfId="2347" priority="3141">
      <formula>(IF($C420=8,1,0)=1)</formula>
    </cfRule>
    <cfRule type="expression" dxfId="2346" priority="3142">
      <formula>(IF($C420=9,1,0)=1)</formula>
    </cfRule>
    <cfRule type="expression" dxfId="2345" priority="3143">
      <formula>$J420=1</formula>
    </cfRule>
  </conditionalFormatting>
  <conditionalFormatting sqref="P420 L420">
    <cfRule type="expression" dxfId="2344" priority="3132">
      <formula>(IF($C420=0,1,0)=1)</formula>
    </cfRule>
  </conditionalFormatting>
  <conditionalFormatting sqref="S445">
    <cfRule type="dataBar" priority="3131">
      <dataBar>
        <cfvo type="num" val="0"/>
        <cfvo type="num" val="1"/>
        <color theme="6" tint="0.39997558519241921"/>
      </dataBar>
    </cfRule>
  </conditionalFormatting>
  <conditionalFormatting sqref="H445">
    <cfRule type="iconSet" priority="3130">
      <iconSet iconSet="3Symbols" showValue="0">
        <cfvo type="percent" val="0"/>
        <cfvo type="num" val="0"/>
        <cfvo type="num" val="1"/>
      </iconSet>
    </cfRule>
  </conditionalFormatting>
  <conditionalFormatting sqref="H445">
    <cfRule type="iconSet" priority="3129">
      <iconSet iconSet="3Symbols" showValue="0">
        <cfvo type="percent" val="0"/>
        <cfvo type="num" val="0"/>
        <cfvo type="num" val="1"/>
      </iconSet>
    </cfRule>
  </conditionalFormatting>
  <conditionalFormatting sqref="C445:G445">
    <cfRule type="expression" dxfId="2343" priority="3118">
      <formula>$H445&lt;0</formula>
    </cfRule>
    <cfRule type="expression" dxfId="2342" priority="3119">
      <formula>(IF($C445=1,1,0)=1)</formula>
    </cfRule>
    <cfRule type="expression" dxfId="2341" priority="3120">
      <formula>(IF($C445=2,1,0)=1)</formula>
    </cfRule>
    <cfRule type="expression" dxfId="2340" priority="3121">
      <formula>(IF($C445=3,1,0)=1)</formula>
    </cfRule>
    <cfRule type="expression" dxfId="2339" priority="3122">
      <formula>(IF($C445=4,1,0)=1)</formula>
    </cfRule>
    <cfRule type="expression" dxfId="2338" priority="3123">
      <formula>(IF($C445=5,1,0)=1)</formula>
    </cfRule>
    <cfRule type="expression" dxfId="2337" priority="3124">
      <formula>(IF($C445=6,1,0)=1)</formula>
    </cfRule>
    <cfRule type="expression" dxfId="2336" priority="3125">
      <formula>(IF($C445=7,1,0)=1)</formula>
    </cfRule>
    <cfRule type="expression" dxfId="2335" priority="3126">
      <formula>(IF($C445=8,1,0)=1)</formula>
    </cfRule>
    <cfRule type="expression" dxfId="2334" priority="3127">
      <formula>(IF($C445=9,1,0)=1)</formula>
    </cfRule>
    <cfRule type="expression" dxfId="2333" priority="3128">
      <formula>$H445=1</formula>
    </cfRule>
  </conditionalFormatting>
  <conditionalFormatting sqref="P445 L445">
    <cfRule type="expression" dxfId="2332" priority="3117">
      <formula>(IF($C445=0,1,0)=1)</formula>
    </cfRule>
  </conditionalFormatting>
  <conditionalFormatting sqref="S518:S520">
    <cfRule type="dataBar" priority="3116">
      <dataBar>
        <cfvo type="num" val="0"/>
        <cfvo type="num" val="1"/>
        <color theme="6" tint="0.39997558519241921"/>
      </dataBar>
    </cfRule>
  </conditionalFormatting>
  <conditionalFormatting sqref="H518:H520">
    <cfRule type="iconSet" priority="3115">
      <iconSet iconSet="3Symbols" showValue="0">
        <cfvo type="percent" val="0"/>
        <cfvo type="num" val="0"/>
        <cfvo type="num" val="1"/>
      </iconSet>
    </cfRule>
  </conditionalFormatting>
  <conditionalFormatting sqref="C518:G520">
    <cfRule type="expression" dxfId="2331" priority="3104">
      <formula>$H518&lt;0</formula>
    </cfRule>
    <cfRule type="expression" dxfId="2330" priority="3105">
      <formula>(IF($C518=1,1,0)=1)</formula>
    </cfRule>
    <cfRule type="expression" dxfId="2329" priority="3106">
      <formula>(IF($C518=2,1,0)=1)</formula>
    </cfRule>
    <cfRule type="expression" dxfId="2328" priority="3107">
      <formula>(IF($C518=3,1,0)=1)</formula>
    </cfRule>
    <cfRule type="expression" dxfId="2327" priority="3108">
      <formula>(IF($C518=4,1,0)=1)</formula>
    </cfRule>
    <cfRule type="expression" dxfId="2326" priority="3109">
      <formula>(IF($C518=5,1,0)=1)</formula>
    </cfRule>
    <cfRule type="expression" dxfId="2325" priority="3110">
      <formula>(IF($C518=6,1,0)=1)</formula>
    </cfRule>
    <cfRule type="expression" dxfId="2324" priority="3111">
      <formula>(IF($C518=7,1,0)=1)</formula>
    </cfRule>
    <cfRule type="expression" dxfId="2323" priority="3112">
      <formula>(IF($C518=8,1,0)=1)</formula>
    </cfRule>
    <cfRule type="expression" dxfId="2322" priority="3113">
      <formula>(IF($C518=9,1,0)=1)</formula>
    </cfRule>
    <cfRule type="expression" dxfId="2321" priority="3114">
      <formula>$H518=1</formula>
    </cfRule>
  </conditionalFormatting>
  <conditionalFormatting sqref="P518:P520 L518:L520">
    <cfRule type="expression" dxfId="2320" priority="3103">
      <formula>(IF($C518=0,1,0)=1)</formula>
    </cfRule>
  </conditionalFormatting>
  <conditionalFormatting sqref="H518:H520">
    <cfRule type="iconSet" priority="3102">
      <iconSet iconSet="3Symbols" showValue="0">
        <cfvo type="percent" val="0"/>
        <cfvo type="num" val="0"/>
        <cfvo type="num" val="1"/>
      </iconSet>
    </cfRule>
  </conditionalFormatting>
  <conditionalFormatting sqref="S587:S589">
    <cfRule type="dataBar" priority="3101">
      <dataBar>
        <cfvo type="num" val="0"/>
        <cfvo type="num" val="1"/>
        <color theme="6" tint="0.39997558519241921"/>
      </dataBar>
    </cfRule>
  </conditionalFormatting>
  <conditionalFormatting sqref="C587:G589">
    <cfRule type="expression" dxfId="2319" priority="3090">
      <formula>$H587&lt;0</formula>
    </cfRule>
    <cfRule type="expression" dxfId="2318" priority="3091">
      <formula>(IF($C587=1,1,0)=1)</formula>
    </cfRule>
    <cfRule type="expression" dxfId="2317" priority="3092">
      <formula>(IF($C587=2,1,0)=1)</formula>
    </cfRule>
    <cfRule type="expression" dxfId="2316" priority="3093">
      <formula>(IF($C587=3,1,0)=1)</formula>
    </cfRule>
    <cfRule type="expression" dxfId="2315" priority="3094">
      <formula>(IF($C587=4,1,0)=1)</formula>
    </cfRule>
    <cfRule type="expression" dxfId="2314" priority="3095">
      <formula>(IF($C587=5,1,0)=1)</formula>
    </cfRule>
    <cfRule type="expression" dxfId="2313" priority="3096">
      <formula>(IF($C587=6,1,0)=1)</formula>
    </cfRule>
    <cfRule type="expression" dxfId="2312" priority="3097">
      <formula>(IF($C587=7,1,0)=1)</formula>
    </cfRule>
    <cfRule type="expression" dxfId="2311" priority="3098">
      <formula>(IF($C587=8,1,0)=1)</formula>
    </cfRule>
    <cfRule type="expression" dxfId="2310" priority="3099">
      <formula>(IF($C587=9,1,0)=1)</formula>
    </cfRule>
    <cfRule type="expression" dxfId="2309" priority="3100">
      <formula>$H587=1</formula>
    </cfRule>
  </conditionalFormatting>
  <conditionalFormatting sqref="P587:P589 L587:L589">
    <cfRule type="expression" dxfId="2308" priority="3089">
      <formula>(IF($C587=0,1,0)=1)</formula>
    </cfRule>
  </conditionalFormatting>
  <conditionalFormatting sqref="H587:H589">
    <cfRule type="iconSet" priority="3088">
      <iconSet iconSet="3Symbols" showValue="0">
        <cfvo type="percent" val="0"/>
        <cfvo type="num" val="0"/>
        <cfvo type="num" val="1"/>
      </iconSet>
    </cfRule>
  </conditionalFormatting>
  <conditionalFormatting sqref="H587:H589">
    <cfRule type="iconSet" priority="3087">
      <iconSet iconSet="3Symbols" showValue="0">
        <cfvo type="percent" val="0"/>
        <cfvo type="num" val="0"/>
        <cfvo type="num" val="1"/>
      </iconSet>
    </cfRule>
  </conditionalFormatting>
  <conditionalFormatting sqref="H587:H589">
    <cfRule type="iconSet" priority="3086">
      <iconSet iconSet="3Symbols" showValue="0">
        <cfvo type="percent" val="0"/>
        <cfvo type="num" val="0"/>
        <cfvo type="num" val="1"/>
      </iconSet>
    </cfRule>
  </conditionalFormatting>
  <conditionalFormatting sqref="H587:H589">
    <cfRule type="iconSet" priority="3085">
      <iconSet iconSet="3Symbols" showValue="0">
        <cfvo type="percent" val="0"/>
        <cfvo type="num" val="0"/>
        <cfvo type="num" val="1"/>
      </iconSet>
    </cfRule>
  </conditionalFormatting>
  <conditionalFormatting sqref="S3322">
    <cfRule type="dataBar" priority="3072">
      <dataBar>
        <cfvo type="num" val="0"/>
        <cfvo type="num" val="1"/>
        <color theme="6" tint="0.39997558519241921"/>
      </dataBar>
    </cfRule>
  </conditionalFormatting>
  <conditionalFormatting sqref="H3322:H3323">
    <cfRule type="iconSet" priority="3073">
      <iconSet iconSet="3Symbols" showValue="0">
        <cfvo type="percent" val="0"/>
        <cfvo type="num" val="0"/>
        <cfvo type="num" val="1"/>
      </iconSet>
    </cfRule>
  </conditionalFormatting>
  <conditionalFormatting sqref="C3322:G3322">
    <cfRule type="expression" dxfId="2307" priority="3074">
      <formula>$H3322&lt;0</formula>
    </cfRule>
    <cfRule type="expression" dxfId="2306" priority="3075">
      <formula>(IF($C3322=1,1,0)=1)</formula>
    </cfRule>
    <cfRule type="expression" dxfId="2305" priority="3076">
      <formula>(IF($C3322=2,1,0)=1)</formula>
    </cfRule>
    <cfRule type="expression" dxfId="2304" priority="3077">
      <formula>(IF($C3322=3,1,0)=1)</formula>
    </cfRule>
    <cfRule type="expression" dxfId="2303" priority="3078">
      <formula>(IF($C3322=4,1,0)=1)</formula>
    </cfRule>
    <cfRule type="expression" dxfId="2302" priority="3079">
      <formula>(IF($C3322=5,1,0)=1)</formula>
    </cfRule>
    <cfRule type="expression" dxfId="2301" priority="3080">
      <formula>(IF($C3322=6,1,0)=1)</formula>
    </cfRule>
    <cfRule type="expression" dxfId="2300" priority="3081">
      <formula>(IF($C3322=7,1,0)=1)</formula>
    </cfRule>
    <cfRule type="expression" dxfId="2299" priority="3082">
      <formula>(IF($C3322=8,1,0)=1)</formula>
    </cfRule>
    <cfRule type="expression" dxfId="2298" priority="3083">
      <formula>(IF($C3322=9,1,0)=1)</formula>
    </cfRule>
    <cfRule type="expression" dxfId="2297" priority="3084">
      <formula>$H3322=1</formula>
    </cfRule>
  </conditionalFormatting>
  <conditionalFormatting sqref="P3322 L3322">
    <cfRule type="expression" dxfId="2296" priority="3071">
      <formula>(IF($C3322=0,1,0)=1)</formula>
    </cfRule>
  </conditionalFormatting>
  <conditionalFormatting sqref="S3345">
    <cfRule type="dataBar" priority="3058">
      <dataBar>
        <cfvo type="num" val="0"/>
        <cfvo type="num" val="1"/>
        <color theme="6" tint="0.39997558519241921"/>
      </dataBar>
    </cfRule>
  </conditionalFormatting>
  <conditionalFormatting sqref="D3337:D3339 C3345 E3345:F3345 D3343:D3345">
    <cfRule type="expression" dxfId="2295" priority="3059">
      <formula>$H3337&lt;0</formula>
    </cfRule>
    <cfRule type="expression" dxfId="2294" priority="3060">
      <formula>(IF($C3337=1,1,0)=1)</formula>
    </cfRule>
    <cfRule type="expression" dxfId="2293" priority="3061">
      <formula>(IF($C3337=2,1,0)=1)</formula>
    </cfRule>
    <cfRule type="expression" dxfId="2292" priority="3062">
      <formula>(IF($C3337=3,1,0)=1)</formula>
    </cfRule>
    <cfRule type="expression" dxfId="2291" priority="3063">
      <formula>(IF($C3337=4,1,0)=1)</formula>
    </cfRule>
    <cfRule type="expression" dxfId="2290" priority="3064">
      <formula>(IF($C3337=5,1,0)=1)</formula>
    </cfRule>
    <cfRule type="expression" dxfId="2289" priority="3065">
      <formula>(IF($C3337=6,1,0)=1)</formula>
    </cfRule>
    <cfRule type="expression" dxfId="2288" priority="3066">
      <formula>(IF($C3337=7,1,0)=1)</formula>
    </cfRule>
    <cfRule type="expression" dxfId="2287" priority="3067">
      <formula>(IF($C3337=8,1,0)=1)</formula>
    </cfRule>
    <cfRule type="expression" dxfId="2286" priority="3068">
      <formula>(IF($C3337=9,1,0)=1)</formula>
    </cfRule>
    <cfRule type="expression" dxfId="2285" priority="3069">
      <formula>$H3337=1</formula>
    </cfRule>
  </conditionalFormatting>
  <conditionalFormatting sqref="G3345">
    <cfRule type="expression" dxfId="2284" priority="3047">
      <formula>$J3345&lt;0</formula>
    </cfRule>
    <cfRule type="expression" dxfId="2283" priority="3048">
      <formula>(IF($C3345=1,1,0)=1)</formula>
    </cfRule>
    <cfRule type="expression" dxfId="2282" priority="3049">
      <formula>(IF($C3345=2,1,0)=1)</formula>
    </cfRule>
    <cfRule type="expression" dxfId="2281" priority="3050">
      <formula>(IF($C3345=3,1,0)=1)</formula>
    </cfRule>
    <cfRule type="expression" dxfId="2280" priority="3051">
      <formula>(IF($C3345=4,1,0)=1)</formula>
    </cfRule>
    <cfRule type="expression" dxfId="2279" priority="3052">
      <formula>(IF($C3345=5,1,0)=1)</formula>
    </cfRule>
    <cfRule type="expression" dxfId="2278" priority="3053">
      <formula>(IF($C3345=6,1,0)=1)</formula>
    </cfRule>
    <cfRule type="expression" dxfId="2277" priority="3054">
      <formula>(IF($C3345=7,1,0)=1)</formula>
    </cfRule>
    <cfRule type="expression" dxfId="2276" priority="3055">
      <formula>(IF($C3345=8,1,0)=1)</formula>
    </cfRule>
    <cfRule type="expression" dxfId="2275" priority="3056">
      <formula>(IF($C3345=9,1,0)=1)</formula>
    </cfRule>
    <cfRule type="expression" dxfId="2274" priority="3057">
      <formula>$J3345=1</formula>
    </cfRule>
  </conditionalFormatting>
  <conditionalFormatting sqref="L3338:L3339 P3338:P3339 P3345 L3345">
    <cfRule type="expression" dxfId="2273" priority="3046">
      <formula>(IF($C3338=0,1,0)=1)</formula>
    </cfRule>
  </conditionalFormatting>
  <conditionalFormatting sqref="S3323:S3325">
    <cfRule type="dataBar" priority="3033">
      <dataBar>
        <cfvo type="num" val="0"/>
        <cfvo type="num" val="1"/>
        <color theme="6" tint="0.39997558519241921"/>
      </dataBar>
    </cfRule>
  </conditionalFormatting>
  <conditionalFormatting sqref="C3323:G3324 C3325:E3325 G3325 G3327 C3327:E3327 D3328">
    <cfRule type="expression" dxfId="2272" priority="3034">
      <formula>$H3323&lt;0</formula>
    </cfRule>
    <cfRule type="expression" dxfId="2271" priority="3035">
      <formula>(IF($C3323=1,1,0)=1)</formula>
    </cfRule>
    <cfRule type="expression" dxfId="2270" priority="3036">
      <formula>(IF($C3323=2,1,0)=1)</formula>
    </cfRule>
    <cfRule type="expression" dxfId="2269" priority="3037">
      <formula>(IF($C3323=3,1,0)=1)</formula>
    </cfRule>
    <cfRule type="expression" dxfId="2268" priority="3038">
      <formula>(IF($C3323=4,1,0)=1)</formula>
    </cfRule>
    <cfRule type="expression" dxfId="2267" priority="3039">
      <formula>(IF($C3323=5,1,0)=1)</formula>
    </cfRule>
    <cfRule type="expression" dxfId="2266" priority="3040">
      <formula>(IF($C3323=6,1,0)=1)</formula>
    </cfRule>
    <cfRule type="expression" dxfId="2265" priority="3041">
      <formula>(IF($C3323=7,1,0)=1)</formula>
    </cfRule>
    <cfRule type="expression" dxfId="2264" priority="3042">
      <formula>(IF($C3323=8,1,0)=1)</formula>
    </cfRule>
    <cfRule type="expression" dxfId="2263" priority="3043">
      <formula>(IF($C3323=9,1,0)=1)</formula>
    </cfRule>
    <cfRule type="expression" dxfId="2262" priority="3044">
      <formula>$H3323=1</formula>
    </cfRule>
  </conditionalFormatting>
  <conditionalFormatting sqref="S3338">
    <cfRule type="dataBar" priority="3020">
      <dataBar>
        <cfvo type="num" val="0"/>
        <cfvo type="num" val="1"/>
        <color theme="6" tint="0.39997558519241921"/>
      </dataBar>
    </cfRule>
  </conditionalFormatting>
  <conditionalFormatting sqref="H3338">
    <cfRule type="iconSet" priority="3021">
      <iconSet iconSet="3Symbols" showValue="0">
        <cfvo type="percent" val="0"/>
        <cfvo type="num" val="0"/>
        <cfvo type="num" val="1"/>
      </iconSet>
    </cfRule>
  </conditionalFormatting>
  <conditionalFormatting sqref="C3338 F3337:F3339">
    <cfRule type="expression" dxfId="2261" priority="3022">
      <formula>$H3337&lt;0</formula>
    </cfRule>
    <cfRule type="expression" dxfId="2260" priority="3023">
      <formula>(IF($C3337=1,1,0)=1)</formula>
    </cfRule>
    <cfRule type="expression" dxfId="2259" priority="3024">
      <formula>(IF($C3337=2,1,0)=1)</formula>
    </cfRule>
    <cfRule type="expression" dxfId="2258" priority="3025">
      <formula>(IF($C3337=3,1,0)=1)</formula>
    </cfRule>
    <cfRule type="expression" dxfId="2257" priority="3026">
      <formula>(IF($C3337=4,1,0)=1)</formula>
    </cfRule>
    <cfRule type="expression" dxfId="2256" priority="3027">
      <formula>(IF($C3337=5,1,0)=1)</formula>
    </cfRule>
    <cfRule type="expression" dxfId="2255" priority="3028">
      <formula>(IF($C3337=6,1,0)=1)</formula>
    </cfRule>
    <cfRule type="expression" dxfId="2254" priority="3029">
      <formula>(IF($C3337=7,1,0)=1)</formula>
    </cfRule>
    <cfRule type="expression" dxfId="2253" priority="3030">
      <formula>(IF($C3337=8,1,0)=1)</formula>
    </cfRule>
    <cfRule type="expression" dxfId="2252" priority="3031">
      <formula>(IF($C3337=9,1,0)=1)</formula>
    </cfRule>
    <cfRule type="expression" dxfId="2251" priority="3032">
      <formula>$H3337=1</formula>
    </cfRule>
  </conditionalFormatting>
  <conditionalFormatting sqref="G3338">
    <cfRule type="expression" dxfId="2250" priority="3009">
      <formula>$J3338&lt;0</formula>
    </cfRule>
    <cfRule type="expression" dxfId="2249" priority="3010">
      <formula>(IF($C3338=1,1,0)=1)</formula>
    </cfRule>
    <cfRule type="expression" dxfId="2248" priority="3011">
      <formula>(IF($C3338=2,1,0)=1)</formula>
    </cfRule>
    <cfRule type="expression" dxfId="2247" priority="3012">
      <formula>(IF($C3338=3,1,0)=1)</formula>
    </cfRule>
    <cfRule type="expression" dxfId="2246" priority="3013">
      <formula>(IF($C3338=4,1,0)=1)</formula>
    </cfRule>
    <cfRule type="expression" dxfId="2245" priority="3014">
      <formula>(IF($C3338=5,1,0)=1)</formula>
    </cfRule>
    <cfRule type="expression" dxfId="2244" priority="3015">
      <formula>(IF($C3338=6,1,0)=1)</formula>
    </cfRule>
    <cfRule type="expression" dxfId="2243" priority="3016">
      <formula>(IF($C3338=7,1,0)=1)</formula>
    </cfRule>
    <cfRule type="expression" dxfId="2242" priority="3017">
      <formula>(IF($C3338=8,1,0)=1)</formula>
    </cfRule>
    <cfRule type="expression" dxfId="2241" priority="3018">
      <formula>(IF($C3338=9,1,0)=1)</formula>
    </cfRule>
    <cfRule type="expression" dxfId="2240" priority="3019">
      <formula>$J3338=1</formula>
    </cfRule>
  </conditionalFormatting>
  <conditionalFormatting sqref="S3328">
    <cfRule type="dataBar" priority="2996">
      <dataBar>
        <cfvo type="num" val="0"/>
        <cfvo type="num" val="1"/>
        <color theme="6" tint="0.39997558519241921"/>
      </dataBar>
    </cfRule>
  </conditionalFormatting>
  <conditionalFormatting sqref="H3328">
    <cfRule type="iconSet" priority="2997">
      <iconSet iconSet="3Symbols" showValue="0">
        <cfvo type="percent" val="0"/>
        <cfvo type="num" val="0"/>
        <cfvo type="num" val="1"/>
      </iconSet>
    </cfRule>
  </conditionalFormatting>
  <conditionalFormatting sqref="C3328 F3328 D3330:D3331">
    <cfRule type="expression" dxfId="2239" priority="2998">
      <formula>$H3328&lt;0</formula>
    </cfRule>
    <cfRule type="expression" dxfId="2238" priority="2999">
      <formula>(IF($C3328=1,1,0)=1)</formula>
    </cfRule>
    <cfRule type="expression" dxfId="2237" priority="3000">
      <formula>(IF($C3328=2,1,0)=1)</formula>
    </cfRule>
    <cfRule type="expression" dxfId="2236" priority="3001">
      <formula>(IF($C3328=3,1,0)=1)</formula>
    </cfRule>
    <cfRule type="expression" dxfId="2235" priority="3002">
      <formula>(IF($C3328=4,1,0)=1)</formula>
    </cfRule>
    <cfRule type="expression" dxfId="2234" priority="3003">
      <formula>(IF($C3328=5,1,0)=1)</formula>
    </cfRule>
    <cfRule type="expression" dxfId="2233" priority="3004">
      <formula>(IF($C3328=6,1,0)=1)</formula>
    </cfRule>
    <cfRule type="expression" dxfId="2232" priority="3005">
      <formula>(IF($C3328=7,1,0)=1)</formula>
    </cfRule>
    <cfRule type="expression" dxfId="2231" priority="3006">
      <formula>(IF($C3328=8,1,0)=1)</formula>
    </cfRule>
    <cfRule type="expression" dxfId="2230" priority="3007">
      <formula>(IF($C3328=9,1,0)=1)</formula>
    </cfRule>
    <cfRule type="expression" dxfId="2229" priority="3008">
      <formula>$H3328=1</formula>
    </cfRule>
  </conditionalFormatting>
  <conditionalFormatting sqref="G3328">
    <cfRule type="expression" dxfId="2228" priority="2985">
      <formula>$J3328&lt;0</formula>
    </cfRule>
    <cfRule type="expression" dxfId="2227" priority="2986">
      <formula>(IF($C3328=1,1,0)=1)</formula>
    </cfRule>
    <cfRule type="expression" dxfId="2226" priority="2987">
      <formula>(IF($C3328=2,1,0)=1)</formula>
    </cfRule>
    <cfRule type="expression" dxfId="2225" priority="2988">
      <formula>(IF($C3328=3,1,0)=1)</formula>
    </cfRule>
    <cfRule type="expression" dxfId="2224" priority="2989">
      <formula>(IF($C3328=4,1,0)=1)</formula>
    </cfRule>
    <cfRule type="expression" dxfId="2223" priority="2990">
      <formula>(IF($C3328=5,1,0)=1)</formula>
    </cfRule>
    <cfRule type="expression" dxfId="2222" priority="2991">
      <formula>(IF($C3328=6,1,0)=1)</formula>
    </cfRule>
    <cfRule type="expression" dxfId="2221" priority="2992">
      <formula>(IF($C3328=7,1,0)=1)</formula>
    </cfRule>
    <cfRule type="expression" dxfId="2220" priority="2993">
      <formula>(IF($C3328=8,1,0)=1)</formula>
    </cfRule>
    <cfRule type="expression" dxfId="2219" priority="2994">
      <formula>(IF($C3328=9,1,0)=1)</formula>
    </cfRule>
    <cfRule type="expression" dxfId="2218" priority="2995">
      <formula>$J3328=1</formula>
    </cfRule>
  </conditionalFormatting>
  <conditionalFormatting sqref="E3328 E3338">
    <cfRule type="expression" dxfId="2217" priority="2974">
      <formula>$J3328&lt;0</formula>
    </cfRule>
    <cfRule type="expression" dxfId="2216" priority="2975">
      <formula>(IF($C3328=1,1,0)=1)</formula>
    </cfRule>
    <cfRule type="expression" dxfId="2215" priority="2976">
      <formula>(IF($C3328=2,1,0)=1)</formula>
    </cfRule>
    <cfRule type="expression" dxfId="2214" priority="2977">
      <formula>(IF($C3328=3,1,0)=1)</formula>
    </cfRule>
    <cfRule type="expression" dxfId="2213" priority="2978">
      <formula>(IF($C3328=4,1,0)=1)</formula>
    </cfRule>
    <cfRule type="expression" dxfId="2212" priority="2979">
      <formula>(IF($C3328=5,1,0)=1)</formula>
    </cfRule>
    <cfRule type="expression" dxfId="2211" priority="2980">
      <formula>(IF($C3328=6,1,0)=1)</formula>
    </cfRule>
    <cfRule type="expression" dxfId="2210" priority="2981">
      <formula>(IF($C3328=7,1,0)=1)</formula>
    </cfRule>
    <cfRule type="expression" dxfId="2209" priority="2982">
      <formula>(IF($C3328=8,1,0)=1)</formula>
    </cfRule>
    <cfRule type="expression" dxfId="2208" priority="2983">
      <formula>(IF($C3328=9,1,0)=1)</formula>
    </cfRule>
    <cfRule type="expression" dxfId="2207" priority="2984">
      <formula>$J3328=1</formula>
    </cfRule>
  </conditionalFormatting>
  <conditionalFormatting sqref="E3328 E3338">
    <cfRule type="expression" dxfId="2206" priority="2963">
      <formula>$J3328&lt;0</formula>
    </cfRule>
    <cfRule type="expression" dxfId="2205" priority="2964">
      <formula>(IF($C3328=1,1,0)=1)</formula>
    </cfRule>
    <cfRule type="expression" dxfId="2204" priority="2965">
      <formula>(IF($C3328=2,1,0)=1)</formula>
    </cfRule>
    <cfRule type="expression" dxfId="2203" priority="2966">
      <formula>(IF($C3328=3,1,0)=1)</formula>
    </cfRule>
    <cfRule type="expression" dxfId="2202" priority="2967">
      <formula>(IF($C3328=4,1,0)=1)</formula>
    </cfRule>
    <cfRule type="expression" dxfId="2201" priority="2968">
      <formula>(IF($C3328=5,1,0)=1)</formula>
    </cfRule>
    <cfRule type="expression" dxfId="2200" priority="2969">
      <formula>(IF($C3328=6,1,0)=1)</formula>
    </cfRule>
    <cfRule type="expression" dxfId="2199" priority="2970">
      <formula>(IF($C3328=7,1,0)=1)</formula>
    </cfRule>
    <cfRule type="expression" dxfId="2198" priority="2971">
      <formula>(IF($C3328=8,1,0)=1)</formula>
    </cfRule>
    <cfRule type="expression" dxfId="2197" priority="2972">
      <formula>(IF($C3328=9,1,0)=1)</formula>
    </cfRule>
    <cfRule type="expression" dxfId="2196" priority="2973">
      <formula>$J3328=1</formula>
    </cfRule>
  </conditionalFormatting>
  <conditionalFormatting sqref="S3331">
    <cfRule type="dataBar" priority="2950">
      <dataBar>
        <cfvo type="num" val="0"/>
        <cfvo type="num" val="1"/>
        <color theme="6" tint="0.39997558519241921"/>
      </dataBar>
    </cfRule>
  </conditionalFormatting>
  <conditionalFormatting sqref="H3331">
    <cfRule type="iconSet" priority="2951">
      <iconSet iconSet="3Symbols" showValue="0">
        <cfvo type="percent" val="0"/>
        <cfvo type="num" val="0"/>
        <cfvo type="num" val="1"/>
      </iconSet>
    </cfRule>
  </conditionalFormatting>
  <conditionalFormatting sqref="C3331">
    <cfRule type="expression" dxfId="2195" priority="2952">
      <formula>$H3331&lt;0</formula>
    </cfRule>
    <cfRule type="expression" dxfId="2194" priority="2953">
      <formula>(IF($C3331=1,1,0)=1)</formula>
    </cfRule>
    <cfRule type="expression" dxfId="2193" priority="2954">
      <formula>(IF($C3331=2,1,0)=1)</formula>
    </cfRule>
    <cfRule type="expression" dxfId="2192" priority="2955">
      <formula>(IF($C3331=3,1,0)=1)</formula>
    </cfRule>
    <cfRule type="expression" dxfId="2191" priority="2956">
      <formula>(IF($C3331=4,1,0)=1)</formula>
    </cfRule>
    <cfRule type="expression" dxfId="2190" priority="2957">
      <formula>(IF($C3331=5,1,0)=1)</formula>
    </cfRule>
    <cfRule type="expression" dxfId="2189" priority="2958">
      <formula>(IF($C3331=6,1,0)=1)</formula>
    </cfRule>
    <cfRule type="expression" dxfId="2188" priority="2959">
      <formula>(IF($C3331=7,1,0)=1)</formula>
    </cfRule>
    <cfRule type="expression" dxfId="2187" priority="2960">
      <formula>(IF($C3331=8,1,0)=1)</formula>
    </cfRule>
    <cfRule type="expression" dxfId="2186" priority="2961">
      <formula>(IF($C3331=9,1,0)=1)</formula>
    </cfRule>
    <cfRule type="expression" dxfId="2185" priority="2962">
      <formula>$H3331=1</formula>
    </cfRule>
  </conditionalFormatting>
  <conditionalFormatting sqref="G3331">
    <cfRule type="expression" dxfId="2184" priority="2939">
      <formula>$J3331&lt;0</formula>
    </cfRule>
    <cfRule type="expression" dxfId="2183" priority="2940">
      <formula>(IF($C3331=1,1,0)=1)</formula>
    </cfRule>
    <cfRule type="expression" dxfId="2182" priority="2941">
      <formula>(IF($C3331=2,1,0)=1)</formula>
    </cfRule>
    <cfRule type="expression" dxfId="2181" priority="2942">
      <formula>(IF($C3331=3,1,0)=1)</formula>
    </cfRule>
    <cfRule type="expression" dxfId="2180" priority="2943">
      <formula>(IF($C3331=4,1,0)=1)</formula>
    </cfRule>
    <cfRule type="expression" dxfId="2179" priority="2944">
      <formula>(IF($C3331=5,1,0)=1)</formula>
    </cfRule>
    <cfRule type="expression" dxfId="2178" priority="2945">
      <formula>(IF($C3331=6,1,0)=1)</formula>
    </cfRule>
    <cfRule type="expression" dxfId="2177" priority="2946">
      <formula>(IF($C3331=7,1,0)=1)</formula>
    </cfRule>
    <cfRule type="expression" dxfId="2176" priority="2947">
      <formula>(IF($C3331=8,1,0)=1)</formula>
    </cfRule>
    <cfRule type="expression" dxfId="2175" priority="2948">
      <formula>(IF($C3331=9,1,0)=1)</formula>
    </cfRule>
    <cfRule type="expression" dxfId="2174" priority="2949">
      <formula>$J3331=1</formula>
    </cfRule>
  </conditionalFormatting>
  <conditionalFormatting sqref="S3330">
    <cfRule type="dataBar" priority="2926">
      <dataBar>
        <cfvo type="num" val="0"/>
        <cfvo type="num" val="1"/>
        <color theme="6" tint="0.39997558519241921"/>
      </dataBar>
    </cfRule>
  </conditionalFormatting>
  <conditionalFormatting sqref="H3330">
    <cfRule type="iconSet" priority="2927">
      <iconSet iconSet="3Symbols" showValue="0">
        <cfvo type="percent" val="0"/>
        <cfvo type="num" val="0"/>
        <cfvo type="num" val="1"/>
      </iconSet>
    </cfRule>
  </conditionalFormatting>
  <conditionalFormatting sqref="C3330">
    <cfRule type="expression" dxfId="2173" priority="2928">
      <formula>$H3330&lt;0</formula>
    </cfRule>
    <cfRule type="expression" dxfId="2172" priority="2929">
      <formula>(IF($C3330=1,1,0)=1)</formula>
    </cfRule>
    <cfRule type="expression" dxfId="2171" priority="2930">
      <formula>(IF($C3330=2,1,0)=1)</formula>
    </cfRule>
    <cfRule type="expression" dxfId="2170" priority="2931">
      <formula>(IF($C3330=3,1,0)=1)</formula>
    </cfRule>
    <cfRule type="expression" dxfId="2169" priority="2932">
      <formula>(IF($C3330=4,1,0)=1)</formula>
    </cfRule>
    <cfRule type="expression" dxfId="2168" priority="2933">
      <formula>(IF($C3330=5,1,0)=1)</formula>
    </cfRule>
    <cfRule type="expression" dxfId="2167" priority="2934">
      <formula>(IF($C3330=6,1,0)=1)</formula>
    </cfRule>
    <cfRule type="expression" dxfId="2166" priority="2935">
      <formula>(IF($C3330=7,1,0)=1)</formula>
    </cfRule>
    <cfRule type="expression" dxfId="2165" priority="2936">
      <formula>(IF($C3330=8,1,0)=1)</formula>
    </cfRule>
    <cfRule type="expression" dxfId="2164" priority="2937">
      <formula>(IF($C3330=9,1,0)=1)</formula>
    </cfRule>
    <cfRule type="expression" dxfId="2163" priority="2938">
      <formula>$H3330=1</formula>
    </cfRule>
  </conditionalFormatting>
  <conditionalFormatting sqref="G3330">
    <cfRule type="expression" dxfId="2162" priority="2915">
      <formula>$J3330&lt;0</formula>
    </cfRule>
    <cfRule type="expression" dxfId="2161" priority="2916">
      <formula>(IF($C3330=1,1,0)=1)</formula>
    </cfRule>
    <cfRule type="expression" dxfId="2160" priority="2917">
      <formula>(IF($C3330=2,1,0)=1)</formula>
    </cfRule>
    <cfRule type="expression" dxfId="2159" priority="2918">
      <formula>(IF($C3330=3,1,0)=1)</formula>
    </cfRule>
    <cfRule type="expression" dxfId="2158" priority="2919">
      <formula>(IF($C3330=4,1,0)=1)</formula>
    </cfRule>
    <cfRule type="expression" dxfId="2157" priority="2920">
      <formula>(IF($C3330=5,1,0)=1)</formula>
    </cfRule>
    <cfRule type="expression" dxfId="2156" priority="2921">
      <formula>(IF($C3330=6,1,0)=1)</formula>
    </cfRule>
    <cfRule type="expression" dxfId="2155" priority="2922">
      <formula>(IF($C3330=7,1,0)=1)</formula>
    </cfRule>
    <cfRule type="expression" dxfId="2154" priority="2923">
      <formula>(IF($C3330=8,1,0)=1)</formula>
    </cfRule>
    <cfRule type="expression" dxfId="2153" priority="2924">
      <formula>(IF($C3330=9,1,0)=1)</formula>
    </cfRule>
    <cfRule type="expression" dxfId="2152" priority="2925">
      <formula>$J3330=1</formula>
    </cfRule>
  </conditionalFormatting>
  <conditionalFormatting sqref="S3339">
    <cfRule type="dataBar" priority="2902">
      <dataBar>
        <cfvo type="num" val="0"/>
        <cfvo type="num" val="1"/>
        <color theme="6" tint="0.39997558519241921"/>
      </dataBar>
    </cfRule>
  </conditionalFormatting>
  <conditionalFormatting sqref="H3339">
    <cfRule type="iconSet" priority="2903">
      <iconSet iconSet="3Symbols" showValue="0">
        <cfvo type="percent" val="0"/>
        <cfvo type="num" val="0"/>
        <cfvo type="num" val="1"/>
      </iconSet>
    </cfRule>
  </conditionalFormatting>
  <conditionalFormatting sqref="C3339">
    <cfRule type="expression" dxfId="2151" priority="2904">
      <formula>$H3339&lt;0</formula>
    </cfRule>
    <cfRule type="expression" dxfId="2150" priority="2905">
      <formula>(IF($C3339=1,1,0)=1)</formula>
    </cfRule>
    <cfRule type="expression" dxfId="2149" priority="2906">
      <formula>(IF($C3339=2,1,0)=1)</formula>
    </cfRule>
    <cfRule type="expression" dxfId="2148" priority="2907">
      <formula>(IF($C3339=3,1,0)=1)</formula>
    </cfRule>
    <cfRule type="expression" dxfId="2147" priority="2908">
      <formula>(IF($C3339=4,1,0)=1)</formula>
    </cfRule>
    <cfRule type="expression" dxfId="2146" priority="2909">
      <formula>(IF($C3339=5,1,0)=1)</formula>
    </cfRule>
    <cfRule type="expression" dxfId="2145" priority="2910">
      <formula>(IF($C3339=6,1,0)=1)</formula>
    </cfRule>
    <cfRule type="expression" dxfId="2144" priority="2911">
      <formula>(IF($C3339=7,1,0)=1)</formula>
    </cfRule>
    <cfRule type="expression" dxfId="2143" priority="2912">
      <formula>(IF($C3339=8,1,0)=1)</formula>
    </cfRule>
    <cfRule type="expression" dxfId="2142" priority="2913">
      <formula>(IF($C3339=9,1,0)=1)</formula>
    </cfRule>
    <cfRule type="expression" dxfId="2141" priority="2914">
      <formula>$H3339=1</formula>
    </cfRule>
  </conditionalFormatting>
  <conditionalFormatting sqref="G3339">
    <cfRule type="expression" dxfId="2140" priority="2891">
      <formula>$J3339&lt;0</formula>
    </cfRule>
    <cfRule type="expression" dxfId="2139" priority="2892">
      <formula>(IF($C3339=1,1,0)=1)</formula>
    </cfRule>
    <cfRule type="expression" dxfId="2138" priority="2893">
      <formula>(IF($C3339=2,1,0)=1)</formula>
    </cfRule>
    <cfRule type="expression" dxfId="2137" priority="2894">
      <formula>(IF($C3339=3,1,0)=1)</formula>
    </cfRule>
    <cfRule type="expression" dxfId="2136" priority="2895">
      <formula>(IF($C3339=4,1,0)=1)</formula>
    </cfRule>
    <cfRule type="expression" dxfId="2135" priority="2896">
      <formula>(IF($C3339=5,1,0)=1)</formula>
    </cfRule>
    <cfRule type="expression" dxfId="2134" priority="2897">
      <formula>(IF($C3339=6,1,0)=1)</formula>
    </cfRule>
    <cfRule type="expression" dxfId="2133" priority="2898">
      <formula>(IF($C3339=7,1,0)=1)</formula>
    </cfRule>
    <cfRule type="expression" dxfId="2132" priority="2899">
      <formula>(IF($C3339=8,1,0)=1)</formula>
    </cfRule>
    <cfRule type="expression" dxfId="2131" priority="2900">
      <formula>(IF($C3339=9,1,0)=1)</formula>
    </cfRule>
    <cfRule type="expression" dxfId="2130" priority="2901">
      <formula>$J3339=1</formula>
    </cfRule>
  </conditionalFormatting>
  <conditionalFormatting sqref="E3339">
    <cfRule type="expression" dxfId="2129" priority="2880">
      <formula>$J3339&lt;0</formula>
    </cfRule>
    <cfRule type="expression" dxfId="2128" priority="2881">
      <formula>(IF($C3339=1,1,0)=1)</formula>
    </cfRule>
    <cfRule type="expression" dxfId="2127" priority="2882">
      <formula>(IF($C3339=2,1,0)=1)</formula>
    </cfRule>
    <cfRule type="expression" dxfId="2126" priority="2883">
      <formula>(IF($C3339=3,1,0)=1)</formula>
    </cfRule>
    <cfRule type="expression" dxfId="2125" priority="2884">
      <formula>(IF($C3339=4,1,0)=1)</formula>
    </cfRule>
    <cfRule type="expression" dxfId="2124" priority="2885">
      <formula>(IF($C3339=5,1,0)=1)</formula>
    </cfRule>
    <cfRule type="expression" dxfId="2123" priority="2886">
      <formula>(IF($C3339=6,1,0)=1)</formula>
    </cfRule>
    <cfRule type="expression" dxfId="2122" priority="2887">
      <formula>(IF($C3339=7,1,0)=1)</formula>
    </cfRule>
    <cfRule type="expression" dxfId="2121" priority="2888">
      <formula>(IF($C3339=8,1,0)=1)</formula>
    </cfRule>
    <cfRule type="expression" dxfId="2120" priority="2889">
      <formula>(IF($C3339=9,1,0)=1)</formula>
    </cfRule>
    <cfRule type="expression" dxfId="2119" priority="2890">
      <formula>$J3339=1</formula>
    </cfRule>
  </conditionalFormatting>
  <conditionalFormatting sqref="E3339">
    <cfRule type="expression" dxfId="2118" priority="2869">
      <formula>$J3339&lt;0</formula>
    </cfRule>
    <cfRule type="expression" dxfId="2117" priority="2870">
      <formula>(IF($C3339=1,1,0)=1)</formula>
    </cfRule>
    <cfRule type="expression" dxfId="2116" priority="2871">
      <formula>(IF($C3339=2,1,0)=1)</formula>
    </cfRule>
    <cfRule type="expression" dxfId="2115" priority="2872">
      <formula>(IF($C3339=3,1,0)=1)</formula>
    </cfRule>
    <cfRule type="expression" dxfId="2114" priority="2873">
      <formula>(IF($C3339=4,1,0)=1)</formula>
    </cfRule>
    <cfRule type="expression" dxfId="2113" priority="2874">
      <formula>(IF($C3339=5,1,0)=1)</formula>
    </cfRule>
    <cfRule type="expression" dxfId="2112" priority="2875">
      <formula>(IF($C3339=6,1,0)=1)</formula>
    </cfRule>
    <cfRule type="expression" dxfId="2111" priority="2876">
      <formula>(IF($C3339=7,1,0)=1)</formula>
    </cfRule>
    <cfRule type="expression" dxfId="2110" priority="2877">
      <formula>(IF($C3339=8,1,0)=1)</formula>
    </cfRule>
    <cfRule type="expression" dxfId="2109" priority="2878">
      <formula>(IF($C3339=9,1,0)=1)</formula>
    </cfRule>
    <cfRule type="expression" dxfId="2108" priority="2879">
      <formula>$J3339=1</formula>
    </cfRule>
  </conditionalFormatting>
  <conditionalFormatting sqref="F3325 F3327">
    <cfRule type="expression" dxfId="2107" priority="2858">
      <formula>$H3325&lt;0</formula>
    </cfRule>
    <cfRule type="expression" dxfId="2106" priority="2859">
      <formula>(IF($C3325=1,1,0)=1)</formula>
    </cfRule>
    <cfRule type="expression" dxfId="2105" priority="2860">
      <formula>(IF($C3325=2,1,0)=1)</formula>
    </cfRule>
    <cfRule type="expression" dxfId="2104" priority="2861">
      <formula>(IF($C3325=3,1,0)=1)</formula>
    </cfRule>
    <cfRule type="expression" dxfId="2103" priority="2862">
      <formula>(IF($C3325=4,1,0)=1)</formula>
    </cfRule>
    <cfRule type="expression" dxfId="2102" priority="2863">
      <formula>(IF($C3325=5,1,0)=1)</formula>
    </cfRule>
    <cfRule type="expression" dxfId="2101" priority="2864">
      <formula>(IF($C3325=6,1,0)=1)</formula>
    </cfRule>
    <cfRule type="expression" dxfId="2100" priority="2865">
      <formula>(IF($C3325=7,1,0)=1)</formula>
    </cfRule>
    <cfRule type="expression" dxfId="2099" priority="2866">
      <formula>(IF($C3325=8,1,0)=1)</formula>
    </cfRule>
    <cfRule type="expression" dxfId="2098" priority="2867">
      <formula>(IF($C3325=9,1,0)=1)</formula>
    </cfRule>
    <cfRule type="expression" dxfId="2097" priority="2868">
      <formula>$H3325=1</formula>
    </cfRule>
  </conditionalFormatting>
  <conditionalFormatting sqref="L3323:L3325 P3323:P3325 P3328 L3328 L3330:L3331 P3330:P3331">
    <cfRule type="expression" dxfId="2096" priority="2857">
      <formula>(IF($C3323=0,1,0)=1)</formula>
    </cfRule>
  </conditionalFormatting>
  <conditionalFormatting sqref="S3335">
    <cfRule type="dataBar" priority="2844">
      <dataBar>
        <cfvo type="num" val="0"/>
        <cfvo type="num" val="1"/>
        <color theme="6" tint="0.39997558519241921"/>
      </dataBar>
    </cfRule>
  </conditionalFormatting>
  <conditionalFormatting sqref="H3335">
    <cfRule type="iconSet" priority="2845">
      <iconSet iconSet="3Symbols" showValue="0">
        <cfvo type="percent" val="0"/>
        <cfvo type="num" val="0"/>
        <cfvo type="num" val="1"/>
      </iconSet>
    </cfRule>
  </conditionalFormatting>
  <conditionalFormatting sqref="C3335:G3335">
    <cfRule type="expression" dxfId="2095" priority="2846">
      <formula>$H3335&lt;0</formula>
    </cfRule>
    <cfRule type="expression" dxfId="2094" priority="2847">
      <formula>(IF($C3335=1,1,0)=1)</formula>
    </cfRule>
    <cfRule type="expression" dxfId="2093" priority="2848">
      <formula>(IF($C3335=2,1,0)=1)</formula>
    </cfRule>
    <cfRule type="expression" dxfId="2092" priority="2849">
      <formula>(IF($C3335=3,1,0)=1)</formula>
    </cfRule>
    <cfRule type="expression" dxfId="2091" priority="2850">
      <formula>(IF($C3335=4,1,0)=1)</formula>
    </cfRule>
    <cfRule type="expression" dxfId="2090" priority="2851">
      <formula>(IF($C3335=5,1,0)=1)</formula>
    </cfRule>
    <cfRule type="expression" dxfId="2089" priority="2852">
      <formula>(IF($C3335=6,1,0)=1)</formula>
    </cfRule>
    <cfRule type="expression" dxfId="2088" priority="2853">
      <formula>(IF($C3335=7,1,0)=1)</formula>
    </cfRule>
    <cfRule type="expression" dxfId="2087" priority="2854">
      <formula>(IF($C3335=8,1,0)=1)</formula>
    </cfRule>
    <cfRule type="expression" dxfId="2086" priority="2855">
      <formula>(IF($C3335=9,1,0)=1)</formula>
    </cfRule>
    <cfRule type="expression" dxfId="2085" priority="2856">
      <formula>$H3335=1</formula>
    </cfRule>
  </conditionalFormatting>
  <conditionalFormatting sqref="P3335 L3335">
    <cfRule type="expression" dxfId="2084" priority="2843">
      <formula>(IF($C3335=0,1,0)=1)</formula>
    </cfRule>
  </conditionalFormatting>
  <conditionalFormatting sqref="S3336">
    <cfRule type="dataBar" priority="2830">
      <dataBar>
        <cfvo type="num" val="0"/>
        <cfvo type="num" val="1"/>
        <color theme="6" tint="0.39997558519241921"/>
      </dataBar>
    </cfRule>
  </conditionalFormatting>
  <conditionalFormatting sqref="H3336">
    <cfRule type="iconSet" priority="2831">
      <iconSet iconSet="3Symbols" showValue="0">
        <cfvo type="percent" val="0"/>
        <cfvo type="num" val="0"/>
        <cfvo type="num" val="1"/>
      </iconSet>
    </cfRule>
  </conditionalFormatting>
  <conditionalFormatting sqref="C3336:E3336 G3336">
    <cfRule type="expression" dxfId="2083" priority="2832">
      <formula>$H3336&lt;0</formula>
    </cfRule>
    <cfRule type="expression" dxfId="2082" priority="2833">
      <formula>(IF($C3336=1,1,0)=1)</formula>
    </cfRule>
    <cfRule type="expression" dxfId="2081" priority="2834">
      <formula>(IF($C3336=2,1,0)=1)</formula>
    </cfRule>
    <cfRule type="expression" dxfId="2080" priority="2835">
      <formula>(IF($C3336=3,1,0)=1)</formula>
    </cfRule>
    <cfRule type="expression" dxfId="2079" priority="2836">
      <formula>(IF($C3336=4,1,0)=1)</formula>
    </cfRule>
    <cfRule type="expression" dxfId="2078" priority="2837">
      <formula>(IF($C3336=5,1,0)=1)</formula>
    </cfRule>
    <cfRule type="expression" dxfId="2077" priority="2838">
      <formula>(IF($C3336=6,1,0)=1)</formula>
    </cfRule>
    <cfRule type="expression" dxfId="2076" priority="2839">
      <formula>(IF($C3336=7,1,0)=1)</formula>
    </cfRule>
    <cfRule type="expression" dxfId="2075" priority="2840">
      <formula>(IF($C3336=8,1,0)=1)</formula>
    </cfRule>
    <cfRule type="expression" dxfId="2074" priority="2841">
      <formula>(IF($C3336=9,1,0)=1)</formula>
    </cfRule>
    <cfRule type="expression" dxfId="2073" priority="2842">
      <formula>$H3336=1</formula>
    </cfRule>
  </conditionalFormatting>
  <conditionalFormatting sqref="F3336">
    <cfRule type="expression" dxfId="2072" priority="2819">
      <formula>$H3336&lt;0</formula>
    </cfRule>
    <cfRule type="expression" dxfId="2071" priority="2820">
      <formula>(IF($C3336=1,1,0)=1)</formula>
    </cfRule>
    <cfRule type="expression" dxfId="2070" priority="2821">
      <formula>(IF($C3336=2,1,0)=1)</formula>
    </cfRule>
    <cfRule type="expression" dxfId="2069" priority="2822">
      <formula>(IF($C3336=3,1,0)=1)</formula>
    </cfRule>
    <cfRule type="expression" dxfId="2068" priority="2823">
      <formula>(IF($C3336=4,1,0)=1)</formula>
    </cfRule>
    <cfRule type="expression" dxfId="2067" priority="2824">
      <formula>(IF($C3336=5,1,0)=1)</formula>
    </cfRule>
    <cfRule type="expression" dxfId="2066" priority="2825">
      <formula>(IF($C3336=6,1,0)=1)</formula>
    </cfRule>
    <cfRule type="expression" dxfId="2065" priority="2826">
      <formula>(IF($C3336=7,1,0)=1)</formula>
    </cfRule>
    <cfRule type="expression" dxfId="2064" priority="2827">
      <formula>(IF($C3336=8,1,0)=1)</formula>
    </cfRule>
    <cfRule type="expression" dxfId="2063" priority="2828">
      <formula>(IF($C3336=9,1,0)=1)</formula>
    </cfRule>
    <cfRule type="expression" dxfId="2062" priority="2829">
      <formula>$H3336=1</formula>
    </cfRule>
  </conditionalFormatting>
  <conditionalFormatting sqref="P3336 L3336">
    <cfRule type="expression" dxfId="2061" priority="2818">
      <formula>(IF($C3336=0,1,0)=1)</formula>
    </cfRule>
  </conditionalFormatting>
  <conditionalFormatting sqref="S3341">
    <cfRule type="dataBar" priority="2805">
      <dataBar>
        <cfvo type="num" val="0"/>
        <cfvo type="num" val="1"/>
        <color theme="6" tint="0.39997558519241921"/>
      </dataBar>
    </cfRule>
  </conditionalFormatting>
  <conditionalFormatting sqref="H3341">
    <cfRule type="iconSet" priority="2806">
      <iconSet iconSet="3Symbols" showValue="0">
        <cfvo type="percent" val="0"/>
        <cfvo type="num" val="0"/>
        <cfvo type="num" val="1"/>
      </iconSet>
    </cfRule>
  </conditionalFormatting>
  <conditionalFormatting sqref="C3341:G3341 D3342">
    <cfRule type="expression" dxfId="2060" priority="2807">
      <formula>$H3341&lt;0</formula>
    </cfRule>
    <cfRule type="expression" dxfId="2059" priority="2808">
      <formula>(IF($C3341=1,1,0)=1)</formula>
    </cfRule>
    <cfRule type="expression" dxfId="2058" priority="2809">
      <formula>(IF($C3341=2,1,0)=1)</formula>
    </cfRule>
    <cfRule type="expression" dxfId="2057" priority="2810">
      <formula>(IF($C3341=3,1,0)=1)</formula>
    </cfRule>
    <cfRule type="expression" dxfId="2056" priority="2811">
      <formula>(IF($C3341=4,1,0)=1)</formula>
    </cfRule>
    <cfRule type="expression" dxfId="2055" priority="2812">
      <formula>(IF($C3341=5,1,0)=1)</formula>
    </cfRule>
    <cfRule type="expression" dxfId="2054" priority="2813">
      <formula>(IF($C3341=6,1,0)=1)</formula>
    </cfRule>
    <cfRule type="expression" dxfId="2053" priority="2814">
      <formula>(IF($C3341=7,1,0)=1)</formula>
    </cfRule>
    <cfRule type="expression" dxfId="2052" priority="2815">
      <formula>(IF($C3341=8,1,0)=1)</formula>
    </cfRule>
    <cfRule type="expression" dxfId="2051" priority="2816">
      <formula>(IF($C3341=9,1,0)=1)</formula>
    </cfRule>
    <cfRule type="expression" dxfId="2050" priority="2817">
      <formula>$H3341=1</formula>
    </cfRule>
  </conditionalFormatting>
  <conditionalFormatting sqref="P3341 L3341">
    <cfRule type="expression" dxfId="2049" priority="2804">
      <formula>(IF($C3341=0,1,0)=1)</formula>
    </cfRule>
  </conditionalFormatting>
  <conditionalFormatting sqref="S3342">
    <cfRule type="dataBar" priority="2791">
      <dataBar>
        <cfvo type="num" val="0"/>
        <cfvo type="num" val="1"/>
        <color theme="6" tint="0.39997558519241921"/>
      </dataBar>
    </cfRule>
  </conditionalFormatting>
  <conditionalFormatting sqref="H3342">
    <cfRule type="iconSet" priority="2792">
      <iconSet iconSet="3Symbols" showValue="0">
        <cfvo type="percent" val="0"/>
        <cfvo type="num" val="0"/>
        <cfvo type="num" val="1"/>
      </iconSet>
    </cfRule>
  </conditionalFormatting>
  <conditionalFormatting sqref="C3342 G3342 E3342">
    <cfRule type="expression" dxfId="2048" priority="2793">
      <formula>$H3342&lt;0</formula>
    </cfRule>
    <cfRule type="expression" dxfId="2047" priority="2794">
      <formula>(IF($C3342=1,1,0)=1)</formula>
    </cfRule>
    <cfRule type="expression" dxfId="2046" priority="2795">
      <formula>(IF($C3342=2,1,0)=1)</formula>
    </cfRule>
    <cfRule type="expression" dxfId="2045" priority="2796">
      <formula>(IF($C3342=3,1,0)=1)</formula>
    </cfRule>
    <cfRule type="expression" dxfId="2044" priority="2797">
      <formula>(IF($C3342=4,1,0)=1)</formula>
    </cfRule>
    <cfRule type="expression" dxfId="2043" priority="2798">
      <formula>(IF($C3342=5,1,0)=1)</formula>
    </cfRule>
    <cfRule type="expression" dxfId="2042" priority="2799">
      <formula>(IF($C3342=6,1,0)=1)</formula>
    </cfRule>
    <cfRule type="expression" dxfId="2041" priority="2800">
      <formula>(IF($C3342=7,1,0)=1)</formula>
    </cfRule>
    <cfRule type="expression" dxfId="2040" priority="2801">
      <formula>(IF($C3342=8,1,0)=1)</formula>
    </cfRule>
    <cfRule type="expression" dxfId="2039" priority="2802">
      <formula>(IF($C3342=9,1,0)=1)</formula>
    </cfRule>
    <cfRule type="expression" dxfId="2038" priority="2803">
      <formula>$H3342=1</formula>
    </cfRule>
  </conditionalFormatting>
  <conditionalFormatting sqref="F3342">
    <cfRule type="expression" dxfId="2037" priority="2780">
      <formula>$H3342&lt;0</formula>
    </cfRule>
    <cfRule type="expression" dxfId="2036" priority="2781">
      <formula>(IF($C3342=1,1,0)=1)</formula>
    </cfRule>
    <cfRule type="expression" dxfId="2035" priority="2782">
      <formula>(IF($C3342=2,1,0)=1)</formula>
    </cfRule>
    <cfRule type="expression" dxfId="2034" priority="2783">
      <formula>(IF($C3342=3,1,0)=1)</formula>
    </cfRule>
    <cfRule type="expression" dxfId="2033" priority="2784">
      <formula>(IF($C3342=4,1,0)=1)</formula>
    </cfRule>
    <cfRule type="expression" dxfId="2032" priority="2785">
      <formula>(IF($C3342=5,1,0)=1)</formula>
    </cfRule>
    <cfRule type="expression" dxfId="2031" priority="2786">
      <formula>(IF($C3342=6,1,0)=1)</formula>
    </cfRule>
    <cfRule type="expression" dxfId="2030" priority="2787">
      <formula>(IF($C3342=7,1,0)=1)</formula>
    </cfRule>
    <cfRule type="expression" dxfId="2029" priority="2788">
      <formula>(IF($C3342=8,1,0)=1)</formula>
    </cfRule>
    <cfRule type="expression" dxfId="2028" priority="2789">
      <formula>(IF($C3342=9,1,0)=1)</formula>
    </cfRule>
    <cfRule type="expression" dxfId="2027" priority="2790">
      <formula>$H3342=1</formula>
    </cfRule>
  </conditionalFormatting>
  <conditionalFormatting sqref="P3342 L3342">
    <cfRule type="expression" dxfId="2026" priority="2779">
      <formula>(IF($C3342=0,1,0)=1)</formula>
    </cfRule>
  </conditionalFormatting>
  <conditionalFormatting sqref="S3346">
    <cfRule type="dataBar" priority="2767">
      <dataBar>
        <cfvo type="num" val="0"/>
        <cfvo type="num" val="1"/>
        <color theme="6" tint="0.39997558519241921"/>
      </dataBar>
    </cfRule>
  </conditionalFormatting>
  <conditionalFormatting sqref="C3346:F3346 D3347:D3348">
    <cfRule type="expression" dxfId="2025" priority="2768">
      <formula>$H3346&lt;0</formula>
    </cfRule>
    <cfRule type="expression" dxfId="2024" priority="2769">
      <formula>(IF($C3346=1,1,0)=1)</formula>
    </cfRule>
    <cfRule type="expression" dxfId="2023" priority="2770">
      <formula>(IF($C3346=2,1,0)=1)</formula>
    </cfRule>
    <cfRule type="expression" dxfId="2022" priority="2771">
      <formula>(IF($C3346=3,1,0)=1)</formula>
    </cfRule>
    <cfRule type="expression" dxfId="2021" priority="2772">
      <formula>(IF($C3346=4,1,0)=1)</formula>
    </cfRule>
    <cfRule type="expression" dxfId="2020" priority="2773">
      <formula>(IF($C3346=5,1,0)=1)</formula>
    </cfRule>
    <cfRule type="expression" dxfId="2019" priority="2774">
      <formula>(IF($C3346=6,1,0)=1)</formula>
    </cfRule>
    <cfRule type="expression" dxfId="2018" priority="2775">
      <formula>(IF($C3346=7,1,0)=1)</formula>
    </cfRule>
    <cfRule type="expression" dxfId="2017" priority="2776">
      <formula>(IF($C3346=8,1,0)=1)</formula>
    </cfRule>
    <cfRule type="expression" dxfId="2016" priority="2777">
      <formula>(IF($C3346=9,1,0)=1)</formula>
    </cfRule>
    <cfRule type="expression" dxfId="2015" priority="2778">
      <formula>$H3346=1</formula>
    </cfRule>
  </conditionalFormatting>
  <conditionalFormatting sqref="G3346">
    <cfRule type="expression" dxfId="2014" priority="2756">
      <formula>$J3346&lt;0</formula>
    </cfRule>
    <cfRule type="expression" dxfId="2013" priority="2757">
      <formula>(IF($C3346=1,1,0)=1)</formula>
    </cfRule>
    <cfRule type="expression" dxfId="2012" priority="2758">
      <formula>(IF($C3346=2,1,0)=1)</formula>
    </cfRule>
    <cfRule type="expression" dxfId="2011" priority="2759">
      <formula>(IF($C3346=3,1,0)=1)</formula>
    </cfRule>
    <cfRule type="expression" dxfId="2010" priority="2760">
      <formula>(IF($C3346=4,1,0)=1)</formula>
    </cfRule>
    <cfRule type="expression" dxfId="2009" priority="2761">
      <formula>(IF($C3346=5,1,0)=1)</formula>
    </cfRule>
    <cfRule type="expression" dxfId="2008" priority="2762">
      <formula>(IF($C3346=6,1,0)=1)</formula>
    </cfRule>
    <cfRule type="expression" dxfId="2007" priority="2763">
      <formula>(IF($C3346=7,1,0)=1)</formula>
    </cfRule>
    <cfRule type="expression" dxfId="2006" priority="2764">
      <formula>(IF($C3346=8,1,0)=1)</formula>
    </cfRule>
    <cfRule type="expression" dxfId="2005" priority="2765">
      <formula>(IF($C3346=9,1,0)=1)</formula>
    </cfRule>
    <cfRule type="expression" dxfId="2004" priority="2766">
      <formula>$J3346=1</formula>
    </cfRule>
  </conditionalFormatting>
  <conditionalFormatting sqref="P3346 L3346">
    <cfRule type="expression" dxfId="2003" priority="2755">
      <formula>(IF($C3346=0,1,0)=1)</formula>
    </cfRule>
  </conditionalFormatting>
  <conditionalFormatting sqref="S3347">
    <cfRule type="dataBar" priority="2743">
      <dataBar>
        <cfvo type="num" val="0"/>
        <cfvo type="num" val="1"/>
        <color theme="6" tint="0.39997558519241921"/>
      </dataBar>
    </cfRule>
  </conditionalFormatting>
  <conditionalFormatting sqref="C3347 E3347:F3347">
    <cfRule type="expression" dxfId="2002" priority="2744">
      <formula>$H3347&lt;0</formula>
    </cfRule>
    <cfRule type="expression" dxfId="2001" priority="2745">
      <formula>(IF($C3347=1,1,0)=1)</formula>
    </cfRule>
    <cfRule type="expression" dxfId="2000" priority="2746">
      <formula>(IF($C3347=2,1,0)=1)</formula>
    </cfRule>
    <cfRule type="expression" dxfId="1999" priority="2747">
      <formula>(IF($C3347=3,1,0)=1)</formula>
    </cfRule>
    <cfRule type="expression" dxfId="1998" priority="2748">
      <formula>(IF($C3347=4,1,0)=1)</formula>
    </cfRule>
    <cfRule type="expression" dxfId="1997" priority="2749">
      <formula>(IF($C3347=5,1,0)=1)</formula>
    </cfRule>
    <cfRule type="expression" dxfId="1996" priority="2750">
      <formula>(IF($C3347=6,1,0)=1)</formula>
    </cfRule>
    <cfRule type="expression" dxfId="1995" priority="2751">
      <formula>(IF($C3347=7,1,0)=1)</formula>
    </cfRule>
    <cfRule type="expression" dxfId="1994" priority="2752">
      <formula>(IF($C3347=8,1,0)=1)</formula>
    </cfRule>
    <cfRule type="expression" dxfId="1993" priority="2753">
      <formula>(IF($C3347=9,1,0)=1)</formula>
    </cfRule>
    <cfRule type="expression" dxfId="1992" priority="2754">
      <formula>$H3347=1</formula>
    </cfRule>
  </conditionalFormatting>
  <conditionalFormatting sqref="G3347">
    <cfRule type="expression" dxfId="1991" priority="2732">
      <formula>$J3347&lt;0</formula>
    </cfRule>
    <cfRule type="expression" dxfId="1990" priority="2733">
      <formula>(IF($C3347=1,1,0)=1)</formula>
    </cfRule>
    <cfRule type="expression" dxfId="1989" priority="2734">
      <formula>(IF($C3347=2,1,0)=1)</formula>
    </cfRule>
    <cfRule type="expression" dxfId="1988" priority="2735">
      <formula>(IF($C3347=3,1,0)=1)</formula>
    </cfRule>
    <cfRule type="expression" dxfId="1987" priority="2736">
      <formula>(IF($C3347=4,1,0)=1)</formula>
    </cfRule>
    <cfRule type="expression" dxfId="1986" priority="2737">
      <formula>(IF($C3347=5,1,0)=1)</formula>
    </cfRule>
    <cfRule type="expression" dxfId="1985" priority="2738">
      <formula>(IF($C3347=6,1,0)=1)</formula>
    </cfRule>
    <cfRule type="expression" dxfId="1984" priority="2739">
      <formula>(IF($C3347=7,1,0)=1)</formula>
    </cfRule>
    <cfRule type="expression" dxfId="1983" priority="2740">
      <formula>(IF($C3347=8,1,0)=1)</formula>
    </cfRule>
    <cfRule type="expression" dxfId="1982" priority="2741">
      <formula>(IF($C3347=9,1,0)=1)</formula>
    </cfRule>
    <cfRule type="expression" dxfId="1981" priority="2742">
      <formula>$J3347=1</formula>
    </cfRule>
  </conditionalFormatting>
  <conditionalFormatting sqref="P3347 L3347">
    <cfRule type="expression" dxfId="1980" priority="2731">
      <formula>(IF($C3347=0,1,0)=1)</formula>
    </cfRule>
  </conditionalFormatting>
  <conditionalFormatting sqref="S3348">
    <cfRule type="dataBar" priority="2719">
      <dataBar>
        <cfvo type="num" val="0"/>
        <cfvo type="num" val="1"/>
        <color theme="6" tint="0.39997558519241921"/>
      </dataBar>
    </cfRule>
  </conditionalFormatting>
  <conditionalFormatting sqref="C3348 E3348:F3348">
    <cfRule type="expression" dxfId="1979" priority="2720">
      <formula>$H3348&lt;0</formula>
    </cfRule>
    <cfRule type="expression" dxfId="1978" priority="2721">
      <formula>(IF($C3348=1,1,0)=1)</formula>
    </cfRule>
    <cfRule type="expression" dxfId="1977" priority="2722">
      <formula>(IF($C3348=2,1,0)=1)</formula>
    </cfRule>
    <cfRule type="expression" dxfId="1976" priority="2723">
      <formula>(IF($C3348=3,1,0)=1)</formula>
    </cfRule>
    <cfRule type="expression" dxfId="1975" priority="2724">
      <formula>(IF($C3348=4,1,0)=1)</formula>
    </cfRule>
    <cfRule type="expression" dxfId="1974" priority="2725">
      <formula>(IF($C3348=5,1,0)=1)</formula>
    </cfRule>
    <cfRule type="expression" dxfId="1973" priority="2726">
      <formula>(IF($C3348=6,1,0)=1)</formula>
    </cfRule>
    <cfRule type="expression" dxfId="1972" priority="2727">
      <formula>(IF($C3348=7,1,0)=1)</formula>
    </cfRule>
    <cfRule type="expression" dxfId="1971" priority="2728">
      <formula>(IF($C3348=8,1,0)=1)</formula>
    </cfRule>
    <cfRule type="expression" dxfId="1970" priority="2729">
      <formula>(IF($C3348=9,1,0)=1)</formula>
    </cfRule>
    <cfRule type="expression" dxfId="1969" priority="2730">
      <formula>$H3348=1</formula>
    </cfRule>
  </conditionalFormatting>
  <conditionalFormatting sqref="G3348">
    <cfRule type="expression" dxfId="1968" priority="2708">
      <formula>$J3348&lt;0</formula>
    </cfRule>
    <cfRule type="expression" dxfId="1967" priority="2709">
      <formula>(IF($C3348=1,1,0)=1)</formula>
    </cfRule>
    <cfRule type="expression" dxfId="1966" priority="2710">
      <formula>(IF($C3348=2,1,0)=1)</formula>
    </cfRule>
    <cfRule type="expression" dxfId="1965" priority="2711">
      <formula>(IF($C3348=3,1,0)=1)</formula>
    </cfRule>
    <cfRule type="expression" dxfId="1964" priority="2712">
      <formula>(IF($C3348=4,1,0)=1)</formula>
    </cfRule>
    <cfRule type="expression" dxfId="1963" priority="2713">
      <formula>(IF($C3348=5,1,0)=1)</formula>
    </cfRule>
    <cfRule type="expression" dxfId="1962" priority="2714">
      <formula>(IF($C3348=6,1,0)=1)</formula>
    </cfRule>
    <cfRule type="expression" dxfId="1961" priority="2715">
      <formula>(IF($C3348=7,1,0)=1)</formula>
    </cfRule>
    <cfRule type="expression" dxfId="1960" priority="2716">
      <formula>(IF($C3348=8,1,0)=1)</formula>
    </cfRule>
    <cfRule type="expression" dxfId="1959" priority="2717">
      <formula>(IF($C3348=9,1,0)=1)</formula>
    </cfRule>
    <cfRule type="expression" dxfId="1958" priority="2718">
      <formula>$J3348=1</formula>
    </cfRule>
  </conditionalFormatting>
  <conditionalFormatting sqref="P3348 L3348">
    <cfRule type="expression" dxfId="1957" priority="2707">
      <formula>(IF($C3348=0,1,0)=1)</formula>
    </cfRule>
  </conditionalFormatting>
  <conditionalFormatting sqref="H3324:H3325">
    <cfRule type="iconSet" priority="3045">
      <iconSet iconSet="3Symbols" showValue="0">
        <cfvo type="percent" val="0"/>
        <cfvo type="num" val="0"/>
        <cfvo type="num" val="1"/>
      </iconSet>
    </cfRule>
  </conditionalFormatting>
  <conditionalFormatting sqref="S3327">
    <cfRule type="dataBar" priority="2705">
      <dataBar>
        <cfvo type="num" val="0"/>
        <cfvo type="num" val="1"/>
        <color theme="6" tint="0.39997558519241921"/>
      </dataBar>
    </cfRule>
  </conditionalFormatting>
  <conditionalFormatting sqref="L3327 P3327">
    <cfRule type="expression" dxfId="1956" priority="2704">
      <formula>(IF($C3327=0,1,0)=1)</formula>
    </cfRule>
  </conditionalFormatting>
  <conditionalFormatting sqref="H3327">
    <cfRule type="iconSet" priority="2706">
      <iconSet iconSet="3Symbols" showValue="0">
        <cfvo type="percent" val="0"/>
        <cfvo type="num" val="0"/>
        <cfvo type="num" val="1"/>
      </iconSet>
    </cfRule>
  </conditionalFormatting>
  <conditionalFormatting sqref="S3326">
    <cfRule type="dataBar" priority="2691">
      <dataBar>
        <cfvo type="num" val="0"/>
        <cfvo type="num" val="1"/>
        <color theme="6" tint="0.39997558519241921"/>
      </dataBar>
    </cfRule>
  </conditionalFormatting>
  <conditionalFormatting sqref="H3326">
    <cfRule type="iconSet" priority="2692">
      <iconSet iconSet="3Symbols" showValue="0">
        <cfvo type="percent" val="0"/>
        <cfvo type="num" val="0"/>
        <cfvo type="num" val="1"/>
      </iconSet>
    </cfRule>
  </conditionalFormatting>
  <conditionalFormatting sqref="C3326:E3326 G3326">
    <cfRule type="expression" dxfId="1955" priority="2693">
      <formula>$H3326&lt;0</formula>
    </cfRule>
    <cfRule type="expression" dxfId="1954" priority="2694">
      <formula>(IF($C3326=1,1,0)=1)</formula>
    </cfRule>
    <cfRule type="expression" dxfId="1953" priority="2695">
      <formula>(IF($C3326=2,1,0)=1)</formula>
    </cfRule>
    <cfRule type="expression" dxfId="1952" priority="2696">
      <formula>(IF($C3326=3,1,0)=1)</formula>
    </cfRule>
    <cfRule type="expression" dxfId="1951" priority="2697">
      <formula>(IF($C3326=4,1,0)=1)</formula>
    </cfRule>
    <cfRule type="expression" dxfId="1950" priority="2698">
      <formula>(IF($C3326=5,1,0)=1)</formula>
    </cfRule>
    <cfRule type="expression" dxfId="1949" priority="2699">
      <formula>(IF($C3326=6,1,0)=1)</formula>
    </cfRule>
    <cfRule type="expression" dxfId="1948" priority="2700">
      <formula>(IF($C3326=7,1,0)=1)</formula>
    </cfRule>
    <cfRule type="expression" dxfId="1947" priority="2701">
      <formula>(IF($C3326=8,1,0)=1)</formula>
    </cfRule>
    <cfRule type="expression" dxfId="1946" priority="2702">
      <formula>(IF($C3326=9,1,0)=1)</formula>
    </cfRule>
    <cfRule type="expression" dxfId="1945" priority="2703">
      <formula>$H3326=1</formula>
    </cfRule>
  </conditionalFormatting>
  <conditionalFormatting sqref="P3326 L3326">
    <cfRule type="expression" dxfId="1944" priority="2690">
      <formula>(IF($C3326=0,1,0)=1)</formula>
    </cfRule>
  </conditionalFormatting>
  <conditionalFormatting sqref="S3329">
    <cfRule type="dataBar" priority="2677">
      <dataBar>
        <cfvo type="num" val="0"/>
        <cfvo type="num" val="1"/>
        <color theme="6" tint="0.39997558519241921"/>
      </dataBar>
    </cfRule>
  </conditionalFormatting>
  <conditionalFormatting sqref="H3329">
    <cfRule type="iconSet" priority="2678">
      <iconSet iconSet="3Symbols" showValue="0">
        <cfvo type="percent" val="0"/>
        <cfvo type="num" val="0"/>
        <cfvo type="num" val="1"/>
      </iconSet>
    </cfRule>
  </conditionalFormatting>
  <conditionalFormatting sqref="C3329:E3329 G3329">
    <cfRule type="expression" dxfId="1943" priority="2679">
      <formula>$H3329&lt;0</formula>
    </cfRule>
    <cfRule type="expression" dxfId="1942" priority="2680">
      <formula>(IF($C3329=1,1,0)=1)</formula>
    </cfRule>
    <cfRule type="expression" dxfId="1941" priority="2681">
      <formula>(IF($C3329=2,1,0)=1)</formula>
    </cfRule>
    <cfRule type="expression" dxfId="1940" priority="2682">
      <formula>(IF($C3329=3,1,0)=1)</formula>
    </cfRule>
    <cfRule type="expression" dxfId="1939" priority="2683">
      <formula>(IF($C3329=4,1,0)=1)</formula>
    </cfRule>
    <cfRule type="expression" dxfId="1938" priority="2684">
      <formula>(IF($C3329=5,1,0)=1)</formula>
    </cfRule>
    <cfRule type="expression" dxfId="1937" priority="2685">
      <formula>(IF($C3329=6,1,0)=1)</formula>
    </cfRule>
    <cfRule type="expression" dxfId="1936" priority="2686">
      <formula>(IF($C3329=7,1,0)=1)</formula>
    </cfRule>
    <cfRule type="expression" dxfId="1935" priority="2687">
      <formula>(IF($C3329=8,1,0)=1)</formula>
    </cfRule>
    <cfRule type="expression" dxfId="1934" priority="2688">
      <formula>(IF($C3329=9,1,0)=1)</formula>
    </cfRule>
    <cfRule type="expression" dxfId="1933" priority="2689">
      <formula>$H3329=1</formula>
    </cfRule>
  </conditionalFormatting>
  <conditionalFormatting sqref="P3329 L3329">
    <cfRule type="expression" dxfId="1932" priority="2676">
      <formula>(IF($C3329=0,1,0)=1)</formula>
    </cfRule>
  </conditionalFormatting>
  <conditionalFormatting sqref="E3330">
    <cfRule type="expression" dxfId="1931" priority="2665">
      <formula>$H3330&lt;0</formula>
    </cfRule>
    <cfRule type="expression" dxfId="1930" priority="2666">
      <formula>(IF($C3330=1,1,0)=1)</formula>
    </cfRule>
    <cfRule type="expression" dxfId="1929" priority="2667">
      <formula>(IF($C3330=2,1,0)=1)</formula>
    </cfRule>
    <cfRule type="expression" dxfId="1928" priority="2668">
      <formula>(IF($C3330=3,1,0)=1)</formula>
    </cfRule>
    <cfRule type="expression" dxfId="1927" priority="2669">
      <formula>(IF($C3330=4,1,0)=1)</formula>
    </cfRule>
    <cfRule type="expression" dxfId="1926" priority="2670">
      <formula>(IF($C3330=5,1,0)=1)</formula>
    </cfRule>
    <cfRule type="expression" dxfId="1925" priority="2671">
      <formula>(IF($C3330=6,1,0)=1)</formula>
    </cfRule>
    <cfRule type="expression" dxfId="1924" priority="2672">
      <formula>(IF($C3330=7,1,0)=1)</formula>
    </cfRule>
    <cfRule type="expression" dxfId="1923" priority="2673">
      <formula>(IF($C3330=8,1,0)=1)</formula>
    </cfRule>
    <cfRule type="expression" dxfId="1922" priority="2674">
      <formula>(IF($C3330=9,1,0)=1)</formula>
    </cfRule>
    <cfRule type="expression" dxfId="1921" priority="2675">
      <formula>$H3330=1</formula>
    </cfRule>
  </conditionalFormatting>
  <conditionalFormatting sqref="E3331">
    <cfRule type="expression" dxfId="1920" priority="2654">
      <formula>$J3331&lt;0</formula>
    </cfRule>
    <cfRule type="expression" dxfId="1919" priority="2655">
      <formula>(IF($C3331=1,1,0)=1)</formula>
    </cfRule>
    <cfRule type="expression" dxfId="1918" priority="2656">
      <formula>(IF($C3331=2,1,0)=1)</formula>
    </cfRule>
    <cfRule type="expression" dxfId="1917" priority="2657">
      <formula>(IF($C3331=3,1,0)=1)</formula>
    </cfRule>
    <cfRule type="expression" dxfId="1916" priority="2658">
      <formula>(IF($C3331=4,1,0)=1)</formula>
    </cfRule>
    <cfRule type="expression" dxfId="1915" priority="2659">
      <formula>(IF($C3331=5,1,0)=1)</formula>
    </cfRule>
    <cfRule type="expression" dxfId="1914" priority="2660">
      <formula>(IF($C3331=6,1,0)=1)</formula>
    </cfRule>
    <cfRule type="expression" dxfId="1913" priority="2661">
      <formula>(IF($C3331=7,1,0)=1)</formula>
    </cfRule>
    <cfRule type="expression" dxfId="1912" priority="2662">
      <formula>(IF($C3331=8,1,0)=1)</formula>
    </cfRule>
    <cfRule type="expression" dxfId="1911" priority="2663">
      <formula>(IF($C3331=9,1,0)=1)</formula>
    </cfRule>
    <cfRule type="expression" dxfId="1910" priority="2664">
      <formula>$J3331=1</formula>
    </cfRule>
  </conditionalFormatting>
  <conditionalFormatting sqref="E3331">
    <cfRule type="expression" dxfId="1909" priority="2643">
      <formula>$J3331&lt;0</formula>
    </cfRule>
    <cfRule type="expression" dxfId="1908" priority="2644">
      <formula>(IF($C3331=1,1,0)=1)</formula>
    </cfRule>
    <cfRule type="expression" dxfId="1907" priority="2645">
      <formula>(IF($C3331=2,1,0)=1)</formula>
    </cfRule>
    <cfRule type="expression" dxfId="1906" priority="2646">
      <formula>(IF($C3331=3,1,0)=1)</formula>
    </cfRule>
    <cfRule type="expression" dxfId="1905" priority="2647">
      <formula>(IF($C3331=4,1,0)=1)</formula>
    </cfRule>
    <cfRule type="expression" dxfId="1904" priority="2648">
      <formula>(IF($C3331=5,1,0)=1)</formula>
    </cfRule>
    <cfRule type="expression" dxfId="1903" priority="2649">
      <formula>(IF($C3331=6,1,0)=1)</formula>
    </cfRule>
    <cfRule type="expression" dxfId="1902" priority="2650">
      <formula>(IF($C3331=7,1,0)=1)</formula>
    </cfRule>
    <cfRule type="expression" dxfId="1901" priority="2651">
      <formula>(IF($C3331=8,1,0)=1)</formula>
    </cfRule>
    <cfRule type="expression" dxfId="1900" priority="2652">
      <formula>(IF($C3331=9,1,0)=1)</formula>
    </cfRule>
    <cfRule type="expression" dxfId="1899" priority="2653">
      <formula>$J3331=1</formula>
    </cfRule>
  </conditionalFormatting>
  <conditionalFormatting sqref="F3330">
    <cfRule type="expression" dxfId="1898" priority="2632">
      <formula>$H3330&lt;0</formula>
    </cfRule>
    <cfRule type="expression" dxfId="1897" priority="2633">
      <formula>(IF($C3330=1,1,0)=1)</formula>
    </cfRule>
    <cfRule type="expression" dxfId="1896" priority="2634">
      <formula>(IF($C3330=2,1,0)=1)</formula>
    </cfRule>
    <cfRule type="expression" dxfId="1895" priority="2635">
      <formula>(IF($C3330=3,1,0)=1)</formula>
    </cfRule>
    <cfRule type="expression" dxfId="1894" priority="2636">
      <formula>(IF($C3330=4,1,0)=1)</formula>
    </cfRule>
    <cfRule type="expression" dxfId="1893" priority="2637">
      <formula>(IF($C3330=5,1,0)=1)</formula>
    </cfRule>
    <cfRule type="expression" dxfId="1892" priority="2638">
      <formula>(IF($C3330=6,1,0)=1)</formula>
    </cfRule>
    <cfRule type="expression" dxfId="1891" priority="2639">
      <formula>(IF($C3330=7,1,0)=1)</formula>
    </cfRule>
    <cfRule type="expression" dxfId="1890" priority="2640">
      <formula>(IF($C3330=8,1,0)=1)</formula>
    </cfRule>
    <cfRule type="expression" dxfId="1889" priority="2641">
      <formula>(IF($C3330=9,1,0)=1)</formula>
    </cfRule>
    <cfRule type="expression" dxfId="1888" priority="2642">
      <formula>$H3330=1</formula>
    </cfRule>
  </conditionalFormatting>
  <conditionalFormatting sqref="S3332">
    <cfRule type="dataBar" priority="2619">
      <dataBar>
        <cfvo type="num" val="0"/>
        <cfvo type="num" val="1"/>
        <color theme="6" tint="0.39997558519241921"/>
      </dataBar>
    </cfRule>
  </conditionalFormatting>
  <conditionalFormatting sqref="H3332">
    <cfRule type="iconSet" priority="2620">
      <iconSet iconSet="3Symbols" showValue="0">
        <cfvo type="percent" val="0"/>
        <cfvo type="num" val="0"/>
        <cfvo type="num" val="1"/>
      </iconSet>
    </cfRule>
  </conditionalFormatting>
  <conditionalFormatting sqref="C3332:E3332 G3332 D3333:E3334">
    <cfRule type="expression" dxfId="1887" priority="2621">
      <formula>$H3332&lt;0</formula>
    </cfRule>
    <cfRule type="expression" dxfId="1886" priority="2622">
      <formula>(IF($C3332=1,1,0)=1)</formula>
    </cfRule>
    <cfRule type="expression" dxfId="1885" priority="2623">
      <formula>(IF($C3332=2,1,0)=1)</formula>
    </cfRule>
    <cfRule type="expression" dxfId="1884" priority="2624">
      <formula>(IF($C3332=3,1,0)=1)</formula>
    </cfRule>
    <cfRule type="expression" dxfId="1883" priority="2625">
      <formula>(IF($C3332=4,1,0)=1)</formula>
    </cfRule>
    <cfRule type="expression" dxfId="1882" priority="2626">
      <formula>(IF($C3332=5,1,0)=1)</formula>
    </cfRule>
    <cfRule type="expression" dxfId="1881" priority="2627">
      <formula>(IF($C3332=6,1,0)=1)</formula>
    </cfRule>
    <cfRule type="expression" dxfId="1880" priority="2628">
      <formula>(IF($C3332=7,1,0)=1)</formula>
    </cfRule>
    <cfRule type="expression" dxfId="1879" priority="2629">
      <formula>(IF($C3332=8,1,0)=1)</formula>
    </cfRule>
    <cfRule type="expression" dxfId="1878" priority="2630">
      <formula>(IF($C3332=9,1,0)=1)</formula>
    </cfRule>
    <cfRule type="expression" dxfId="1877" priority="2631">
      <formula>$H3332=1</formula>
    </cfRule>
  </conditionalFormatting>
  <conditionalFormatting sqref="F3332">
    <cfRule type="expression" dxfId="1876" priority="2608">
      <formula>$H3332&lt;0</formula>
    </cfRule>
    <cfRule type="expression" dxfId="1875" priority="2609">
      <formula>(IF($C3332=1,1,0)=1)</formula>
    </cfRule>
    <cfRule type="expression" dxfId="1874" priority="2610">
      <formula>(IF($C3332=2,1,0)=1)</formula>
    </cfRule>
    <cfRule type="expression" dxfId="1873" priority="2611">
      <formula>(IF($C3332=3,1,0)=1)</formula>
    </cfRule>
    <cfRule type="expression" dxfId="1872" priority="2612">
      <formula>(IF($C3332=4,1,0)=1)</formula>
    </cfRule>
    <cfRule type="expression" dxfId="1871" priority="2613">
      <formula>(IF($C3332=5,1,0)=1)</formula>
    </cfRule>
    <cfRule type="expression" dxfId="1870" priority="2614">
      <formula>(IF($C3332=6,1,0)=1)</formula>
    </cfRule>
    <cfRule type="expression" dxfId="1869" priority="2615">
      <formula>(IF($C3332=7,1,0)=1)</formula>
    </cfRule>
    <cfRule type="expression" dxfId="1868" priority="2616">
      <formula>(IF($C3332=8,1,0)=1)</formula>
    </cfRule>
    <cfRule type="expression" dxfId="1867" priority="2617">
      <formula>(IF($C3332=9,1,0)=1)</formula>
    </cfRule>
    <cfRule type="expression" dxfId="1866" priority="2618">
      <formula>$H3332=1</formula>
    </cfRule>
  </conditionalFormatting>
  <conditionalFormatting sqref="P3332 L3332">
    <cfRule type="expression" dxfId="1865" priority="2607">
      <formula>(IF($C3332=0,1,0)=1)</formula>
    </cfRule>
  </conditionalFormatting>
  <conditionalFormatting sqref="F3331">
    <cfRule type="expression" dxfId="1864" priority="2596">
      <formula>$H3331&lt;0</formula>
    </cfRule>
    <cfRule type="expression" dxfId="1863" priority="2597">
      <formula>(IF($C3331=1,1,0)=1)</formula>
    </cfRule>
    <cfRule type="expression" dxfId="1862" priority="2598">
      <formula>(IF($C3331=2,1,0)=1)</formula>
    </cfRule>
    <cfRule type="expression" dxfId="1861" priority="2599">
      <formula>(IF($C3331=3,1,0)=1)</formula>
    </cfRule>
    <cfRule type="expression" dxfId="1860" priority="2600">
      <formula>(IF($C3331=4,1,0)=1)</formula>
    </cfRule>
    <cfRule type="expression" dxfId="1859" priority="2601">
      <formula>(IF($C3331=5,1,0)=1)</formula>
    </cfRule>
    <cfRule type="expression" dxfId="1858" priority="2602">
      <formula>(IF($C3331=6,1,0)=1)</formula>
    </cfRule>
    <cfRule type="expression" dxfId="1857" priority="2603">
      <formula>(IF($C3331=7,1,0)=1)</formula>
    </cfRule>
    <cfRule type="expression" dxfId="1856" priority="2604">
      <formula>(IF($C3331=8,1,0)=1)</formula>
    </cfRule>
    <cfRule type="expression" dxfId="1855" priority="2605">
      <formula>(IF($C3331=9,1,0)=1)</formula>
    </cfRule>
    <cfRule type="expression" dxfId="1854" priority="2606">
      <formula>$H3331=1</formula>
    </cfRule>
  </conditionalFormatting>
  <conditionalFormatting sqref="S3337">
    <cfRule type="dataBar" priority="2583">
      <dataBar>
        <cfvo type="num" val="0"/>
        <cfvo type="num" val="1"/>
        <color theme="6" tint="0.39997558519241921"/>
      </dataBar>
    </cfRule>
  </conditionalFormatting>
  <conditionalFormatting sqref="H3337">
    <cfRule type="iconSet" priority="2584">
      <iconSet iconSet="3Symbols" showValue="0">
        <cfvo type="percent" val="0"/>
        <cfvo type="num" val="0"/>
        <cfvo type="num" val="1"/>
      </iconSet>
    </cfRule>
  </conditionalFormatting>
  <conditionalFormatting sqref="C3337 G3337 E3337">
    <cfRule type="expression" dxfId="1853" priority="2585">
      <formula>$H3337&lt;0</formula>
    </cfRule>
    <cfRule type="expression" dxfId="1852" priority="2586">
      <formula>(IF($C3337=1,1,0)=1)</formula>
    </cfRule>
    <cfRule type="expression" dxfId="1851" priority="2587">
      <formula>(IF($C3337=2,1,0)=1)</formula>
    </cfRule>
    <cfRule type="expression" dxfId="1850" priority="2588">
      <formula>(IF($C3337=3,1,0)=1)</formula>
    </cfRule>
    <cfRule type="expression" dxfId="1849" priority="2589">
      <formula>(IF($C3337=4,1,0)=1)</formula>
    </cfRule>
    <cfRule type="expression" dxfId="1848" priority="2590">
      <formula>(IF($C3337=5,1,0)=1)</formula>
    </cfRule>
    <cfRule type="expression" dxfId="1847" priority="2591">
      <formula>(IF($C3337=6,1,0)=1)</formula>
    </cfRule>
    <cfRule type="expression" dxfId="1846" priority="2592">
      <formula>(IF($C3337=7,1,0)=1)</formula>
    </cfRule>
    <cfRule type="expression" dxfId="1845" priority="2593">
      <formula>(IF($C3337=8,1,0)=1)</formula>
    </cfRule>
    <cfRule type="expression" dxfId="1844" priority="2594">
      <formula>(IF($C3337=9,1,0)=1)</formula>
    </cfRule>
    <cfRule type="expression" dxfId="1843" priority="2595">
      <formula>$H3337=1</formula>
    </cfRule>
  </conditionalFormatting>
  <conditionalFormatting sqref="P3337 L3337">
    <cfRule type="expression" dxfId="1842" priority="2582">
      <formula>(IF($C3337=0,1,0)=1)</formula>
    </cfRule>
  </conditionalFormatting>
  <conditionalFormatting sqref="S3344">
    <cfRule type="dataBar" priority="2569">
      <dataBar>
        <cfvo type="num" val="0"/>
        <cfvo type="num" val="1"/>
        <color theme="6" tint="0.39997558519241921"/>
      </dataBar>
    </cfRule>
  </conditionalFormatting>
  <conditionalFormatting sqref="H3344:H3345">
    <cfRule type="iconSet" priority="2570">
      <iconSet iconSet="3Symbols" showValue="0">
        <cfvo type="percent" val="0"/>
        <cfvo type="num" val="0"/>
        <cfvo type="num" val="1"/>
      </iconSet>
    </cfRule>
  </conditionalFormatting>
  <conditionalFormatting sqref="G3344 E3344 C3344">
    <cfRule type="expression" dxfId="1841" priority="2571">
      <formula>$H3344&lt;0</formula>
    </cfRule>
    <cfRule type="expression" dxfId="1840" priority="2572">
      <formula>(IF($C3344=1,1,0)=1)</formula>
    </cfRule>
    <cfRule type="expression" dxfId="1839" priority="2573">
      <formula>(IF($C3344=2,1,0)=1)</formula>
    </cfRule>
    <cfRule type="expression" dxfId="1838" priority="2574">
      <formula>(IF($C3344=3,1,0)=1)</formula>
    </cfRule>
    <cfRule type="expression" dxfId="1837" priority="2575">
      <formula>(IF($C3344=4,1,0)=1)</formula>
    </cfRule>
    <cfRule type="expression" dxfId="1836" priority="2576">
      <formula>(IF($C3344=5,1,0)=1)</formula>
    </cfRule>
    <cfRule type="expression" dxfId="1835" priority="2577">
      <formula>(IF($C3344=6,1,0)=1)</formula>
    </cfRule>
    <cfRule type="expression" dxfId="1834" priority="2578">
      <formula>(IF($C3344=7,1,0)=1)</formula>
    </cfRule>
    <cfRule type="expression" dxfId="1833" priority="2579">
      <formula>(IF($C3344=8,1,0)=1)</formula>
    </cfRule>
    <cfRule type="expression" dxfId="1832" priority="2580">
      <formula>(IF($C3344=9,1,0)=1)</formula>
    </cfRule>
    <cfRule type="expression" dxfId="1831" priority="2581">
      <formula>$H3344=1</formula>
    </cfRule>
  </conditionalFormatting>
  <conditionalFormatting sqref="F3344">
    <cfRule type="expression" dxfId="1830" priority="2558">
      <formula>$H3344&lt;0</formula>
    </cfRule>
    <cfRule type="expression" dxfId="1829" priority="2559">
      <formula>(IF($C3344=1,1,0)=1)</formula>
    </cfRule>
    <cfRule type="expression" dxfId="1828" priority="2560">
      <formula>(IF($C3344=2,1,0)=1)</formula>
    </cfRule>
    <cfRule type="expression" dxfId="1827" priority="2561">
      <formula>(IF($C3344=3,1,0)=1)</formula>
    </cfRule>
    <cfRule type="expression" dxfId="1826" priority="2562">
      <formula>(IF($C3344=4,1,0)=1)</formula>
    </cfRule>
    <cfRule type="expression" dxfId="1825" priority="2563">
      <formula>(IF($C3344=5,1,0)=1)</formula>
    </cfRule>
    <cfRule type="expression" dxfId="1824" priority="2564">
      <formula>(IF($C3344=6,1,0)=1)</formula>
    </cfRule>
    <cfRule type="expression" dxfId="1823" priority="2565">
      <formula>(IF($C3344=7,1,0)=1)</formula>
    </cfRule>
    <cfRule type="expression" dxfId="1822" priority="2566">
      <formula>(IF($C3344=8,1,0)=1)</formula>
    </cfRule>
    <cfRule type="expression" dxfId="1821" priority="2567">
      <formula>(IF($C3344=9,1,0)=1)</formula>
    </cfRule>
    <cfRule type="expression" dxfId="1820" priority="2568">
      <formula>$H3344=1</formula>
    </cfRule>
  </conditionalFormatting>
  <conditionalFormatting sqref="P3344 L3344">
    <cfRule type="expression" dxfId="1819" priority="2557">
      <formula>(IF($C3344=0,1,0)=1)</formula>
    </cfRule>
  </conditionalFormatting>
  <conditionalFormatting sqref="S3343">
    <cfRule type="dataBar" priority="2544">
      <dataBar>
        <cfvo type="num" val="0"/>
        <cfvo type="num" val="1"/>
        <color theme="6" tint="0.39997558519241921"/>
      </dataBar>
    </cfRule>
  </conditionalFormatting>
  <conditionalFormatting sqref="H3343">
    <cfRule type="iconSet" priority="2545">
      <iconSet iconSet="3Symbols" showValue="0">
        <cfvo type="percent" val="0"/>
        <cfvo type="num" val="0"/>
        <cfvo type="num" val="1"/>
      </iconSet>
    </cfRule>
  </conditionalFormatting>
  <conditionalFormatting sqref="G3343 E3343 C3343">
    <cfRule type="expression" dxfId="1818" priority="2546">
      <formula>$H3343&lt;0</formula>
    </cfRule>
    <cfRule type="expression" dxfId="1817" priority="2547">
      <formula>(IF($C3343=1,1,0)=1)</formula>
    </cfRule>
    <cfRule type="expression" dxfId="1816" priority="2548">
      <formula>(IF($C3343=2,1,0)=1)</formula>
    </cfRule>
    <cfRule type="expression" dxfId="1815" priority="2549">
      <formula>(IF($C3343=3,1,0)=1)</formula>
    </cfRule>
    <cfRule type="expression" dxfId="1814" priority="2550">
      <formula>(IF($C3343=4,1,0)=1)</formula>
    </cfRule>
    <cfRule type="expression" dxfId="1813" priority="2551">
      <formula>(IF($C3343=5,1,0)=1)</formula>
    </cfRule>
    <cfRule type="expression" dxfId="1812" priority="2552">
      <formula>(IF($C3343=6,1,0)=1)</formula>
    </cfRule>
    <cfRule type="expression" dxfId="1811" priority="2553">
      <formula>(IF($C3343=7,1,0)=1)</formula>
    </cfRule>
    <cfRule type="expression" dxfId="1810" priority="2554">
      <formula>(IF($C3343=8,1,0)=1)</formula>
    </cfRule>
    <cfRule type="expression" dxfId="1809" priority="2555">
      <formula>(IF($C3343=9,1,0)=1)</formula>
    </cfRule>
    <cfRule type="expression" dxfId="1808" priority="2556">
      <formula>$H3343=1</formula>
    </cfRule>
  </conditionalFormatting>
  <conditionalFormatting sqref="F3343">
    <cfRule type="expression" dxfId="1807" priority="2533">
      <formula>$H3343&lt;0</formula>
    </cfRule>
    <cfRule type="expression" dxfId="1806" priority="2534">
      <formula>(IF($C3343=1,1,0)=1)</formula>
    </cfRule>
    <cfRule type="expression" dxfId="1805" priority="2535">
      <formula>(IF($C3343=2,1,0)=1)</formula>
    </cfRule>
    <cfRule type="expression" dxfId="1804" priority="2536">
      <formula>(IF($C3343=3,1,0)=1)</formula>
    </cfRule>
    <cfRule type="expression" dxfId="1803" priority="2537">
      <formula>(IF($C3343=4,1,0)=1)</formula>
    </cfRule>
    <cfRule type="expression" dxfId="1802" priority="2538">
      <formula>(IF($C3343=5,1,0)=1)</formula>
    </cfRule>
    <cfRule type="expression" dxfId="1801" priority="2539">
      <formula>(IF($C3343=6,1,0)=1)</formula>
    </cfRule>
    <cfRule type="expression" dxfId="1800" priority="2540">
      <formula>(IF($C3343=7,1,0)=1)</formula>
    </cfRule>
    <cfRule type="expression" dxfId="1799" priority="2541">
      <formula>(IF($C3343=8,1,0)=1)</formula>
    </cfRule>
    <cfRule type="expression" dxfId="1798" priority="2542">
      <formula>(IF($C3343=9,1,0)=1)</formula>
    </cfRule>
    <cfRule type="expression" dxfId="1797" priority="2543">
      <formula>$H3343=1</formula>
    </cfRule>
  </conditionalFormatting>
  <conditionalFormatting sqref="P3343 L3343">
    <cfRule type="expression" dxfId="1796" priority="2532">
      <formula>(IF($C3343=0,1,0)=1)</formula>
    </cfRule>
  </conditionalFormatting>
  <conditionalFormatting sqref="F3340">
    <cfRule type="expression" dxfId="1795" priority="2521">
      <formula>$H3340&lt;0</formula>
    </cfRule>
    <cfRule type="expression" dxfId="1794" priority="2522">
      <formula>(IF($C3340=1,1,0)=1)</formula>
    </cfRule>
    <cfRule type="expression" dxfId="1793" priority="2523">
      <formula>(IF($C3340=2,1,0)=1)</formula>
    </cfRule>
    <cfRule type="expression" dxfId="1792" priority="2524">
      <formula>(IF($C3340=3,1,0)=1)</formula>
    </cfRule>
    <cfRule type="expression" dxfId="1791" priority="2525">
      <formula>(IF($C3340=4,1,0)=1)</formula>
    </cfRule>
    <cfRule type="expression" dxfId="1790" priority="2526">
      <formula>(IF($C3340=5,1,0)=1)</formula>
    </cfRule>
    <cfRule type="expression" dxfId="1789" priority="2527">
      <formula>(IF($C3340=6,1,0)=1)</formula>
    </cfRule>
    <cfRule type="expression" dxfId="1788" priority="2528">
      <formula>(IF($C3340=7,1,0)=1)</formula>
    </cfRule>
    <cfRule type="expression" dxfId="1787" priority="2529">
      <formula>(IF($C3340=8,1,0)=1)</formula>
    </cfRule>
    <cfRule type="expression" dxfId="1786" priority="2530">
      <formula>(IF($C3340=9,1,0)=1)</formula>
    </cfRule>
    <cfRule type="expression" dxfId="1785" priority="2531">
      <formula>$H3340=1</formula>
    </cfRule>
  </conditionalFormatting>
  <conditionalFormatting sqref="D3340">
    <cfRule type="expression" dxfId="1784" priority="2510">
      <formula>$H3340&lt;0</formula>
    </cfRule>
    <cfRule type="expression" dxfId="1783" priority="2511">
      <formula>(IF($C3340=1,1,0)=1)</formula>
    </cfRule>
    <cfRule type="expression" dxfId="1782" priority="2512">
      <formula>(IF($C3340=2,1,0)=1)</formula>
    </cfRule>
    <cfRule type="expression" dxfId="1781" priority="2513">
      <formula>(IF($C3340=3,1,0)=1)</formula>
    </cfRule>
    <cfRule type="expression" dxfId="1780" priority="2514">
      <formula>(IF($C3340=4,1,0)=1)</formula>
    </cfRule>
    <cfRule type="expression" dxfId="1779" priority="2515">
      <formula>(IF($C3340=5,1,0)=1)</formula>
    </cfRule>
    <cfRule type="expression" dxfId="1778" priority="2516">
      <formula>(IF($C3340=6,1,0)=1)</formula>
    </cfRule>
    <cfRule type="expression" dxfId="1777" priority="2517">
      <formula>(IF($C3340=7,1,0)=1)</formula>
    </cfRule>
    <cfRule type="expression" dxfId="1776" priority="2518">
      <formula>(IF($C3340=8,1,0)=1)</formula>
    </cfRule>
    <cfRule type="expression" dxfId="1775" priority="2519">
      <formula>(IF($C3340=9,1,0)=1)</formula>
    </cfRule>
    <cfRule type="expression" dxfId="1774" priority="2520">
      <formula>$H3340=1</formula>
    </cfRule>
  </conditionalFormatting>
  <conditionalFormatting sqref="S3340">
    <cfRule type="dataBar" priority="2497">
      <dataBar>
        <cfvo type="num" val="0"/>
        <cfvo type="num" val="1"/>
        <color theme="6" tint="0.39997558519241921"/>
      </dataBar>
    </cfRule>
  </conditionalFormatting>
  <conditionalFormatting sqref="H3340">
    <cfRule type="iconSet" priority="2498">
      <iconSet iconSet="3Symbols" showValue="0">
        <cfvo type="percent" val="0"/>
        <cfvo type="num" val="0"/>
        <cfvo type="num" val="1"/>
      </iconSet>
    </cfRule>
  </conditionalFormatting>
  <conditionalFormatting sqref="C3340 G3340 E3340">
    <cfRule type="expression" dxfId="1773" priority="2499">
      <formula>$H3340&lt;0</formula>
    </cfRule>
    <cfRule type="expression" dxfId="1772" priority="2500">
      <formula>(IF($C3340=1,1,0)=1)</formula>
    </cfRule>
    <cfRule type="expression" dxfId="1771" priority="2501">
      <formula>(IF($C3340=2,1,0)=1)</formula>
    </cfRule>
    <cfRule type="expression" dxfId="1770" priority="2502">
      <formula>(IF($C3340=3,1,0)=1)</formula>
    </cfRule>
    <cfRule type="expression" dxfId="1769" priority="2503">
      <formula>(IF($C3340=4,1,0)=1)</formula>
    </cfRule>
    <cfRule type="expression" dxfId="1768" priority="2504">
      <formula>(IF($C3340=5,1,0)=1)</formula>
    </cfRule>
    <cfRule type="expression" dxfId="1767" priority="2505">
      <formula>(IF($C3340=6,1,0)=1)</formula>
    </cfRule>
    <cfRule type="expression" dxfId="1766" priority="2506">
      <formula>(IF($C3340=7,1,0)=1)</formula>
    </cfRule>
    <cfRule type="expression" dxfId="1765" priority="2507">
      <formula>(IF($C3340=8,1,0)=1)</formula>
    </cfRule>
    <cfRule type="expression" dxfId="1764" priority="2508">
      <formula>(IF($C3340=9,1,0)=1)</formula>
    </cfRule>
    <cfRule type="expression" dxfId="1763" priority="2509">
      <formula>$H3340=1</formula>
    </cfRule>
  </conditionalFormatting>
  <conditionalFormatting sqref="P3340 L3340">
    <cfRule type="expression" dxfId="1762" priority="2496">
      <formula>(IF($C3340=0,1,0)=1)</formula>
    </cfRule>
  </conditionalFormatting>
  <conditionalFormatting sqref="S3334">
    <cfRule type="dataBar" priority="2483">
      <dataBar>
        <cfvo type="num" val="0"/>
        <cfvo type="num" val="1"/>
        <color theme="6" tint="0.39997558519241921"/>
      </dataBar>
    </cfRule>
  </conditionalFormatting>
  <conditionalFormatting sqref="H3334">
    <cfRule type="iconSet" priority="2484">
      <iconSet iconSet="3Symbols" showValue="0">
        <cfvo type="percent" val="0"/>
        <cfvo type="num" val="0"/>
        <cfvo type="num" val="1"/>
      </iconSet>
    </cfRule>
  </conditionalFormatting>
  <conditionalFormatting sqref="C3334">
    <cfRule type="expression" dxfId="1761" priority="2485">
      <formula>$H3334&lt;0</formula>
    </cfRule>
    <cfRule type="expression" dxfId="1760" priority="2486">
      <formula>(IF($C3334=1,1,0)=1)</formula>
    </cfRule>
    <cfRule type="expression" dxfId="1759" priority="2487">
      <formula>(IF($C3334=2,1,0)=1)</formula>
    </cfRule>
    <cfRule type="expression" dxfId="1758" priority="2488">
      <formula>(IF($C3334=3,1,0)=1)</formula>
    </cfRule>
    <cfRule type="expression" dxfId="1757" priority="2489">
      <formula>(IF($C3334=4,1,0)=1)</formula>
    </cfRule>
    <cfRule type="expression" dxfId="1756" priority="2490">
      <formula>(IF($C3334=5,1,0)=1)</formula>
    </cfRule>
    <cfRule type="expression" dxfId="1755" priority="2491">
      <formula>(IF($C3334=6,1,0)=1)</formula>
    </cfRule>
    <cfRule type="expression" dxfId="1754" priority="2492">
      <formula>(IF($C3334=7,1,0)=1)</formula>
    </cfRule>
    <cfRule type="expression" dxfId="1753" priority="2493">
      <formula>(IF($C3334=8,1,0)=1)</formula>
    </cfRule>
    <cfRule type="expression" dxfId="1752" priority="2494">
      <formula>(IF($C3334=9,1,0)=1)</formula>
    </cfRule>
    <cfRule type="expression" dxfId="1751" priority="2495">
      <formula>$H3334=1</formula>
    </cfRule>
  </conditionalFormatting>
  <conditionalFormatting sqref="G3334">
    <cfRule type="expression" dxfId="1750" priority="2472">
      <formula>$J3334&lt;0</formula>
    </cfRule>
    <cfRule type="expression" dxfId="1749" priority="2473">
      <formula>(IF($C3334=1,1,0)=1)</formula>
    </cfRule>
    <cfRule type="expression" dxfId="1748" priority="2474">
      <formula>(IF($C3334=2,1,0)=1)</formula>
    </cfRule>
    <cfRule type="expression" dxfId="1747" priority="2475">
      <formula>(IF($C3334=3,1,0)=1)</formula>
    </cfRule>
    <cfRule type="expression" dxfId="1746" priority="2476">
      <formula>(IF($C3334=4,1,0)=1)</formula>
    </cfRule>
    <cfRule type="expression" dxfId="1745" priority="2477">
      <formula>(IF($C3334=5,1,0)=1)</formula>
    </cfRule>
    <cfRule type="expression" dxfId="1744" priority="2478">
      <formula>(IF($C3334=6,1,0)=1)</formula>
    </cfRule>
    <cfRule type="expression" dxfId="1743" priority="2479">
      <formula>(IF($C3334=7,1,0)=1)</formula>
    </cfRule>
    <cfRule type="expression" dxfId="1742" priority="2480">
      <formula>(IF($C3334=8,1,0)=1)</formula>
    </cfRule>
    <cfRule type="expression" dxfId="1741" priority="2481">
      <formula>(IF($C3334=9,1,0)=1)</formula>
    </cfRule>
    <cfRule type="expression" dxfId="1740" priority="2482">
      <formula>$J3334=1</formula>
    </cfRule>
  </conditionalFormatting>
  <conditionalFormatting sqref="S3333">
    <cfRule type="dataBar" priority="2459">
      <dataBar>
        <cfvo type="num" val="0"/>
        <cfvo type="num" val="1"/>
        <color theme="6" tint="0.39997558519241921"/>
      </dataBar>
    </cfRule>
  </conditionalFormatting>
  <conditionalFormatting sqref="H3333">
    <cfRule type="iconSet" priority="2460">
      <iconSet iconSet="3Symbols" showValue="0">
        <cfvo type="percent" val="0"/>
        <cfvo type="num" val="0"/>
        <cfvo type="num" val="1"/>
      </iconSet>
    </cfRule>
  </conditionalFormatting>
  <conditionalFormatting sqref="C3333">
    <cfRule type="expression" dxfId="1739" priority="2461">
      <formula>$H3333&lt;0</formula>
    </cfRule>
    <cfRule type="expression" dxfId="1738" priority="2462">
      <formula>(IF($C3333=1,1,0)=1)</formula>
    </cfRule>
    <cfRule type="expression" dxfId="1737" priority="2463">
      <formula>(IF($C3333=2,1,0)=1)</formula>
    </cfRule>
    <cfRule type="expression" dxfId="1736" priority="2464">
      <formula>(IF($C3333=3,1,0)=1)</formula>
    </cfRule>
    <cfRule type="expression" dxfId="1735" priority="2465">
      <formula>(IF($C3333=4,1,0)=1)</formula>
    </cfRule>
    <cfRule type="expression" dxfId="1734" priority="2466">
      <formula>(IF($C3333=5,1,0)=1)</formula>
    </cfRule>
    <cfRule type="expression" dxfId="1733" priority="2467">
      <formula>(IF($C3333=6,1,0)=1)</formula>
    </cfRule>
    <cfRule type="expression" dxfId="1732" priority="2468">
      <formula>(IF($C3333=7,1,0)=1)</formula>
    </cfRule>
    <cfRule type="expression" dxfId="1731" priority="2469">
      <formula>(IF($C3333=8,1,0)=1)</formula>
    </cfRule>
    <cfRule type="expression" dxfId="1730" priority="2470">
      <formula>(IF($C3333=9,1,0)=1)</formula>
    </cfRule>
    <cfRule type="expression" dxfId="1729" priority="2471">
      <formula>$H3333=1</formula>
    </cfRule>
  </conditionalFormatting>
  <conditionalFormatting sqref="G3333">
    <cfRule type="expression" dxfId="1728" priority="2448">
      <formula>$J3333&lt;0</formula>
    </cfRule>
    <cfRule type="expression" dxfId="1727" priority="2449">
      <formula>(IF($C3333=1,1,0)=1)</formula>
    </cfRule>
    <cfRule type="expression" dxfId="1726" priority="2450">
      <formula>(IF($C3333=2,1,0)=1)</formula>
    </cfRule>
    <cfRule type="expression" dxfId="1725" priority="2451">
      <formula>(IF($C3333=3,1,0)=1)</formula>
    </cfRule>
    <cfRule type="expression" dxfId="1724" priority="2452">
      <formula>(IF($C3333=4,1,0)=1)</formula>
    </cfRule>
    <cfRule type="expression" dxfId="1723" priority="2453">
      <formula>(IF($C3333=5,1,0)=1)</formula>
    </cfRule>
    <cfRule type="expression" dxfId="1722" priority="2454">
      <formula>(IF($C3333=6,1,0)=1)</formula>
    </cfRule>
    <cfRule type="expression" dxfId="1721" priority="2455">
      <formula>(IF($C3333=7,1,0)=1)</formula>
    </cfRule>
    <cfRule type="expression" dxfId="1720" priority="2456">
      <formula>(IF($C3333=8,1,0)=1)</formula>
    </cfRule>
    <cfRule type="expression" dxfId="1719" priority="2457">
      <formula>(IF($C3333=9,1,0)=1)</formula>
    </cfRule>
    <cfRule type="expression" dxfId="1718" priority="2458">
      <formula>$J3333=1</formula>
    </cfRule>
  </conditionalFormatting>
  <conditionalFormatting sqref="L3333:L3334 P3333:P3334">
    <cfRule type="expression" dxfId="1717" priority="2447">
      <formula>(IF($C3333=0,1,0)=1)</formula>
    </cfRule>
  </conditionalFormatting>
  <conditionalFormatting sqref="F3333">
    <cfRule type="expression" dxfId="1716" priority="2436">
      <formula>$H3333&lt;0</formula>
    </cfRule>
    <cfRule type="expression" dxfId="1715" priority="2437">
      <formula>(IF($C3333=1,1,0)=1)</formula>
    </cfRule>
    <cfRule type="expression" dxfId="1714" priority="2438">
      <formula>(IF($C3333=2,1,0)=1)</formula>
    </cfRule>
    <cfRule type="expression" dxfId="1713" priority="2439">
      <formula>(IF($C3333=3,1,0)=1)</formula>
    </cfRule>
    <cfRule type="expression" dxfId="1712" priority="2440">
      <formula>(IF($C3333=4,1,0)=1)</formula>
    </cfRule>
    <cfRule type="expression" dxfId="1711" priority="2441">
      <formula>(IF($C3333=5,1,0)=1)</formula>
    </cfRule>
    <cfRule type="expression" dxfId="1710" priority="2442">
      <formula>(IF($C3333=6,1,0)=1)</formula>
    </cfRule>
    <cfRule type="expression" dxfId="1709" priority="2443">
      <formula>(IF($C3333=7,1,0)=1)</formula>
    </cfRule>
    <cfRule type="expression" dxfId="1708" priority="2444">
      <formula>(IF($C3333=8,1,0)=1)</formula>
    </cfRule>
    <cfRule type="expression" dxfId="1707" priority="2445">
      <formula>(IF($C3333=9,1,0)=1)</formula>
    </cfRule>
    <cfRule type="expression" dxfId="1706" priority="2446">
      <formula>$H3333=1</formula>
    </cfRule>
  </conditionalFormatting>
  <conditionalFormatting sqref="F3334">
    <cfRule type="expression" dxfId="1705" priority="2425">
      <formula>$H3334&lt;0</formula>
    </cfRule>
    <cfRule type="expression" dxfId="1704" priority="2426">
      <formula>(IF($C3334=1,1,0)=1)</formula>
    </cfRule>
    <cfRule type="expression" dxfId="1703" priority="2427">
      <formula>(IF($C3334=2,1,0)=1)</formula>
    </cfRule>
    <cfRule type="expression" dxfId="1702" priority="2428">
      <formula>(IF($C3334=3,1,0)=1)</formula>
    </cfRule>
    <cfRule type="expression" dxfId="1701" priority="2429">
      <formula>(IF($C3334=4,1,0)=1)</formula>
    </cfRule>
    <cfRule type="expression" dxfId="1700" priority="2430">
      <formula>(IF($C3334=5,1,0)=1)</formula>
    </cfRule>
    <cfRule type="expression" dxfId="1699" priority="2431">
      <formula>(IF($C3334=6,1,0)=1)</formula>
    </cfRule>
    <cfRule type="expression" dxfId="1698" priority="2432">
      <formula>(IF($C3334=7,1,0)=1)</formula>
    </cfRule>
    <cfRule type="expression" dxfId="1697" priority="2433">
      <formula>(IF($C3334=8,1,0)=1)</formula>
    </cfRule>
    <cfRule type="expression" dxfId="1696" priority="2434">
      <formula>(IF($C3334=9,1,0)=1)</formula>
    </cfRule>
    <cfRule type="expression" dxfId="1695" priority="2435">
      <formula>$H3334=1</formula>
    </cfRule>
  </conditionalFormatting>
  <conditionalFormatting sqref="F3326">
    <cfRule type="expression" dxfId="1694" priority="2414">
      <formula>$H3326&lt;0</formula>
    </cfRule>
    <cfRule type="expression" dxfId="1693" priority="2415">
      <formula>(IF($C3326=1,1,0)=1)</formula>
    </cfRule>
    <cfRule type="expression" dxfId="1692" priority="2416">
      <formula>(IF($C3326=2,1,0)=1)</formula>
    </cfRule>
    <cfRule type="expression" dxfId="1691" priority="2417">
      <formula>(IF($C3326=3,1,0)=1)</formula>
    </cfRule>
    <cfRule type="expression" dxfId="1690" priority="2418">
      <formula>(IF($C3326=4,1,0)=1)</formula>
    </cfRule>
    <cfRule type="expression" dxfId="1689" priority="2419">
      <formula>(IF($C3326=5,1,0)=1)</formula>
    </cfRule>
    <cfRule type="expression" dxfId="1688" priority="2420">
      <formula>(IF($C3326=6,1,0)=1)</formula>
    </cfRule>
    <cfRule type="expression" dxfId="1687" priority="2421">
      <formula>(IF($C3326=7,1,0)=1)</formula>
    </cfRule>
    <cfRule type="expression" dxfId="1686" priority="2422">
      <formula>(IF($C3326=8,1,0)=1)</formula>
    </cfRule>
    <cfRule type="expression" dxfId="1685" priority="2423">
      <formula>(IF($C3326=9,1,0)=1)</formula>
    </cfRule>
    <cfRule type="expression" dxfId="1684" priority="2424">
      <formula>$H3326=1</formula>
    </cfRule>
  </conditionalFormatting>
  <conditionalFormatting sqref="F3329">
    <cfRule type="expression" dxfId="1683" priority="2403">
      <formula>$H3329&lt;0</formula>
    </cfRule>
    <cfRule type="expression" dxfId="1682" priority="2404">
      <formula>(IF($C3329=1,1,0)=1)</formula>
    </cfRule>
    <cfRule type="expression" dxfId="1681" priority="2405">
      <formula>(IF($C3329=2,1,0)=1)</formula>
    </cfRule>
    <cfRule type="expression" dxfId="1680" priority="2406">
      <formula>(IF($C3329=3,1,0)=1)</formula>
    </cfRule>
    <cfRule type="expression" dxfId="1679" priority="2407">
      <formula>(IF($C3329=4,1,0)=1)</formula>
    </cfRule>
    <cfRule type="expression" dxfId="1678" priority="2408">
      <formula>(IF($C3329=5,1,0)=1)</formula>
    </cfRule>
    <cfRule type="expression" dxfId="1677" priority="2409">
      <formula>(IF($C3329=6,1,0)=1)</formula>
    </cfRule>
    <cfRule type="expression" dxfId="1676" priority="2410">
      <formula>(IF($C3329=7,1,0)=1)</formula>
    </cfRule>
    <cfRule type="expression" dxfId="1675" priority="2411">
      <formula>(IF($C3329=8,1,0)=1)</formula>
    </cfRule>
    <cfRule type="expression" dxfId="1674" priority="2412">
      <formula>(IF($C3329=9,1,0)=1)</formula>
    </cfRule>
    <cfRule type="expression" dxfId="1673" priority="2413">
      <formula>$H3329=1</formula>
    </cfRule>
  </conditionalFormatting>
  <conditionalFormatting sqref="H3346:H3348">
    <cfRule type="iconSet" priority="3070">
      <iconSet iconSet="3Symbols" showValue="0">
        <cfvo type="percent" val="0"/>
        <cfvo type="num" val="0"/>
        <cfvo type="num" val="1"/>
      </iconSet>
    </cfRule>
  </conditionalFormatting>
  <conditionalFormatting sqref="S3367:S3375">
    <cfRule type="dataBar" priority="2388">
      <dataBar>
        <cfvo type="num" val="0"/>
        <cfvo type="num" val="1"/>
        <color theme="6" tint="0.39997558519241921"/>
      </dataBar>
    </cfRule>
  </conditionalFormatting>
  <conditionalFormatting sqref="H3367:H3375">
    <cfRule type="iconSet" priority="2389">
      <iconSet iconSet="3Symbols" showValue="0">
        <cfvo type="percent" val="0"/>
        <cfvo type="num" val="0"/>
        <cfvo type="num" val="1"/>
      </iconSet>
    </cfRule>
  </conditionalFormatting>
  <conditionalFormatting sqref="C3369:E3369 G3369 D3370:D3375 C3371:C3375 E3372:E3375 G3372:G3375 F3371:F3375 C3367:G3368">
    <cfRule type="expression" dxfId="1672" priority="2390">
      <formula>$H3367&lt;0</formula>
    </cfRule>
    <cfRule type="expression" dxfId="1671" priority="2391">
      <formula>(IF($C3367=1,1,0)=1)</formula>
    </cfRule>
    <cfRule type="expression" dxfId="1670" priority="2392">
      <formula>(IF($C3367=2,1,0)=1)</formula>
    </cfRule>
    <cfRule type="expression" dxfId="1669" priority="2393">
      <formula>(IF($C3367=3,1,0)=1)</formula>
    </cfRule>
    <cfRule type="expression" dxfId="1668" priority="2394">
      <formula>(IF($C3367=4,1,0)=1)</formula>
    </cfRule>
    <cfRule type="expression" dxfId="1667" priority="2395">
      <formula>(IF($C3367=5,1,0)=1)</formula>
    </cfRule>
    <cfRule type="expression" dxfId="1666" priority="2396">
      <formula>(IF($C3367=6,1,0)=1)</formula>
    </cfRule>
    <cfRule type="expression" dxfId="1665" priority="2397">
      <formula>(IF($C3367=7,1,0)=1)</formula>
    </cfRule>
    <cfRule type="expression" dxfId="1664" priority="2398">
      <formula>(IF($C3367=8,1,0)=1)</formula>
    </cfRule>
    <cfRule type="expression" dxfId="1663" priority="2399">
      <formula>(IF($C3367=9,1,0)=1)</formula>
    </cfRule>
    <cfRule type="expression" dxfId="1662" priority="2400">
      <formula>$H3367=1</formula>
    </cfRule>
  </conditionalFormatting>
  <conditionalFormatting sqref="G3371:G3375 E3371:E3375">
    <cfRule type="expression" dxfId="1661" priority="2377">
      <formula>$J3371&lt;0</formula>
    </cfRule>
    <cfRule type="expression" dxfId="1660" priority="2378">
      <formula>(IF($C3371=1,1,0)=1)</formula>
    </cfRule>
    <cfRule type="expression" dxfId="1659" priority="2379">
      <formula>(IF($C3371=2,1,0)=1)</formula>
    </cfRule>
    <cfRule type="expression" dxfId="1658" priority="2380">
      <formula>(IF($C3371=3,1,0)=1)</formula>
    </cfRule>
    <cfRule type="expression" dxfId="1657" priority="2381">
      <formula>(IF($C3371=4,1,0)=1)</formula>
    </cfRule>
    <cfRule type="expression" dxfId="1656" priority="2382">
      <formula>(IF($C3371=5,1,0)=1)</formula>
    </cfRule>
    <cfRule type="expression" dxfId="1655" priority="2383">
      <formula>(IF($C3371=6,1,0)=1)</formula>
    </cfRule>
    <cfRule type="expression" dxfId="1654" priority="2384">
      <formula>(IF($C3371=7,1,0)=1)</formula>
    </cfRule>
    <cfRule type="expression" dxfId="1653" priority="2385">
      <formula>(IF($C3371=8,1,0)=1)</formula>
    </cfRule>
    <cfRule type="expression" dxfId="1652" priority="2386">
      <formula>(IF($C3371=9,1,0)=1)</formula>
    </cfRule>
    <cfRule type="expression" dxfId="1651" priority="2387">
      <formula>$J3371=1</formula>
    </cfRule>
  </conditionalFormatting>
  <conditionalFormatting sqref="F3373:F3375 C3373:D3375">
    <cfRule type="expression" dxfId="1650" priority="2366">
      <formula>$H3373&lt;0</formula>
    </cfRule>
    <cfRule type="expression" dxfId="1649" priority="2367">
      <formula>(IF($C3373=1,1,0)=1)</formula>
    </cfRule>
    <cfRule type="expression" dxfId="1648" priority="2368">
      <formula>(IF($C3373=2,1,0)=1)</formula>
    </cfRule>
    <cfRule type="expression" dxfId="1647" priority="2369">
      <formula>(IF($C3373=3,1,0)=1)</formula>
    </cfRule>
    <cfRule type="expression" dxfId="1646" priority="2370">
      <formula>(IF($C3373=4,1,0)=1)</formula>
    </cfRule>
    <cfRule type="expression" dxfId="1645" priority="2371">
      <formula>(IF($C3373=5,1,0)=1)</formula>
    </cfRule>
    <cfRule type="expression" dxfId="1644" priority="2372">
      <formula>(IF($C3373=6,1,0)=1)</formula>
    </cfRule>
    <cfRule type="expression" dxfId="1643" priority="2373">
      <formula>(IF($C3373=7,1,0)=1)</formula>
    </cfRule>
    <cfRule type="expression" dxfId="1642" priority="2374">
      <formula>(IF($C3373=8,1,0)=1)</formula>
    </cfRule>
    <cfRule type="expression" dxfId="1641" priority="2375">
      <formula>(IF($C3373=9,1,0)=1)</formula>
    </cfRule>
    <cfRule type="expression" dxfId="1640" priority="2376">
      <formula>$H3373=1</formula>
    </cfRule>
  </conditionalFormatting>
  <conditionalFormatting sqref="H3370">
    <cfRule type="iconSet" priority="2354">
      <iconSet iconSet="3Symbols" showValue="0">
        <cfvo type="percent" val="0"/>
        <cfvo type="num" val="0"/>
        <cfvo type="num" val="1"/>
      </iconSet>
    </cfRule>
  </conditionalFormatting>
  <conditionalFormatting sqref="C3370 F3370">
    <cfRule type="expression" dxfId="1639" priority="2355">
      <formula>$H3370&lt;0</formula>
    </cfRule>
    <cfRule type="expression" dxfId="1638" priority="2356">
      <formula>(IF($C3370=1,1,0)=1)</formula>
    </cfRule>
    <cfRule type="expression" dxfId="1637" priority="2357">
      <formula>(IF($C3370=2,1,0)=1)</formula>
    </cfRule>
    <cfRule type="expression" dxfId="1636" priority="2358">
      <formula>(IF($C3370=3,1,0)=1)</formula>
    </cfRule>
    <cfRule type="expression" dxfId="1635" priority="2359">
      <formula>(IF($C3370=4,1,0)=1)</formula>
    </cfRule>
    <cfRule type="expression" dxfId="1634" priority="2360">
      <formula>(IF($C3370=5,1,0)=1)</formula>
    </cfRule>
    <cfRule type="expression" dxfId="1633" priority="2361">
      <formula>(IF($C3370=6,1,0)=1)</formula>
    </cfRule>
    <cfRule type="expression" dxfId="1632" priority="2362">
      <formula>(IF($C3370=7,1,0)=1)</formula>
    </cfRule>
    <cfRule type="expression" dxfId="1631" priority="2363">
      <formula>(IF($C3370=8,1,0)=1)</formula>
    </cfRule>
    <cfRule type="expression" dxfId="1630" priority="2364">
      <formula>(IF($C3370=9,1,0)=1)</formula>
    </cfRule>
    <cfRule type="expression" dxfId="1629" priority="2365">
      <formula>$H3370=1</formula>
    </cfRule>
  </conditionalFormatting>
  <conditionalFormatting sqref="G3370">
    <cfRule type="expression" dxfId="1628" priority="2343">
      <formula>$J3370&lt;0</formula>
    </cfRule>
    <cfRule type="expression" dxfId="1627" priority="2344">
      <formula>(IF($C3370=1,1,0)=1)</formula>
    </cfRule>
    <cfRule type="expression" dxfId="1626" priority="2345">
      <formula>(IF($C3370=2,1,0)=1)</formula>
    </cfRule>
    <cfRule type="expression" dxfId="1625" priority="2346">
      <formula>(IF($C3370=3,1,0)=1)</formula>
    </cfRule>
    <cfRule type="expression" dxfId="1624" priority="2347">
      <formula>(IF($C3370=4,1,0)=1)</formula>
    </cfRule>
    <cfRule type="expression" dxfId="1623" priority="2348">
      <formula>(IF($C3370=5,1,0)=1)</formula>
    </cfRule>
    <cfRule type="expression" dxfId="1622" priority="2349">
      <formula>(IF($C3370=6,1,0)=1)</formula>
    </cfRule>
    <cfRule type="expression" dxfId="1621" priority="2350">
      <formula>(IF($C3370=7,1,0)=1)</formula>
    </cfRule>
    <cfRule type="expression" dxfId="1620" priority="2351">
      <formula>(IF($C3370=8,1,0)=1)</formula>
    </cfRule>
    <cfRule type="expression" dxfId="1619" priority="2352">
      <formula>(IF($C3370=9,1,0)=1)</formula>
    </cfRule>
    <cfRule type="expression" dxfId="1618" priority="2353">
      <formula>$J3370=1</formula>
    </cfRule>
  </conditionalFormatting>
  <conditionalFormatting sqref="E3370">
    <cfRule type="expression" dxfId="1617" priority="2332">
      <formula>$J3370&lt;0</formula>
    </cfRule>
    <cfRule type="expression" dxfId="1616" priority="2333">
      <formula>(IF($C3370=1,1,0)=1)</formula>
    </cfRule>
    <cfRule type="expression" dxfId="1615" priority="2334">
      <formula>(IF($C3370=2,1,0)=1)</formula>
    </cfRule>
    <cfRule type="expression" dxfId="1614" priority="2335">
      <formula>(IF($C3370=3,1,0)=1)</formula>
    </cfRule>
    <cfRule type="expression" dxfId="1613" priority="2336">
      <formula>(IF($C3370=4,1,0)=1)</formula>
    </cfRule>
    <cfRule type="expression" dxfId="1612" priority="2337">
      <formula>(IF($C3370=5,1,0)=1)</formula>
    </cfRule>
    <cfRule type="expression" dxfId="1611" priority="2338">
      <formula>(IF($C3370=6,1,0)=1)</formula>
    </cfRule>
    <cfRule type="expression" dxfId="1610" priority="2339">
      <formula>(IF($C3370=7,1,0)=1)</formula>
    </cfRule>
    <cfRule type="expression" dxfId="1609" priority="2340">
      <formula>(IF($C3370=8,1,0)=1)</formula>
    </cfRule>
    <cfRule type="expression" dxfId="1608" priority="2341">
      <formula>(IF($C3370=9,1,0)=1)</formula>
    </cfRule>
    <cfRule type="expression" dxfId="1607" priority="2342">
      <formula>$J3370=1</formula>
    </cfRule>
  </conditionalFormatting>
  <conditionalFormatting sqref="E3370">
    <cfRule type="expression" dxfId="1606" priority="2321">
      <formula>$J3370&lt;0</formula>
    </cfRule>
    <cfRule type="expression" dxfId="1605" priority="2322">
      <formula>(IF($C3370=1,1,0)=1)</formula>
    </cfRule>
    <cfRule type="expression" dxfId="1604" priority="2323">
      <formula>(IF($C3370=2,1,0)=1)</formula>
    </cfRule>
    <cfRule type="expression" dxfId="1603" priority="2324">
      <formula>(IF($C3370=3,1,0)=1)</formula>
    </cfRule>
    <cfRule type="expression" dxfId="1602" priority="2325">
      <formula>(IF($C3370=4,1,0)=1)</formula>
    </cfRule>
    <cfRule type="expression" dxfId="1601" priority="2326">
      <formula>(IF($C3370=5,1,0)=1)</formula>
    </cfRule>
    <cfRule type="expression" dxfId="1600" priority="2327">
      <formula>(IF($C3370=6,1,0)=1)</formula>
    </cfRule>
    <cfRule type="expression" dxfId="1599" priority="2328">
      <formula>(IF($C3370=7,1,0)=1)</formula>
    </cfRule>
    <cfRule type="expression" dxfId="1598" priority="2329">
      <formula>(IF($C3370=8,1,0)=1)</formula>
    </cfRule>
    <cfRule type="expression" dxfId="1597" priority="2330">
      <formula>(IF($C3370=9,1,0)=1)</formula>
    </cfRule>
    <cfRule type="expression" dxfId="1596" priority="2331">
      <formula>$J3370=1</formula>
    </cfRule>
  </conditionalFormatting>
  <conditionalFormatting sqref="F3369">
    <cfRule type="expression" dxfId="1595" priority="2310">
      <formula>$H3369&lt;0</formula>
    </cfRule>
    <cfRule type="expression" dxfId="1594" priority="2311">
      <formula>(IF($C3369=1,1,0)=1)</formula>
    </cfRule>
    <cfRule type="expression" dxfId="1593" priority="2312">
      <formula>(IF($C3369=2,1,0)=1)</formula>
    </cfRule>
    <cfRule type="expression" dxfId="1592" priority="2313">
      <formula>(IF($C3369=3,1,0)=1)</formula>
    </cfRule>
    <cfRule type="expression" dxfId="1591" priority="2314">
      <formula>(IF($C3369=4,1,0)=1)</formula>
    </cfRule>
    <cfRule type="expression" dxfId="1590" priority="2315">
      <formula>(IF($C3369=5,1,0)=1)</formula>
    </cfRule>
    <cfRule type="expression" dxfId="1589" priority="2316">
      <formula>(IF($C3369=6,1,0)=1)</formula>
    </cfRule>
    <cfRule type="expression" dxfId="1588" priority="2317">
      <formula>(IF($C3369=7,1,0)=1)</formula>
    </cfRule>
    <cfRule type="expression" dxfId="1587" priority="2318">
      <formula>(IF($C3369=8,1,0)=1)</formula>
    </cfRule>
    <cfRule type="expression" dxfId="1586" priority="2319">
      <formula>(IF($C3369=9,1,0)=1)</formula>
    </cfRule>
    <cfRule type="expression" dxfId="1585" priority="2320">
      <formula>$H3369=1</formula>
    </cfRule>
  </conditionalFormatting>
  <conditionalFormatting sqref="L3368:L3375 P3367:P3375">
    <cfRule type="expression" dxfId="1584" priority="2309">
      <formula>(IF($C3367=0,1,0)=1)</formula>
    </cfRule>
  </conditionalFormatting>
  <conditionalFormatting sqref="C3370:E3370 G3370">
    <cfRule type="expression" dxfId="1583" priority="2298">
      <formula>$H3370&lt;0</formula>
    </cfRule>
    <cfRule type="expression" dxfId="1582" priority="2299">
      <formula>(IF($C3370=1,1,0)=1)</formula>
    </cfRule>
    <cfRule type="expression" dxfId="1581" priority="2300">
      <formula>(IF($C3370=2,1,0)=1)</formula>
    </cfRule>
    <cfRule type="expression" dxfId="1580" priority="2301">
      <formula>(IF($C3370=3,1,0)=1)</formula>
    </cfRule>
    <cfRule type="expression" dxfId="1579" priority="2302">
      <formula>(IF($C3370=4,1,0)=1)</formula>
    </cfRule>
    <cfRule type="expression" dxfId="1578" priority="2303">
      <formula>(IF($C3370=5,1,0)=1)</formula>
    </cfRule>
    <cfRule type="expression" dxfId="1577" priority="2304">
      <formula>(IF($C3370=6,1,0)=1)</formula>
    </cfRule>
    <cfRule type="expression" dxfId="1576" priority="2305">
      <formula>(IF($C3370=7,1,0)=1)</formula>
    </cfRule>
    <cfRule type="expression" dxfId="1575" priority="2306">
      <formula>(IF($C3370=8,1,0)=1)</formula>
    </cfRule>
    <cfRule type="expression" dxfId="1574" priority="2307">
      <formula>(IF($C3370=9,1,0)=1)</formula>
    </cfRule>
    <cfRule type="expression" dxfId="1573" priority="2308">
      <formula>$H3370=1</formula>
    </cfRule>
  </conditionalFormatting>
  <conditionalFormatting sqref="F3370">
    <cfRule type="expression" dxfId="1572" priority="2287">
      <formula>$H3370&lt;0</formula>
    </cfRule>
    <cfRule type="expression" dxfId="1571" priority="2288">
      <formula>(IF($C3370=1,1,0)=1)</formula>
    </cfRule>
    <cfRule type="expression" dxfId="1570" priority="2289">
      <formula>(IF($C3370=2,1,0)=1)</formula>
    </cfRule>
    <cfRule type="expression" dxfId="1569" priority="2290">
      <formula>(IF($C3370=3,1,0)=1)</formula>
    </cfRule>
    <cfRule type="expression" dxfId="1568" priority="2291">
      <formula>(IF($C3370=4,1,0)=1)</formula>
    </cfRule>
    <cfRule type="expression" dxfId="1567" priority="2292">
      <formula>(IF($C3370=5,1,0)=1)</formula>
    </cfRule>
    <cfRule type="expression" dxfId="1566" priority="2293">
      <formula>(IF($C3370=6,1,0)=1)</formula>
    </cfRule>
    <cfRule type="expression" dxfId="1565" priority="2294">
      <formula>(IF($C3370=7,1,0)=1)</formula>
    </cfRule>
    <cfRule type="expression" dxfId="1564" priority="2295">
      <formula>(IF($C3370=8,1,0)=1)</formula>
    </cfRule>
    <cfRule type="expression" dxfId="1563" priority="2296">
      <formula>(IF($C3370=9,1,0)=1)</formula>
    </cfRule>
    <cfRule type="expression" dxfId="1562" priority="2297">
      <formula>$H3370=1</formula>
    </cfRule>
  </conditionalFormatting>
  <conditionalFormatting sqref="C3371 F3371">
    <cfRule type="expression" dxfId="1561" priority="2276">
      <formula>$H3371&lt;0</formula>
    </cfRule>
    <cfRule type="expression" dxfId="1560" priority="2277">
      <formula>(IF($C3371=1,1,0)=1)</formula>
    </cfRule>
    <cfRule type="expression" dxfId="1559" priority="2278">
      <formula>(IF($C3371=2,1,0)=1)</formula>
    </cfRule>
    <cfRule type="expression" dxfId="1558" priority="2279">
      <formula>(IF($C3371=3,1,0)=1)</formula>
    </cfRule>
    <cfRule type="expression" dxfId="1557" priority="2280">
      <formula>(IF($C3371=4,1,0)=1)</formula>
    </cfRule>
    <cfRule type="expression" dxfId="1556" priority="2281">
      <formula>(IF($C3371=5,1,0)=1)</formula>
    </cfRule>
    <cfRule type="expression" dxfId="1555" priority="2282">
      <formula>(IF($C3371=6,1,0)=1)</formula>
    </cfRule>
    <cfRule type="expression" dxfId="1554" priority="2283">
      <formula>(IF($C3371=7,1,0)=1)</formula>
    </cfRule>
    <cfRule type="expression" dxfId="1553" priority="2284">
      <formula>(IF($C3371=8,1,0)=1)</formula>
    </cfRule>
    <cfRule type="expression" dxfId="1552" priority="2285">
      <formula>(IF($C3371=9,1,0)=1)</formula>
    </cfRule>
    <cfRule type="expression" dxfId="1551" priority="2286">
      <formula>$H3371=1</formula>
    </cfRule>
  </conditionalFormatting>
  <conditionalFormatting sqref="G3371">
    <cfRule type="expression" dxfId="1550" priority="2265">
      <formula>$J3371&lt;0</formula>
    </cfRule>
    <cfRule type="expression" dxfId="1549" priority="2266">
      <formula>(IF($C3371=1,1,0)=1)</formula>
    </cfRule>
    <cfRule type="expression" dxfId="1548" priority="2267">
      <formula>(IF($C3371=2,1,0)=1)</formula>
    </cfRule>
    <cfRule type="expression" dxfId="1547" priority="2268">
      <formula>(IF($C3371=3,1,0)=1)</formula>
    </cfRule>
    <cfRule type="expression" dxfId="1546" priority="2269">
      <formula>(IF($C3371=4,1,0)=1)</formula>
    </cfRule>
    <cfRule type="expression" dxfId="1545" priority="2270">
      <formula>(IF($C3371=5,1,0)=1)</formula>
    </cfRule>
    <cfRule type="expression" dxfId="1544" priority="2271">
      <formula>(IF($C3371=6,1,0)=1)</formula>
    </cfRule>
    <cfRule type="expression" dxfId="1543" priority="2272">
      <formula>(IF($C3371=7,1,0)=1)</formula>
    </cfRule>
    <cfRule type="expression" dxfId="1542" priority="2273">
      <formula>(IF($C3371=8,1,0)=1)</formula>
    </cfRule>
    <cfRule type="expression" dxfId="1541" priority="2274">
      <formula>(IF($C3371=9,1,0)=1)</formula>
    </cfRule>
    <cfRule type="expression" dxfId="1540" priority="2275">
      <formula>$J3371=1</formula>
    </cfRule>
  </conditionalFormatting>
  <conditionalFormatting sqref="E3371">
    <cfRule type="expression" dxfId="1539" priority="2254">
      <formula>$J3371&lt;0</formula>
    </cfRule>
    <cfRule type="expression" dxfId="1538" priority="2255">
      <formula>(IF($C3371=1,1,0)=1)</formula>
    </cfRule>
    <cfRule type="expression" dxfId="1537" priority="2256">
      <formula>(IF($C3371=2,1,0)=1)</formula>
    </cfRule>
    <cfRule type="expression" dxfId="1536" priority="2257">
      <formula>(IF($C3371=3,1,0)=1)</formula>
    </cfRule>
    <cfRule type="expression" dxfId="1535" priority="2258">
      <formula>(IF($C3371=4,1,0)=1)</formula>
    </cfRule>
    <cfRule type="expression" dxfId="1534" priority="2259">
      <formula>(IF($C3371=5,1,0)=1)</formula>
    </cfRule>
    <cfRule type="expression" dxfId="1533" priority="2260">
      <formula>(IF($C3371=6,1,0)=1)</formula>
    </cfRule>
    <cfRule type="expression" dxfId="1532" priority="2261">
      <formula>(IF($C3371=7,1,0)=1)</formula>
    </cfRule>
    <cfRule type="expression" dxfId="1531" priority="2262">
      <formula>(IF($C3371=8,1,0)=1)</formula>
    </cfRule>
    <cfRule type="expression" dxfId="1530" priority="2263">
      <formula>(IF($C3371=9,1,0)=1)</formula>
    </cfRule>
    <cfRule type="expression" dxfId="1529" priority="2264">
      <formula>$J3371=1</formula>
    </cfRule>
  </conditionalFormatting>
  <conditionalFormatting sqref="E3371">
    <cfRule type="expression" dxfId="1528" priority="2243">
      <formula>$J3371&lt;0</formula>
    </cfRule>
    <cfRule type="expression" dxfId="1527" priority="2244">
      <formula>(IF($C3371=1,1,0)=1)</formula>
    </cfRule>
    <cfRule type="expression" dxfId="1526" priority="2245">
      <formula>(IF($C3371=2,1,0)=1)</formula>
    </cfRule>
    <cfRule type="expression" dxfId="1525" priority="2246">
      <formula>(IF($C3371=3,1,0)=1)</formula>
    </cfRule>
    <cfRule type="expression" dxfId="1524" priority="2247">
      <formula>(IF($C3371=4,1,0)=1)</formula>
    </cfRule>
    <cfRule type="expression" dxfId="1523" priority="2248">
      <formula>(IF($C3371=5,1,0)=1)</formula>
    </cfRule>
    <cfRule type="expression" dxfId="1522" priority="2249">
      <formula>(IF($C3371=6,1,0)=1)</formula>
    </cfRule>
    <cfRule type="expression" dxfId="1521" priority="2250">
      <formula>(IF($C3371=7,1,0)=1)</formula>
    </cfRule>
    <cfRule type="expression" dxfId="1520" priority="2251">
      <formula>(IF($C3371=8,1,0)=1)</formula>
    </cfRule>
    <cfRule type="expression" dxfId="1519" priority="2252">
      <formula>(IF($C3371=9,1,0)=1)</formula>
    </cfRule>
    <cfRule type="expression" dxfId="1518" priority="2253">
      <formula>$J3371=1</formula>
    </cfRule>
  </conditionalFormatting>
  <conditionalFormatting sqref="C3371:E3371 G3371">
    <cfRule type="expression" dxfId="1517" priority="2232">
      <formula>$H3371&lt;0</formula>
    </cfRule>
    <cfRule type="expression" dxfId="1516" priority="2233">
      <formula>(IF($C3371=1,1,0)=1)</formula>
    </cfRule>
    <cfRule type="expression" dxfId="1515" priority="2234">
      <formula>(IF($C3371=2,1,0)=1)</formula>
    </cfRule>
    <cfRule type="expression" dxfId="1514" priority="2235">
      <formula>(IF($C3371=3,1,0)=1)</formula>
    </cfRule>
    <cfRule type="expression" dxfId="1513" priority="2236">
      <formula>(IF($C3371=4,1,0)=1)</formula>
    </cfRule>
    <cfRule type="expression" dxfId="1512" priority="2237">
      <formula>(IF($C3371=5,1,0)=1)</formula>
    </cfRule>
    <cfRule type="expression" dxfId="1511" priority="2238">
      <formula>(IF($C3371=6,1,0)=1)</formula>
    </cfRule>
    <cfRule type="expression" dxfId="1510" priority="2239">
      <formula>(IF($C3371=7,1,0)=1)</formula>
    </cfRule>
    <cfRule type="expression" dxfId="1509" priority="2240">
      <formula>(IF($C3371=8,1,0)=1)</formula>
    </cfRule>
    <cfRule type="expression" dxfId="1508" priority="2241">
      <formula>(IF($C3371=9,1,0)=1)</formula>
    </cfRule>
    <cfRule type="expression" dxfId="1507" priority="2242">
      <formula>$H3371=1</formula>
    </cfRule>
  </conditionalFormatting>
  <conditionalFormatting sqref="F3371">
    <cfRule type="expression" dxfId="1506" priority="2221">
      <formula>$H3371&lt;0</formula>
    </cfRule>
    <cfRule type="expression" dxfId="1505" priority="2222">
      <formula>(IF($C3371=1,1,0)=1)</formula>
    </cfRule>
    <cfRule type="expression" dxfId="1504" priority="2223">
      <formula>(IF($C3371=2,1,0)=1)</formula>
    </cfRule>
    <cfRule type="expression" dxfId="1503" priority="2224">
      <formula>(IF($C3371=3,1,0)=1)</formula>
    </cfRule>
    <cfRule type="expression" dxfId="1502" priority="2225">
      <formula>(IF($C3371=4,1,0)=1)</formula>
    </cfRule>
    <cfRule type="expression" dxfId="1501" priority="2226">
      <formula>(IF($C3371=5,1,0)=1)</formula>
    </cfRule>
    <cfRule type="expression" dxfId="1500" priority="2227">
      <formula>(IF($C3371=6,1,0)=1)</formula>
    </cfRule>
    <cfRule type="expression" dxfId="1499" priority="2228">
      <formula>(IF($C3371=7,1,0)=1)</formula>
    </cfRule>
    <cfRule type="expression" dxfId="1498" priority="2229">
      <formula>(IF($C3371=8,1,0)=1)</formula>
    </cfRule>
    <cfRule type="expression" dxfId="1497" priority="2230">
      <formula>(IF($C3371=9,1,0)=1)</formula>
    </cfRule>
    <cfRule type="expression" dxfId="1496" priority="2231">
      <formula>$H3371=1</formula>
    </cfRule>
  </conditionalFormatting>
  <conditionalFormatting sqref="G3373">
    <cfRule type="expression" dxfId="1495" priority="2210">
      <formula>$J3373&lt;0</formula>
    </cfRule>
    <cfRule type="expression" dxfId="1494" priority="2211">
      <formula>(IF($C3373=1,1,0)=1)</formula>
    </cfRule>
    <cfRule type="expression" dxfId="1493" priority="2212">
      <formula>(IF($C3373=2,1,0)=1)</formula>
    </cfRule>
    <cfRule type="expression" dxfId="1492" priority="2213">
      <formula>(IF($C3373=3,1,0)=1)</formula>
    </cfRule>
    <cfRule type="expression" dxfId="1491" priority="2214">
      <formula>(IF($C3373=4,1,0)=1)</formula>
    </cfRule>
    <cfRule type="expression" dxfId="1490" priority="2215">
      <formula>(IF($C3373=5,1,0)=1)</formula>
    </cfRule>
    <cfRule type="expression" dxfId="1489" priority="2216">
      <formula>(IF($C3373=6,1,0)=1)</formula>
    </cfRule>
    <cfRule type="expression" dxfId="1488" priority="2217">
      <formula>(IF($C3373=7,1,0)=1)</formula>
    </cfRule>
    <cfRule type="expression" dxfId="1487" priority="2218">
      <formula>(IF($C3373=8,1,0)=1)</formula>
    </cfRule>
    <cfRule type="expression" dxfId="1486" priority="2219">
      <formula>(IF($C3373=9,1,0)=1)</formula>
    </cfRule>
    <cfRule type="expression" dxfId="1485" priority="2220">
      <formula>$J3373=1</formula>
    </cfRule>
  </conditionalFormatting>
  <conditionalFormatting sqref="E3373">
    <cfRule type="expression" dxfId="1484" priority="2199">
      <formula>$J3373&lt;0</formula>
    </cfRule>
    <cfRule type="expression" dxfId="1483" priority="2200">
      <formula>(IF($C3373=1,1,0)=1)</formula>
    </cfRule>
    <cfRule type="expression" dxfId="1482" priority="2201">
      <formula>(IF($C3373=2,1,0)=1)</formula>
    </cfRule>
    <cfRule type="expression" dxfId="1481" priority="2202">
      <formula>(IF($C3373=3,1,0)=1)</formula>
    </cfRule>
    <cfRule type="expression" dxfId="1480" priority="2203">
      <formula>(IF($C3373=4,1,0)=1)</formula>
    </cfRule>
    <cfRule type="expression" dxfId="1479" priority="2204">
      <formula>(IF($C3373=5,1,0)=1)</formula>
    </cfRule>
    <cfRule type="expression" dxfId="1478" priority="2205">
      <formula>(IF($C3373=6,1,0)=1)</formula>
    </cfRule>
    <cfRule type="expression" dxfId="1477" priority="2206">
      <formula>(IF($C3373=7,1,0)=1)</formula>
    </cfRule>
    <cfRule type="expression" dxfId="1476" priority="2207">
      <formula>(IF($C3373=8,1,0)=1)</formula>
    </cfRule>
    <cfRule type="expression" dxfId="1475" priority="2208">
      <formula>(IF($C3373=9,1,0)=1)</formula>
    </cfRule>
    <cfRule type="expression" dxfId="1474" priority="2209">
      <formula>$J3373=1</formula>
    </cfRule>
  </conditionalFormatting>
  <conditionalFormatting sqref="E3373">
    <cfRule type="expression" dxfId="1473" priority="2188">
      <formula>$J3373&lt;0</formula>
    </cfRule>
    <cfRule type="expression" dxfId="1472" priority="2189">
      <formula>(IF($C3373=1,1,0)=1)</formula>
    </cfRule>
    <cfRule type="expression" dxfId="1471" priority="2190">
      <formula>(IF($C3373=2,1,0)=1)</formula>
    </cfRule>
    <cfRule type="expression" dxfId="1470" priority="2191">
      <formula>(IF($C3373=3,1,0)=1)</formula>
    </cfRule>
    <cfRule type="expression" dxfId="1469" priority="2192">
      <formula>(IF($C3373=4,1,0)=1)</formula>
    </cfRule>
    <cfRule type="expression" dxfId="1468" priority="2193">
      <formula>(IF($C3373=5,1,0)=1)</formula>
    </cfRule>
    <cfRule type="expression" dxfId="1467" priority="2194">
      <formula>(IF($C3373=6,1,0)=1)</formula>
    </cfRule>
    <cfRule type="expression" dxfId="1466" priority="2195">
      <formula>(IF($C3373=7,1,0)=1)</formula>
    </cfRule>
    <cfRule type="expression" dxfId="1465" priority="2196">
      <formula>(IF($C3373=8,1,0)=1)</formula>
    </cfRule>
    <cfRule type="expression" dxfId="1464" priority="2197">
      <formula>(IF($C3373=9,1,0)=1)</formula>
    </cfRule>
    <cfRule type="expression" dxfId="1463" priority="2198">
      <formula>$J3373=1</formula>
    </cfRule>
  </conditionalFormatting>
  <conditionalFormatting sqref="G3374">
    <cfRule type="expression" dxfId="1462" priority="2177">
      <formula>$J3374&lt;0</formula>
    </cfRule>
    <cfRule type="expression" dxfId="1461" priority="2178">
      <formula>(IF($C3374=1,1,0)=1)</formula>
    </cfRule>
    <cfRule type="expression" dxfId="1460" priority="2179">
      <formula>(IF($C3374=2,1,0)=1)</formula>
    </cfRule>
    <cfRule type="expression" dxfId="1459" priority="2180">
      <formula>(IF($C3374=3,1,0)=1)</formula>
    </cfRule>
    <cfRule type="expression" dxfId="1458" priority="2181">
      <formula>(IF($C3374=4,1,0)=1)</formula>
    </cfRule>
    <cfRule type="expression" dxfId="1457" priority="2182">
      <formula>(IF($C3374=5,1,0)=1)</formula>
    </cfRule>
    <cfRule type="expression" dxfId="1456" priority="2183">
      <formula>(IF($C3374=6,1,0)=1)</formula>
    </cfRule>
    <cfRule type="expression" dxfId="1455" priority="2184">
      <formula>(IF($C3374=7,1,0)=1)</formula>
    </cfRule>
    <cfRule type="expression" dxfId="1454" priority="2185">
      <formula>(IF($C3374=8,1,0)=1)</formula>
    </cfRule>
    <cfRule type="expression" dxfId="1453" priority="2186">
      <formula>(IF($C3374=9,1,0)=1)</formula>
    </cfRule>
    <cfRule type="expression" dxfId="1452" priority="2187">
      <formula>$J3374=1</formula>
    </cfRule>
  </conditionalFormatting>
  <conditionalFormatting sqref="E3374">
    <cfRule type="expression" dxfId="1451" priority="2166">
      <formula>$J3374&lt;0</formula>
    </cfRule>
    <cfRule type="expression" dxfId="1450" priority="2167">
      <formula>(IF($C3374=1,1,0)=1)</formula>
    </cfRule>
    <cfRule type="expression" dxfId="1449" priority="2168">
      <formula>(IF($C3374=2,1,0)=1)</formula>
    </cfRule>
    <cfRule type="expression" dxfId="1448" priority="2169">
      <formula>(IF($C3374=3,1,0)=1)</formula>
    </cfRule>
    <cfRule type="expression" dxfId="1447" priority="2170">
      <formula>(IF($C3374=4,1,0)=1)</formula>
    </cfRule>
    <cfRule type="expression" dxfId="1446" priority="2171">
      <formula>(IF($C3374=5,1,0)=1)</formula>
    </cfRule>
    <cfRule type="expression" dxfId="1445" priority="2172">
      <formula>(IF($C3374=6,1,0)=1)</formula>
    </cfRule>
    <cfRule type="expression" dxfId="1444" priority="2173">
      <formula>(IF($C3374=7,1,0)=1)</formula>
    </cfRule>
    <cfRule type="expression" dxfId="1443" priority="2174">
      <formula>(IF($C3374=8,1,0)=1)</formula>
    </cfRule>
    <cfRule type="expression" dxfId="1442" priority="2175">
      <formula>(IF($C3374=9,1,0)=1)</formula>
    </cfRule>
    <cfRule type="expression" dxfId="1441" priority="2176">
      <formula>$J3374=1</formula>
    </cfRule>
  </conditionalFormatting>
  <conditionalFormatting sqref="E3374">
    <cfRule type="expression" dxfId="1440" priority="2155">
      <formula>$J3374&lt;0</formula>
    </cfRule>
    <cfRule type="expression" dxfId="1439" priority="2156">
      <formula>(IF($C3374=1,1,0)=1)</formula>
    </cfRule>
    <cfRule type="expression" dxfId="1438" priority="2157">
      <formula>(IF($C3374=2,1,0)=1)</formula>
    </cfRule>
    <cfRule type="expression" dxfId="1437" priority="2158">
      <formula>(IF($C3374=3,1,0)=1)</formula>
    </cfRule>
    <cfRule type="expression" dxfId="1436" priority="2159">
      <formula>(IF($C3374=4,1,0)=1)</formula>
    </cfRule>
    <cfRule type="expression" dxfId="1435" priority="2160">
      <formula>(IF($C3374=5,1,0)=1)</formula>
    </cfRule>
    <cfRule type="expression" dxfId="1434" priority="2161">
      <formula>(IF($C3374=6,1,0)=1)</formula>
    </cfRule>
    <cfRule type="expression" dxfId="1433" priority="2162">
      <formula>(IF($C3374=7,1,0)=1)</formula>
    </cfRule>
    <cfRule type="expression" dxfId="1432" priority="2163">
      <formula>(IF($C3374=8,1,0)=1)</formula>
    </cfRule>
    <cfRule type="expression" dxfId="1431" priority="2164">
      <formula>(IF($C3374=9,1,0)=1)</formula>
    </cfRule>
    <cfRule type="expression" dxfId="1430" priority="2165">
      <formula>$J3374=1</formula>
    </cfRule>
  </conditionalFormatting>
  <conditionalFormatting sqref="G3375">
    <cfRule type="expression" dxfId="1429" priority="2144">
      <formula>$J3375&lt;0</formula>
    </cfRule>
    <cfRule type="expression" dxfId="1428" priority="2145">
      <formula>(IF($C3375=1,1,0)=1)</formula>
    </cfRule>
    <cfRule type="expression" dxfId="1427" priority="2146">
      <formula>(IF($C3375=2,1,0)=1)</formula>
    </cfRule>
    <cfRule type="expression" dxfId="1426" priority="2147">
      <formula>(IF($C3375=3,1,0)=1)</formula>
    </cfRule>
    <cfRule type="expression" dxfId="1425" priority="2148">
      <formula>(IF($C3375=4,1,0)=1)</formula>
    </cfRule>
    <cfRule type="expression" dxfId="1424" priority="2149">
      <formula>(IF($C3375=5,1,0)=1)</formula>
    </cfRule>
    <cfRule type="expression" dxfId="1423" priority="2150">
      <formula>(IF($C3375=6,1,0)=1)</formula>
    </cfRule>
    <cfRule type="expression" dxfId="1422" priority="2151">
      <formula>(IF($C3375=7,1,0)=1)</formula>
    </cfRule>
    <cfRule type="expression" dxfId="1421" priority="2152">
      <formula>(IF($C3375=8,1,0)=1)</formula>
    </cfRule>
    <cfRule type="expression" dxfId="1420" priority="2153">
      <formula>(IF($C3375=9,1,0)=1)</formula>
    </cfRule>
    <cfRule type="expression" dxfId="1419" priority="2154">
      <formula>$J3375=1</formula>
    </cfRule>
  </conditionalFormatting>
  <conditionalFormatting sqref="E3375">
    <cfRule type="expression" dxfId="1418" priority="2133">
      <formula>$J3375&lt;0</formula>
    </cfRule>
    <cfRule type="expression" dxfId="1417" priority="2134">
      <formula>(IF($C3375=1,1,0)=1)</formula>
    </cfRule>
    <cfRule type="expression" dxfId="1416" priority="2135">
      <formula>(IF($C3375=2,1,0)=1)</formula>
    </cfRule>
    <cfRule type="expression" dxfId="1415" priority="2136">
      <formula>(IF($C3375=3,1,0)=1)</formula>
    </cfRule>
    <cfRule type="expression" dxfId="1414" priority="2137">
      <formula>(IF($C3375=4,1,0)=1)</formula>
    </cfRule>
    <cfRule type="expression" dxfId="1413" priority="2138">
      <formula>(IF($C3375=5,1,0)=1)</formula>
    </cfRule>
    <cfRule type="expression" dxfId="1412" priority="2139">
      <formula>(IF($C3375=6,1,0)=1)</formula>
    </cfRule>
    <cfRule type="expression" dxfId="1411" priority="2140">
      <formula>(IF($C3375=7,1,0)=1)</formula>
    </cfRule>
    <cfRule type="expression" dxfId="1410" priority="2141">
      <formula>(IF($C3375=8,1,0)=1)</formula>
    </cfRule>
    <cfRule type="expression" dxfId="1409" priority="2142">
      <formula>(IF($C3375=9,1,0)=1)</formula>
    </cfRule>
    <cfRule type="expression" dxfId="1408" priority="2143">
      <formula>$J3375=1</formula>
    </cfRule>
  </conditionalFormatting>
  <conditionalFormatting sqref="E3375">
    <cfRule type="expression" dxfId="1407" priority="2122">
      <formula>$J3375&lt;0</formula>
    </cfRule>
    <cfRule type="expression" dxfId="1406" priority="2123">
      <formula>(IF($C3375=1,1,0)=1)</formula>
    </cfRule>
    <cfRule type="expression" dxfId="1405" priority="2124">
      <formula>(IF($C3375=2,1,0)=1)</formula>
    </cfRule>
    <cfRule type="expression" dxfId="1404" priority="2125">
      <formula>(IF($C3375=3,1,0)=1)</formula>
    </cfRule>
    <cfRule type="expression" dxfId="1403" priority="2126">
      <formula>(IF($C3375=4,1,0)=1)</formula>
    </cfRule>
    <cfRule type="expression" dxfId="1402" priority="2127">
      <formula>(IF($C3375=5,1,0)=1)</formula>
    </cfRule>
    <cfRule type="expression" dxfId="1401" priority="2128">
      <formula>(IF($C3375=6,1,0)=1)</formula>
    </cfRule>
    <cfRule type="expression" dxfId="1400" priority="2129">
      <formula>(IF($C3375=7,1,0)=1)</formula>
    </cfRule>
    <cfRule type="expression" dxfId="1399" priority="2130">
      <formula>(IF($C3375=8,1,0)=1)</formula>
    </cfRule>
    <cfRule type="expression" dxfId="1398" priority="2131">
      <formula>(IF($C3375=9,1,0)=1)</formula>
    </cfRule>
    <cfRule type="expression" dxfId="1397" priority="2132">
      <formula>$J3375=1</formula>
    </cfRule>
  </conditionalFormatting>
  <conditionalFormatting sqref="C3371:G3371">
    <cfRule type="expression" dxfId="1396" priority="2111">
      <formula>$H3371&lt;0</formula>
    </cfRule>
    <cfRule type="expression" dxfId="1395" priority="2112">
      <formula>(IF($C3371=1,1,0)=1)</formula>
    </cfRule>
    <cfRule type="expression" dxfId="1394" priority="2113">
      <formula>(IF($C3371=2,1,0)=1)</formula>
    </cfRule>
    <cfRule type="expression" dxfId="1393" priority="2114">
      <formula>(IF($C3371=3,1,0)=1)</formula>
    </cfRule>
    <cfRule type="expression" dxfId="1392" priority="2115">
      <formula>(IF($C3371=4,1,0)=1)</formula>
    </cfRule>
    <cfRule type="expression" dxfId="1391" priority="2116">
      <formula>(IF($C3371=5,1,0)=1)</formula>
    </cfRule>
    <cfRule type="expression" dxfId="1390" priority="2117">
      <formula>(IF($C3371=6,1,0)=1)</formula>
    </cfRule>
    <cfRule type="expression" dxfId="1389" priority="2118">
      <formula>(IF($C3371=7,1,0)=1)</formula>
    </cfRule>
    <cfRule type="expression" dxfId="1388" priority="2119">
      <formula>(IF($C3371=8,1,0)=1)</formula>
    </cfRule>
    <cfRule type="expression" dxfId="1387" priority="2120">
      <formula>(IF($C3371=9,1,0)=1)</formula>
    </cfRule>
    <cfRule type="expression" dxfId="1386" priority="2121">
      <formula>$H3371=1</formula>
    </cfRule>
  </conditionalFormatting>
  <conditionalFormatting sqref="C3372 F3372">
    <cfRule type="expression" dxfId="1385" priority="2100">
      <formula>$H3372&lt;0</formula>
    </cfRule>
    <cfRule type="expression" dxfId="1384" priority="2101">
      <formula>(IF($C3372=1,1,0)=1)</formula>
    </cfRule>
    <cfRule type="expression" dxfId="1383" priority="2102">
      <formula>(IF($C3372=2,1,0)=1)</formula>
    </cfRule>
    <cfRule type="expression" dxfId="1382" priority="2103">
      <formula>(IF($C3372=3,1,0)=1)</formula>
    </cfRule>
    <cfRule type="expression" dxfId="1381" priority="2104">
      <formula>(IF($C3372=4,1,0)=1)</formula>
    </cfRule>
    <cfRule type="expression" dxfId="1380" priority="2105">
      <formula>(IF($C3372=5,1,0)=1)</formula>
    </cfRule>
    <cfRule type="expression" dxfId="1379" priority="2106">
      <formula>(IF($C3372=6,1,0)=1)</formula>
    </cfRule>
    <cfRule type="expression" dxfId="1378" priority="2107">
      <formula>(IF($C3372=7,1,0)=1)</formula>
    </cfRule>
    <cfRule type="expression" dxfId="1377" priority="2108">
      <formula>(IF($C3372=8,1,0)=1)</formula>
    </cfRule>
    <cfRule type="expression" dxfId="1376" priority="2109">
      <formula>(IF($C3372=9,1,0)=1)</formula>
    </cfRule>
    <cfRule type="expression" dxfId="1375" priority="2110">
      <formula>$H3372=1</formula>
    </cfRule>
  </conditionalFormatting>
  <conditionalFormatting sqref="G3372">
    <cfRule type="expression" dxfId="1374" priority="2089">
      <formula>$J3372&lt;0</formula>
    </cfRule>
    <cfRule type="expression" dxfId="1373" priority="2090">
      <formula>(IF($C3372=1,1,0)=1)</formula>
    </cfRule>
    <cfRule type="expression" dxfId="1372" priority="2091">
      <formula>(IF($C3372=2,1,0)=1)</formula>
    </cfRule>
    <cfRule type="expression" dxfId="1371" priority="2092">
      <formula>(IF($C3372=3,1,0)=1)</formula>
    </cfRule>
    <cfRule type="expression" dxfId="1370" priority="2093">
      <formula>(IF($C3372=4,1,0)=1)</formula>
    </cfRule>
    <cfRule type="expression" dxfId="1369" priority="2094">
      <formula>(IF($C3372=5,1,0)=1)</formula>
    </cfRule>
    <cfRule type="expression" dxfId="1368" priority="2095">
      <formula>(IF($C3372=6,1,0)=1)</formula>
    </cfRule>
    <cfRule type="expression" dxfId="1367" priority="2096">
      <formula>(IF($C3372=7,1,0)=1)</formula>
    </cfRule>
    <cfRule type="expression" dxfId="1366" priority="2097">
      <formula>(IF($C3372=8,1,0)=1)</formula>
    </cfRule>
    <cfRule type="expression" dxfId="1365" priority="2098">
      <formula>(IF($C3372=9,1,0)=1)</formula>
    </cfRule>
    <cfRule type="expression" dxfId="1364" priority="2099">
      <formula>$J3372=1</formula>
    </cfRule>
  </conditionalFormatting>
  <conditionalFormatting sqref="E3372">
    <cfRule type="expression" dxfId="1363" priority="2078">
      <formula>$J3372&lt;0</formula>
    </cfRule>
    <cfRule type="expression" dxfId="1362" priority="2079">
      <formula>(IF($C3372=1,1,0)=1)</formula>
    </cfRule>
    <cfRule type="expression" dxfId="1361" priority="2080">
      <formula>(IF($C3372=2,1,0)=1)</formula>
    </cfRule>
    <cfRule type="expression" dxfId="1360" priority="2081">
      <formula>(IF($C3372=3,1,0)=1)</formula>
    </cfRule>
    <cfRule type="expression" dxfId="1359" priority="2082">
      <formula>(IF($C3372=4,1,0)=1)</formula>
    </cfRule>
    <cfRule type="expression" dxfId="1358" priority="2083">
      <formula>(IF($C3372=5,1,0)=1)</formula>
    </cfRule>
    <cfRule type="expression" dxfId="1357" priority="2084">
      <formula>(IF($C3372=6,1,0)=1)</formula>
    </cfRule>
    <cfRule type="expression" dxfId="1356" priority="2085">
      <formula>(IF($C3372=7,1,0)=1)</formula>
    </cfRule>
    <cfRule type="expression" dxfId="1355" priority="2086">
      <formula>(IF($C3372=8,1,0)=1)</formula>
    </cfRule>
    <cfRule type="expression" dxfId="1354" priority="2087">
      <formula>(IF($C3372=9,1,0)=1)</formula>
    </cfRule>
    <cfRule type="expression" dxfId="1353" priority="2088">
      <formula>$J3372=1</formula>
    </cfRule>
  </conditionalFormatting>
  <conditionalFormatting sqref="E3372">
    <cfRule type="expression" dxfId="1352" priority="2067">
      <formula>$J3372&lt;0</formula>
    </cfRule>
    <cfRule type="expression" dxfId="1351" priority="2068">
      <formula>(IF($C3372=1,1,0)=1)</formula>
    </cfRule>
    <cfRule type="expression" dxfId="1350" priority="2069">
      <formula>(IF($C3372=2,1,0)=1)</formula>
    </cfRule>
    <cfRule type="expression" dxfId="1349" priority="2070">
      <formula>(IF($C3372=3,1,0)=1)</formula>
    </cfRule>
    <cfRule type="expression" dxfId="1348" priority="2071">
      <formula>(IF($C3372=4,1,0)=1)</formula>
    </cfRule>
    <cfRule type="expression" dxfId="1347" priority="2072">
      <formula>(IF($C3372=5,1,0)=1)</formula>
    </cfRule>
    <cfRule type="expression" dxfId="1346" priority="2073">
      <formula>(IF($C3372=6,1,0)=1)</formula>
    </cfRule>
    <cfRule type="expression" dxfId="1345" priority="2074">
      <formula>(IF($C3372=7,1,0)=1)</formula>
    </cfRule>
    <cfRule type="expression" dxfId="1344" priority="2075">
      <formula>(IF($C3372=8,1,0)=1)</formula>
    </cfRule>
    <cfRule type="expression" dxfId="1343" priority="2076">
      <formula>(IF($C3372=9,1,0)=1)</formula>
    </cfRule>
    <cfRule type="expression" dxfId="1342" priority="2077">
      <formula>$J3372=1</formula>
    </cfRule>
  </conditionalFormatting>
  <conditionalFormatting sqref="C3372:E3372 G3372">
    <cfRule type="expression" dxfId="1341" priority="2056">
      <formula>$H3372&lt;0</formula>
    </cfRule>
    <cfRule type="expression" dxfId="1340" priority="2057">
      <formula>(IF($C3372=1,1,0)=1)</formula>
    </cfRule>
    <cfRule type="expression" dxfId="1339" priority="2058">
      <formula>(IF($C3372=2,1,0)=1)</formula>
    </cfRule>
    <cfRule type="expression" dxfId="1338" priority="2059">
      <formula>(IF($C3372=3,1,0)=1)</formula>
    </cfRule>
    <cfRule type="expression" dxfId="1337" priority="2060">
      <formula>(IF($C3372=4,1,0)=1)</formula>
    </cfRule>
    <cfRule type="expression" dxfId="1336" priority="2061">
      <formula>(IF($C3372=5,1,0)=1)</formula>
    </cfRule>
    <cfRule type="expression" dxfId="1335" priority="2062">
      <formula>(IF($C3372=6,1,0)=1)</formula>
    </cfRule>
    <cfRule type="expression" dxfId="1334" priority="2063">
      <formula>(IF($C3372=7,1,0)=1)</formula>
    </cfRule>
    <cfRule type="expression" dxfId="1333" priority="2064">
      <formula>(IF($C3372=8,1,0)=1)</formula>
    </cfRule>
    <cfRule type="expression" dxfId="1332" priority="2065">
      <formula>(IF($C3372=9,1,0)=1)</formula>
    </cfRule>
    <cfRule type="expression" dxfId="1331" priority="2066">
      <formula>$H3372=1</formula>
    </cfRule>
  </conditionalFormatting>
  <conditionalFormatting sqref="F3372">
    <cfRule type="expression" dxfId="1330" priority="2045">
      <formula>$H3372&lt;0</formula>
    </cfRule>
    <cfRule type="expression" dxfId="1329" priority="2046">
      <formula>(IF($C3372=1,1,0)=1)</formula>
    </cfRule>
    <cfRule type="expression" dxfId="1328" priority="2047">
      <formula>(IF($C3372=2,1,0)=1)</formula>
    </cfRule>
    <cfRule type="expression" dxfId="1327" priority="2048">
      <formula>(IF($C3372=3,1,0)=1)</formula>
    </cfRule>
    <cfRule type="expression" dxfId="1326" priority="2049">
      <formula>(IF($C3372=4,1,0)=1)</formula>
    </cfRule>
    <cfRule type="expression" dxfId="1325" priority="2050">
      <formula>(IF($C3372=5,1,0)=1)</formula>
    </cfRule>
    <cfRule type="expression" dxfId="1324" priority="2051">
      <formula>(IF($C3372=6,1,0)=1)</formula>
    </cfRule>
    <cfRule type="expression" dxfId="1323" priority="2052">
      <formula>(IF($C3372=7,1,0)=1)</formula>
    </cfRule>
    <cfRule type="expression" dxfId="1322" priority="2053">
      <formula>(IF($C3372=8,1,0)=1)</formula>
    </cfRule>
    <cfRule type="expression" dxfId="1321" priority="2054">
      <formula>(IF($C3372=9,1,0)=1)</formula>
    </cfRule>
    <cfRule type="expression" dxfId="1320" priority="2055">
      <formula>$H3372=1</formula>
    </cfRule>
  </conditionalFormatting>
  <conditionalFormatting sqref="C3372:G3372">
    <cfRule type="expression" dxfId="1319" priority="2034">
      <formula>$H3372&lt;0</formula>
    </cfRule>
    <cfRule type="expression" dxfId="1318" priority="2035">
      <formula>(IF($C3372=1,1,0)=1)</formula>
    </cfRule>
    <cfRule type="expression" dxfId="1317" priority="2036">
      <formula>(IF($C3372=2,1,0)=1)</formula>
    </cfRule>
    <cfRule type="expression" dxfId="1316" priority="2037">
      <formula>(IF($C3372=3,1,0)=1)</formula>
    </cfRule>
    <cfRule type="expression" dxfId="1315" priority="2038">
      <formula>(IF($C3372=4,1,0)=1)</formula>
    </cfRule>
    <cfRule type="expression" dxfId="1314" priority="2039">
      <formula>(IF($C3372=5,1,0)=1)</formula>
    </cfRule>
    <cfRule type="expression" dxfId="1313" priority="2040">
      <formula>(IF($C3372=6,1,0)=1)</formula>
    </cfRule>
    <cfRule type="expression" dxfId="1312" priority="2041">
      <formula>(IF($C3372=7,1,0)=1)</formula>
    </cfRule>
    <cfRule type="expression" dxfId="1311" priority="2042">
      <formula>(IF($C3372=8,1,0)=1)</formula>
    </cfRule>
    <cfRule type="expression" dxfId="1310" priority="2043">
      <formula>(IF($C3372=9,1,0)=1)</formula>
    </cfRule>
    <cfRule type="expression" dxfId="1309" priority="2044">
      <formula>$H3372=1</formula>
    </cfRule>
  </conditionalFormatting>
  <conditionalFormatting sqref="C3373 F3373">
    <cfRule type="expression" dxfId="1308" priority="2023">
      <formula>$H3373&lt;0</formula>
    </cfRule>
    <cfRule type="expression" dxfId="1307" priority="2024">
      <formula>(IF($C3373=1,1,0)=1)</formula>
    </cfRule>
    <cfRule type="expression" dxfId="1306" priority="2025">
      <formula>(IF($C3373=2,1,0)=1)</formula>
    </cfRule>
    <cfRule type="expression" dxfId="1305" priority="2026">
      <formula>(IF($C3373=3,1,0)=1)</formula>
    </cfRule>
    <cfRule type="expression" dxfId="1304" priority="2027">
      <formula>(IF($C3373=4,1,0)=1)</formula>
    </cfRule>
    <cfRule type="expression" dxfId="1303" priority="2028">
      <formula>(IF($C3373=5,1,0)=1)</formula>
    </cfRule>
    <cfRule type="expression" dxfId="1302" priority="2029">
      <formula>(IF($C3373=6,1,0)=1)</formula>
    </cfRule>
    <cfRule type="expression" dxfId="1301" priority="2030">
      <formula>(IF($C3373=7,1,0)=1)</formula>
    </cfRule>
    <cfRule type="expression" dxfId="1300" priority="2031">
      <formula>(IF($C3373=8,1,0)=1)</formula>
    </cfRule>
    <cfRule type="expression" dxfId="1299" priority="2032">
      <formula>(IF($C3373=9,1,0)=1)</formula>
    </cfRule>
    <cfRule type="expression" dxfId="1298" priority="2033">
      <formula>$H3373=1</formula>
    </cfRule>
  </conditionalFormatting>
  <conditionalFormatting sqref="G3373">
    <cfRule type="expression" dxfId="1297" priority="2012">
      <formula>$J3373&lt;0</formula>
    </cfRule>
    <cfRule type="expression" dxfId="1296" priority="2013">
      <formula>(IF($C3373=1,1,0)=1)</formula>
    </cfRule>
    <cfRule type="expression" dxfId="1295" priority="2014">
      <formula>(IF($C3373=2,1,0)=1)</formula>
    </cfRule>
    <cfRule type="expression" dxfId="1294" priority="2015">
      <formula>(IF($C3373=3,1,0)=1)</formula>
    </cfRule>
    <cfRule type="expression" dxfId="1293" priority="2016">
      <formula>(IF($C3373=4,1,0)=1)</formula>
    </cfRule>
    <cfRule type="expression" dxfId="1292" priority="2017">
      <formula>(IF($C3373=5,1,0)=1)</formula>
    </cfRule>
    <cfRule type="expression" dxfId="1291" priority="2018">
      <formula>(IF($C3373=6,1,0)=1)</formula>
    </cfRule>
    <cfRule type="expression" dxfId="1290" priority="2019">
      <formula>(IF($C3373=7,1,0)=1)</formula>
    </cfRule>
    <cfRule type="expression" dxfId="1289" priority="2020">
      <formula>(IF($C3373=8,1,0)=1)</formula>
    </cfRule>
    <cfRule type="expression" dxfId="1288" priority="2021">
      <formula>(IF($C3373=9,1,0)=1)</formula>
    </cfRule>
    <cfRule type="expression" dxfId="1287" priority="2022">
      <formula>$J3373=1</formula>
    </cfRule>
  </conditionalFormatting>
  <conditionalFormatting sqref="E3373">
    <cfRule type="expression" dxfId="1286" priority="2001">
      <formula>$J3373&lt;0</formula>
    </cfRule>
    <cfRule type="expression" dxfId="1285" priority="2002">
      <formula>(IF($C3373=1,1,0)=1)</formula>
    </cfRule>
    <cfRule type="expression" dxfId="1284" priority="2003">
      <formula>(IF($C3373=2,1,0)=1)</formula>
    </cfRule>
    <cfRule type="expression" dxfId="1283" priority="2004">
      <formula>(IF($C3373=3,1,0)=1)</formula>
    </cfRule>
    <cfRule type="expression" dxfId="1282" priority="2005">
      <formula>(IF($C3373=4,1,0)=1)</formula>
    </cfRule>
    <cfRule type="expression" dxfId="1281" priority="2006">
      <formula>(IF($C3373=5,1,0)=1)</formula>
    </cfRule>
    <cfRule type="expression" dxfId="1280" priority="2007">
      <formula>(IF($C3373=6,1,0)=1)</formula>
    </cfRule>
    <cfRule type="expression" dxfId="1279" priority="2008">
      <formula>(IF($C3373=7,1,0)=1)</formula>
    </cfRule>
    <cfRule type="expression" dxfId="1278" priority="2009">
      <formula>(IF($C3373=8,1,0)=1)</formula>
    </cfRule>
    <cfRule type="expression" dxfId="1277" priority="2010">
      <formula>(IF($C3373=9,1,0)=1)</formula>
    </cfRule>
    <cfRule type="expression" dxfId="1276" priority="2011">
      <formula>$J3373=1</formula>
    </cfRule>
  </conditionalFormatting>
  <conditionalFormatting sqref="E3373">
    <cfRule type="expression" dxfId="1275" priority="1990">
      <formula>$J3373&lt;0</formula>
    </cfRule>
    <cfRule type="expression" dxfId="1274" priority="1991">
      <formula>(IF($C3373=1,1,0)=1)</formula>
    </cfRule>
    <cfRule type="expression" dxfId="1273" priority="1992">
      <formula>(IF($C3373=2,1,0)=1)</formula>
    </cfRule>
    <cfRule type="expression" dxfId="1272" priority="1993">
      <formula>(IF($C3373=3,1,0)=1)</formula>
    </cfRule>
    <cfRule type="expression" dxfId="1271" priority="1994">
      <formula>(IF($C3373=4,1,0)=1)</formula>
    </cfRule>
    <cfRule type="expression" dxfId="1270" priority="1995">
      <formula>(IF($C3373=5,1,0)=1)</formula>
    </cfRule>
    <cfRule type="expression" dxfId="1269" priority="1996">
      <formula>(IF($C3373=6,1,0)=1)</formula>
    </cfRule>
    <cfRule type="expression" dxfId="1268" priority="1997">
      <formula>(IF($C3373=7,1,0)=1)</formula>
    </cfRule>
    <cfRule type="expression" dxfId="1267" priority="1998">
      <formula>(IF($C3373=8,1,0)=1)</formula>
    </cfRule>
    <cfRule type="expression" dxfId="1266" priority="1999">
      <formula>(IF($C3373=9,1,0)=1)</formula>
    </cfRule>
    <cfRule type="expression" dxfId="1265" priority="2000">
      <formula>$J3373=1</formula>
    </cfRule>
  </conditionalFormatting>
  <conditionalFormatting sqref="C3373:E3373 G3373">
    <cfRule type="expression" dxfId="1264" priority="1979">
      <formula>$H3373&lt;0</formula>
    </cfRule>
    <cfRule type="expression" dxfId="1263" priority="1980">
      <formula>(IF($C3373=1,1,0)=1)</formula>
    </cfRule>
    <cfRule type="expression" dxfId="1262" priority="1981">
      <formula>(IF($C3373=2,1,0)=1)</formula>
    </cfRule>
    <cfRule type="expression" dxfId="1261" priority="1982">
      <formula>(IF($C3373=3,1,0)=1)</formula>
    </cfRule>
    <cfRule type="expression" dxfId="1260" priority="1983">
      <formula>(IF($C3373=4,1,0)=1)</formula>
    </cfRule>
    <cfRule type="expression" dxfId="1259" priority="1984">
      <formula>(IF($C3373=5,1,0)=1)</formula>
    </cfRule>
    <cfRule type="expression" dxfId="1258" priority="1985">
      <formula>(IF($C3373=6,1,0)=1)</formula>
    </cfRule>
    <cfRule type="expression" dxfId="1257" priority="1986">
      <formula>(IF($C3373=7,1,0)=1)</formula>
    </cfRule>
    <cfRule type="expression" dxfId="1256" priority="1987">
      <formula>(IF($C3373=8,1,0)=1)</formula>
    </cfRule>
    <cfRule type="expression" dxfId="1255" priority="1988">
      <formula>(IF($C3373=9,1,0)=1)</formula>
    </cfRule>
    <cfRule type="expression" dxfId="1254" priority="1989">
      <formula>$H3373=1</formula>
    </cfRule>
  </conditionalFormatting>
  <conditionalFormatting sqref="F3373">
    <cfRule type="expression" dxfId="1253" priority="1968">
      <formula>$H3373&lt;0</formula>
    </cfRule>
    <cfRule type="expression" dxfId="1252" priority="1969">
      <formula>(IF($C3373=1,1,0)=1)</formula>
    </cfRule>
    <cfRule type="expression" dxfId="1251" priority="1970">
      <formula>(IF($C3373=2,1,0)=1)</formula>
    </cfRule>
    <cfRule type="expression" dxfId="1250" priority="1971">
      <formula>(IF($C3373=3,1,0)=1)</formula>
    </cfRule>
    <cfRule type="expression" dxfId="1249" priority="1972">
      <formula>(IF($C3373=4,1,0)=1)</formula>
    </cfRule>
    <cfRule type="expression" dxfId="1248" priority="1973">
      <formula>(IF($C3373=5,1,0)=1)</formula>
    </cfRule>
    <cfRule type="expression" dxfId="1247" priority="1974">
      <formula>(IF($C3373=6,1,0)=1)</formula>
    </cfRule>
    <cfRule type="expression" dxfId="1246" priority="1975">
      <formula>(IF($C3373=7,1,0)=1)</formula>
    </cfRule>
    <cfRule type="expression" dxfId="1245" priority="1976">
      <formula>(IF($C3373=8,1,0)=1)</formula>
    </cfRule>
    <cfRule type="expression" dxfId="1244" priority="1977">
      <formula>(IF($C3373=9,1,0)=1)</formula>
    </cfRule>
    <cfRule type="expression" dxfId="1243" priority="1978">
      <formula>$H3373=1</formula>
    </cfRule>
  </conditionalFormatting>
  <conditionalFormatting sqref="G3374">
    <cfRule type="expression" dxfId="1242" priority="1957">
      <formula>$J3374&lt;0</formula>
    </cfRule>
    <cfRule type="expression" dxfId="1241" priority="1958">
      <formula>(IF($C3374=1,1,0)=1)</formula>
    </cfRule>
    <cfRule type="expression" dxfId="1240" priority="1959">
      <formula>(IF($C3374=2,1,0)=1)</formula>
    </cfRule>
    <cfRule type="expression" dxfId="1239" priority="1960">
      <formula>(IF($C3374=3,1,0)=1)</formula>
    </cfRule>
    <cfRule type="expression" dxfId="1238" priority="1961">
      <formula>(IF($C3374=4,1,0)=1)</formula>
    </cfRule>
    <cfRule type="expression" dxfId="1237" priority="1962">
      <formula>(IF($C3374=5,1,0)=1)</formula>
    </cfRule>
    <cfRule type="expression" dxfId="1236" priority="1963">
      <formula>(IF($C3374=6,1,0)=1)</formula>
    </cfRule>
    <cfRule type="expression" dxfId="1235" priority="1964">
      <formula>(IF($C3374=7,1,0)=1)</formula>
    </cfRule>
    <cfRule type="expression" dxfId="1234" priority="1965">
      <formula>(IF($C3374=8,1,0)=1)</formula>
    </cfRule>
    <cfRule type="expression" dxfId="1233" priority="1966">
      <formula>(IF($C3374=9,1,0)=1)</formula>
    </cfRule>
    <cfRule type="expression" dxfId="1232" priority="1967">
      <formula>$J3374=1</formula>
    </cfRule>
  </conditionalFormatting>
  <conditionalFormatting sqref="E3374">
    <cfRule type="expression" dxfId="1231" priority="1946">
      <formula>$J3374&lt;0</formula>
    </cfRule>
    <cfRule type="expression" dxfId="1230" priority="1947">
      <formula>(IF($C3374=1,1,0)=1)</formula>
    </cfRule>
    <cfRule type="expression" dxfId="1229" priority="1948">
      <formula>(IF($C3374=2,1,0)=1)</formula>
    </cfRule>
    <cfRule type="expression" dxfId="1228" priority="1949">
      <formula>(IF($C3374=3,1,0)=1)</formula>
    </cfRule>
    <cfRule type="expression" dxfId="1227" priority="1950">
      <formula>(IF($C3374=4,1,0)=1)</formula>
    </cfRule>
    <cfRule type="expression" dxfId="1226" priority="1951">
      <formula>(IF($C3374=5,1,0)=1)</formula>
    </cfRule>
    <cfRule type="expression" dxfId="1225" priority="1952">
      <formula>(IF($C3374=6,1,0)=1)</formula>
    </cfRule>
    <cfRule type="expression" dxfId="1224" priority="1953">
      <formula>(IF($C3374=7,1,0)=1)</formula>
    </cfRule>
    <cfRule type="expression" dxfId="1223" priority="1954">
      <formula>(IF($C3374=8,1,0)=1)</formula>
    </cfRule>
    <cfRule type="expression" dxfId="1222" priority="1955">
      <formula>(IF($C3374=9,1,0)=1)</formula>
    </cfRule>
    <cfRule type="expression" dxfId="1221" priority="1956">
      <formula>$J3374=1</formula>
    </cfRule>
  </conditionalFormatting>
  <conditionalFormatting sqref="E3374">
    <cfRule type="expression" dxfId="1220" priority="1935">
      <formula>$J3374&lt;0</formula>
    </cfRule>
    <cfRule type="expression" dxfId="1219" priority="1936">
      <formula>(IF($C3374=1,1,0)=1)</formula>
    </cfRule>
    <cfRule type="expression" dxfId="1218" priority="1937">
      <formula>(IF($C3374=2,1,0)=1)</formula>
    </cfRule>
    <cfRule type="expression" dxfId="1217" priority="1938">
      <formula>(IF($C3374=3,1,0)=1)</formula>
    </cfRule>
    <cfRule type="expression" dxfId="1216" priority="1939">
      <formula>(IF($C3374=4,1,0)=1)</formula>
    </cfRule>
    <cfRule type="expression" dxfId="1215" priority="1940">
      <formula>(IF($C3374=5,1,0)=1)</formula>
    </cfRule>
    <cfRule type="expression" dxfId="1214" priority="1941">
      <formula>(IF($C3374=6,1,0)=1)</formula>
    </cfRule>
    <cfRule type="expression" dxfId="1213" priority="1942">
      <formula>(IF($C3374=7,1,0)=1)</formula>
    </cfRule>
    <cfRule type="expression" dxfId="1212" priority="1943">
      <formula>(IF($C3374=8,1,0)=1)</formula>
    </cfRule>
    <cfRule type="expression" dxfId="1211" priority="1944">
      <formula>(IF($C3374=9,1,0)=1)</formula>
    </cfRule>
    <cfRule type="expression" dxfId="1210" priority="1945">
      <formula>$J3374=1</formula>
    </cfRule>
  </conditionalFormatting>
  <conditionalFormatting sqref="C3374 F3374">
    <cfRule type="expression" dxfId="1209" priority="1924">
      <formula>$H3374&lt;0</formula>
    </cfRule>
    <cfRule type="expression" dxfId="1208" priority="1925">
      <formula>(IF($C3374=1,1,0)=1)</formula>
    </cfRule>
    <cfRule type="expression" dxfId="1207" priority="1926">
      <formula>(IF($C3374=2,1,0)=1)</formula>
    </cfRule>
    <cfRule type="expression" dxfId="1206" priority="1927">
      <formula>(IF($C3374=3,1,0)=1)</formula>
    </cfRule>
    <cfRule type="expression" dxfId="1205" priority="1928">
      <formula>(IF($C3374=4,1,0)=1)</formula>
    </cfRule>
    <cfRule type="expression" dxfId="1204" priority="1929">
      <formula>(IF($C3374=5,1,0)=1)</formula>
    </cfRule>
    <cfRule type="expression" dxfId="1203" priority="1930">
      <formula>(IF($C3374=6,1,0)=1)</formula>
    </cfRule>
    <cfRule type="expression" dxfId="1202" priority="1931">
      <formula>(IF($C3374=7,1,0)=1)</formula>
    </cfRule>
    <cfRule type="expression" dxfId="1201" priority="1932">
      <formula>(IF($C3374=8,1,0)=1)</formula>
    </cfRule>
    <cfRule type="expression" dxfId="1200" priority="1933">
      <formula>(IF($C3374=9,1,0)=1)</formula>
    </cfRule>
    <cfRule type="expression" dxfId="1199" priority="1934">
      <formula>$H3374=1</formula>
    </cfRule>
  </conditionalFormatting>
  <conditionalFormatting sqref="G3374">
    <cfRule type="expression" dxfId="1198" priority="1913">
      <formula>$J3374&lt;0</formula>
    </cfRule>
    <cfRule type="expression" dxfId="1197" priority="1914">
      <formula>(IF($C3374=1,1,0)=1)</formula>
    </cfRule>
    <cfRule type="expression" dxfId="1196" priority="1915">
      <formula>(IF($C3374=2,1,0)=1)</formula>
    </cfRule>
    <cfRule type="expression" dxfId="1195" priority="1916">
      <formula>(IF($C3374=3,1,0)=1)</formula>
    </cfRule>
    <cfRule type="expression" dxfId="1194" priority="1917">
      <formula>(IF($C3374=4,1,0)=1)</formula>
    </cfRule>
    <cfRule type="expression" dxfId="1193" priority="1918">
      <formula>(IF($C3374=5,1,0)=1)</formula>
    </cfRule>
    <cfRule type="expression" dxfId="1192" priority="1919">
      <formula>(IF($C3374=6,1,0)=1)</formula>
    </cfRule>
    <cfRule type="expression" dxfId="1191" priority="1920">
      <formula>(IF($C3374=7,1,0)=1)</formula>
    </cfRule>
    <cfRule type="expression" dxfId="1190" priority="1921">
      <formula>(IF($C3374=8,1,0)=1)</formula>
    </cfRule>
    <cfRule type="expression" dxfId="1189" priority="1922">
      <formula>(IF($C3374=9,1,0)=1)</formula>
    </cfRule>
    <cfRule type="expression" dxfId="1188" priority="1923">
      <formula>$J3374=1</formula>
    </cfRule>
  </conditionalFormatting>
  <conditionalFormatting sqref="E3374">
    <cfRule type="expression" dxfId="1187" priority="1902">
      <formula>$J3374&lt;0</formula>
    </cfRule>
    <cfRule type="expression" dxfId="1186" priority="1903">
      <formula>(IF($C3374=1,1,0)=1)</formula>
    </cfRule>
    <cfRule type="expression" dxfId="1185" priority="1904">
      <formula>(IF($C3374=2,1,0)=1)</formula>
    </cfRule>
    <cfRule type="expression" dxfId="1184" priority="1905">
      <formula>(IF($C3374=3,1,0)=1)</formula>
    </cfRule>
    <cfRule type="expression" dxfId="1183" priority="1906">
      <formula>(IF($C3374=4,1,0)=1)</formula>
    </cfRule>
    <cfRule type="expression" dxfId="1182" priority="1907">
      <formula>(IF($C3374=5,1,0)=1)</formula>
    </cfRule>
    <cfRule type="expression" dxfId="1181" priority="1908">
      <formula>(IF($C3374=6,1,0)=1)</formula>
    </cfRule>
    <cfRule type="expression" dxfId="1180" priority="1909">
      <formula>(IF($C3374=7,1,0)=1)</formula>
    </cfRule>
    <cfRule type="expression" dxfId="1179" priority="1910">
      <formula>(IF($C3374=8,1,0)=1)</formula>
    </cfRule>
    <cfRule type="expression" dxfId="1178" priority="1911">
      <formula>(IF($C3374=9,1,0)=1)</formula>
    </cfRule>
    <cfRule type="expression" dxfId="1177" priority="1912">
      <formula>$J3374=1</formula>
    </cfRule>
  </conditionalFormatting>
  <conditionalFormatting sqref="E3374">
    <cfRule type="expression" dxfId="1176" priority="1891">
      <formula>$J3374&lt;0</formula>
    </cfRule>
    <cfRule type="expression" dxfId="1175" priority="1892">
      <formula>(IF($C3374=1,1,0)=1)</formula>
    </cfRule>
    <cfRule type="expression" dxfId="1174" priority="1893">
      <formula>(IF($C3374=2,1,0)=1)</formula>
    </cfRule>
    <cfRule type="expression" dxfId="1173" priority="1894">
      <formula>(IF($C3374=3,1,0)=1)</formula>
    </cfRule>
    <cfRule type="expression" dxfId="1172" priority="1895">
      <formula>(IF($C3374=4,1,0)=1)</formula>
    </cfRule>
    <cfRule type="expression" dxfId="1171" priority="1896">
      <formula>(IF($C3374=5,1,0)=1)</formula>
    </cfRule>
    <cfRule type="expression" dxfId="1170" priority="1897">
      <formula>(IF($C3374=6,1,0)=1)</formula>
    </cfRule>
    <cfRule type="expression" dxfId="1169" priority="1898">
      <formula>(IF($C3374=7,1,0)=1)</formula>
    </cfRule>
    <cfRule type="expression" dxfId="1168" priority="1899">
      <formula>(IF($C3374=8,1,0)=1)</formula>
    </cfRule>
    <cfRule type="expression" dxfId="1167" priority="1900">
      <formula>(IF($C3374=9,1,0)=1)</formula>
    </cfRule>
    <cfRule type="expression" dxfId="1166" priority="1901">
      <formula>$J3374=1</formula>
    </cfRule>
  </conditionalFormatting>
  <conditionalFormatting sqref="C3374:E3374 G3374">
    <cfRule type="expression" dxfId="1165" priority="1880">
      <formula>$H3374&lt;0</formula>
    </cfRule>
    <cfRule type="expression" dxfId="1164" priority="1881">
      <formula>(IF($C3374=1,1,0)=1)</formula>
    </cfRule>
    <cfRule type="expression" dxfId="1163" priority="1882">
      <formula>(IF($C3374=2,1,0)=1)</formula>
    </cfRule>
    <cfRule type="expression" dxfId="1162" priority="1883">
      <formula>(IF($C3374=3,1,0)=1)</formula>
    </cfRule>
    <cfRule type="expression" dxfId="1161" priority="1884">
      <formula>(IF($C3374=4,1,0)=1)</formula>
    </cfRule>
    <cfRule type="expression" dxfId="1160" priority="1885">
      <formula>(IF($C3374=5,1,0)=1)</formula>
    </cfRule>
    <cfRule type="expression" dxfId="1159" priority="1886">
      <formula>(IF($C3374=6,1,0)=1)</formula>
    </cfRule>
    <cfRule type="expression" dxfId="1158" priority="1887">
      <formula>(IF($C3374=7,1,0)=1)</formula>
    </cfRule>
    <cfRule type="expression" dxfId="1157" priority="1888">
      <formula>(IF($C3374=8,1,0)=1)</formula>
    </cfRule>
    <cfRule type="expression" dxfId="1156" priority="1889">
      <formula>(IF($C3374=9,1,0)=1)</formula>
    </cfRule>
    <cfRule type="expression" dxfId="1155" priority="1890">
      <formula>$H3374=1</formula>
    </cfRule>
  </conditionalFormatting>
  <conditionalFormatting sqref="F3374">
    <cfRule type="expression" dxfId="1154" priority="1869">
      <formula>$H3374&lt;0</formula>
    </cfRule>
    <cfRule type="expression" dxfId="1153" priority="1870">
      <formula>(IF($C3374=1,1,0)=1)</formula>
    </cfRule>
    <cfRule type="expression" dxfId="1152" priority="1871">
      <formula>(IF($C3374=2,1,0)=1)</formula>
    </cfRule>
    <cfRule type="expression" dxfId="1151" priority="1872">
      <formula>(IF($C3374=3,1,0)=1)</formula>
    </cfRule>
    <cfRule type="expression" dxfId="1150" priority="1873">
      <formula>(IF($C3374=4,1,0)=1)</formula>
    </cfRule>
    <cfRule type="expression" dxfId="1149" priority="1874">
      <formula>(IF($C3374=5,1,0)=1)</formula>
    </cfRule>
    <cfRule type="expression" dxfId="1148" priority="1875">
      <formula>(IF($C3374=6,1,0)=1)</formula>
    </cfRule>
    <cfRule type="expression" dxfId="1147" priority="1876">
      <formula>(IF($C3374=7,1,0)=1)</formula>
    </cfRule>
    <cfRule type="expression" dxfId="1146" priority="1877">
      <formula>(IF($C3374=8,1,0)=1)</formula>
    </cfRule>
    <cfRule type="expression" dxfId="1145" priority="1878">
      <formula>(IF($C3374=9,1,0)=1)</formula>
    </cfRule>
    <cfRule type="expression" dxfId="1144" priority="1879">
      <formula>$H3374=1</formula>
    </cfRule>
  </conditionalFormatting>
  <conditionalFormatting sqref="G3375">
    <cfRule type="expression" dxfId="1143" priority="1858">
      <formula>$J3375&lt;0</formula>
    </cfRule>
    <cfRule type="expression" dxfId="1142" priority="1859">
      <formula>(IF($C3375=1,1,0)=1)</formula>
    </cfRule>
    <cfRule type="expression" dxfId="1141" priority="1860">
      <formula>(IF($C3375=2,1,0)=1)</formula>
    </cfRule>
    <cfRule type="expression" dxfId="1140" priority="1861">
      <formula>(IF($C3375=3,1,0)=1)</formula>
    </cfRule>
    <cfRule type="expression" dxfId="1139" priority="1862">
      <formula>(IF($C3375=4,1,0)=1)</formula>
    </cfRule>
    <cfRule type="expression" dxfId="1138" priority="1863">
      <formula>(IF($C3375=5,1,0)=1)</formula>
    </cfRule>
    <cfRule type="expression" dxfId="1137" priority="1864">
      <formula>(IF($C3375=6,1,0)=1)</formula>
    </cfRule>
    <cfRule type="expression" dxfId="1136" priority="1865">
      <formula>(IF($C3375=7,1,0)=1)</formula>
    </cfRule>
    <cfRule type="expression" dxfId="1135" priority="1866">
      <formula>(IF($C3375=8,1,0)=1)</formula>
    </cfRule>
    <cfRule type="expression" dxfId="1134" priority="1867">
      <formula>(IF($C3375=9,1,0)=1)</formula>
    </cfRule>
    <cfRule type="expression" dxfId="1133" priority="1868">
      <formula>$J3375=1</formula>
    </cfRule>
  </conditionalFormatting>
  <conditionalFormatting sqref="E3375">
    <cfRule type="expression" dxfId="1132" priority="1847">
      <formula>$J3375&lt;0</formula>
    </cfRule>
    <cfRule type="expression" dxfId="1131" priority="1848">
      <formula>(IF($C3375=1,1,0)=1)</formula>
    </cfRule>
    <cfRule type="expression" dxfId="1130" priority="1849">
      <formula>(IF($C3375=2,1,0)=1)</formula>
    </cfRule>
    <cfRule type="expression" dxfId="1129" priority="1850">
      <formula>(IF($C3375=3,1,0)=1)</formula>
    </cfRule>
    <cfRule type="expression" dxfId="1128" priority="1851">
      <formula>(IF($C3375=4,1,0)=1)</formula>
    </cfRule>
    <cfRule type="expression" dxfId="1127" priority="1852">
      <formula>(IF($C3375=5,1,0)=1)</formula>
    </cfRule>
    <cfRule type="expression" dxfId="1126" priority="1853">
      <formula>(IF($C3375=6,1,0)=1)</formula>
    </cfRule>
    <cfRule type="expression" dxfId="1125" priority="1854">
      <formula>(IF($C3375=7,1,0)=1)</formula>
    </cfRule>
    <cfRule type="expression" dxfId="1124" priority="1855">
      <formula>(IF($C3375=8,1,0)=1)</formula>
    </cfRule>
    <cfRule type="expression" dxfId="1123" priority="1856">
      <formula>(IF($C3375=9,1,0)=1)</formula>
    </cfRule>
    <cfRule type="expression" dxfId="1122" priority="1857">
      <formula>$J3375=1</formula>
    </cfRule>
  </conditionalFormatting>
  <conditionalFormatting sqref="E3375">
    <cfRule type="expression" dxfId="1121" priority="1836">
      <formula>$J3375&lt;0</formula>
    </cfRule>
    <cfRule type="expression" dxfId="1120" priority="1837">
      <formula>(IF($C3375=1,1,0)=1)</formula>
    </cfRule>
    <cfRule type="expression" dxfId="1119" priority="1838">
      <formula>(IF($C3375=2,1,0)=1)</formula>
    </cfRule>
    <cfRule type="expression" dxfId="1118" priority="1839">
      <formula>(IF($C3375=3,1,0)=1)</formula>
    </cfRule>
    <cfRule type="expression" dxfId="1117" priority="1840">
      <formula>(IF($C3375=4,1,0)=1)</formula>
    </cfRule>
    <cfRule type="expression" dxfId="1116" priority="1841">
      <formula>(IF($C3375=5,1,0)=1)</formula>
    </cfRule>
    <cfRule type="expression" dxfId="1115" priority="1842">
      <formula>(IF($C3375=6,1,0)=1)</formula>
    </cfRule>
    <cfRule type="expression" dxfId="1114" priority="1843">
      <formula>(IF($C3375=7,1,0)=1)</formula>
    </cfRule>
    <cfRule type="expression" dxfId="1113" priority="1844">
      <formula>(IF($C3375=8,1,0)=1)</formula>
    </cfRule>
    <cfRule type="expression" dxfId="1112" priority="1845">
      <formula>(IF($C3375=9,1,0)=1)</formula>
    </cfRule>
    <cfRule type="expression" dxfId="1111" priority="1846">
      <formula>$J3375=1</formula>
    </cfRule>
  </conditionalFormatting>
  <conditionalFormatting sqref="G3375">
    <cfRule type="expression" dxfId="1110" priority="1825">
      <formula>$J3375&lt;0</formula>
    </cfRule>
    <cfRule type="expression" dxfId="1109" priority="1826">
      <formula>(IF($C3375=1,1,0)=1)</formula>
    </cfRule>
    <cfRule type="expression" dxfId="1108" priority="1827">
      <formula>(IF($C3375=2,1,0)=1)</formula>
    </cfRule>
    <cfRule type="expression" dxfId="1107" priority="1828">
      <formula>(IF($C3375=3,1,0)=1)</formula>
    </cfRule>
    <cfRule type="expression" dxfId="1106" priority="1829">
      <formula>(IF($C3375=4,1,0)=1)</formula>
    </cfRule>
    <cfRule type="expression" dxfId="1105" priority="1830">
      <formula>(IF($C3375=5,1,0)=1)</formula>
    </cfRule>
    <cfRule type="expression" dxfId="1104" priority="1831">
      <formula>(IF($C3375=6,1,0)=1)</formula>
    </cfRule>
    <cfRule type="expression" dxfId="1103" priority="1832">
      <formula>(IF($C3375=7,1,0)=1)</formula>
    </cfRule>
    <cfRule type="expression" dxfId="1102" priority="1833">
      <formula>(IF($C3375=8,1,0)=1)</formula>
    </cfRule>
    <cfRule type="expression" dxfId="1101" priority="1834">
      <formula>(IF($C3375=9,1,0)=1)</formula>
    </cfRule>
    <cfRule type="expression" dxfId="1100" priority="1835">
      <formula>$J3375=1</formula>
    </cfRule>
  </conditionalFormatting>
  <conditionalFormatting sqref="E3375">
    <cfRule type="expression" dxfId="1099" priority="1814">
      <formula>$J3375&lt;0</formula>
    </cfRule>
    <cfRule type="expression" dxfId="1098" priority="1815">
      <formula>(IF($C3375=1,1,0)=1)</formula>
    </cfRule>
    <cfRule type="expression" dxfId="1097" priority="1816">
      <formula>(IF($C3375=2,1,0)=1)</formula>
    </cfRule>
    <cfRule type="expression" dxfId="1096" priority="1817">
      <formula>(IF($C3375=3,1,0)=1)</formula>
    </cfRule>
    <cfRule type="expression" dxfId="1095" priority="1818">
      <formula>(IF($C3375=4,1,0)=1)</formula>
    </cfRule>
    <cfRule type="expression" dxfId="1094" priority="1819">
      <formula>(IF($C3375=5,1,0)=1)</formula>
    </cfRule>
    <cfRule type="expression" dxfId="1093" priority="1820">
      <formula>(IF($C3375=6,1,0)=1)</formula>
    </cfRule>
    <cfRule type="expression" dxfId="1092" priority="1821">
      <formula>(IF($C3375=7,1,0)=1)</formula>
    </cfRule>
    <cfRule type="expression" dxfId="1091" priority="1822">
      <formula>(IF($C3375=8,1,0)=1)</formula>
    </cfRule>
    <cfRule type="expression" dxfId="1090" priority="1823">
      <formula>(IF($C3375=9,1,0)=1)</formula>
    </cfRule>
    <cfRule type="expression" dxfId="1089" priority="1824">
      <formula>$J3375=1</formula>
    </cfRule>
  </conditionalFormatting>
  <conditionalFormatting sqref="E3375">
    <cfRule type="expression" dxfId="1088" priority="1803">
      <formula>$J3375&lt;0</formula>
    </cfRule>
    <cfRule type="expression" dxfId="1087" priority="1804">
      <formula>(IF($C3375=1,1,0)=1)</formula>
    </cfRule>
    <cfRule type="expression" dxfId="1086" priority="1805">
      <formula>(IF($C3375=2,1,0)=1)</formula>
    </cfRule>
    <cfRule type="expression" dxfId="1085" priority="1806">
      <formula>(IF($C3375=3,1,0)=1)</formula>
    </cfRule>
    <cfRule type="expression" dxfId="1084" priority="1807">
      <formula>(IF($C3375=4,1,0)=1)</formula>
    </cfRule>
    <cfRule type="expression" dxfId="1083" priority="1808">
      <formula>(IF($C3375=5,1,0)=1)</formula>
    </cfRule>
    <cfRule type="expression" dxfId="1082" priority="1809">
      <formula>(IF($C3375=6,1,0)=1)</formula>
    </cfRule>
    <cfRule type="expression" dxfId="1081" priority="1810">
      <formula>(IF($C3375=7,1,0)=1)</formula>
    </cfRule>
    <cfRule type="expression" dxfId="1080" priority="1811">
      <formula>(IF($C3375=8,1,0)=1)</formula>
    </cfRule>
    <cfRule type="expression" dxfId="1079" priority="1812">
      <formula>(IF($C3375=9,1,0)=1)</formula>
    </cfRule>
    <cfRule type="expression" dxfId="1078" priority="1813">
      <formula>$J3375=1</formula>
    </cfRule>
  </conditionalFormatting>
  <conditionalFormatting sqref="C3375 F3375">
    <cfRule type="expression" dxfId="1077" priority="1792">
      <formula>$H3375&lt;0</formula>
    </cfRule>
    <cfRule type="expression" dxfId="1076" priority="1793">
      <formula>(IF($C3375=1,1,0)=1)</formula>
    </cfRule>
    <cfRule type="expression" dxfId="1075" priority="1794">
      <formula>(IF($C3375=2,1,0)=1)</formula>
    </cfRule>
    <cfRule type="expression" dxfId="1074" priority="1795">
      <formula>(IF($C3375=3,1,0)=1)</formula>
    </cfRule>
    <cfRule type="expression" dxfId="1073" priority="1796">
      <formula>(IF($C3375=4,1,0)=1)</formula>
    </cfRule>
    <cfRule type="expression" dxfId="1072" priority="1797">
      <formula>(IF($C3375=5,1,0)=1)</formula>
    </cfRule>
    <cfRule type="expression" dxfId="1071" priority="1798">
      <formula>(IF($C3375=6,1,0)=1)</formula>
    </cfRule>
    <cfRule type="expression" dxfId="1070" priority="1799">
      <formula>(IF($C3375=7,1,0)=1)</formula>
    </cfRule>
    <cfRule type="expression" dxfId="1069" priority="1800">
      <formula>(IF($C3375=8,1,0)=1)</formula>
    </cfRule>
    <cfRule type="expression" dxfId="1068" priority="1801">
      <formula>(IF($C3375=9,1,0)=1)</formula>
    </cfRule>
    <cfRule type="expression" dxfId="1067" priority="1802">
      <formula>$H3375=1</formula>
    </cfRule>
  </conditionalFormatting>
  <conditionalFormatting sqref="G3375">
    <cfRule type="expression" dxfId="1066" priority="1781">
      <formula>$J3375&lt;0</formula>
    </cfRule>
    <cfRule type="expression" dxfId="1065" priority="1782">
      <formula>(IF($C3375=1,1,0)=1)</formula>
    </cfRule>
    <cfRule type="expression" dxfId="1064" priority="1783">
      <formula>(IF($C3375=2,1,0)=1)</formula>
    </cfRule>
    <cfRule type="expression" dxfId="1063" priority="1784">
      <formula>(IF($C3375=3,1,0)=1)</formula>
    </cfRule>
    <cfRule type="expression" dxfId="1062" priority="1785">
      <formula>(IF($C3375=4,1,0)=1)</formula>
    </cfRule>
    <cfRule type="expression" dxfId="1061" priority="1786">
      <formula>(IF($C3375=5,1,0)=1)</formula>
    </cfRule>
    <cfRule type="expression" dxfId="1060" priority="1787">
      <formula>(IF($C3375=6,1,0)=1)</formula>
    </cfRule>
    <cfRule type="expression" dxfId="1059" priority="1788">
      <formula>(IF($C3375=7,1,0)=1)</formula>
    </cfRule>
    <cfRule type="expression" dxfId="1058" priority="1789">
      <formula>(IF($C3375=8,1,0)=1)</formula>
    </cfRule>
    <cfRule type="expression" dxfId="1057" priority="1790">
      <formula>(IF($C3375=9,1,0)=1)</formula>
    </cfRule>
    <cfRule type="expression" dxfId="1056" priority="1791">
      <formula>$J3375=1</formula>
    </cfRule>
  </conditionalFormatting>
  <conditionalFormatting sqref="E3375">
    <cfRule type="expression" dxfId="1055" priority="1770">
      <formula>$J3375&lt;0</formula>
    </cfRule>
    <cfRule type="expression" dxfId="1054" priority="1771">
      <formula>(IF($C3375=1,1,0)=1)</formula>
    </cfRule>
    <cfRule type="expression" dxfId="1053" priority="1772">
      <formula>(IF($C3375=2,1,0)=1)</formula>
    </cfRule>
    <cfRule type="expression" dxfId="1052" priority="1773">
      <formula>(IF($C3375=3,1,0)=1)</formula>
    </cfRule>
    <cfRule type="expression" dxfId="1051" priority="1774">
      <formula>(IF($C3375=4,1,0)=1)</formula>
    </cfRule>
    <cfRule type="expression" dxfId="1050" priority="1775">
      <formula>(IF($C3375=5,1,0)=1)</formula>
    </cfRule>
    <cfRule type="expression" dxfId="1049" priority="1776">
      <formula>(IF($C3375=6,1,0)=1)</formula>
    </cfRule>
    <cfRule type="expression" dxfId="1048" priority="1777">
      <formula>(IF($C3375=7,1,0)=1)</formula>
    </cfRule>
    <cfRule type="expression" dxfId="1047" priority="1778">
      <formula>(IF($C3375=8,1,0)=1)</formula>
    </cfRule>
    <cfRule type="expression" dxfId="1046" priority="1779">
      <formula>(IF($C3375=9,1,0)=1)</formula>
    </cfRule>
    <cfRule type="expression" dxfId="1045" priority="1780">
      <formula>$J3375=1</formula>
    </cfRule>
  </conditionalFormatting>
  <conditionalFormatting sqref="E3375">
    <cfRule type="expression" dxfId="1044" priority="1759">
      <formula>$J3375&lt;0</formula>
    </cfRule>
    <cfRule type="expression" dxfId="1043" priority="1760">
      <formula>(IF($C3375=1,1,0)=1)</formula>
    </cfRule>
    <cfRule type="expression" dxfId="1042" priority="1761">
      <formula>(IF($C3375=2,1,0)=1)</formula>
    </cfRule>
    <cfRule type="expression" dxfId="1041" priority="1762">
      <formula>(IF($C3375=3,1,0)=1)</formula>
    </cfRule>
    <cfRule type="expression" dxfId="1040" priority="1763">
      <formula>(IF($C3375=4,1,0)=1)</formula>
    </cfRule>
    <cfRule type="expression" dxfId="1039" priority="1764">
      <formula>(IF($C3375=5,1,0)=1)</formula>
    </cfRule>
    <cfRule type="expression" dxfId="1038" priority="1765">
      <formula>(IF($C3375=6,1,0)=1)</formula>
    </cfRule>
    <cfRule type="expression" dxfId="1037" priority="1766">
      <formula>(IF($C3375=7,1,0)=1)</formula>
    </cfRule>
    <cfRule type="expression" dxfId="1036" priority="1767">
      <formula>(IF($C3375=8,1,0)=1)</formula>
    </cfRule>
    <cfRule type="expression" dxfId="1035" priority="1768">
      <formula>(IF($C3375=9,1,0)=1)</formula>
    </cfRule>
    <cfRule type="expression" dxfId="1034" priority="1769">
      <formula>$J3375=1</formula>
    </cfRule>
  </conditionalFormatting>
  <conditionalFormatting sqref="C3375:E3375 G3375">
    <cfRule type="expression" dxfId="1033" priority="1748">
      <formula>$H3375&lt;0</formula>
    </cfRule>
    <cfRule type="expression" dxfId="1032" priority="1749">
      <formula>(IF($C3375=1,1,0)=1)</formula>
    </cfRule>
    <cfRule type="expression" dxfId="1031" priority="1750">
      <formula>(IF($C3375=2,1,0)=1)</formula>
    </cfRule>
    <cfRule type="expression" dxfId="1030" priority="1751">
      <formula>(IF($C3375=3,1,0)=1)</formula>
    </cfRule>
    <cfRule type="expression" dxfId="1029" priority="1752">
      <formula>(IF($C3375=4,1,0)=1)</formula>
    </cfRule>
    <cfRule type="expression" dxfId="1028" priority="1753">
      <formula>(IF($C3375=5,1,0)=1)</formula>
    </cfRule>
    <cfRule type="expression" dxfId="1027" priority="1754">
      <formula>(IF($C3375=6,1,0)=1)</formula>
    </cfRule>
    <cfRule type="expression" dxfId="1026" priority="1755">
      <formula>(IF($C3375=7,1,0)=1)</formula>
    </cfRule>
    <cfRule type="expression" dxfId="1025" priority="1756">
      <formula>(IF($C3375=8,1,0)=1)</formula>
    </cfRule>
    <cfRule type="expression" dxfId="1024" priority="1757">
      <formula>(IF($C3375=9,1,0)=1)</formula>
    </cfRule>
    <cfRule type="expression" dxfId="1023" priority="1758">
      <formula>$H3375=1</formula>
    </cfRule>
  </conditionalFormatting>
  <conditionalFormatting sqref="F3375">
    <cfRule type="expression" dxfId="1022" priority="1737">
      <formula>$H3375&lt;0</formula>
    </cfRule>
    <cfRule type="expression" dxfId="1021" priority="1738">
      <formula>(IF($C3375=1,1,0)=1)</formula>
    </cfRule>
    <cfRule type="expression" dxfId="1020" priority="1739">
      <formula>(IF($C3375=2,1,0)=1)</formula>
    </cfRule>
    <cfRule type="expression" dxfId="1019" priority="1740">
      <formula>(IF($C3375=3,1,0)=1)</formula>
    </cfRule>
    <cfRule type="expression" dxfId="1018" priority="1741">
      <formula>(IF($C3375=4,1,0)=1)</formula>
    </cfRule>
    <cfRule type="expression" dxfId="1017" priority="1742">
      <formula>(IF($C3375=5,1,0)=1)</formula>
    </cfRule>
    <cfRule type="expression" dxfId="1016" priority="1743">
      <formula>(IF($C3375=6,1,0)=1)</formula>
    </cfRule>
    <cfRule type="expression" dxfId="1015" priority="1744">
      <formula>(IF($C3375=7,1,0)=1)</formula>
    </cfRule>
    <cfRule type="expression" dxfId="1014" priority="1745">
      <formula>(IF($C3375=8,1,0)=1)</formula>
    </cfRule>
    <cfRule type="expression" dxfId="1013" priority="1746">
      <formula>(IF($C3375=9,1,0)=1)</formula>
    </cfRule>
    <cfRule type="expression" dxfId="1012" priority="1747">
      <formula>$H3375=1</formula>
    </cfRule>
  </conditionalFormatting>
  <conditionalFormatting sqref="H3367:H3369">
    <cfRule type="iconSet" priority="2401">
      <iconSet iconSet="3Symbols" showValue="0">
        <cfvo type="percent" val="0"/>
        <cfvo type="num" val="0"/>
        <cfvo type="num" val="1"/>
      </iconSet>
    </cfRule>
  </conditionalFormatting>
  <conditionalFormatting sqref="H3371:H3375">
    <cfRule type="iconSet" priority="2402">
      <iconSet iconSet="3Symbols" showValue="0">
        <cfvo type="percent" val="0"/>
        <cfvo type="num" val="0"/>
        <cfvo type="num" val="1"/>
      </iconSet>
    </cfRule>
  </conditionalFormatting>
  <conditionalFormatting sqref="D3361:D3362 C3356:F3359 C3362 E3362:G3362">
    <cfRule type="expression" dxfId="1011" priority="1724">
      <formula>$H3356&lt;0</formula>
    </cfRule>
    <cfRule type="expression" dxfId="1010" priority="1725">
      <formula>(IF($C3356=1,1,0)=1)</formula>
    </cfRule>
    <cfRule type="expression" dxfId="1009" priority="1726">
      <formula>(IF($C3356=2,1,0)=1)</formula>
    </cfRule>
    <cfRule type="expression" dxfId="1008" priority="1727">
      <formula>(IF($C3356=3,1,0)=1)</formula>
    </cfRule>
    <cfRule type="expression" dxfId="1007" priority="1728">
      <formula>(IF($C3356=4,1,0)=1)</formula>
    </cfRule>
    <cfRule type="expression" dxfId="1006" priority="1729">
      <formula>(IF($C3356=5,1,0)=1)</formula>
    </cfRule>
    <cfRule type="expression" dxfId="1005" priority="1730">
      <formula>(IF($C3356=6,1,0)=1)</formula>
    </cfRule>
    <cfRule type="expression" dxfId="1004" priority="1731">
      <formula>(IF($C3356=7,1,0)=1)</formula>
    </cfRule>
    <cfRule type="expression" dxfId="1003" priority="1732">
      <formula>(IF($C3356=8,1,0)=1)</formula>
    </cfRule>
    <cfRule type="expression" dxfId="1002" priority="1733">
      <formula>(IF($C3356=9,1,0)=1)</formula>
    </cfRule>
    <cfRule type="expression" dxfId="1001" priority="1734">
      <formula>$H3356=1</formula>
    </cfRule>
  </conditionalFormatting>
  <conditionalFormatting sqref="G3356:G3359">
    <cfRule type="expression" dxfId="1000" priority="1713">
      <formula>$J3356&lt;0</formula>
    </cfRule>
    <cfRule type="expression" dxfId="999" priority="1714">
      <formula>(IF($C3356=1,1,0)=1)</formula>
    </cfRule>
    <cfRule type="expression" dxfId="998" priority="1715">
      <formula>(IF($C3356=2,1,0)=1)</formula>
    </cfRule>
    <cfRule type="expression" dxfId="997" priority="1716">
      <formula>(IF($C3356=3,1,0)=1)</formula>
    </cfRule>
    <cfRule type="expression" dxfId="996" priority="1717">
      <formula>(IF($C3356=4,1,0)=1)</formula>
    </cfRule>
    <cfRule type="expression" dxfId="995" priority="1718">
      <formula>(IF($C3356=5,1,0)=1)</formula>
    </cfRule>
    <cfRule type="expression" dxfId="994" priority="1719">
      <formula>(IF($C3356=6,1,0)=1)</formula>
    </cfRule>
    <cfRule type="expression" dxfId="993" priority="1720">
      <formula>(IF($C3356=7,1,0)=1)</formula>
    </cfRule>
    <cfRule type="expression" dxfId="992" priority="1721">
      <formula>(IF($C3356=8,1,0)=1)</formula>
    </cfRule>
    <cfRule type="expression" dxfId="991" priority="1722">
      <formula>(IF($C3356=9,1,0)=1)</formula>
    </cfRule>
    <cfRule type="expression" dxfId="990" priority="1723">
      <formula>$J3356=1</formula>
    </cfRule>
  </conditionalFormatting>
  <conditionalFormatting sqref="P3356:P3359 P3362 L3362">
    <cfRule type="expression" dxfId="989" priority="1712">
      <formula>(IF($C3356=0,1,0)=1)</formula>
    </cfRule>
  </conditionalFormatting>
  <conditionalFormatting sqref="S3349">
    <cfRule type="dataBar" priority="1700">
      <dataBar>
        <cfvo type="num" val="0"/>
        <cfvo type="num" val="1"/>
        <color theme="6" tint="0.39997558519241921"/>
      </dataBar>
    </cfRule>
  </conditionalFormatting>
  <conditionalFormatting sqref="C3349:G3349 D3350:D3351">
    <cfRule type="expression" dxfId="988" priority="1701">
      <formula>$H3349&lt;0</formula>
    </cfRule>
    <cfRule type="expression" dxfId="987" priority="1702">
      <formula>(IF($C3349=1,1,0)=1)</formula>
    </cfRule>
    <cfRule type="expression" dxfId="986" priority="1703">
      <formula>(IF($C3349=2,1,0)=1)</formula>
    </cfRule>
    <cfRule type="expression" dxfId="985" priority="1704">
      <formula>(IF($C3349=3,1,0)=1)</formula>
    </cfRule>
    <cfRule type="expression" dxfId="984" priority="1705">
      <formula>(IF($C3349=4,1,0)=1)</formula>
    </cfRule>
    <cfRule type="expression" dxfId="983" priority="1706">
      <formula>(IF($C3349=5,1,0)=1)</formula>
    </cfRule>
    <cfRule type="expression" dxfId="982" priority="1707">
      <formula>(IF($C3349=6,1,0)=1)</formula>
    </cfRule>
    <cfRule type="expression" dxfId="981" priority="1708">
      <formula>(IF($C3349=7,1,0)=1)</formula>
    </cfRule>
    <cfRule type="expression" dxfId="980" priority="1709">
      <formula>(IF($C3349=8,1,0)=1)</formula>
    </cfRule>
    <cfRule type="expression" dxfId="979" priority="1710">
      <formula>(IF($C3349=9,1,0)=1)</formula>
    </cfRule>
    <cfRule type="expression" dxfId="978" priority="1711">
      <formula>$H3349=1</formula>
    </cfRule>
  </conditionalFormatting>
  <conditionalFormatting sqref="P3349 L3349">
    <cfRule type="expression" dxfId="977" priority="1699">
      <formula>(IF($C3349=0,1,0)=1)</formula>
    </cfRule>
  </conditionalFormatting>
  <conditionalFormatting sqref="S3350">
    <cfRule type="dataBar" priority="1687">
      <dataBar>
        <cfvo type="num" val="0"/>
        <cfvo type="num" val="1"/>
        <color theme="6" tint="0.39997558519241921"/>
      </dataBar>
    </cfRule>
  </conditionalFormatting>
  <conditionalFormatting sqref="C3350 E3350:F3350">
    <cfRule type="expression" dxfId="976" priority="1688">
      <formula>$H3350&lt;0</formula>
    </cfRule>
    <cfRule type="expression" dxfId="975" priority="1689">
      <formula>(IF($C3350=1,1,0)=1)</formula>
    </cfRule>
    <cfRule type="expression" dxfId="974" priority="1690">
      <formula>(IF($C3350=2,1,0)=1)</formula>
    </cfRule>
    <cfRule type="expression" dxfId="973" priority="1691">
      <formula>(IF($C3350=3,1,0)=1)</formula>
    </cfRule>
    <cfRule type="expression" dxfId="972" priority="1692">
      <formula>(IF($C3350=4,1,0)=1)</formula>
    </cfRule>
    <cfRule type="expression" dxfId="971" priority="1693">
      <formula>(IF($C3350=5,1,0)=1)</formula>
    </cfRule>
    <cfRule type="expression" dxfId="970" priority="1694">
      <formula>(IF($C3350=6,1,0)=1)</formula>
    </cfRule>
    <cfRule type="expression" dxfId="969" priority="1695">
      <formula>(IF($C3350=7,1,0)=1)</formula>
    </cfRule>
    <cfRule type="expression" dxfId="968" priority="1696">
      <formula>(IF($C3350=8,1,0)=1)</formula>
    </cfRule>
    <cfRule type="expression" dxfId="967" priority="1697">
      <formula>(IF($C3350=9,1,0)=1)</formula>
    </cfRule>
    <cfRule type="expression" dxfId="966" priority="1698">
      <formula>$H3350=1</formula>
    </cfRule>
  </conditionalFormatting>
  <conditionalFormatting sqref="G3350">
    <cfRule type="expression" dxfId="965" priority="1676">
      <formula>$J3350&lt;0</formula>
    </cfRule>
    <cfRule type="expression" dxfId="964" priority="1677">
      <formula>(IF($C3350=1,1,0)=1)</formula>
    </cfRule>
    <cfRule type="expression" dxfId="963" priority="1678">
      <formula>(IF($C3350=2,1,0)=1)</formula>
    </cfRule>
    <cfRule type="expression" dxfId="962" priority="1679">
      <formula>(IF($C3350=3,1,0)=1)</formula>
    </cfRule>
    <cfRule type="expression" dxfId="961" priority="1680">
      <formula>(IF($C3350=4,1,0)=1)</formula>
    </cfRule>
    <cfRule type="expression" dxfId="960" priority="1681">
      <formula>(IF($C3350=5,1,0)=1)</formula>
    </cfRule>
    <cfRule type="expression" dxfId="959" priority="1682">
      <formula>(IF($C3350=6,1,0)=1)</formula>
    </cfRule>
    <cfRule type="expression" dxfId="958" priority="1683">
      <formula>(IF($C3350=7,1,0)=1)</formula>
    </cfRule>
    <cfRule type="expression" dxfId="957" priority="1684">
      <formula>(IF($C3350=8,1,0)=1)</formula>
    </cfRule>
    <cfRule type="expression" dxfId="956" priority="1685">
      <formula>(IF($C3350=9,1,0)=1)</formula>
    </cfRule>
    <cfRule type="expression" dxfId="955" priority="1686">
      <formula>$J3350=1</formula>
    </cfRule>
  </conditionalFormatting>
  <conditionalFormatting sqref="P3350 L3350">
    <cfRule type="expression" dxfId="954" priority="1675">
      <formula>(IF($C3350=0,1,0)=1)</formula>
    </cfRule>
  </conditionalFormatting>
  <conditionalFormatting sqref="S3351">
    <cfRule type="dataBar" priority="1663">
      <dataBar>
        <cfvo type="num" val="0"/>
        <cfvo type="num" val="1"/>
        <color theme="6" tint="0.39997558519241921"/>
      </dataBar>
    </cfRule>
  </conditionalFormatting>
  <conditionalFormatting sqref="C3351 E3351:G3351">
    <cfRule type="expression" dxfId="953" priority="1664">
      <formula>$H3351&lt;0</formula>
    </cfRule>
    <cfRule type="expression" dxfId="952" priority="1665">
      <formula>(IF($C3351=1,1,0)=1)</formula>
    </cfRule>
    <cfRule type="expression" dxfId="951" priority="1666">
      <formula>(IF($C3351=2,1,0)=1)</formula>
    </cfRule>
    <cfRule type="expression" dxfId="950" priority="1667">
      <formula>(IF($C3351=3,1,0)=1)</formula>
    </cfRule>
    <cfRule type="expression" dxfId="949" priority="1668">
      <formula>(IF($C3351=4,1,0)=1)</formula>
    </cfRule>
    <cfRule type="expression" dxfId="948" priority="1669">
      <formula>(IF($C3351=5,1,0)=1)</formula>
    </cfRule>
    <cfRule type="expression" dxfId="947" priority="1670">
      <formula>(IF($C3351=6,1,0)=1)</formula>
    </cfRule>
    <cfRule type="expression" dxfId="946" priority="1671">
      <formula>(IF($C3351=7,1,0)=1)</formula>
    </cfRule>
    <cfRule type="expression" dxfId="945" priority="1672">
      <formula>(IF($C3351=8,1,0)=1)</formula>
    </cfRule>
    <cfRule type="expression" dxfId="944" priority="1673">
      <formula>(IF($C3351=9,1,0)=1)</formula>
    </cfRule>
    <cfRule type="expression" dxfId="943" priority="1674">
      <formula>$H3351=1</formula>
    </cfRule>
  </conditionalFormatting>
  <conditionalFormatting sqref="P3351 L3351">
    <cfRule type="expression" dxfId="942" priority="1662">
      <formula>(IF($C3351=0,1,0)=1)</formula>
    </cfRule>
  </conditionalFormatting>
  <conditionalFormatting sqref="S3352">
    <cfRule type="dataBar" priority="1650">
      <dataBar>
        <cfvo type="num" val="0"/>
        <cfvo type="num" val="1"/>
        <color theme="6" tint="0.39997558519241921"/>
      </dataBar>
    </cfRule>
  </conditionalFormatting>
  <conditionalFormatting sqref="C3352:F3352 D3353:D3355">
    <cfRule type="expression" dxfId="941" priority="1651">
      <formula>$H3352&lt;0</formula>
    </cfRule>
    <cfRule type="expression" dxfId="940" priority="1652">
      <formula>(IF($C3352=1,1,0)=1)</formula>
    </cfRule>
    <cfRule type="expression" dxfId="939" priority="1653">
      <formula>(IF($C3352=2,1,0)=1)</formula>
    </cfRule>
    <cfRule type="expression" dxfId="938" priority="1654">
      <formula>(IF($C3352=3,1,0)=1)</formula>
    </cfRule>
    <cfRule type="expression" dxfId="937" priority="1655">
      <formula>(IF($C3352=4,1,0)=1)</formula>
    </cfRule>
    <cfRule type="expression" dxfId="936" priority="1656">
      <formula>(IF($C3352=5,1,0)=1)</formula>
    </cfRule>
    <cfRule type="expression" dxfId="935" priority="1657">
      <formula>(IF($C3352=6,1,0)=1)</formula>
    </cfRule>
    <cfRule type="expression" dxfId="934" priority="1658">
      <formula>(IF($C3352=7,1,0)=1)</formula>
    </cfRule>
    <cfRule type="expression" dxfId="933" priority="1659">
      <formula>(IF($C3352=8,1,0)=1)</formula>
    </cfRule>
    <cfRule type="expression" dxfId="932" priority="1660">
      <formula>(IF($C3352=9,1,0)=1)</formula>
    </cfRule>
    <cfRule type="expression" dxfId="931" priority="1661">
      <formula>$H3352=1</formula>
    </cfRule>
  </conditionalFormatting>
  <conditionalFormatting sqref="G3352">
    <cfRule type="expression" dxfId="930" priority="1639">
      <formula>$J3352&lt;0</formula>
    </cfRule>
    <cfRule type="expression" dxfId="929" priority="1640">
      <formula>(IF($C3352=1,1,0)=1)</formula>
    </cfRule>
    <cfRule type="expression" dxfId="928" priority="1641">
      <formula>(IF($C3352=2,1,0)=1)</formula>
    </cfRule>
    <cfRule type="expression" dxfId="927" priority="1642">
      <formula>(IF($C3352=3,1,0)=1)</formula>
    </cfRule>
    <cfRule type="expression" dxfId="926" priority="1643">
      <formula>(IF($C3352=4,1,0)=1)</formula>
    </cfRule>
    <cfRule type="expression" dxfId="925" priority="1644">
      <formula>(IF($C3352=5,1,0)=1)</formula>
    </cfRule>
    <cfRule type="expression" dxfId="924" priority="1645">
      <formula>(IF($C3352=6,1,0)=1)</formula>
    </cfRule>
    <cfRule type="expression" dxfId="923" priority="1646">
      <formula>(IF($C3352=7,1,0)=1)</formula>
    </cfRule>
    <cfRule type="expression" dxfId="922" priority="1647">
      <formula>(IF($C3352=8,1,0)=1)</formula>
    </cfRule>
    <cfRule type="expression" dxfId="921" priority="1648">
      <formula>(IF($C3352=9,1,0)=1)</formula>
    </cfRule>
    <cfRule type="expression" dxfId="920" priority="1649">
      <formula>$J3352=1</formula>
    </cfRule>
  </conditionalFormatting>
  <conditionalFormatting sqref="P3352 L3352">
    <cfRule type="expression" dxfId="919" priority="1638">
      <formula>(IF($C3352=0,1,0)=1)</formula>
    </cfRule>
  </conditionalFormatting>
  <conditionalFormatting sqref="S3353">
    <cfRule type="dataBar" priority="1625">
      <dataBar>
        <cfvo type="num" val="0"/>
        <cfvo type="num" val="1"/>
        <color theme="6" tint="0.39997558519241921"/>
      </dataBar>
    </cfRule>
  </conditionalFormatting>
  <conditionalFormatting sqref="H3353">
    <cfRule type="iconSet" priority="1626">
      <iconSet iconSet="3Symbols" showValue="0">
        <cfvo type="percent" val="0"/>
        <cfvo type="num" val="0"/>
        <cfvo type="num" val="1"/>
      </iconSet>
    </cfRule>
  </conditionalFormatting>
  <conditionalFormatting sqref="C3353 E3353:F3353 E3354">
    <cfRule type="expression" dxfId="918" priority="1627">
      <formula>$H3353&lt;0</formula>
    </cfRule>
    <cfRule type="expression" dxfId="917" priority="1628">
      <formula>(IF($C3353=1,1,0)=1)</formula>
    </cfRule>
    <cfRule type="expression" dxfId="916" priority="1629">
      <formula>(IF($C3353=2,1,0)=1)</formula>
    </cfRule>
    <cfRule type="expression" dxfId="915" priority="1630">
      <formula>(IF($C3353=3,1,0)=1)</formula>
    </cfRule>
    <cfRule type="expression" dxfId="914" priority="1631">
      <formula>(IF($C3353=4,1,0)=1)</formula>
    </cfRule>
    <cfRule type="expression" dxfId="913" priority="1632">
      <formula>(IF($C3353=5,1,0)=1)</formula>
    </cfRule>
    <cfRule type="expression" dxfId="912" priority="1633">
      <formula>(IF($C3353=6,1,0)=1)</formula>
    </cfRule>
    <cfRule type="expression" dxfId="911" priority="1634">
      <formula>(IF($C3353=7,1,0)=1)</formula>
    </cfRule>
    <cfRule type="expression" dxfId="910" priority="1635">
      <formula>(IF($C3353=8,1,0)=1)</formula>
    </cfRule>
    <cfRule type="expression" dxfId="909" priority="1636">
      <formula>(IF($C3353=9,1,0)=1)</formula>
    </cfRule>
    <cfRule type="expression" dxfId="908" priority="1637">
      <formula>$H3353=1</formula>
    </cfRule>
  </conditionalFormatting>
  <conditionalFormatting sqref="G3353">
    <cfRule type="expression" dxfId="907" priority="1614">
      <formula>$J3353&lt;0</formula>
    </cfRule>
    <cfRule type="expression" dxfId="906" priority="1615">
      <formula>(IF($C3353=1,1,0)=1)</formula>
    </cfRule>
    <cfRule type="expression" dxfId="905" priority="1616">
      <formula>(IF($C3353=2,1,0)=1)</formula>
    </cfRule>
    <cfRule type="expression" dxfId="904" priority="1617">
      <formula>(IF($C3353=3,1,0)=1)</formula>
    </cfRule>
    <cfRule type="expression" dxfId="903" priority="1618">
      <formula>(IF($C3353=4,1,0)=1)</formula>
    </cfRule>
    <cfRule type="expression" dxfId="902" priority="1619">
      <formula>(IF($C3353=5,1,0)=1)</formula>
    </cfRule>
    <cfRule type="expression" dxfId="901" priority="1620">
      <formula>(IF($C3353=6,1,0)=1)</formula>
    </cfRule>
    <cfRule type="expression" dxfId="900" priority="1621">
      <formula>(IF($C3353=7,1,0)=1)</formula>
    </cfRule>
    <cfRule type="expression" dxfId="899" priority="1622">
      <formula>(IF($C3353=8,1,0)=1)</formula>
    </cfRule>
    <cfRule type="expression" dxfId="898" priority="1623">
      <formula>(IF($C3353=9,1,0)=1)</formula>
    </cfRule>
    <cfRule type="expression" dxfId="897" priority="1624">
      <formula>$J3353=1</formula>
    </cfRule>
  </conditionalFormatting>
  <conditionalFormatting sqref="P3353 L3353">
    <cfRule type="expression" dxfId="896" priority="1613">
      <formula>(IF($C3353=0,1,0)=1)</formula>
    </cfRule>
  </conditionalFormatting>
  <conditionalFormatting sqref="S3354">
    <cfRule type="dataBar" priority="1600">
      <dataBar>
        <cfvo type="num" val="0"/>
        <cfvo type="num" val="1"/>
        <color theme="6" tint="0.39997558519241921"/>
      </dataBar>
    </cfRule>
  </conditionalFormatting>
  <conditionalFormatting sqref="H3354:H3355">
    <cfRule type="iconSet" priority="1601">
      <iconSet iconSet="3Symbols" showValue="0">
        <cfvo type="percent" val="0"/>
        <cfvo type="num" val="0"/>
        <cfvo type="num" val="1"/>
      </iconSet>
    </cfRule>
  </conditionalFormatting>
  <conditionalFormatting sqref="C3354 F3354:G3354">
    <cfRule type="expression" dxfId="895" priority="1602">
      <formula>$H3354&lt;0</formula>
    </cfRule>
    <cfRule type="expression" dxfId="894" priority="1603">
      <formula>(IF($C3354=1,1,0)=1)</formula>
    </cfRule>
    <cfRule type="expression" dxfId="893" priority="1604">
      <formula>(IF($C3354=2,1,0)=1)</formula>
    </cfRule>
    <cfRule type="expression" dxfId="892" priority="1605">
      <formula>(IF($C3354=3,1,0)=1)</formula>
    </cfRule>
    <cfRule type="expression" dxfId="891" priority="1606">
      <formula>(IF($C3354=4,1,0)=1)</formula>
    </cfRule>
    <cfRule type="expression" dxfId="890" priority="1607">
      <formula>(IF($C3354=5,1,0)=1)</formula>
    </cfRule>
    <cfRule type="expression" dxfId="889" priority="1608">
      <formula>(IF($C3354=6,1,0)=1)</formula>
    </cfRule>
    <cfRule type="expression" dxfId="888" priority="1609">
      <formula>(IF($C3354=7,1,0)=1)</formula>
    </cfRule>
    <cfRule type="expression" dxfId="887" priority="1610">
      <formula>(IF($C3354=8,1,0)=1)</formula>
    </cfRule>
    <cfRule type="expression" dxfId="886" priority="1611">
      <formula>(IF($C3354=9,1,0)=1)</formula>
    </cfRule>
    <cfRule type="expression" dxfId="885" priority="1612">
      <formula>$H3354=1</formula>
    </cfRule>
  </conditionalFormatting>
  <conditionalFormatting sqref="P3354 L3354:L3359">
    <cfRule type="expression" dxfId="884" priority="1599">
      <formula>(IF($C3354=0,1,0)=1)</formula>
    </cfRule>
  </conditionalFormatting>
  <conditionalFormatting sqref="S3356:S3357">
    <cfRule type="dataBar" priority="1597">
      <dataBar>
        <cfvo type="num" val="0"/>
        <cfvo type="num" val="1"/>
        <color theme="6" tint="0.39997558519241921"/>
      </dataBar>
    </cfRule>
  </conditionalFormatting>
  <conditionalFormatting sqref="H3356:H3360">
    <cfRule type="iconSet" priority="1598">
      <iconSet iconSet="3Symbols" showValue="0">
        <cfvo type="percent" val="0"/>
        <cfvo type="num" val="0"/>
        <cfvo type="num" val="1"/>
      </iconSet>
    </cfRule>
  </conditionalFormatting>
  <conditionalFormatting sqref="S3358:S3359">
    <cfRule type="dataBar" priority="1596">
      <dataBar>
        <cfvo type="num" val="0"/>
        <cfvo type="num" val="1"/>
        <color theme="6" tint="0.39997558519241921"/>
      </dataBar>
    </cfRule>
  </conditionalFormatting>
  <conditionalFormatting sqref="S3363">
    <cfRule type="dataBar" priority="1583">
      <dataBar>
        <cfvo type="num" val="0"/>
        <cfvo type="num" val="1"/>
        <color theme="6" tint="0.39997558519241921"/>
      </dataBar>
    </cfRule>
  </conditionalFormatting>
  <conditionalFormatting sqref="H3363">
    <cfRule type="iconSet" priority="1584">
      <iconSet iconSet="3Symbols" showValue="0">
        <cfvo type="percent" val="0"/>
        <cfvo type="num" val="0"/>
        <cfvo type="num" val="1"/>
      </iconSet>
    </cfRule>
  </conditionalFormatting>
  <conditionalFormatting sqref="C3363:F3363 D3364:D3366">
    <cfRule type="expression" dxfId="883" priority="1585">
      <formula>$H3363&lt;0</formula>
    </cfRule>
    <cfRule type="expression" dxfId="882" priority="1586">
      <formula>(IF($C3363=1,1,0)=1)</formula>
    </cfRule>
    <cfRule type="expression" dxfId="881" priority="1587">
      <formula>(IF($C3363=2,1,0)=1)</formula>
    </cfRule>
    <cfRule type="expression" dxfId="880" priority="1588">
      <formula>(IF($C3363=3,1,0)=1)</formula>
    </cfRule>
    <cfRule type="expression" dxfId="879" priority="1589">
      <formula>(IF($C3363=4,1,0)=1)</formula>
    </cfRule>
    <cfRule type="expression" dxfId="878" priority="1590">
      <formula>(IF($C3363=5,1,0)=1)</formula>
    </cfRule>
    <cfRule type="expression" dxfId="877" priority="1591">
      <formula>(IF($C3363=6,1,0)=1)</formula>
    </cfRule>
    <cfRule type="expression" dxfId="876" priority="1592">
      <formula>(IF($C3363=7,1,0)=1)</formula>
    </cfRule>
    <cfRule type="expression" dxfId="875" priority="1593">
      <formula>(IF($C3363=8,1,0)=1)</formula>
    </cfRule>
    <cfRule type="expression" dxfId="874" priority="1594">
      <formula>(IF($C3363=9,1,0)=1)</formula>
    </cfRule>
    <cfRule type="expression" dxfId="873" priority="1595">
      <formula>$H3363=1</formula>
    </cfRule>
  </conditionalFormatting>
  <conditionalFormatting sqref="G3363">
    <cfRule type="expression" dxfId="872" priority="1572">
      <formula>$J3363&lt;0</formula>
    </cfRule>
    <cfRule type="expression" dxfId="871" priority="1573">
      <formula>(IF($C3363=1,1,0)=1)</formula>
    </cfRule>
    <cfRule type="expression" dxfId="870" priority="1574">
      <formula>(IF($C3363=2,1,0)=1)</formula>
    </cfRule>
    <cfRule type="expression" dxfId="869" priority="1575">
      <formula>(IF($C3363=3,1,0)=1)</formula>
    </cfRule>
    <cfRule type="expression" dxfId="868" priority="1576">
      <formula>(IF($C3363=4,1,0)=1)</formula>
    </cfRule>
    <cfRule type="expression" dxfId="867" priority="1577">
      <formula>(IF($C3363=5,1,0)=1)</formula>
    </cfRule>
    <cfRule type="expression" dxfId="866" priority="1578">
      <formula>(IF($C3363=6,1,0)=1)</formula>
    </cfRule>
    <cfRule type="expression" dxfId="865" priority="1579">
      <formula>(IF($C3363=7,1,0)=1)</formula>
    </cfRule>
    <cfRule type="expression" dxfId="864" priority="1580">
      <formula>(IF($C3363=8,1,0)=1)</formula>
    </cfRule>
    <cfRule type="expression" dxfId="863" priority="1581">
      <formula>(IF($C3363=9,1,0)=1)</formula>
    </cfRule>
    <cfRule type="expression" dxfId="862" priority="1582">
      <formula>$J3363=1</formula>
    </cfRule>
  </conditionalFormatting>
  <conditionalFormatting sqref="P3363 L3363">
    <cfRule type="expression" dxfId="861" priority="1571">
      <formula>(IF($C3363=0,1,0)=1)</formula>
    </cfRule>
  </conditionalFormatting>
  <conditionalFormatting sqref="S3364">
    <cfRule type="dataBar" priority="1558">
      <dataBar>
        <cfvo type="num" val="0"/>
        <cfvo type="num" val="1"/>
        <color theme="6" tint="0.39997558519241921"/>
      </dataBar>
    </cfRule>
  </conditionalFormatting>
  <conditionalFormatting sqref="H3364">
    <cfRule type="iconSet" priority="1559">
      <iconSet iconSet="3Symbols" showValue="0">
        <cfvo type="percent" val="0"/>
        <cfvo type="num" val="0"/>
        <cfvo type="num" val="1"/>
      </iconSet>
    </cfRule>
  </conditionalFormatting>
  <conditionalFormatting sqref="C3364 E3364:F3364">
    <cfRule type="expression" dxfId="860" priority="1560">
      <formula>$H3364&lt;0</formula>
    </cfRule>
    <cfRule type="expression" dxfId="859" priority="1561">
      <formula>(IF($C3364=1,1,0)=1)</formula>
    </cfRule>
    <cfRule type="expression" dxfId="858" priority="1562">
      <formula>(IF($C3364=2,1,0)=1)</formula>
    </cfRule>
    <cfRule type="expression" dxfId="857" priority="1563">
      <formula>(IF($C3364=3,1,0)=1)</formula>
    </cfRule>
    <cfRule type="expression" dxfId="856" priority="1564">
      <formula>(IF($C3364=4,1,0)=1)</formula>
    </cfRule>
    <cfRule type="expression" dxfId="855" priority="1565">
      <formula>(IF($C3364=5,1,0)=1)</formula>
    </cfRule>
    <cfRule type="expression" dxfId="854" priority="1566">
      <formula>(IF($C3364=6,1,0)=1)</formula>
    </cfRule>
    <cfRule type="expression" dxfId="853" priority="1567">
      <formula>(IF($C3364=7,1,0)=1)</formula>
    </cfRule>
    <cfRule type="expression" dxfId="852" priority="1568">
      <formula>(IF($C3364=8,1,0)=1)</formula>
    </cfRule>
    <cfRule type="expression" dxfId="851" priority="1569">
      <formula>(IF($C3364=9,1,0)=1)</formula>
    </cfRule>
    <cfRule type="expression" dxfId="850" priority="1570">
      <formula>$H3364=1</formula>
    </cfRule>
  </conditionalFormatting>
  <conditionalFormatting sqref="G3364">
    <cfRule type="expression" dxfId="849" priority="1547">
      <formula>$J3364&lt;0</formula>
    </cfRule>
    <cfRule type="expression" dxfId="848" priority="1548">
      <formula>(IF($C3364=1,1,0)=1)</formula>
    </cfRule>
    <cfRule type="expression" dxfId="847" priority="1549">
      <formula>(IF($C3364=2,1,0)=1)</formula>
    </cfRule>
    <cfRule type="expression" dxfId="846" priority="1550">
      <formula>(IF($C3364=3,1,0)=1)</formula>
    </cfRule>
    <cfRule type="expression" dxfId="845" priority="1551">
      <formula>(IF($C3364=4,1,0)=1)</formula>
    </cfRule>
    <cfRule type="expression" dxfId="844" priority="1552">
      <formula>(IF($C3364=5,1,0)=1)</formula>
    </cfRule>
    <cfRule type="expression" dxfId="843" priority="1553">
      <formula>(IF($C3364=6,1,0)=1)</formula>
    </cfRule>
    <cfRule type="expression" dxfId="842" priority="1554">
      <formula>(IF($C3364=7,1,0)=1)</formula>
    </cfRule>
    <cfRule type="expression" dxfId="841" priority="1555">
      <formula>(IF($C3364=8,1,0)=1)</formula>
    </cfRule>
    <cfRule type="expression" dxfId="840" priority="1556">
      <formula>(IF($C3364=9,1,0)=1)</formula>
    </cfRule>
    <cfRule type="expression" dxfId="839" priority="1557">
      <formula>$J3364=1</formula>
    </cfRule>
  </conditionalFormatting>
  <conditionalFormatting sqref="P3364 L3364">
    <cfRule type="expression" dxfId="838" priority="1546">
      <formula>(IF($C3364=0,1,0)=1)</formula>
    </cfRule>
  </conditionalFormatting>
  <conditionalFormatting sqref="S3365:S3366">
    <cfRule type="dataBar" priority="1533">
      <dataBar>
        <cfvo type="num" val="0"/>
        <cfvo type="num" val="1"/>
        <color theme="6" tint="0.39997558519241921"/>
      </dataBar>
    </cfRule>
  </conditionalFormatting>
  <conditionalFormatting sqref="H3365:H3366">
    <cfRule type="iconSet" priority="1534">
      <iconSet iconSet="3Symbols" showValue="0">
        <cfvo type="percent" val="0"/>
        <cfvo type="num" val="0"/>
        <cfvo type="num" val="1"/>
      </iconSet>
    </cfRule>
  </conditionalFormatting>
  <conditionalFormatting sqref="C3365:C3366 E3365:G3366">
    <cfRule type="expression" dxfId="837" priority="1535">
      <formula>$H3365&lt;0</formula>
    </cfRule>
    <cfRule type="expression" dxfId="836" priority="1536">
      <formula>(IF($C3365=1,1,0)=1)</formula>
    </cfRule>
    <cfRule type="expression" dxfId="835" priority="1537">
      <formula>(IF($C3365=2,1,0)=1)</formula>
    </cfRule>
    <cfRule type="expression" dxfId="834" priority="1538">
      <formula>(IF($C3365=3,1,0)=1)</formula>
    </cfRule>
    <cfRule type="expression" dxfId="833" priority="1539">
      <formula>(IF($C3365=4,1,0)=1)</formula>
    </cfRule>
    <cfRule type="expression" dxfId="832" priority="1540">
      <formula>(IF($C3365=5,1,0)=1)</formula>
    </cfRule>
    <cfRule type="expression" dxfId="831" priority="1541">
      <formula>(IF($C3365=6,1,0)=1)</formula>
    </cfRule>
    <cfRule type="expression" dxfId="830" priority="1542">
      <formula>(IF($C3365=7,1,0)=1)</formula>
    </cfRule>
    <cfRule type="expression" dxfId="829" priority="1543">
      <formula>(IF($C3365=8,1,0)=1)</formula>
    </cfRule>
    <cfRule type="expression" dxfId="828" priority="1544">
      <formula>(IF($C3365=9,1,0)=1)</formula>
    </cfRule>
    <cfRule type="expression" dxfId="827" priority="1545">
      <formula>$H3365=1</formula>
    </cfRule>
  </conditionalFormatting>
  <conditionalFormatting sqref="P3365:P3366 L3365:L3367">
    <cfRule type="expression" dxfId="826" priority="1532">
      <formula>(IF($C3365=0,1,0)=1)</formula>
    </cfRule>
  </conditionalFormatting>
  <conditionalFormatting sqref="S3360">
    <cfRule type="dataBar" priority="1520">
      <dataBar>
        <cfvo type="num" val="0"/>
        <cfvo type="num" val="1"/>
        <color theme="6" tint="0.39997558519241921"/>
      </dataBar>
    </cfRule>
  </conditionalFormatting>
  <conditionalFormatting sqref="C3360:F3360">
    <cfRule type="expression" dxfId="825" priority="1521">
      <formula>$H3360&lt;0</formula>
    </cfRule>
    <cfRule type="expression" dxfId="824" priority="1522">
      <formula>(IF($C3360=1,1,0)=1)</formula>
    </cfRule>
    <cfRule type="expression" dxfId="823" priority="1523">
      <formula>(IF($C3360=2,1,0)=1)</formula>
    </cfRule>
    <cfRule type="expression" dxfId="822" priority="1524">
      <formula>(IF($C3360=3,1,0)=1)</formula>
    </cfRule>
    <cfRule type="expression" dxfId="821" priority="1525">
      <formula>(IF($C3360=4,1,0)=1)</formula>
    </cfRule>
    <cfRule type="expression" dxfId="820" priority="1526">
      <formula>(IF($C3360=5,1,0)=1)</formula>
    </cfRule>
    <cfRule type="expression" dxfId="819" priority="1527">
      <formula>(IF($C3360=6,1,0)=1)</formula>
    </cfRule>
    <cfRule type="expression" dxfId="818" priority="1528">
      <formula>(IF($C3360=7,1,0)=1)</formula>
    </cfRule>
    <cfRule type="expression" dxfId="817" priority="1529">
      <formula>(IF($C3360=8,1,0)=1)</formula>
    </cfRule>
    <cfRule type="expression" dxfId="816" priority="1530">
      <formula>(IF($C3360=9,1,0)=1)</formula>
    </cfRule>
    <cfRule type="expression" dxfId="815" priority="1531">
      <formula>$H3360=1</formula>
    </cfRule>
  </conditionalFormatting>
  <conditionalFormatting sqref="G3360">
    <cfRule type="expression" dxfId="814" priority="1509">
      <formula>$J3360&lt;0</formula>
    </cfRule>
    <cfRule type="expression" dxfId="813" priority="1510">
      <formula>(IF($C3360=1,1,0)=1)</formula>
    </cfRule>
    <cfRule type="expression" dxfId="812" priority="1511">
      <formula>(IF($C3360=2,1,0)=1)</formula>
    </cfRule>
    <cfRule type="expression" dxfId="811" priority="1512">
      <formula>(IF($C3360=3,1,0)=1)</formula>
    </cfRule>
    <cfRule type="expression" dxfId="810" priority="1513">
      <formula>(IF($C3360=4,1,0)=1)</formula>
    </cfRule>
    <cfRule type="expression" dxfId="809" priority="1514">
      <formula>(IF($C3360=5,1,0)=1)</formula>
    </cfRule>
    <cfRule type="expression" dxfId="808" priority="1515">
      <formula>(IF($C3360=6,1,0)=1)</formula>
    </cfRule>
    <cfRule type="expression" dxfId="807" priority="1516">
      <formula>(IF($C3360=7,1,0)=1)</formula>
    </cfRule>
    <cfRule type="expression" dxfId="806" priority="1517">
      <formula>(IF($C3360=8,1,0)=1)</formula>
    </cfRule>
    <cfRule type="expression" dxfId="805" priority="1518">
      <formula>(IF($C3360=9,1,0)=1)</formula>
    </cfRule>
    <cfRule type="expression" dxfId="804" priority="1519">
      <formula>$J3360=1</formula>
    </cfRule>
  </conditionalFormatting>
  <conditionalFormatting sqref="P3360 L3360">
    <cfRule type="expression" dxfId="803" priority="1508">
      <formula>(IF($C3360=0,1,0)=1)</formula>
    </cfRule>
  </conditionalFormatting>
  <conditionalFormatting sqref="S3361">
    <cfRule type="dataBar" priority="1495">
      <dataBar>
        <cfvo type="num" val="0"/>
        <cfvo type="num" val="1"/>
        <color theme="6" tint="0.39997558519241921"/>
      </dataBar>
    </cfRule>
  </conditionalFormatting>
  <conditionalFormatting sqref="H3361">
    <cfRule type="iconSet" priority="1496">
      <iconSet iconSet="3Symbols" showValue="0">
        <cfvo type="percent" val="0"/>
        <cfvo type="num" val="0"/>
        <cfvo type="num" val="1"/>
      </iconSet>
    </cfRule>
  </conditionalFormatting>
  <conditionalFormatting sqref="C3361 E3361:F3361">
    <cfRule type="expression" dxfId="802" priority="1497">
      <formula>$H3361&lt;0</formula>
    </cfRule>
    <cfRule type="expression" dxfId="801" priority="1498">
      <formula>(IF($C3361=1,1,0)=1)</formula>
    </cfRule>
    <cfRule type="expression" dxfId="800" priority="1499">
      <formula>(IF($C3361=2,1,0)=1)</formula>
    </cfRule>
    <cfRule type="expression" dxfId="799" priority="1500">
      <formula>(IF($C3361=3,1,0)=1)</formula>
    </cfRule>
    <cfRule type="expression" dxfId="798" priority="1501">
      <formula>(IF($C3361=4,1,0)=1)</formula>
    </cfRule>
    <cfRule type="expression" dxfId="797" priority="1502">
      <formula>(IF($C3361=5,1,0)=1)</formula>
    </cfRule>
    <cfRule type="expression" dxfId="796" priority="1503">
      <formula>(IF($C3361=6,1,0)=1)</formula>
    </cfRule>
    <cfRule type="expression" dxfId="795" priority="1504">
      <formula>(IF($C3361=7,1,0)=1)</formula>
    </cfRule>
    <cfRule type="expression" dxfId="794" priority="1505">
      <formula>(IF($C3361=8,1,0)=1)</formula>
    </cfRule>
    <cfRule type="expression" dxfId="793" priority="1506">
      <formula>(IF($C3361=9,1,0)=1)</formula>
    </cfRule>
    <cfRule type="expression" dxfId="792" priority="1507">
      <formula>$H3361=1</formula>
    </cfRule>
  </conditionalFormatting>
  <conditionalFormatting sqref="G3361">
    <cfRule type="expression" dxfId="791" priority="1484">
      <formula>$J3361&lt;0</formula>
    </cfRule>
    <cfRule type="expression" dxfId="790" priority="1485">
      <formula>(IF($C3361=1,1,0)=1)</formula>
    </cfRule>
    <cfRule type="expression" dxfId="789" priority="1486">
      <formula>(IF($C3361=2,1,0)=1)</formula>
    </cfRule>
    <cfRule type="expression" dxfId="788" priority="1487">
      <formula>(IF($C3361=3,1,0)=1)</formula>
    </cfRule>
    <cfRule type="expression" dxfId="787" priority="1488">
      <formula>(IF($C3361=4,1,0)=1)</formula>
    </cfRule>
    <cfRule type="expression" dxfId="786" priority="1489">
      <formula>(IF($C3361=5,1,0)=1)</formula>
    </cfRule>
    <cfRule type="expression" dxfId="785" priority="1490">
      <formula>(IF($C3361=6,1,0)=1)</formula>
    </cfRule>
    <cfRule type="expression" dxfId="784" priority="1491">
      <formula>(IF($C3361=7,1,0)=1)</formula>
    </cfRule>
    <cfRule type="expression" dxfId="783" priority="1492">
      <formula>(IF($C3361=8,1,0)=1)</formula>
    </cfRule>
    <cfRule type="expression" dxfId="782" priority="1493">
      <formula>(IF($C3361=9,1,0)=1)</formula>
    </cfRule>
    <cfRule type="expression" dxfId="781" priority="1494">
      <formula>$J3361=1</formula>
    </cfRule>
  </conditionalFormatting>
  <conditionalFormatting sqref="P3361 L3361">
    <cfRule type="expression" dxfId="780" priority="1483">
      <formula>(IF($C3361=0,1,0)=1)</formula>
    </cfRule>
  </conditionalFormatting>
  <conditionalFormatting sqref="S3362">
    <cfRule type="dataBar" priority="1482">
      <dataBar>
        <cfvo type="num" val="0"/>
        <cfvo type="num" val="1"/>
        <color theme="6" tint="0.39997558519241921"/>
      </dataBar>
    </cfRule>
  </conditionalFormatting>
  <conditionalFormatting sqref="C3355 E3355:F3355">
    <cfRule type="expression" dxfId="779" priority="1471">
      <formula>$H3355&lt;0</formula>
    </cfRule>
    <cfRule type="expression" dxfId="778" priority="1472">
      <formula>(IF($C3355=1,1,0)=1)</formula>
    </cfRule>
    <cfRule type="expression" dxfId="777" priority="1473">
      <formula>(IF($C3355=2,1,0)=1)</formula>
    </cfRule>
    <cfRule type="expression" dxfId="776" priority="1474">
      <formula>(IF($C3355=3,1,0)=1)</formula>
    </cfRule>
    <cfRule type="expression" dxfId="775" priority="1475">
      <formula>(IF($C3355=4,1,0)=1)</formula>
    </cfRule>
    <cfRule type="expression" dxfId="774" priority="1476">
      <formula>(IF($C3355=5,1,0)=1)</formula>
    </cfRule>
    <cfRule type="expression" dxfId="773" priority="1477">
      <formula>(IF($C3355=6,1,0)=1)</formula>
    </cfRule>
    <cfRule type="expression" dxfId="772" priority="1478">
      <formula>(IF($C3355=7,1,0)=1)</formula>
    </cfRule>
    <cfRule type="expression" dxfId="771" priority="1479">
      <formula>(IF($C3355=8,1,0)=1)</formula>
    </cfRule>
    <cfRule type="expression" dxfId="770" priority="1480">
      <formula>(IF($C3355=9,1,0)=1)</formula>
    </cfRule>
    <cfRule type="expression" dxfId="769" priority="1481">
      <formula>$H3355=1</formula>
    </cfRule>
  </conditionalFormatting>
  <conditionalFormatting sqref="G3355">
    <cfRule type="expression" dxfId="768" priority="1460">
      <formula>$J3355&lt;0</formula>
    </cfRule>
    <cfRule type="expression" dxfId="767" priority="1461">
      <formula>(IF($C3355=1,1,0)=1)</formula>
    </cfRule>
    <cfRule type="expression" dxfId="766" priority="1462">
      <formula>(IF($C3355=2,1,0)=1)</formula>
    </cfRule>
    <cfRule type="expression" dxfId="765" priority="1463">
      <formula>(IF($C3355=3,1,0)=1)</formula>
    </cfRule>
    <cfRule type="expression" dxfId="764" priority="1464">
      <formula>(IF($C3355=4,1,0)=1)</formula>
    </cfRule>
    <cfRule type="expression" dxfId="763" priority="1465">
      <formula>(IF($C3355=5,1,0)=1)</formula>
    </cfRule>
    <cfRule type="expression" dxfId="762" priority="1466">
      <formula>(IF($C3355=6,1,0)=1)</formula>
    </cfRule>
    <cfRule type="expression" dxfId="761" priority="1467">
      <formula>(IF($C3355=7,1,0)=1)</formula>
    </cfRule>
    <cfRule type="expression" dxfId="760" priority="1468">
      <formula>(IF($C3355=8,1,0)=1)</formula>
    </cfRule>
    <cfRule type="expression" dxfId="759" priority="1469">
      <formula>(IF($C3355=9,1,0)=1)</formula>
    </cfRule>
    <cfRule type="expression" dxfId="758" priority="1470">
      <formula>$J3355=1</formula>
    </cfRule>
  </conditionalFormatting>
  <conditionalFormatting sqref="P3355">
    <cfRule type="expression" dxfId="757" priority="1459">
      <formula>(IF($C3355=0,1,0)=1)</formula>
    </cfRule>
  </conditionalFormatting>
  <conditionalFormatting sqref="S3355">
    <cfRule type="dataBar" priority="1458">
      <dataBar>
        <cfvo type="num" val="0"/>
        <cfvo type="num" val="1"/>
        <color theme="6" tint="0.39997558519241921"/>
      </dataBar>
    </cfRule>
  </conditionalFormatting>
  <conditionalFormatting sqref="H3362">
    <cfRule type="iconSet" priority="1735">
      <iconSet iconSet="3Symbols" showValue="0">
        <cfvo type="percent" val="0"/>
        <cfvo type="num" val="0"/>
        <cfvo type="num" val="1"/>
      </iconSet>
    </cfRule>
  </conditionalFormatting>
  <conditionalFormatting sqref="H3349:H3352">
    <cfRule type="iconSet" priority="1736">
      <iconSet iconSet="3Symbols" showValue="0">
        <cfvo type="percent" val="0"/>
        <cfvo type="num" val="0"/>
        <cfvo type="num" val="1"/>
      </iconSet>
    </cfRule>
  </conditionalFormatting>
  <conditionalFormatting sqref="H827">
    <cfRule type="iconSet" priority="1443">
      <iconSet iconSet="3Symbols" showValue="0">
        <cfvo type="percent" val="0"/>
        <cfvo type="num" val="0"/>
        <cfvo type="num" val="1"/>
      </iconSet>
    </cfRule>
  </conditionalFormatting>
  <conditionalFormatting sqref="H1080 H991 H919:H920 H828:H831">
    <cfRule type="iconSet" priority="1444">
      <iconSet iconSet="3Symbols" showValue="0">
        <cfvo type="percent" val="0"/>
        <cfvo type="num" val="0"/>
        <cfvo type="num" val="1"/>
      </iconSet>
    </cfRule>
  </conditionalFormatting>
  <conditionalFormatting sqref="H840">
    <cfRule type="iconSet" priority="1442">
      <iconSet iconSet="3Symbols" showValue="0">
        <cfvo type="percent" val="0"/>
        <cfvo type="num" val="0"/>
        <cfvo type="num" val="1"/>
      </iconSet>
    </cfRule>
  </conditionalFormatting>
  <conditionalFormatting sqref="H836">
    <cfRule type="iconSet" priority="1441">
      <iconSet iconSet="3Symbols" showValue="0">
        <cfvo type="percent" val="0"/>
        <cfvo type="num" val="0"/>
        <cfvo type="num" val="1"/>
      </iconSet>
    </cfRule>
  </conditionalFormatting>
  <conditionalFormatting sqref="H837">
    <cfRule type="iconSet" priority="1440">
      <iconSet iconSet="3Symbols" showValue="0">
        <cfvo type="percent" val="0"/>
        <cfvo type="num" val="0"/>
        <cfvo type="num" val="1"/>
      </iconSet>
    </cfRule>
  </conditionalFormatting>
  <conditionalFormatting sqref="H838">
    <cfRule type="iconSet" priority="1439">
      <iconSet iconSet="3Symbols" showValue="0">
        <cfvo type="percent" val="0"/>
        <cfvo type="num" val="0"/>
        <cfvo type="num" val="1"/>
      </iconSet>
    </cfRule>
  </conditionalFormatting>
  <conditionalFormatting sqref="H839">
    <cfRule type="iconSet" priority="1438">
      <iconSet iconSet="3Symbols" showValue="0">
        <cfvo type="percent" val="0"/>
        <cfvo type="num" val="0"/>
        <cfvo type="num" val="1"/>
      </iconSet>
    </cfRule>
  </conditionalFormatting>
  <conditionalFormatting sqref="H926">
    <cfRule type="iconSet" priority="1437">
      <iconSet iconSet="3Symbols" showValue="0">
        <cfvo type="percent" val="0"/>
        <cfvo type="num" val="0"/>
        <cfvo type="num" val="1"/>
      </iconSet>
    </cfRule>
  </conditionalFormatting>
  <conditionalFormatting sqref="H922">
    <cfRule type="iconSet" priority="1436">
      <iconSet iconSet="3Symbols" showValue="0">
        <cfvo type="percent" val="0"/>
        <cfvo type="num" val="0"/>
        <cfvo type="num" val="1"/>
      </iconSet>
    </cfRule>
  </conditionalFormatting>
  <conditionalFormatting sqref="H925">
    <cfRule type="iconSet" priority="1435">
      <iconSet iconSet="3Symbols" showValue="0">
        <cfvo type="percent" val="0"/>
        <cfvo type="num" val="0"/>
        <cfvo type="num" val="1"/>
      </iconSet>
    </cfRule>
  </conditionalFormatting>
  <conditionalFormatting sqref="H924">
    <cfRule type="iconSet" priority="1434">
      <iconSet iconSet="3Symbols" showValue="0">
        <cfvo type="percent" val="0"/>
        <cfvo type="num" val="0"/>
        <cfvo type="num" val="1"/>
      </iconSet>
    </cfRule>
  </conditionalFormatting>
  <conditionalFormatting sqref="H923">
    <cfRule type="iconSet" priority="1433">
      <iconSet iconSet="3Symbols" showValue="0">
        <cfvo type="percent" val="0"/>
        <cfvo type="num" val="0"/>
        <cfvo type="num" val="1"/>
      </iconSet>
    </cfRule>
  </conditionalFormatting>
  <conditionalFormatting sqref="H1001">
    <cfRule type="iconSet" priority="1432">
      <iconSet iconSet="3Symbols" showValue="0">
        <cfvo type="percent" val="0"/>
        <cfvo type="num" val="0"/>
        <cfvo type="num" val="1"/>
      </iconSet>
    </cfRule>
  </conditionalFormatting>
  <conditionalFormatting sqref="H997">
    <cfRule type="iconSet" priority="1431">
      <iconSet iconSet="3Symbols" showValue="0">
        <cfvo type="percent" val="0"/>
        <cfvo type="num" val="0"/>
        <cfvo type="num" val="1"/>
      </iconSet>
    </cfRule>
  </conditionalFormatting>
  <conditionalFormatting sqref="H998">
    <cfRule type="iconSet" priority="1430">
      <iconSet iconSet="3Symbols" showValue="0">
        <cfvo type="percent" val="0"/>
        <cfvo type="num" val="0"/>
        <cfvo type="num" val="1"/>
      </iconSet>
    </cfRule>
  </conditionalFormatting>
  <conditionalFormatting sqref="H1000">
    <cfRule type="iconSet" priority="1429">
      <iconSet iconSet="3Symbols" showValue="0">
        <cfvo type="percent" val="0"/>
        <cfvo type="num" val="0"/>
        <cfvo type="num" val="1"/>
      </iconSet>
    </cfRule>
  </conditionalFormatting>
  <conditionalFormatting sqref="H999">
    <cfRule type="iconSet" priority="1428">
      <iconSet iconSet="3Symbols" showValue="0">
        <cfvo type="percent" val="0"/>
        <cfvo type="num" val="0"/>
        <cfvo type="num" val="1"/>
      </iconSet>
    </cfRule>
  </conditionalFormatting>
  <conditionalFormatting sqref="H1090">
    <cfRule type="iconSet" priority="1427">
      <iconSet iconSet="3Symbols" showValue="0">
        <cfvo type="percent" val="0"/>
        <cfvo type="num" val="0"/>
        <cfvo type="num" val="1"/>
      </iconSet>
    </cfRule>
  </conditionalFormatting>
  <conditionalFormatting sqref="H1086">
    <cfRule type="iconSet" priority="1426">
      <iconSet iconSet="3Symbols" showValue="0">
        <cfvo type="percent" val="0"/>
        <cfvo type="num" val="0"/>
        <cfvo type="num" val="1"/>
      </iconSet>
    </cfRule>
  </conditionalFormatting>
  <conditionalFormatting sqref="H1089">
    <cfRule type="iconSet" priority="1425">
      <iconSet iconSet="3Symbols" showValue="0">
        <cfvo type="percent" val="0"/>
        <cfvo type="num" val="0"/>
        <cfvo type="num" val="1"/>
      </iconSet>
    </cfRule>
  </conditionalFormatting>
  <conditionalFormatting sqref="H1088">
    <cfRule type="iconSet" priority="1424">
      <iconSet iconSet="3Symbols" showValue="0">
        <cfvo type="percent" val="0"/>
        <cfvo type="num" val="0"/>
        <cfvo type="num" val="1"/>
      </iconSet>
    </cfRule>
  </conditionalFormatting>
  <conditionalFormatting sqref="H1087">
    <cfRule type="iconSet" priority="1423">
      <iconSet iconSet="3Symbols" showValue="0">
        <cfvo type="percent" val="0"/>
        <cfvo type="num" val="0"/>
        <cfvo type="num" val="1"/>
      </iconSet>
    </cfRule>
  </conditionalFormatting>
  <conditionalFormatting sqref="H841">
    <cfRule type="iconSet" priority="1422">
      <iconSet iconSet="3Symbols" showValue="0">
        <cfvo type="percent" val="0"/>
        <cfvo type="num" val="0"/>
        <cfvo type="num" val="1"/>
      </iconSet>
    </cfRule>
  </conditionalFormatting>
  <conditionalFormatting sqref="H842">
    <cfRule type="iconSet" priority="1421">
      <iconSet iconSet="3Symbols" showValue="0">
        <cfvo type="percent" val="0"/>
        <cfvo type="num" val="0"/>
        <cfvo type="num" val="1"/>
      </iconSet>
    </cfRule>
  </conditionalFormatting>
  <conditionalFormatting sqref="H844">
    <cfRule type="iconSet" priority="1420">
      <iconSet iconSet="3Symbols" showValue="0">
        <cfvo type="percent" val="0"/>
        <cfvo type="num" val="0"/>
        <cfvo type="num" val="1"/>
      </iconSet>
    </cfRule>
  </conditionalFormatting>
  <conditionalFormatting sqref="H845">
    <cfRule type="iconSet" priority="1419">
      <iconSet iconSet="3Symbols" showValue="0">
        <cfvo type="percent" val="0"/>
        <cfvo type="num" val="0"/>
        <cfvo type="num" val="1"/>
      </iconSet>
    </cfRule>
  </conditionalFormatting>
  <conditionalFormatting sqref="H846">
    <cfRule type="iconSet" priority="1418">
      <iconSet iconSet="3Symbols" showValue="0">
        <cfvo type="percent" val="0"/>
        <cfvo type="num" val="0"/>
        <cfvo type="num" val="1"/>
      </iconSet>
    </cfRule>
  </conditionalFormatting>
  <conditionalFormatting sqref="H843">
    <cfRule type="iconSet" priority="1417">
      <iconSet iconSet="3Symbols" showValue="0">
        <cfvo type="percent" val="0"/>
        <cfvo type="num" val="0"/>
        <cfvo type="num" val="1"/>
      </iconSet>
    </cfRule>
  </conditionalFormatting>
  <conditionalFormatting sqref="H847">
    <cfRule type="iconSet" priority="1416">
      <iconSet iconSet="3Symbols" showValue="0">
        <cfvo type="percent" val="0"/>
        <cfvo type="num" val="0"/>
        <cfvo type="num" val="1"/>
      </iconSet>
    </cfRule>
  </conditionalFormatting>
  <conditionalFormatting sqref="H849">
    <cfRule type="iconSet" priority="1415">
      <iconSet iconSet="3Symbols" showValue="0">
        <cfvo type="percent" val="0"/>
        <cfvo type="num" val="0"/>
        <cfvo type="num" val="1"/>
      </iconSet>
    </cfRule>
  </conditionalFormatting>
  <conditionalFormatting sqref="H850">
    <cfRule type="iconSet" priority="1414">
      <iconSet iconSet="3Symbols" showValue="0">
        <cfvo type="percent" val="0"/>
        <cfvo type="num" val="0"/>
        <cfvo type="num" val="1"/>
      </iconSet>
    </cfRule>
  </conditionalFormatting>
  <conditionalFormatting sqref="H851">
    <cfRule type="iconSet" priority="1413">
      <iconSet iconSet="3Symbols" showValue="0">
        <cfvo type="percent" val="0"/>
        <cfvo type="num" val="0"/>
        <cfvo type="num" val="1"/>
      </iconSet>
    </cfRule>
  </conditionalFormatting>
  <conditionalFormatting sqref="H848">
    <cfRule type="iconSet" priority="1412">
      <iconSet iconSet="3Symbols" showValue="0">
        <cfvo type="percent" val="0"/>
        <cfvo type="num" val="0"/>
        <cfvo type="num" val="1"/>
      </iconSet>
    </cfRule>
  </conditionalFormatting>
  <conditionalFormatting sqref="H852 H854:H858">
    <cfRule type="iconSet" priority="1410">
      <iconSet iconSet="3Symbols" showValue="0">
        <cfvo type="percent" val="0"/>
        <cfvo type="num" val="0"/>
        <cfvo type="num" val="1"/>
      </iconSet>
    </cfRule>
  </conditionalFormatting>
  <conditionalFormatting sqref="H859">
    <cfRule type="iconSet" priority="1409">
      <iconSet iconSet="3Symbols" showValue="0">
        <cfvo type="percent" val="0"/>
        <cfvo type="num" val="0"/>
        <cfvo type="num" val="1"/>
      </iconSet>
    </cfRule>
  </conditionalFormatting>
  <conditionalFormatting sqref="H853">
    <cfRule type="iconSet" priority="1411">
      <iconSet iconSet="3Symbols" showValue="0">
        <cfvo type="percent" val="0"/>
        <cfvo type="num" val="0"/>
        <cfvo type="num" val="1"/>
      </iconSet>
    </cfRule>
  </conditionalFormatting>
  <conditionalFormatting sqref="H860:H864">
    <cfRule type="iconSet" priority="1408">
      <iconSet iconSet="3Symbols" showValue="0">
        <cfvo type="percent" val="0"/>
        <cfvo type="num" val="0"/>
        <cfvo type="num" val="1"/>
      </iconSet>
    </cfRule>
  </conditionalFormatting>
  <conditionalFormatting sqref="H865">
    <cfRule type="iconSet" priority="1407">
      <iconSet iconSet="3Symbols" showValue="0">
        <cfvo type="percent" val="0"/>
        <cfvo type="num" val="0"/>
        <cfvo type="num" val="1"/>
      </iconSet>
    </cfRule>
  </conditionalFormatting>
  <conditionalFormatting sqref="H870">
    <cfRule type="iconSet" priority="1406">
      <iconSet iconSet="3Symbols" showValue="0">
        <cfvo type="percent" val="0"/>
        <cfvo type="num" val="0"/>
        <cfvo type="num" val="1"/>
      </iconSet>
    </cfRule>
  </conditionalFormatting>
  <conditionalFormatting sqref="H879">
    <cfRule type="iconSet" priority="1405">
      <iconSet iconSet="3Symbols" showValue="0">
        <cfvo type="percent" val="0"/>
        <cfvo type="num" val="0"/>
        <cfvo type="num" val="1"/>
      </iconSet>
    </cfRule>
  </conditionalFormatting>
  <conditionalFormatting sqref="H892">
    <cfRule type="iconSet" priority="1404">
      <iconSet iconSet="3Symbols" showValue="0">
        <cfvo type="percent" val="0"/>
        <cfvo type="num" val="0"/>
        <cfvo type="num" val="1"/>
      </iconSet>
    </cfRule>
  </conditionalFormatting>
  <conditionalFormatting sqref="H897">
    <cfRule type="iconSet" priority="1403">
      <iconSet iconSet="3Symbols" showValue="0">
        <cfvo type="percent" val="0"/>
        <cfvo type="num" val="0"/>
        <cfvo type="num" val="1"/>
      </iconSet>
    </cfRule>
  </conditionalFormatting>
  <conditionalFormatting sqref="H902">
    <cfRule type="iconSet" priority="1402">
      <iconSet iconSet="3Symbols" showValue="0">
        <cfvo type="percent" val="0"/>
        <cfvo type="num" val="0"/>
        <cfvo type="num" val="1"/>
      </iconSet>
    </cfRule>
  </conditionalFormatting>
  <conditionalFormatting sqref="H906">
    <cfRule type="iconSet" priority="1401">
      <iconSet iconSet="3Symbols" showValue="0">
        <cfvo type="percent" val="0"/>
        <cfvo type="num" val="0"/>
        <cfvo type="num" val="1"/>
      </iconSet>
    </cfRule>
  </conditionalFormatting>
  <conditionalFormatting sqref="H918">
    <cfRule type="iconSet" priority="1400">
      <iconSet iconSet="3Symbols" showValue="0">
        <cfvo type="percent" val="0"/>
        <cfvo type="num" val="0"/>
        <cfvo type="num" val="1"/>
      </iconSet>
    </cfRule>
  </conditionalFormatting>
  <conditionalFormatting sqref="H866">
    <cfRule type="iconSet" priority="1399">
      <iconSet iconSet="3Symbols" showValue="0">
        <cfvo type="percent" val="0"/>
        <cfvo type="num" val="0"/>
        <cfvo type="num" val="1"/>
      </iconSet>
    </cfRule>
  </conditionalFormatting>
  <conditionalFormatting sqref="H867">
    <cfRule type="iconSet" priority="1398">
      <iconSet iconSet="3Symbols" showValue="0">
        <cfvo type="percent" val="0"/>
        <cfvo type="num" val="0"/>
        <cfvo type="num" val="1"/>
      </iconSet>
    </cfRule>
  </conditionalFormatting>
  <conditionalFormatting sqref="H868">
    <cfRule type="iconSet" priority="1397">
      <iconSet iconSet="3Symbols" showValue="0">
        <cfvo type="percent" val="0"/>
        <cfvo type="num" val="0"/>
        <cfvo type="num" val="1"/>
      </iconSet>
    </cfRule>
  </conditionalFormatting>
  <conditionalFormatting sqref="H869">
    <cfRule type="iconSet" priority="1396">
      <iconSet iconSet="3Symbols" showValue="0">
        <cfvo type="percent" val="0"/>
        <cfvo type="num" val="0"/>
        <cfvo type="num" val="1"/>
      </iconSet>
    </cfRule>
  </conditionalFormatting>
  <conditionalFormatting sqref="H871">
    <cfRule type="iconSet" priority="1395">
      <iconSet iconSet="3Symbols" showValue="0">
        <cfvo type="percent" val="0"/>
        <cfvo type="num" val="0"/>
        <cfvo type="num" val="1"/>
      </iconSet>
    </cfRule>
  </conditionalFormatting>
  <conditionalFormatting sqref="H872">
    <cfRule type="iconSet" priority="1394">
      <iconSet iconSet="3Symbols" showValue="0">
        <cfvo type="percent" val="0"/>
        <cfvo type="num" val="0"/>
        <cfvo type="num" val="1"/>
      </iconSet>
    </cfRule>
  </conditionalFormatting>
  <conditionalFormatting sqref="H873">
    <cfRule type="iconSet" priority="1393">
      <iconSet iconSet="3Symbols" showValue="0">
        <cfvo type="percent" val="0"/>
        <cfvo type="num" val="0"/>
        <cfvo type="num" val="1"/>
      </iconSet>
    </cfRule>
  </conditionalFormatting>
  <conditionalFormatting sqref="H874">
    <cfRule type="iconSet" priority="1392">
      <iconSet iconSet="3Symbols" showValue="0">
        <cfvo type="percent" val="0"/>
        <cfvo type="num" val="0"/>
        <cfvo type="num" val="1"/>
      </iconSet>
    </cfRule>
  </conditionalFormatting>
  <conditionalFormatting sqref="H875">
    <cfRule type="iconSet" priority="1391">
      <iconSet iconSet="3Symbols" showValue="0">
        <cfvo type="percent" val="0"/>
        <cfvo type="num" val="0"/>
        <cfvo type="num" val="1"/>
      </iconSet>
    </cfRule>
  </conditionalFormatting>
  <conditionalFormatting sqref="H876">
    <cfRule type="iconSet" priority="1390">
      <iconSet iconSet="3Symbols" showValue="0">
        <cfvo type="percent" val="0"/>
        <cfvo type="num" val="0"/>
        <cfvo type="num" val="1"/>
      </iconSet>
    </cfRule>
  </conditionalFormatting>
  <conditionalFormatting sqref="H877">
    <cfRule type="iconSet" priority="1389">
      <iconSet iconSet="3Symbols" showValue="0">
        <cfvo type="percent" val="0"/>
        <cfvo type="num" val="0"/>
        <cfvo type="num" val="1"/>
      </iconSet>
    </cfRule>
  </conditionalFormatting>
  <conditionalFormatting sqref="H878">
    <cfRule type="iconSet" priority="1388">
      <iconSet iconSet="3Symbols" showValue="0">
        <cfvo type="percent" val="0"/>
        <cfvo type="num" val="0"/>
        <cfvo type="num" val="1"/>
      </iconSet>
    </cfRule>
  </conditionalFormatting>
  <conditionalFormatting sqref="H880">
    <cfRule type="iconSet" priority="1387">
      <iconSet iconSet="3Symbols" showValue="0">
        <cfvo type="percent" val="0"/>
        <cfvo type="num" val="0"/>
        <cfvo type="num" val="1"/>
      </iconSet>
    </cfRule>
  </conditionalFormatting>
  <conditionalFormatting sqref="H881">
    <cfRule type="iconSet" priority="1386">
      <iconSet iconSet="3Symbols" showValue="0">
        <cfvo type="percent" val="0"/>
        <cfvo type="num" val="0"/>
        <cfvo type="num" val="1"/>
      </iconSet>
    </cfRule>
  </conditionalFormatting>
  <conditionalFormatting sqref="H882">
    <cfRule type="iconSet" priority="1385">
      <iconSet iconSet="3Symbols" showValue="0">
        <cfvo type="percent" val="0"/>
        <cfvo type="num" val="0"/>
        <cfvo type="num" val="1"/>
      </iconSet>
    </cfRule>
  </conditionalFormatting>
  <conditionalFormatting sqref="H883">
    <cfRule type="iconSet" priority="1384">
      <iconSet iconSet="3Symbols" showValue="0">
        <cfvo type="percent" val="0"/>
        <cfvo type="num" val="0"/>
        <cfvo type="num" val="1"/>
      </iconSet>
    </cfRule>
  </conditionalFormatting>
  <conditionalFormatting sqref="H884">
    <cfRule type="iconSet" priority="1383">
      <iconSet iconSet="3Symbols" showValue="0">
        <cfvo type="percent" val="0"/>
        <cfvo type="num" val="0"/>
        <cfvo type="num" val="1"/>
      </iconSet>
    </cfRule>
  </conditionalFormatting>
  <conditionalFormatting sqref="H885">
    <cfRule type="iconSet" priority="1382">
      <iconSet iconSet="3Symbols" showValue="0">
        <cfvo type="percent" val="0"/>
        <cfvo type="num" val="0"/>
        <cfvo type="num" val="1"/>
      </iconSet>
    </cfRule>
  </conditionalFormatting>
  <conditionalFormatting sqref="H886">
    <cfRule type="iconSet" priority="1381">
      <iconSet iconSet="3Symbols" showValue="0">
        <cfvo type="percent" val="0"/>
        <cfvo type="num" val="0"/>
        <cfvo type="num" val="1"/>
      </iconSet>
    </cfRule>
  </conditionalFormatting>
  <conditionalFormatting sqref="H887">
    <cfRule type="iconSet" priority="1380">
      <iconSet iconSet="3Symbols" showValue="0">
        <cfvo type="percent" val="0"/>
        <cfvo type="num" val="0"/>
        <cfvo type="num" val="1"/>
      </iconSet>
    </cfRule>
  </conditionalFormatting>
  <conditionalFormatting sqref="H888">
    <cfRule type="iconSet" priority="1379">
      <iconSet iconSet="3Symbols" showValue="0">
        <cfvo type="percent" val="0"/>
        <cfvo type="num" val="0"/>
        <cfvo type="num" val="1"/>
      </iconSet>
    </cfRule>
  </conditionalFormatting>
  <conditionalFormatting sqref="H889">
    <cfRule type="iconSet" priority="1378">
      <iconSet iconSet="3Symbols" showValue="0">
        <cfvo type="percent" val="0"/>
        <cfvo type="num" val="0"/>
        <cfvo type="num" val="1"/>
      </iconSet>
    </cfRule>
  </conditionalFormatting>
  <conditionalFormatting sqref="H890">
    <cfRule type="iconSet" priority="1377">
      <iconSet iconSet="3Symbols" showValue="0">
        <cfvo type="percent" val="0"/>
        <cfvo type="num" val="0"/>
        <cfvo type="num" val="1"/>
      </iconSet>
    </cfRule>
  </conditionalFormatting>
  <conditionalFormatting sqref="H891">
    <cfRule type="iconSet" priority="1376">
      <iconSet iconSet="3Symbols" showValue="0">
        <cfvo type="percent" val="0"/>
        <cfvo type="num" val="0"/>
        <cfvo type="num" val="1"/>
      </iconSet>
    </cfRule>
  </conditionalFormatting>
  <conditionalFormatting sqref="H893">
    <cfRule type="iconSet" priority="1375">
      <iconSet iconSet="3Symbols" showValue="0">
        <cfvo type="percent" val="0"/>
        <cfvo type="num" val="0"/>
        <cfvo type="num" val="1"/>
      </iconSet>
    </cfRule>
  </conditionalFormatting>
  <conditionalFormatting sqref="H894">
    <cfRule type="iconSet" priority="1374">
      <iconSet iconSet="3Symbols" showValue="0">
        <cfvo type="percent" val="0"/>
        <cfvo type="num" val="0"/>
        <cfvo type="num" val="1"/>
      </iconSet>
    </cfRule>
  </conditionalFormatting>
  <conditionalFormatting sqref="H895">
    <cfRule type="iconSet" priority="1373">
      <iconSet iconSet="3Symbols" showValue="0">
        <cfvo type="percent" val="0"/>
        <cfvo type="num" val="0"/>
        <cfvo type="num" val="1"/>
      </iconSet>
    </cfRule>
  </conditionalFormatting>
  <conditionalFormatting sqref="H896">
    <cfRule type="iconSet" priority="1372">
      <iconSet iconSet="3Symbols" showValue="0">
        <cfvo type="percent" val="0"/>
        <cfvo type="num" val="0"/>
        <cfvo type="num" val="1"/>
      </iconSet>
    </cfRule>
  </conditionalFormatting>
  <conditionalFormatting sqref="H898">
    <cfRule type="iconSet" priority="1371">
      <iconSet iconSet="3Symbols" showValue="0">
        <cfvo type="percent" val="0"/>
        <cfvo type="num" val="0"/>
        <cfvo type="num" val="1"/>
      </iconSet>
    </cfRule>
  </conditionalFormatting>
  <conditionalFormatting sqref="H899">
    <cfRule type="iconSet" priority="1370">
      <iconSet iconSet="3Symbols" showValue="0">
        <cfvo type="percent" val="0"/>
        <cfvo type="num" val="0"/>
        <cfvo type="num" val="1"/>
      </iconSet>
    </cfRule>
  </conditionalFormatting>
  <conditionalFormatting sqref="H900">
    <cfRule type="iconSet" priority="1369">
      <iconSet iconSet="3Symbols" showValue="0">
        <cfvo type="percent" val="0"/>
        <cfvo type="num" val="0"/>
        <cfvo type="num" val="1"/>
      </iconSet>
    </cfRule>
  </conditionalFormatting>
  <conditionalFormatting sqref="H901">
    <cfRule type="iconSet" priority="1368">
      <iconSet iconSet="3Symbols" showValue="0">
        <cfvo type="percent" val="0"/>
        <cfvo type="num" val="0"/>
        <cfvo type="num" val="1"/>
      </iconSet>
    </cfRule>
  </conditionalFormatting>
  <conditionalFormatting sqref="H903">
    <cfRule type="iconSet" priority="1367">
      <iconSet iconSet="3Symbols" showValue="0">
        <cfvo type="percent" val="0"/>
        <cfvo type="num" val="0"/>
        <cfvo type="num" val="1"/>
      </iconSet>
    </cfRule>
  </conditionalFormatting>
  <conditionalFormatting sqref="H904">
    <cfRule type="iconSet" priority="1366">
      <iconSet iconSet="3Symbols" showValue="0">
        <cfvo type="percent" val="0"/>
        <cfvo type="num" val="0"/>
        <cfvo type="num" val="1"/>
      </iconSet>
    </cfRule>
  </conditionalFormatting>
  <conditionalFormatting sqref="H905">
    <cfRule type="iconSet" priority="1365">
      <iconSet iconSet="3Symbols" showValue="0">
        <cfvo type="percent" val="0"/>
        <cfvo type="num" val="0"/>
        <cfvo type="num" val="1"/>
      </iconSet>
    </cfRule>
  </conditionalFormatting>
  <conditionalFormatting sqref="H907">
    <cfRule type="iconSet" priority="1364">
      <iconSet iconSet="3Symbols" showValue="0">
        <cfvo type="percent" val="0"/>
        <cfvo type="num" val="0"/>
        <cfvo type="num" val="1"/>
      </iconSet>
    </cfRule>
  </conditionalFormatting>
  <conditionalFormatting sqref="H908">
    <cfRule type="iconSet" priority="1363">
      <iconSet iconSet="3Symbols" showValue="0">
        <cfvo type="percent" val="0"/>
        <cfvo type="num" val="0"/>
        <cfvo type="num" val="1"/>
      </iconSet>
    </cfRule>
  </conditionalFormatting>
  <conditionalFormatting sqref="H909">
    <cfRule type="iconSet" priority="1362">
      <iconSet iconSet="3Symbols" showValue="0">
        <cfvo type="percent" val="0"/>
        <cfvo type="num" val="0"/>
        <cfvo type="num" val="1"/>
      </iconSet>
    </cfRule>
  </conditionalFormatting>
  <conditionalFormatting sqref="H910">
    <cfRule type="iconSet" priority="1361">
      <iconSet iconSet="3Symbols" showValue="0">
        <cfvo type="percent" val="0"/>
        <cfvo type="num" val="0"/>
        <cfvo type="num" val="1"/>
      </iconSet>
    </cfRule>
  </conditionalFormatting>
  <conditionalFormatting sqref="H911">
    <cfRule type="iconSet" priority="1360">
      <iconSet iconSet="3Symbols" showValue="0">
        <cfvo type="percent" val="0"/>
        <cfvo type="num" val="0"/>
        <cfvo type="num" val="1"/>
      </iconSet>
    </cfRule>
  </conditionalFormatting>
  <conditionalFormatting sqref="H912">
    <cfRule type="iconSet" priority="1359">
      <iconSet iconSet="3Symbols" showValue="0">
        <cfvo type="percent" val="0"/>
        <cfvo type="num" val="0"/>
        <cfvo type="num" val="1"/>
      </iconSet>
    </cfRule>
  </conditionalFormatting>
  <conditionalFormatting sqref="H913">
    <cfRule type="iconSet" priority="1358">
      <iconSet iconSet="3Symbols" showValue="0">
        <cfvo type="percent" val="0"/>
        <cfvo type="num" val="0"/>
        <cfvo type="num" val="1"/>
      </iconSet>
    </cfRule>
  </conditionalFormatting>
  <conditionalFormatting sqref="H914">
    <cfRule type="iconSet" priority="1357">
      <iconSet iconSet="3Symbols" showValue="0">
        <cfvo type="percent" val="0"/>
        <cfvo type="num" val="0"/>
        <cfvo type="num" val="1"/>
      </iconSet>
    </cfRule>
  </conditionalFormatting>
  <conditionalFormatting sqref="H915">
    <cfRule type="iconSet" priority="1356">
      <iconSet iconSet="3Symbols" showValue="0">
        <cfvo type="percent" val="0"/>
        <cfvo type="num" val="0"/>
        <cfvo type="num" val="1"/>
      </iconSet>
    </cfRule>
  </conditionalFormatting>
  <conditionalFormatting sqref="H916">
    <cfRule type="iconSet" priority="1355">
      <iconSet iconSet="3Symbols" showValue="0">
        <cfvo type="percent" val="0"/>
        <cfvo type="num" val="0"/>
        <cfvo type="num" val="1"/>
      </iconSet>
    </cfRule>
  </conditionalFormatting>
  <conditionalFormatting sqref="H917">
    <cfRule type="iconSet" priority="1354">
      <iconSet iconSet="3Symbols" showValue="0">
        <cfvo type="percent" val="0"/>
        <cfvo type="num" val="0"/>
        <cfvo type="num" val="1"/>
      </iconSet>
    </cfRule>
  </conditionalFormatting>
  <conditionalFormatting sqref="H927">
    <cfRule type="iconSet" priority="1353">
      <iconSet iconSet="3Symbols" showValue="0">
        <cfvo type="percent" val="0"/>
        <cfvo type="num" val="0"/>
        <cfvo type="num" val="1"/>
      </iconSet>
    </cfRule>
  </conditionalFormatting>
  <conditionalFormatting sqref="H928">
    <cfRule type="iconSet" priority="1352">
      <iconSet iconSet="3Symbols" showValue="0">
        <cfvo type="percent" val="0"/>
        <cfvo type="num" val="0"/>
        <cfvo type="num" val="1"/>
      </iconSet>
    </cfRule>
  </conditionalFormatting>
  <conditionalFormatting sqref="H930">
    <cfRule type="iconSet" priority="1351">
      <iconSet iconSet="3Symbols" showValue="0">
        <cfvo type="percent" val="0"/>
        <cfvo type="num" val="0"/>
        <cfvo type="num" val="1"/>
      </iconSet>
    </cfRule>
  </conditionalFormatting>
  <conditionalFormatting sqref="H931">
    <cfRule type="iconSet" priority="1350">
      <iconSet iconSet="3Symbols" showValue="0">
        <cfvo type="percent" val="0"/>
        <cfvo type="num" val="0"/>
        <cfvo type="num" val="1"/>
      </iconSet>
    </cfRule>
  </conditionalFormatting>
  <conditionalFormatting sqref="H932">
    <cfRule type="iconSet" priority="1349">
      <iconSet iconSet="3Symbols" showValue="0">
        <cfvo type="percent" val="0"/>
        <cfvo type="num" val="0"/>
        <cfvo type="num" val="1"/>
      </iconSet>
    </cfRule>
  </conditionalFormatting>
  <conditionalFormatting sqref="H929">
    <cfRule type="iconSet" priority="1348">
      <iconSet iconSet="3Symbols" showValue="0">
        <cfvo type="percent" val="0"/>
        <cfvo type="num" val="0"/>
        <cfvo type="num" val="1"/>
      </iconSet>
    </cfRule>
  </conditionalFormatting>
  <conditionalFormatting sqref="H933">
    <cfRule type="iconSet" priority="1347">
      <iconSet iconSet="3Symbols" showValue="0">
        <cfvo type="percent" val="0"/>
        <cfvo type="num" val="0"/>
        <cfvo type="num" val="1"/>
      </iconSet>
    </cfRule>
  </conditionalFormatting>
  <conditionalFormatting sqref="H935">
    <cfRule type="iconSet" priority="1346">
      <iconSet iconSet="3Symbols" showValue="0">
        <cfvo type="percent" val="0"/>
        <cfvo type="num" val="0"/>
        <cfvo type="num" val="1"/>
      </iconSet>
    </cfRule>
  </conditionalFormatting>
  <conditionalFormatting sqref="H936">
    <cfRule type="iconSet" priority="1345">
      <iconSet iconSet="3Symbols" showValue="0">
        <cfvo type="percent" val="0"/>
        <cfvo type="num" val="0"/>
        <cfvo type="num" val="1"/>
      </iconSet>
    </cfRule>
  </conditionalFormatting>
  <conditionalFormatting sqref="H937">
    <cfRule type="iconSet" priority="1344">
      <iconSet iconSet="3Symbols" showValue="0">
        <cfvo type="percent" val="0"/>
        <cfvo type="num" val="0"/>
        <cfvo type="num" val="1"/>
      </iconSet>
    </cfRule>
  </conditionalFormatting>
  <conditionalFormatting sqref="H934">
    <cfRule type="iconSet" priority="1343">
      <iconSet iconSet="3Symbols" showValue="0">
        <cfvo type="percent" val="0"/>
        <cfvo type="num" val="0"/>
        <cfvo type="num" val="1"/>
      </iconSet>
    </cfRule>
  </conditionalFormatting>
  <conditionalFormatting sqref="H938">
    <cfRule type="iconSet" priority="1342">
      <iconSet iconSet="3Symbols" showValue="0">
        <cfvo type="percent" val="0"/>
        <cfvo type="num" val="0"/>
        <cfvo type="num" val="1"/>
      </iconSet>
    </cfRule>
  </conditionalFormatting>
  <conditionalFormatting sqref="H939">
    <cfRule type="iconSet" priority="1341">
      <iconSet iconSet="3Symbols" showValue="0">
        <cfvo type="percent" val="0"/>
        <cfvo type="num" val="0"/>
        <cfvo type="num" val="1"/>
      </iconSet>
    </cfRule>
  </conditionalFormatting>
  <conditionalFormatting sqref="H940">
    <cfRule type="iconSet" priority="1339">
      <iconSet iconSet="3Symbols" showValue="0">
        <cfvo type="percent" val="0"/>
        <cfvo type="num" val="0"/>
        <cfvo type="num" val="1"/>
      </iconSet>
    </cfRule>
  </conditionalFormatting>
  <conditionalFormatting sqref="H945">
    <cfRule type="iconSet" priority="1338">
      <iconSet iconSet="3Symbols" showValue="0">
        <cfvo type="percent" val="0"/>
        <cfvo type="num" val="0"/>
        <cfvo type="num" val="1"/>
      </iconSet>
    </cfRule>
  </conditionalFormatting>
  <conditionalFormatting sqref="H954">
    <cfRule type="iconSet" priority="1337">
      <iconSet iconSet="3Symbols" showValue="0">
        <cfvo type="percent" val="0"/>
        <cfvo type="num" val="0"/>
        <cfvo type="num" val="1"/>
      </iconSet>
    </cfRule>
  </conditionalFormatting>
  <conditionalFormatting sqref="H967">
    <cfRule type="iconSet" priority="1336">
      <iconSet iconSet="3Symbols" showValue="0">
        <cfvo type="percent" val="0"/>
        <cfvo type="num" val="0"/>
        <cfvo type="num" val="1"/>
      </iconSet>
    </cfRule>
  </conditionalFormatting>
  <conditionalFormatting sqref="H972">
    <cfRule type="iconSet" priority="1335">
      <iconSet iconSet="3Symbols" showValue="0">
        <cfvo type="percent" val="0"/>
        <cfvo type="num" val="0"/>
        <cfvo type="num" val="1"/>
      </iconSet>
    </cfRule>
  </conditionalFormatting>
  <conditionalFormatting sqref="H977">
    <cfRule type="iconSet" priority="1334">
      <iconSet iconSet="3Symbols" showValue="0">
        <cfvo type="percent" val="0"/>
        <cfvo type="num" val="0"/>
        <cfvo type="num" val="1"/>
      </iconSet>
    </cfRule>
  </conditionalFormatting>
  <conditionalFormatting sqref="H981">
    <cfRule type="iconSet" priority="1333">
      <iconSet iconSet="3Symbols" showValue="0">
        <cfvo type="percent" val="0"/>
        <cfvo type="num" val="0"/>
        <cfvo type="num" val="1"/>
      </iconSet>
    </cfRule>
  </conditionalFormatting>
  <conditionalFormatting sqref="H941">
    <cfRule type="iconSet" priority="1332">
      <iconSet iconSet="3Symbols" showValue="0">
        <cfvo type="percent" val="0"/>
        <cfvo type="num" val="0"/>
        <cfvo type="num" val="1"/>
      </iconSet>
    </cfRule>
  </conditionalFormatting>
  <conditionalFormatting sqref="H942">
    <cfRule type="iconSet" priority="1331">
      <iconSet iconSet="3Symbols" showValue="0">
        <cfvo type="percent" val="0"/>
        <cfvo type="num" val="0"/>
        <cfvo type="num" val="1"/>
      </iconSet>
    </cfRule>
  </conditionalFormatting>
  <conditionalFormatting sqref="H943">
    <cfRule type="iconSet" priority="1330">
      <iconSet iconSet="3Symbols" showValue="0">
        <cfvo type="percent" val="0"/>
        <cfvo type="num" val="0"/>
        <cfvo type="num" val="1"/>
      </iconSet>
    </cfRule>
  </conditionalFormatting>
  <conditionalFormatting sqref="H944">
    <cfRule type="iconSet" priority="1329">
      <iconSet iconSet="3Symbols" showValue="0">
        <cfvo type="percent" val="0"/>
        <cfvo type="num" val="0"/>
        <cfvo type="num" val="1"/>
      </iconSet>
    </cfRule>
  </conditionalFormatting>
  <conditionalFormatting sqref="H946">
    <cfRule type="iconSet" priority="1328">
      <iconSet iconSet="3Symbols" showValue="0">
        <cfvo type="percent" val="0"/>
        <cfvo type="num" val="0"/>
        <cfvo type="num" val="1"/>
      </iconSet>
    </cfRule>
  </conditionalFormatting>
  <conditionalFormatting sqref="H947">
    <cfRule type="iconSet" priority="1340">
      <iconSet iconSet="3Symbols" showValue="0">
        <cfvo type="percent" val="0"/>
        <cfvo type="num" val="0"/>
        <cfvo type="num" val="1"/>
      </iconSet>
    </cfRule>
  </conditionalFormatting>
  <conditionalFormatting sqref="H948">
    <cfRule type="iconSet" priority="1327">
      <iconSet iconSet="3Symbols" showValue="0">
        <cfvo type="percent" val="0"/>
        <cfvo type="num" val="0"/>
        <cfvo type="num" val="1"/>
      </iconSet>
    </cfRule>
  </conditionalFormatting>
  <conditionalFormatting sqref="H949">
    <cfRule type="iconSet" priority="1326">
      <iconSet iconSet="3Symbols" showValue="0">
        <cfvo type="percent" val="0"/>
        <cfvo type="num" val="0"/>
        <cfvo type="num" val="1"/>
      </iconSet>
    </cfRule>
  </conditionalFormatting>
  <conditionalFormatting sqref="H950">
    <cfRule type="iconSet" priority="1325">
      <iconSet iconSet="3Symbols" showValue="0">
        <cfvo type="percent" val="0"/>
        <cfvo type="num" val="0"/>
        <cfvo type="num" val="1"/>
      </iconSet>
    </cfRule>
  </conditionalFormatting>
  <conditionalFormatting sqref="H951">
    <cfRule type="iconSet" priority="1324">
      <iconSet iconSet="3Symbols" showValue="0">
        <cfvo type="percent" val="0"/>
        <cfvo type="num" val="0"/>
        <cfvo type="num" val="1"/>
      </iconSet>
    </cfRule>
  </conditionalFormatting>
  <conditionalFormatting sqref="H952">
    <cfRule type="iconSet" priority="1323">
      <iconSet iconSet="3Symbols" showValue="0">
        <cfvo type="percent" val="0"/>
        <cfvo type="num" val="0"/>
        <cfvo type="num" val="1"/>
      </iconSet>
    </cfRule>
  </conditionalFormatting>
  <conditionalFormatting sqref="H953">
    <cfRule type="iconSet" priority="1322">
      <iconSet iconSet="3Symbols" showValue="0">
        <cfvo type="percent" val="0"/>
        <cfvo type="num" val="0"/>
        <cfvo type="num" val="1"/>
      </iconSet>
    </cfRule>
  </conditionalFormatting>
  <conditionalFormatting sqref="H955">
    <cfRule type="iconSet" priority="1321">
      <iconSet iconSet="3Symbols" showValue="0">
        <cfvo type="percent" val="0"/>
        <cfvo type="num" val="0"/>
        <cfvo type="num" val="1"/>
      </iconSet>
    </cfRule>
  </conditionalFormatting>
  <conditionalFormatting sqref="H956">
    <cfRule type="iconSet" priority="1320">
      <iconSet iconSet="3Symbols" showValue="0">
        <cfvo type="percent" val="0"/>
        <cfvo type="num" val="0"/>
        <cfvo type="num" val="1"/>
      </iconSet>
    </cfRule>
  </conditionalFormatting>
  <conditionalFormatting sqref="H957">
    <cfRule type="iconSet" priority="1319">
      <iconSet iconSet="3Symbols" showValue="0">
        <cfvo type="percent" val="0"/>
        <cfvo type="num" val="0"/>
        <cfvo type="num" val="1"/>
      </iconSet>
    </cfRule>
  </conditionalFormatting>
  <conditionalFormatting sqref="H958">
    <cfRule type="iconSet" priority="1318">
      <iconSet iconSet="3Symbols" showValue="0">
        <cfvo type="percent" val="0"/>
        <cfvo type="num" val="0"/>
        <cfvo type="num" val="1"/>
      </iconSet>
    </cfRule>
  </conditionalFormatting>
  <conditionalFormatting sqref="H959">
    <cfRule type="iconSet" priority="1317">
      <iconSet iconSet="3Symbols" showValue="0">
        <cfvo type="percent" val="0"/>
        <cfvo type="num" val="0"/>
        <cfvo type="num" val="1"/>
      </iconSet>
    </cfRule>
  </conditionalFormatting>
  <conditionalFormatting sqref="H960">
    <cfRule type="iconSet" priority="1316">
      <iconSet iconSet="3Symbols" showValue="0">
        <cfvo type="percent" val="0"/>
        <cfvo type="num" val="0"/>
        <cfvo type="num" val="1"/>
      </iconSet>
    </cfRule>
  </conditionalFormatting>
  <conditionalFormatting sqref="H961">
    <cfRule type="iconSet" priority="1315">
      <iconSet iconSet="3Symbols" showValue="0">
        <cfvo type="percent" val="0"/>
        <cfvo type="num" val="0"/>
        <cfvo type="num" val="1"/>
      </iconSet>
    </cfRule>
  </conditionalFormatting>
  <conditionalFormatting sqref="H962">
    <cfRule type="iconSet" priority="1314">
      <iconSet iconSet="3Symbols" showValue="0">
        <cfvo type="percent" val="0"/>
        <cfvo type="num" val="0"/>
        <cfvo type="num" val="1"/>
      </iconSet>
    </cfRule>
  </conditionalFormatting>
  <conditionalFormatting sqref="H963">
    <cfRule type="iconSet" priority="1313">
      <iconSet iconSet="3Symbols" showValue="0">
        <cfvo type="percent" val="0"/>
        <cfvo type="num" val="0"/>
        <cfvo type="num" val="1"/>
      </iconSet>
    </cfRule>
  </conditionalFormatting>
  <conditionalFormatting sqref="H964">
    <cfRule type="iconSet" priority="1312">
      <iconSet iconSet="3Symbols" showValue="0">
        <cfvo type="percent" val="0"/>
        <cfvo type="num" val="0"/>
        <cfvo type="num" val="1"/>
      </iconSet>
    </cfRule>
  </conditionalFormatting>
  <conditionalFormatting sqref="H965">
    <cfRule type="iconSet" priority="1311">
      <iconSet iconSet="3Symbols" showValue="0">
        <cfvo type="percent" val="0"/>
        <cfvo type="num" val="0"/>
        <cfvo type="num" val="1"/>
      </iconSet>
    </cfRule>
  </conditionalFormatting>
  <conditionalFormatting sqref="H966">
    <cfRule type="iconSet" priority="1310">
      <iconSet iconSet="3Symbols" showValue="0">
        <cfvo type="percent" val="0"/>
        <cfvo type="num" val="0"/>
        <cfvo type="num" val="1"/>
      </iconSet>
    </cfRule>
  </conditionalFormatting>
  <conditionalFormatting sqref="H968">
    <cfRule type="iconSet" priority="1309">
      <iconSet iconSet="3Symbols" showValue="0">
        <cfvo type="percent" val="0"/>
        <cfvo type="num" val="0"/>
        <cfvo type="num" val="1"/>
      </iconSet>
    </cfRule>
  </conditionalFormatting>
  <conditionalFormatting sqref="H969">
    <cfRule type="iconSet" priority="1308">
      <iconSet iconSet="3Symbols" showValue="0">
        <cfvo type="percent" val="0"/>
        <cfvo type="num" val="0"/>
        <cfvo type="num" val="1"/>
      </iconSet>
    </cfRule>
  </conditionalFormatting>
  <conditionalFormatting sqref="H970">
    <cfRule type="iconSet" priority="1307">
      <iconSet iconSet="3Symbols" showValue="0">
        <cfvo type="percent" val="0"/>
        <cfvo type="num" val="0"/>
        <cfvo type="num" val="1"/>
      </iconSet>
    </cfRule>
  </conditionalFormatting>
  <conditionalFormatting sqref="H971">
    <cfRule type="iconSet" priority="1306">
      <iconSet iconSet="3Symbols" showValue="0">
        <cfvo type="percent" val="0"/>
        <cfvo type="num" val="0"/>
        <cfvo type="num" val="1"/>
      </iconSet>
    </cfRule>
  </conditionalFormatting>
  <conditionalFormatting sqref="H973">
    <cfRule type="iconSet" priority="1305">
      <iconSet iconSet="3Symbols" showValue="0">
        <cfvo type="percent" val="0"/>
        <cfvo type="num" val="0"/>
        <cfvo type="num" val="1"/>
      </iconSet>
    </cfRule>
  </conditionalFormatting>
  <conditionalFormatting sqref="H974">
    <cfRule type="iconSet" priority="1304">
      <iconSet iconSet="3Symbols" showValue="0">
        <cfvo type="percent" val="0"/>
        <cfvo type="num" val="0"/>
        <cfvo type="num" val="1"/>
      </iconSet>
    </cfRule>
  </conditionalFormatting>
  <conditionalFormatting sqref="H975">
    <cfRule type="iconSet" priority="1303">
      <iconSet iconSet="3Symbols" showValue="0">
        <cfvo type="percent" val="0"/>
        <cfvo type="num" val="0"/>
        <cfvo type="num" val="1"/>
      </iconSet>
    </cfRule>
  </conditionalFormatting>
  <conditionalFormatting sqref="H976">
    <cfRule type="iconSet" priority="1302">
      <iconSet iconSet="3Symbols" showValue="0">
        <cfvo type="percent" val="0"/>
        <cfvo type="num" val="0"/>
        <cfvo type="num" val="1"/>
      </iconSet>
    </cfRule>
  </conditionalFormatting>
  <conditionalFormatting sqref="H978">
    <cfRule type="iconSet" priority="1301">
      <iconSet iconSet="3Symbols" showValue="0">
        <cfvo type="percent" val="0"/>
        <cfvo type="num" val="0"/>
        <cfvo type="num" val="1"/>
      </iconSet>
    </cfRule>
  </conditionalFormatting>
  <conditionalFormatting sqref="H979">
    <cfRule type="iconSet" priority="1300">
      <iconSet iconSet="3Symbols" showValue="0">
        <cfvo type="percent" val="0"/>
        <cfvo type="num" val="0"/>
        <cfvo type="num" val="1"/>
      </iconSet>
    </cfRule>
  </conditionalFormatting>
  <conditionalFormatting sqref="H980">
    <cfRule type="iconSet" priority="1299">
      <iconSet iconSet="3Symbols" showValue="0">
        <cfvo type="percent" val="0"/>
        <cfvo type="num" val="0"/>
        <cfvo type="num" val="1"/>
      </iconSet>
    </cfRule>
  </conditionalFormatting>
  <conditionalFormatting sqref="H982">
    <cfRule type="iconSet" priority="1298">
      <iconSet iconSet="3Symbols" showValue="0">
        <cfvo type="percent" val="0"/>
        <cfvo type="num" val="0"/>
        <cfvo type="num" val="1"/>
      </iconSet>
    </cfRule>
  </conditionalFormatting>
  <conditionalFormatting sqref="H983">
    <cfRule type="iconSet" priority="1297">
      <iconSet iconSet="3Symbols" showValue="0">
        <cfvo type="percent" val="0"/>
        <cfvo type="num" val="0"/>
        <cfvo type="num" val="1"/>
      </iconSet>
    </cfRule>
  </conditionalFormatting>
  <conditionalFormatting sqref="H984">
    <cfRule type="iconSet" priority="1296">
      <iconSet iconSet="3Symbols" showValue="0">
        <cfvo type="percent" val="0"/>
        <cfvo type="num" val="0"/>
        <cfvo type="num" val="1"/>
      </iconSet>
    </cfRule>
  </conditionalFormatting>
  <conditionalFormatting sqref="H985">
    <cfRule type="iconSet" priority="1295">
      <iconSet iconSet="3Symbols" showValue="0">
        <cfvo type="percent" val="0"/>
        <cfvo type="num" val="0"/>
        <cfvo type="num" val="1"/>
      </iconSet>
    </cfRule>
  </conditionalFormatting>
  <conditionalFormatting sqref="H986">
    <cfRule type="iconSet" priority="1294">
      <iconSet iconSet="3Symbols" showValue="0">
        <cfvo type="percent" val="0"/>
        <cfvo type="num" val="0"/>
        <cfvo type="num" val="1"/>
      </iconSet>
    </cfRule>
  </conditionalFormatting>
  <conditionalFormatting sqref="H987">
    <cfRule type="iconSet" priority="1293">
      <iconSet iconSet="3Symbols" showValue="0">
        <cfvo type="percent" val="0"/>
        <cfvo type="num" val="0"/>
        <cfvo type="num" val="1"/>
      </iconSet>
    </cfRule>
  </conditionalFormatting>
  <conditionalFormatting sqref="H988">
    <cfRule type="iconSet" priority="1292">
      <iconSet iconSet="3Symbols" showValue="0">
        <cfvo type="percent" val="0"/>
        <cfvo type="num" val="0"/>
        <cfvo type="num" val="1"/>
      </iconSet>
    </cfRule>
  </conditionalFormatting>
  <conditionalFormatting sqref="H989">
    <cfRule type="iconSet" priority="1291">
      <iconSet iconSet="3Symbols" showValue="0">
        <cfvo type="percent" val="0"/>
        <cfvo type="num" val="0"/>
        <cfvo type="num" val="1"/>
      </iconSet>
    </cfRule>
  </conditionalFormatting>
  <conditionalFormatting sqref="H990">
    <cfRule type="iconSet" priority="1290">
      <iconSet iconSet="3Symbols" showValue="0">
        <cfvo type="percent" val="0"/>
        <cfvo type="num" val="0"/>
        <cfvo type="num" val="1"/>
      </iconSet>
    </cfRule>
  </conditionalFormatting>
  <conditionalFormatting sqref="H1002">
    <cfRule type="iconSet" priority="1289">
      <iconSet iconSet="3Symbols" showValue="0">
        <cfvo type="percent" val="0"/>
        <cfvo type="num" val="0"/>
        <cfvo type="num" val="1"/>
      </iconSet>
    </cfRule>
  </conditionalFormatting>
  <conditionalFormatting sqref="H1003">
    <cfRule type="iconSet" priority="1288">
      <iconSet iconSet="3Symbols" showValue="0">
        <cfvo type="percent" val="0"/>
        <cfvo type="num" val="0"/>
        <cfvo type="num" val="1"/>
      </iconSet>
    </cfRule>
  </conditionalFormatting>
  <conditionalFormatting sqref="H1005">
    <cfRule type="iconSet" priority="1287">
      <iconSet iconSet="3Symbols" showValue="0">
        <cfvo type="percent" val="0"/>
        <cfvo type="num" val="0"/>
        <cfvo type="num" val="1"/>
      </iconSet>
    </cfRule>
  </conditionalFormatting>
  <conditionalFormatting sqref="H1006">
    <cfRule type="iconSet" priority="1286">
      <iconSet iconSet="3Symbols" showValue="0">
        <cfvo type="percent" val="0"/>
        <cfvo type="num" val="0"/>
        <cfvo type="num" val="1"/>
      </iconSet>
    </cfRule>
  </conditionalFormatting>
  <conditionalFormatting sqref="H1007">
    <cfRule type="iconSet" priority="1285">
      <iconSet iconSet="3Symbols" showValue="0">
        <cfvo type="percent" val="0"/>
        <cfvo type="num" val="0"/>
        <cfvo type="num" val="1"/>
      </iconSet>
    </cfRule>
  </conditionalFormatting>
  <conditionalFormatting sqref="H1004">
    <cfRule type="iconSet" priority="1284">
      <iconSet iconSet="3Symbols" showValue="0">
        <cfvo type="percent" val="0"/>
        <cfvo type="num" val="0"/>
        <cfvo type="num" val="1"/>
      </iconSet>
    </cfRule>
  </conditionalFormatting>
  <conditionalFormatting sqref="H1008">
    <cfRule type="iconSet" priority="1283">
      <iconSet iconSet="3Symbols" showValue="0">
        <cfvo type="percent" val="0"/>
        <cfvo type="num" val="0"/>
        <cfvo type="num" val="1"/>
      </iconSet>
    </cfRule>
  </conditionalFormatting>
  <conditionalFormatting sqref="H1010">
    <cfRule type="iconSet" priority="1282">
      <iconSet iconSet="3Symbols" showValue="0">
        <cfvo type="percent" val="0"/>
        <cfvo type="num" val="0"/>
        <cfvo type="num" val="1"/>
      </iconSet>
    </cfRule>
  </conditionalFormatting>
  <conditionalFormatting sqref="H1011">
    <cfRule type="iconSet" priority="1281">
      <iconSet iconSet="3Symbols" showValue="0">
        <cfvo type="percent" val="0"/>
        <cfvo type="num" val="0"/>
        <cfvo type="num" val="1"/>
      </iconSet>
    </cfRule>
  </conditionalFormatting>
  <conditionalFormatting sqref="H1012">
    <cfRule type="iconSet" priority="1280">
      <iconSet iconSet="3Symbols" showValue="0">
        <cfvo type="percent" val="0"/>
        <cfvo type="num" val="0"/>
        <cfvo type="num" val="1"/>
      </iconSet>
    </cfRule>
  </conditionalFormatting>
  <conditionalFormatting sqref="H1009">
    <cfRule type="iconSet" priority="1279">
      <iconSet iconSet="3Symbols" showValue="0">
        <cfvo type="percent" val="0"/>
        <cfvo type="num" val="0"/>
        <cfvo type="num" val="1"/>
      </iconSet>
    </cfRule>
  </conditionalFormatting>
  <conditionalFormatting sqref="H1013 H1015:H1019">
    <cfRule type="iconSet" priority="1277">
      <iconSet iconSet="3Symbols" showValue="0">
        <cfvo type="percent" val="0"/>
        <cfvo type="num" val="0"/>
        <cfvo type="num" val="1"/>
      </iconSet>
    </cfRule>
  </conditionalFormatting>
  <conditionalFormatting sqref="H1020">
    <cfRule type="iconSet" priority="1276">
      <iconSet iconSet="3Symbols" showValue="0">
        <cfvo type="percent" val="0"/>
        <cfvo type="num" val="0"/>
        <cfvo type="num" val="1"/>
      </iconSet>
    </cfRule>
  </conditionalFormatting>
  <conditionalFormatting sqref="H1014">
    <cfRule type="iconSet" priority="1278">
      <iconSet iconSet="3Symbols" showValue="0">
        <cfvo type="percent" val="0"/>
        <cfvo type="num" val="0"/>
        <cfvo type="num" val="1"/>
      </iconSet>
    </cfRule>
  </conditionalFormatting>
  <conditionalFormatting sqref="H1021:H1025">
    <cfRule type="iconSet" priority="1275">
      <iconSet iconSet="3Symbols" showValue="0">
        <cfvo type="percent" val="0"/>
        <cfvo type="num" val="0"/>
        <cfvo type="num" val="1"/>
      </iconSet>
    </cfRule>
  </conditionalFormatting>
  <conditionalFormatting sqref="H1026">
    <cfRule type="iconSet" priority="1274">
      <iconSet iconSet="3Symbols" showValue="0">
        <cfvo type="percent" val="0"/>
        <cfvo type="num" val="0"/>
        <cfvo type="num" val="1"/>
      </iconSet>
    </cfRule>
  </conditionalFormatting>
  <conditionalFormatting sqref="H1031">
    <cfRule type="iconSet" priority="1273">
      <iconSet iconSet="3Symbols" showValue="0">
        <cfvo type="percent" val="0"/>
        <cfvo type="num" val="0"/>
        <cfvo type="num" val="1"/>
      </iconSet>
    </cfRule>
  </conditionalFormatting>
  <conditionalFormatting sqref="H1040">
    <cfRule type="iconSet" priority="1272">
      <iconSet iconSet="3Symbols" showValue="0">
        <cfvo type="percent" val="0"/>
        <cfvo type="num" val="0"/>
        <cfvo type="num" val="1"/>
      </iconSet>
    </cfRule>
  </conditionalFormatting>
  <conditionalFormatting sqref="H1053">
    <cfRule type="iconSet" priority="1271">
      <iconSet iconSet="3Symbols" showValue="0">
        <cfvo type="percent" val="0"/>
        <cfvo type="num" val="0"/>
        <cfvo type="num" val="1"/>
      </iconSet>
    </cfRule>
  </conditionalFormatting>
  <conditionalFormatting sqref="H1058">
    <cfRule type="iconSet" priority="1270">
      <iconSet iconSet="3Symbols" showValue="0">
        <cfvo type="percent" val="0"/>
        <cfvo type="num" val="0"/>
        <cfvo type="num" val="1"/>
      </iconSet>
    </cfRule>
  </conditionalFormatting>
  <conditionalFormatting sqref="H1063">
    <cfRule type="iconSet" priority="1269">
      <iconSet iconSet="3Symbols" showValue="0">
        <cfvo type="percent" val="0"/>
        <cfvo type="num" val="0"/>
        <cfvo type="num" val="1"/>
      </iconSet>
    </cfRule>
  </conditionalFormatting>
  <conditionalFormatting sqref="H1067">
    <cfRule type="iconSet" priority="1268">
      <iconSet iconSet="3Symbols" showValue="0">
        <cfvo type="percent" val="0"/>
        <cfvo type="num" val="0"/>
        <cfvo type="num" val="1"/>
      </iconSet>
    </cfRule>
  </conditionalFormatting>
  <conditionalFormatting sqref="H1079">
    <cfRule type="iconSet" priority="1267">
      <iconSet iconSet="3Symbols" showValue="0">
        <cfvo type="percent" val="0"/>
        <cfvo type="num" val="0"/>
        <cfvo type="num" val="1"/>
      </iconSet>
    </cfRule>
  </conditionalFormatting>
  <conditionalFormatting sqref="H1027">
    <cfRule type="iconSet" priority="1266">
      <iconSet iconSet="3Symbols" showValue="0">
        <cfvo type="percent" val="0"/>
        <cfvo type="num" val="0"/>
        <cfvo type="num" val="1"/>
      </iconSet>
    </cfRule>
  </conditionalFormatting>
  <conditionalFormatting sqref="H1028">
    <cfRule type="iconSet" priority="1265">
      <iconSet iconSet="3Symbols" showValue="0">
        <cfvo type="percent" val="0"/>
        <cfvo type="num" val="0"/>
        <cfvo type="num" val="1"/>
      </iconSet>
    </cfRule>
  </conditionalFormatting>
  <conditionalFormatting sqref="H1029">
    <cfRule type="iconSet" priority="1264">
      <iconSet iconSet="3Symbols" showValue="0">
        <cfvo type="percent" val="0"/>
        <cfvo type="num" val="0"/>
        <cfvo type="num" val="1"/>
      </iconSet>
    </cfRule>
  </conditionalFormatting>
  <conditionalFormatting sqref="H1030">
    <cfRule type="iconSet" priority="1263">
      <iconSet iconSet="3Symbols" showValue="0">
        <cfvo type="percent" val="0"/>
        <cfvo type="num" val="0"/>
        <cfvo type="num" val="1"/>
      </iconSet>
    </cfRule>
  </conditionalFormatting>
  <conditionalFormatting sqref="H1032">
    <cfRule type="iconSet" priority="1262">
      <iconSet iconSet="3Symbols" showValue="0">
        <cfvo type="percent" val="0"/>
        <cfvo type="num" val="0"/>
        <cfvo type="num" val="1"/>
      </iconSet>
    </cfRule>
  </conditionalFormatting>
  <conditionalFormatting sqref="H1033">
    <cfRule type="iconSet" priority="1261">
      <iconSet iconSet="3Symbols" showValue="0">
        <cfvo type="percent" val="0"/>
        <cfvo type="num" val="0"/>
        <cfvo type="num" val="1"/>
      </iconSet>
    </cfRule>
  </conditionalFormatting>
  <conditionalFormatting sqref="H1034">
    <cfRule type="iconSet" priority="1260">
      <iconSet iconSet="3Symbols" showValue="0">
        <cfvo type="percent" val="0"/>
        <cfvo type="num" val="0"/>
        <cfvo type="num" val="1"/>
      </iconSet>
    </cfRule>
  </conditionalFormatting>
  <conditionalFormatting sqref="H1035">
    <cfRule type="iconSet" priority="1259">
      <iconSet iconSet="3Symbols" showValue="0">
        <cfvo type="percent" val="0"/>
        <cfvo type="num" val="0"/>
        <cfvo type="num" val="1"/>
      </iconSet>
    </cfRule>
  </conditionalFormatting>
  <conditionalFormatting sqref="H1036">
    <cfRule type="iconSet" priority="1258">
      <iconSet iconSet="3Symbols" showValue="0">
        <cfvo type="percent" val="0"/>
        <cfvo type="num" val="0"/>
        <cfvo type="num" val="1"/>
      </iconSet>
    </cfRule>
  </conditionalFormatting>
  <conditionalFormatting sqref="H1037">
    <cfRule type="iconSet" priority="1257">
      <iconSet iconSet="3Symbols" showValue="0">
        <cfvo type="percent" val="0"/>
        <cfvo type="num" val="0"/>
        <cfvo type="num" val="1"/>
      </iconSet>
    </cfRule>
  </conditionalFormatting>
  <conditionalFormatting sqref="H1038">
    <cfRule type="iconSet" priority="1256">
      <iconSet iconSet="3Symbols" showValue="0">
        <cfvo type="percent" val="0"/>
        <cfvo type="num" val="0"/>
        <cfvo type="num" val="1"/>
      </iconSet>
    </cfRule>
  </conditionalFormatting>
  <conditionalFormatting sqref="H1039">
    <cfRule type="iconSet" priority="1255">
      <iconSet iconSet="3Symbols" showValue="0">
        <cfvo type="percent" val="0"/>
        <cfvo type="num" val="0"/>
        <cfvo type="num" val="1"/>
      </iconSet>
    </cfRule>
  </conditionalFormatting>
  <conditionalFormatting sqref="H1041">
    <cfRule type="iconSet" priority="1254">
      <iconSet iconSet="3Symbols" showValue="0">
        <cfvo type="percent" val="0"/>
        <cfvo type="num" val="0"/>
        <cfvo type="num" val="1"/>
      </iconSet>
    </cfRule>
  </conditionalFormatting>
  <conditionalFormatting sqref="H1042">
    <cfRule type="iconSet" priority="1253">
      <iconSet iconSet="3Symbols" showValue="0">
        <cfvo type="percent" val="0"/>
        <cfvo type="num" val="0"/>
        <cfvo type="num" val="1"/>
      </iconSet>
    </cfRule>
  </conditionalFormatting>
  <conditionalFormatting sqref="H1043">
    <cfRule type="iconSet" priority="1252">
      <iconSet iconSet="3Symbols" showValue="0">
        <cfvo type="percent" val="0"/>
        <cfvo type="num" val="0"/>
        <cfvo type="num" val="1"/>
      </iconSet>
    </cfRule>
  </conditionalFormatting>
  <conditionalFormatting sqref="H1044">
    <cfRule type="iconSet" priority="1251">
      <iconSet iconSet="3Symbols" showValue="0">
        <cfvo type="percent" val="0"/>
        <cfvo type="num" val="0"/>
        <cfvo type="num" val="1"/>
      </iconSet>
    </cfRule>
  </conditionalFormatting>
  <conditionalFormatting sqref="H1045">
    <cfRule type="iconSet" priority="1250">
      <iconSet iconSet="3Symbols" showValue="0">
        <cfvo type="percent" val="0"/>
        <cfvo type="num" val="0"/>
        <cfvo type="num" val="1"/>
      </iconSet>
    </cfRule>
  </conditionalFormatting>
  <conditionalFormatting sqref="H1046">
    <cfRule type="iconSet" priority="1249">
      <iconSet iconSet="3Symbols" showValue="0">
        <cfvo type="percent" val="0"/>
        <cfvo type="num" val="0"/>
        <cfvo type="num" val="1"/>
      </iconSet>
    </cfRule>
  </conditionalFormatting>
  <conditionalFormatting sqref="H1047">
    <cfRule type="iconSet" priority="1248">
      <iconSet iconSet="3Symbols" showValue="0">
        <cfvo type="percent" val="0"/>
        <cfvo type="num" val="0"/>
        <cfvo type="num" val="1"/>
      </iconSet>
    </cfRule>
  </conditionalFormatting>
  <conditionalFormatting sqref="H1048">
    <cfRule type="iconSet" priority="1247">
      <iconSet iconSet="3Symbols" showValue="0">
        <cfvo type="percent" val="0"/>
        <cfvo type="num" val="0"/>
        <cfvo type="num" val="1"/>
      </iconSet>
    </cfRule>
  </conditionalFormatting>
  <conditionalFormatting sqref="H1049">
    <cfRule type="iconSet" priority="1246">
      <iconSet iconSet="3Symbols" showValue="0">
        <cfvo type="percent" val="0"/>
        <cfvo type="num" val="0"/>
        <cfvo type="num" val="1"/>
      </iconSet>
    </cfRule>
  </conditionalFormatting>
  <conditionalFormatting sqref="H1050">
    <cfRule type="iconSet" priority="1245">
      <iconSet iconSet="3Symbols" showValue="0">
        <cfvo type="percent" val="0"/>
        <cfvo type="num" val="0"/>
        <cfvo type="num" val="1"/>
      </iconSet>
    </cfRule>
  </conditionalFormatting>
  <conditionalFormatting sqref="H1051">
    <cfRule type="iconSet" priority="1244">
      <iconSet iconSet="3Symbols" showValue="0">
        <cfvo type="percent" val="0"/>
        <cfvo type="num" val="0"/>
        <cfvo type="num" val="1"/>
      </iconSet>
    </cfRule>
  </conditionalFormatting>
  <conditionalFormatting sqref="H1052">
    <cfRule type="iconSet" priority="1243">
      <iconSet iconSet="3Symbols" showValue="0">
        <cfvo type="percent" val="0"/>
        <cfvo type="num" val="0"/>
        <cfvo type="num" val="1"/>
      </iconSet>
    </cfRule>
  </conditionalFormatting>
  <conditionalFormatting sqref="H1054">
    <cfRule type="iconSet" priority="1242">
      <iconSet iconSet="3Symbols" showValue="0">
        <cfvo type="percent" val="0"/>
        <cfvo type="num" val="0"/>
        <cfvo type="num" val="1"/>
      </iconSet>
    </cfRule>
  </conditionalFormatting>
  <conditionalFormatting sqref="H1055">
    <cfRule type="iconSet" priority="1241">
      <iconSet iconSet="3Symbols" showValue="0">
        <cfvo type="percent" val="0"/>
        <cfvo type="num" val="0"/>
        <cfvo type="num" val="1"/>
      </iconSet>
    </cfRule>
  </conditionalFormatting>
  <conditionalFormatting sqref="H1056">
    <cfRule type="iconSet" priority="1240">
      <iconSet iconSet="3Symbols" showValue="0">
        <cfvo type="percent" val="0"/>
        <cfvo type="num" val="0"/>
        <cfvo type="num" val="1"/>
      </iconSet>
    </cfRule>
  </conditionalFormatting>
  <conditionalFormatting sqref="H1057">
    <cfRule type="iconSet" priority="1239">
      <iconSet iconSet="3Symbols" showValue="0">
        <cfvo type="percent" val="0"/>
        <cfvo type="num" val="0"/>
        <cfvo type="num" val="1"/>
      </iconSet>
    </cfRule>
  </conditionalFormatting>
  <conditionalFormatting sqref="H1059">
    <cfRule type="iconSet" priority="1238">
      <iconSet iconSet="3Symbols" showValue="0">
        <cfvo type="percent" val="0"/>
        <cfvo type="num" val="0"/>
        <cfvo type="num" val="1"/>
      </iconSet>
    </cfRule>
  </conditionalFormatting>
  <conditionalFormatting sqref="H1060">
    <cfRule type="iconSet" priority="1237">
      <iconSet iconSet="3Symbols" showValue="0">
        <cfvo type="percent" val="0"/>
        <cfvo type="num" val="0"/>
        <cfvo type="num" val="1"/>
      </iconSet>
    </cfRule>
  </conditionalFormatting>
  <conditionalFormatting sqref="H1061">
    <cfRule type="iconSet" priority="1236">
      <iconSet iconSet="3Symbols" showValue="0">
        <cfvo type="percent" val="0"/>
        <cfvo type="num" val="0"/>
        <cfvo type="num" val="1"/>
      </iconSet>
    </cfRule>
  </conditionalFormatting>
  <conditionalFormatting sqref="H1062">
    <cfRule type="iconSet" priority="1235">
      <iconSet iconSet="3Symbols" showValue="0">
        <cfvo type="percent" val="0"/>
        <cfvo type="num" val="0"/>
        <cfvo type="num" val="1"/>
      </iconSet>
    </cfRule>
  </conditionalFormatting>
  <conditionalFormatting sqref="H1064">
    <cfRule type="iconSet" priority="1234">
      <iconSet iconSet="3Symbols" showValue="0">
        <cfvo type="percent" val="0"/>
        <cfvo type="num" val="0"/>
        <cfvo type="num" val="1"/>
      </iconSet>
    </cfRule>
  </conditionalFormatting>
  <conditionalFormatting sqref="H1065">
    <cfRule type="iconSet" priority="1233">
      <iconSet iconSet="3Symbols" showValue="0">
        <cfvo type="percent" val="0"/>
        <cfvo type="num" val="0"/>
        <cfvo type="num" val="1"/>
      </iconSet>
    </cfRule>
  </conditionalFormatting>
  <conditionalFormatting sqref="H1066">
    <cfRule type="iconSet" priority="1232">
      <iconSet iconSet="3Symbols" showValue="0">
        <cfvo type="percent" val="0"/>
        <cfvo type="num" val="0"/>
        <cfvo type="num" val="1"/>
      </iconSet>
    </cfRule>
  </conditionalFormatting>
  <conditionalFormatting sqref="H1068">
    <cfRule type="iconSet" priority="1231">
      <iconSet iconSet="3Symbols" showValue="0">
        <cfvo type="percent" val="0"/>
        <cfvo type="num" val="0"/>
        <cfvo type="num" val="1"/>
      </iconSet>
    </cfRule>
  </conditionalFormatting>
  <conditionalFormatting sqref="H1069">
    <cfRule type="iconSet" priority="1230">
      <iconSet iconSet="3Symbols" showValue="0">
        <cfvo type="percent" val="0"/>
        <cfvo type="num" val="0"/>
        <cfvo type="num" val="1"/>
      </iconSet>
    </cfRule>
  </conditionalFormatting>
  <conditionalFormatting sqref="H1070">
    <cfRule type="iconSet" priority="1229">
      <iconSet iconSet="3Symbols" showValue="0">
        <cfvo type="percent" val="0"/>
        <cfvo type="num" val="0"/>
        <cfvo type="num" val="1"/>
      </iconSet>
    </cfRule>
  </conditionalFormatting>
  <conditionalFormatting sqref="H1071">
    <cfRule type="iconSet" priority="1228">
      <iconSet iconSet="3Symbols" showValue="0">
        <cfvo type="percent" val="0"/>
        <cfvo type="num" val="0"/>
        <cfvo type="num" val="1"/>
      </iconSet>
    </cfRule>
  </conditionalFormatting>
  <conditionalFormatting sqref="H1072">
    <cfRule type="iconSet" priority="1227">
      <iconSet iconSet="3Symbols" showValue="0">
        <cfvo type="percent" val="0"/>
        <cfvo type="num" val="0"/>
        <cfvo type="num" val="1"/>
      </iconSet>
    </cfRule>
  </conditionalFormatting>
  <conditionalFormatting sqref="H1073">
    <cfRule type="iconSet" priority="1226">
      <iconSet iconSet="3Symbols" showValue="0">
        <cfvo type="percent" val="0"/>
        <cfvo type="num" val="0"/>
        <cfvo type="num" val="1"/>
      </iconSet>
    </cfRule>
  </conditionalFormatting>
  <conditionalFormatting sqref="H1074">
    <cfRule type="iconSet" priority="1225">
      <iconSet iconSet="3Symbols" showValue="0">
        <cfvo type="percent" val="0"/>
        <cfvo type="num" val="0"/>
        <cfvo type="num" val="1"/>
      </iconSet>
    </cfRule>
  </conditionalFormatting>
  <conditionalFormatting sqref="H1075">
    <cfRule type="iconSet" priority="1224">
      <iconSet iconSet="3Symbols" showValue="0">
        <cfvo type="percent" val="0"/>
        <cfvo type="num" val="0"/>
        <cfvo type="num" val="1"/>
      </iconSet>
    </cfRule>
  </conditionalFormatting>
  <conditionalFormatting sqref="H1076">
    <cfRule type="iconSet" priority="1223">
      <iconSet iconSet="3Symbols" showValue="0">
        <cfvo type="percent" val="0"/>
        <cfvo type="num" val="0"/>
        <cfvo type="num" val="1"/>
      </iconSet>
    </cfRule>
  </conditionalFormatting>
  <conditionalFormatting sqref="H1077">
    <cfRule type="iconSet" priority="1222">
      <iconSet iconSet="3Symbols" showValue="0">
        <cfvo type="percent" val="0"/>
        <cfvo type="num" val="0"/>
        <cfvo type="num" val="1"/>
      </iconSet>
    </cfRule>
  </conditionalFormatting>
  <conditionalFormatting sqref="H1078">
    <cfRule type="iconSet" priority="1221">
      <iconSet iconSet="3Symbols" showValue="0">
        <cfvo type="percent" val="0"/>
        <cfvo type="num" val="0"/>
        <cfvo type="num" val="1"/>
      </iconSet>
    </cfRule>
  </conditionalFormatting>
  <conditionalFormatting sqref="H832:H835">
    <cfRule type="iconSet" priority="1445">
      <iconSet iconSet="3Symbols" showValue="0">
        <cfvo type="percent" val="0"/>
        <cfvo type="num" val="0"/>
        <cfvo type="num" val="1"/>
      </iconSet>
    </cfRule>
  </conditionalFormatting>
  <conditionalFormatting sqref="H921">
    <cfRule type="iconSet" priority="1446">
      <iconSet iconSet="3Symbols" showValue="0">
        <cfvo type="percent" val="0"/>
        <cfvo type="num" val="0"/>
        <cfvo type="num" val="1"/>
      </iconSet>
    </cfRule>
  </conditionalFormatting>
  <conditionalFormatting sqref="H992">
    <cfRule type="iconSet" priority="1219">
      <iconSet iconSet="3Symbols" showValue="0">
        <cfvo type="percent" val="0"/>
        <cfvo type="num" val="0"/>
        <cfvo type="num" val="1"/>
      </iconSet>
    </cfRule>
  </conditionalFormatting>
  <conditionalFormatting sqref="H993:H996">
    <cfRule type="iconSet" priority="1220">
      <iconSet iconSet="3Symbols" showValue="0">
        <cfvo type="percent" val="0"/>
        <cfvo type="num" val="0"/>
        <cfvo type="num" val="1"/>
      </iconSet>
    </cfRule>
  </conditionalFormatting>
  <conditionalFormatting sqref="H1081">
    <cfRule type="iconSet" priority="1217">
      <iconSet iconSet="3Symbols" showValue="0">
        <cfvo type="percent" val="0"/>
        <cfvo type="num" val="0"/>
        <cfvo type="num" val="1"/>
      </iconSet>
    </cfRule>
  </conditionalFormatting>
  <conditionalFormatting sqref="H1082:H1085">
    <cfRule type="iconSet" priority="1218">
      <iconSet iconSet="3Symbols" showValue="0">
        <cfvo type="percent" val="0"/>
        <cfvo type="num" val="0"/>
        <cfvo type="num" val="1"/>
      </iconSet>
    </cfRule>
  </conditionalFormatting>
  <conditionalFormatting sqref="C827:G996 F997:G1012 C997:E1003 C1026:G1090 E1004:E1012 C1004:D1025 E1013:G1025">
    <cfRule type="expression" dxfId="756" priority="1447">
      <formula>$H827&lt;0</formula>
    </cfRule>
    <cfRule type="expression" dxfId="755" priority="1448">
      <formula>(IF($C827=1,1,0)=1)</formula>
    </cfRule>
    <cfRule type="expression" dxfId="754" priority="1449">
      <formula>(IF($C827=2,1,0)=1)</formula>
    </cfRule>
    <cfRule type="expression" dxfId="753" priority="1450">
      <formula>(IF($C827=3,1,0)=1)</formula>
    </cfRule>
    <cfRule type="expression" dxfId="752" priority="1451">
      <formula>(IF($C827=4,1,0)=1)</formula>
    </cfRule>
    <cfRule type="expression" dxfId="751" priority="1452">
      <formula>(IF($C827=5,1,0)=1)</formula>
    </cfRule>
    <cfRule type="expression" dxfId="750" priority="1453">
      <formula>(IF($C827=6,1,0)=1)</formula>
    </cfRule>
    <cfRule type="expression" dxfId="749" priority="1454">
      <formula>(IF($C827=7,1,0)=1)</formula>
    </cfRule>
    <cfRule type="expression" dxfId="748" priority="1455">
      <formula>(IF($C827=8,1,0)=1)</formula>
    </cfRule>
    <cfRule type="expression" dxfId="747" priority="1456">
      <formula>(IF($C827=9,1,0)=1)</formula>
    </cfRule>
    <cfRule type="expression" dxfId="746" priority="1457">
      <formula>$H827=1</formula>
    </cfRule>
  </conditionalFormatting>
  <conditionalFormatting sqref="S827:S832 S847 S862:S876 S878:S1090">
    <cfRule type="dataBar" priority="1216">
      <dataBar>
        <cfvo type="num" val="0"/>
        <cfvo type="num" val="1"/>
        <color theme="6" tint="0.39997558519241921"/>
      </dataBar>
    </cfRule>
  </conditionalFormatting>
  <conditionalFormatting sqref="S846">
    <cfRule type="dataBar" priority="1215">
      <dataBar>
        <cfvo type="num" val="0"/>
        <cfvo type="num" val="1"/>
        <color theme="6" tint="0.39997558519241921"/>
      </dataBar>
    </cfRule>
  </conditionalFormatting>
  <conditionalFormatting sqref="S844">
    <cfRule type="dataBar" priority="1214">
      <dataBar>
        <cfvo type="num" val="0"/>
        <cfvo type="num" val="1"/>
        <color theme="6" tint="0.39997558519241921"/>
      </dataBar>
    </cfRule>
  </conditionalFormatting>
  <conditionalFormatting sqref="S843">
    <cfRule type="dataBar" priority="1213">
      <dataBar>
        <cfvo type="num" val="0"/>
        <cfvo type="num" val="1"/>
        <color theme="6" tint="0.39997558519241921"/>
      </dataBar>
    </cfRule>
  </conditionalFormatting>
  <conditionalFormatting sqref="S841">
    <cfRule type="dataBar" priority="1212">
      <dataBar>
        <cfvo type="num" val="0"/>
        <cfvo type="num" val="1"/>
        <color theme="6" tint="0.39997558519241921"/>
      </dataBar>
    </cfRule>
  </conditionalFormatting>
  <conditionalFormatting sqref="S838">
    <cfRule type="dataBar" priority="1211">
      <dataBar>
        <cfvo type="num" val="0"/>
        <cfvo type="num" val="1"/>
        <color theme="6" tint="0.39997558519241921"/>
      </dataBar>
    </cfRule>
  </conditionalFormatting>
  <conditionalFormatting sqref="S833">
    <cfRule type="dataBar" priority="1210">
      <dataBar>
        <cfvo type="num" val="0"/>
        <cfvo type="num" val="1"/>
        <color theme="6" tint="0.39997558519241921"/>
      </dataBar>
    </cfRule>
  </conditionalFormatting>
  <conditionalFormatting sqref="S861">
    <cfRule type="dataBar" priority="1209">
      <dataBar>
        <cfvo type="num" val="0"/>
        <cfvo type="num" val="1"/>
        <color theme="6" tint="0.39997558519241921"/>
      </dataBar>
    </cfRule>
  </conditionalFormatting>
  <conditionalFormatting sqref="S860">
    <cfRule type="dataBar" priority="1208">
      <dataBar>
        <cfvo type="num" val="0"/>
        <cfvo type="num" val="1"/>
        <color theme="6" tint="0.39997558519241921"/>
      </dataBar>
    </cfRule>
  </conditionalFormatting>
  <conditionalFormatting sqref="S857">
    <cfRule type="dataBar" priority="1207">
      <dataBar>
        <cfvo type="num" val="0"/>
        <cfvo type="num" val="1"/>
        <color theme="6" tint="0.39997558519241921"/>
      </dataBar>
    </cfRule>
  </conditionalFormatting>
  <conditionalFormatting sqref="S856">
    <cfRule type="dataBar" priority="1206">
      <dataBar>
        <cfvo type="num" val="0"/>
        <cfvo type="num" val="1"/>
        <color theme="6" tint="0.39997558519241921"/>
      </dataBar>
    </cfRule>
  </conditionalFormatting>
  <conditionalFormatting sqref="S855">
    <cfRule type="dataBar" priority="1205">
      <dataBar>
        <cfvo type="num" val="0"/>
        <cfvo type="num" val="1"/>
        <color theme="6" tint="0.39997558519241921"/>
      </dataBar>
    </cfRule>
  </conditionalFormatting>
  <conditionalFormatting sqref="S854">
    <cfRule type="dataBar" priority="1204">
      <dataBar>
        <cfvo type="num" val="0"/>
        <cfvo type="num" val="1"/>
        <color theme="6" tint="0.39997558519241921"/>
      </dataBar>
    </cfRule>
  </conditionalFormatting>
  <conditionalFormatting sqref="S835">
    <cfRule type="dataBar" priority="1203">
      <dataBar>
        <cfvo type="num" val="0"/>
        <cfvo type="num" val="1"/>
        <color theme="6" tint="0.39997558519241921"/>
      </dataBar>
    </cfRule>
  </conditionalFormatting>
  <conditionalFormatting sqref="S834">
    <cfRule type="dataBar" priority="1202">
      <dataBar>
        <cfvo type="num" val="0"/>
        <cfvo type="num" val="1"/>
        <color theme="6" tint="0.39997558519241921"/>
      </dataBar>
    </cfRule>
  </conditionalFormatting>
  <conditionalFormatting sqref="S837">
    <cfRule type="dataBar" priority="1201">
      <dataBar>
        <cfvo type="num" val="0"/>
        <cfvo type="num" val="1"/>
        <color theme="6" tint="0.39997558519241921"/>
      </dataBar>
    </cfRule>
  </conditionalFormatting>
  <conditionalFormatting sqref="S836">
    <cfRule type="dataBar" priority="1200">
      <dataBar>
        <cfvo type="num" val="0"/>
        <cfvo type="num" val="1"/>
        <color theme="6" tint="0.39997558519241921"/>
      </dataBar>
    </cfRule>
  </conditionalFormatting>
  <conditionalFormatting sqref="S840">
    <cfRule type="dataBar" priority="1199">
      <dataBar>
        <cfvo type="num" val="0"/>
        <cfvo type="num" val="1"/>
        <color theme="6" tint="0.39997558519241921"/>
      </dataBar>
    </cfRule>
  </conditionalFormatting>
  <conditionalFormatting sqref="S839">
    <cfRule type="dataBar" priority="1198">
      <dataBar>
        <cfvo type="num" val="0"/>
        <cfvo type="num" val="1"/>
        <color theme="6" tint="0.39997558519241921"/>
      </dataBar>
    </cfRule>
  </conditionalFormatting>
  <conditionalFormatting sqref="S842">
    <cfRule type="dataBar" priority="1197">
      <dataBar>
        <cfvo type="num" val="0"/>
        <cfvo type="num" val="1"/>
        <color theme="6" tint="0.39997558519241921"/>
      </dataBar>
    </cfRule>
  </conditionalFormatting>
  <conditionalFormatting sqref="S845">
    <cfRule type="dataBar" priority="1196">
      <dataBar>
        <cfvo type="num" val="0"/>
        <cfvo type="num" val="1"/>
        <color theme="6" tint="0.39997558519241921"/>
      </dataBar>
    </cfRule>
  </conditionalFormatting>
  <conditionalFormatting sqref="S853">
    <cfRule type="dataBar" priority="1195">
      <dataBar>
        <cfvo type="num" val="0"/>
        <cfvo type="num" val="1"/>
        <color theme="6" tint="0.39997558519241921"/>
      </dataBar>
    </cfRule>
  </conditionalFormatting>
  <conditionalFormatting sqref="S852">
    <cfRule type="dataBar" priority="1194">
      <dataBar>
        <cfvo type="num" val="0"/>
        <cfvo type="num" val="1"/>
        <color theme="6" tint="0.39997558519241921"/>
      </dataBar>
    </cfRule>
  </conditionalFormatting>
  <conditionalFormatting sqref="S851">
    <cfRule type="dataBar" priority="1193">
      <dataBar>
        <cfvo type="num" val="0"/>
        <cfvo type="num" val="1"/>
        <color theme="6" tint="0.39997558519241921"/>
      </dataBar>
    </cfRule>
  </conditionalFormatting>
  <conditionalFormatting sqref="S850">
    <cfRule type="dataBar" priority="1192">
      <dataBar>
        <cfvo type="num" val="0"/>
        <cfvo type="num" val="1"/>
        <color theme="6" tint="0.39997558519241921"/>
      </dataBar>
    </cfRule>
  </conditionalFormatting>
  <conditionalFormatting sqref="S849">
    <cfRule type="dataBar" priority="1191">
      <dataBar>
        <cfvo type="num" val="0"/>
        <cfvo type="num" val="1"/>
        <color theme="6" tint="0.39997558519241921"/>
      </dataBar>
    </cfRule>
  </conditionalFormatting>
  <conditionalFormatting sqref="S848">
    <cfRule type="dataBar" priority="1190">
      <dataBar>
        <cfvo type="num" val="0"/>
        <cfvo type="num" val="1"/>
        <color theme="6" tint="0.39997558519241921"/>
      </dataBar>
    </cfRule>
  </conditionalFormatting>
  <conditionalFormatting sqref="S859">
    <cfRule type="dataBar" priority="1189">
      <dataBar>
        <cfvo type="num" val="0"/>
        <cfvo type="num" val="1"/>
        <color theme="6" tint="0.39997558519241921"/>
      </dataBar>
    </cfRule>
  </conditionalFormatting>
  <conditionalFormatting sqref="S858">
    <cfRule type="dataBar" priority="1188">
      <dataBar>
        <cfvo type="num" val="0"/>
        <cfvo type="num" val="1"/>
        <color theme="6" tint="0.39997558519241921"/>
      </dataBar>
    </cfRule>
  </conditionalFormatting>
  <conditionalFormatting sqref="S877">
    <cfRule type="dataBar" priority="1187">
      <dataBar>
        <cfvo type="num" val="0"/>
        <cfvo type="num" val="1"/>
        <color theme="6" tint="0.39997558519241921"/>
      </dataBar>
    </cfRule>
  </conditionalFormatting>
  <conditionalFormatting sqref="H1197:H1198 H1169:H1171 H1183:H1184">
    <cfRule type="iconSet" priority="1174">
      <iconSet iconSet="3Symbols" showValue="0">
        <cfvo type="percent" val="0"/>
        <cfvo type="num" val="0"/>
        <cfvo type="num" val="1"/>
      </iconSet>
    </cfRule>
  </conditionalFormatting>
  <conditionalFormatting sqref="H1185">
    <cfRule type="iconSet" priority="1173">
      <iconSet iconSet="3Symbols" showValue="0">
        <cfvo type="percent" val="0"/>
        <cfvo type="num" val="0"/>
        <cfvo type="num" val="1"/>
      </iconSet>
    </cfRule>
  </conditionalFormatting>
  <conditionalFormatting sqref="H1199">
    <cfRule type="iconSet" priority="1172">
      <iconSet iconSet="3Symbols" showValue="0">
        <cfvo type="percent" val="0"/>
        <cfvo type="num" val="0"/>
        <cfvo type="num" val="1"/>
      </iconSet>
    </cfRule>
  </conditionalFormatting>
  <conditionalFormatting sqref="H1211:H1218">
    <cfRule type="iconSet" priority="1175">
      <iconSet iconSet="3Symbols" showValue="0">
        <cfvo type="percent" val="0"/>
        <cfvo type="num" val="0"/>
        <cfvo type="num" val="1"/>
      </iconSet>
    </cfRule>
  </conditionalFormatting>
  <conditionalFormatting sqref="H1172">
    <cfRule type="iconSet" priority="1171">
      <iconSet iconSet="3Symbols" showValue="0">
        <cfvo type="percent" val="0"/>
        <cfvo type="num" val="0"/>
        <cfvo type="num" val="1"/>
      </iconSet>
    </cfRule>
  </conditionalFormatting>
  <conditionalFormatting sqref="H1186">
    <cfRule type="iconSet" priority="1170">
      <iconSet iconSet="3Symbols" showValue="0">
        <cfvo type="percent" val="0"/>
        <cfvo type="num" val="0"/>
        <cfvo type="num" val="1"/>
      </iconSet>
    </cfRule>
  </conditionalFormatting>
  <conditionalFormatting sqref="H1200">
    <cfRule type="iconSet" priority="1169">
      <iconSet iconSet="3Symbols" showValue="0">
        <cfvo type="percent" val="0"/>
        <cfvo type="num" val="0"/>
        <cfvo type="num" val="1"/>
      </iconSet>
    </cfRule>
  </conditionalFormatting>
  <conditionalFormatting sqref="H1091">
    <cfRule type="iconSet" priority="1168">
      <iconSet iconSet="3Symbols" showValue="0">
        <cfvo type="percent" val="0"/>
        <cfvo type="num" val="0"/>
        <cfvo type="num" val="1"/>
      </iconSet>
    </cfRule>
  </conditionalFormatting>
  <conditionalFormatting sqref="H1092">
    <cfRule type="iconSet" priority="1167">
      <iconSet iconSet="3Symbols" showValue="0">
        <cfvo type="percent" val="0"/>
        <cfvo type="num" val="0"/>
        <cfvo type="num" val="1"/>
      </iconSet>
    </cfRule>
  </conditionalFormatting>
  <conditionalFormatting sqref="H1094">
    <cfRule type="iconSet" priority="1166">
      <iconSet iconSet="3Symbols" showValue="0">
        <cfvo type="percent" val="0"/>
        <cfvo type="num" val="0"/>
        <cfvo type="num" val="1"/>
      </iconSet>
    </cfRule>
  </conditionalFormatting>
  <conditionalFormatting sqref="H1095">
    <cfRule type="iconSet" priority="1165">
      <iconSet iconSet="3Symbols" showValue="0">
        <cfvo type="percent" val="0"/>
        <cfvo type="num" val="0"/>
        <cfvo type="num" val="1"/>
      </iconSet>
    </cfRule>
  </conditionalFormatting>
  <conditionalFormatting sqref="H1096">
    <cfRule type="iconSet" priority="1164">
      <iconSet iconSet="3Symbols" showValue="0">
        <cfvo type="percent" val="0"/>
        <cfvo type="num" val="0"/>
        <cfvo type="num" val="1"/>
      </iconSet>
    </cfRule>
  </conditionalFormatting>
  <conditionalFormatting sqref="H1093">
    <cfRule type="iconSet" priority="1163">
      <iconSet iconSet="3Symbols" showValue="0">
        <cfvo type="percent" val="0"/>
        <cfvo type="num" val="0"/>
        <cfvo type="num" val="1"/>
      </iconSet>
    </cfRule>
  </conditionalFormatting>
  <conditionalFormatting sqref="H1097">
    <cfRule type="iconSet" priority="1162">
      <iconSet iconSet="3Symbols" showValue="0">
        <cfvo type="percent" val="0"/>
        <cfvo type="num" val="0"/>
        <cfvo type="num" val="1"/>
      </iconSet>
    </cfRule>
  </conditionalFormatting>
  <conditionalFormatting sqref="H1099">
    <cfRule type="iconSet" priority="1161">
      <iconSet iconSet="3Symbols" showValue="0">
        <cfvo type="percent" val="0"/>
        <cfvo type="num" val="0"/>
        <cfvo type="num" val="1"/>
      </iconSet>
    </cfRule>
  </conditionalFormatting>
  <conditionalFormatting sqref="H1100">
    <cfRule type="iconSet" priority="1160">
      <iconSet iconSet="3Symbols" showValue="0">
        <cfvo type="percent" val="0"/>
        <cfvo type="num" val="0"/>
        <cfvo type="num" val="1"/>
      </iconSet>
    </cfRule>
  </conditionalFormatting>
  <conditionalFormatting sqref="H1101">
    <cfRule type="iconSet" priority="1159">
      <iconSet iconSet="3Symbols" showValue="0">
        <cfvo type="percent" val="0"/>
        <cfvo type="num" val="0"/>
        <cfvo type="num" val="1"/>
      </iconSet>
    </cfRule>
  </conditionalFormatting>
  <conditionalFormatting sqref="H1098">
    <cfRule type="iconSet" priority="1158">
      <iconSet iconSet="3Symbols" showValue="0">
        <cfvo type="percent" val="0"/>
        <cfvo type="num" val="0"/>
        <cfvo type="num" val="1"/>
      </iconSet>
    </cfRule>
  </conditionalFormatting>
  <conditionalFormatting sqref="H1102 H1104:H1108">
    <cfRule type="iconSet" priority="1156">
      <iconSet iconSet="3Symbols" showValue="0">
        <cfvo type="percent" val="0"/>
        <cfvo type="num" val="0"/>
        <cfvo type="num" val="1"/>
      </iconSet>
    </cfRule>
  </conditionalFormatting>
  <conditionalFormatting sqref="H1109">
    <cfRule type="iconSet" priority="1155">
      <iconSet iconSet="3Symbols" showValue="0">
        <cfvo type="percent" val="0"/>
        <cfvo type="num" val="0"/>
        <cfvo type="num" val="1"/>
      </iconSet>
    </cfRule>
  </conditionalFormatting>
  <conditionalFormatting sqref="H1103">
    <cfRule type="iconSet" priority="1157">
      <iconSet iconSet="3Symbols" showValue="0">
        <cfvo type="percent" val="0"/>
        <cfvo type="num" val="0"/>
        <cfvo type="num" val="1"/>
      </iconSet>
    </cfRule>
  </conditionalFormatting>
  <conditionalFormatting sqref="H1110:H1114">
    <cfRule type="iconSet" priority="1154">
      <iconSet iconSet="3Symbols" showValue="0">
        <cfvo type="percent" val="0"/>
        <cfvo type="num" val="0"/>
        <cfvo type="num" val="1"/>
      </iconSet>
    </cfRule>
  </conditionalFormatting>
  <conditionalFormatting sqref="H1115">
    <cfRule type="iconSet" priority="1153">
      <iconSet iconSet="3Symbols" showValue="0">
        <cfvo type="percent" val="0"/>
        <cfvo type="num" val="0"/>
        <cfvo type="num" val="1"/>
      </iconSet>
    </cfRule>
  </conditionalFormatting>
  <conditionalFormatting sqref="H1120">
    <cfRule type="iconSet" priority="1152">
      <iconSet iconSet="3Symbols" showValue="0">
        <cfvo type="percent" val="0"/>
        <cfvo type="num" val="0"/>
        <cfvo type="num" val="1"/>
      </iconSet>
    </cfRule>
  </conditionalFormatting>
  <conditionalFormatting sqref="H1129">
    <cfRule type="iconSet" priority="1151">
      <iconSet iconSet="3Symbols" showValue="0">
        <cfvo type="percent" val="0"/>
        <cfvo type="num" val="0"/>
        <cfvo type="num" val="1"/>
      </iconSet>
    </cfRule>
  </conditionalFormatting>
  <conditionalFormatting sqref="H1142">
    <cfRule type="iconSet" priority="1150">
      <iconSet iconSet="3Symbols" showValue="0">
        <cfvo type="percent" val="0"/>
        <cfvo type="num" val="0"/>
        <cfvo type="num" val="1"/>
      </iconSet>
    </cfRule>
  </conditionalFormatting>
  <conditionalFormatting sqref="H1147">
    <cfRule type="iconSet" priority="1149">
      <iconSet iconSet="3Symbols" showValue="0">
        <cfvo type="percent" val="0"/>
        <cfvo type="num" val="0"/>
        <cfvo type="num" val="1"/>
      </iconSet>
    </cfRule>
  </conditionalFormatting>
  <conditionalFormatting sqref="H1152">
    <cfRule type="iconSet" priority="1148">
      <iconSet iconSet="3Symbols" showValue="0">
        <cfvo type="percent" val="0"/>
        <cfvo type="num" val="0"/>
        <cfvo type="num" val="1"/>
      </iconSet>
    </cfRule>
  </conditionalFormatting>
  <conditionalFormatting sqref="H1156">
    <cfRule type="iconSet" priority="1147">
      <iconSet iconSet="3Symbols" showValue="0">
        <cfvo type="percent" val="0"/>
        <cfvo type="num" val="0"/>
        <cfvo type="num" val="1"/>
      </iconSet>
    </cfRule>
  </conditionalFormatting>
  <conditionalFormatting sqref="H1168">
    <cfRule type="iconSet" priority="1146">
      <iconSet iconSet="3Symbols" showValue="0">
        <cfvo type="percent" val="0"/>
        <cfvo type="num" val="0"/>
        <cfvo type="num" val="1"/>
      </iconSet>
    </cfRule>
  </conditionalFormatting>
  <conditionalFormatting sqref="H1116">
    <cfRule type="iconSet" priority="1145">
      <iconSet iconSet="3Symbols" showValue="0">
        <cfvo type="percent" val="0"/>
        <cfvo type="num" val="0"/>
        <cfvo type="num" val="1"/>
      </iconSet>
    </cfRule>
  </conditionalFormatting>
  <conditionalFormatting sqref="H1117">
    <cfRule type="iconSet" priority="1144">
      <iconSet iconSet="3Symbols" showValue="0">
        <cfvo type="percent" val="0"/>
        <cfvo type="num" val="0"/>
        <cfvo type="num" val="1"/>
      </iconSet>
    </cfRule>
  </conditionalFormatting>
  <conditionalFormatting sqref="H1118">
    <cfRule type="iconSet" priority="1143">
      <iconSet iconSet="3Symbols" showValue="0">
        <cfvo type="percent" val="0"/>
        <cfvo type="num" val="0"/>
        <cfvo type="num" val="1"/>
      </iconSet>
    </cfRule>
  </conditionalFormatting>
  <conditionalFormatting sqref="H1119">
    <cfRule type="iconSet" priority="1142">
      <iconSet iconSet="3Symbols" showValue="0">
        <cfvo type="percent" val="0"/>
        <cfvo type="num" val="0"/>
        <cfvo type="num" val="1"/>
      </iconSet>
    </cfRule>
  </conditionalFormatting>
  <conditionalFormatting sqref="H1121">
    <cfRule type="iconSet" priority="1141">
      <iconSet iconSet="3Symbols" showValue="0">
        <cfvo type="percent" val="0"/>
        <cfvo type="num" val="0"/>
        <cfvo type="num" val="1"/>
      </iconSet>
    </cfRule>
  </conditionalFormatting>
  <conditionalFormatting sqref="H1122">
    <cfRule type="iconSet" priority="1140">
      <iconSet iconSet="3Symbols" showValue="0">
        <cfvo type="percent" val="0"/>
        <cfvo type="num" val="0"/>
        <cfvo type="num" val="1"/>
      </iconSet>
    </cfRule>
  </conditionalFormatting>
  <conditionalFormatting sqref="H1123">
    <cfRule type="iconSet" priority="1139">
      <iconSet iconSet="3Symbols" showValue="0">
        <cfvo type="percent" val="0"/>
        <cfvo type="num" val="0"/>
        <cfvo type="num" val="1"/>
      </iconSet>
    </cfRule>
  </conditionalFormatting>
  <conditionalFormatting sqref="H1124">
    <cfRule type="iconSet" priority="1138">
      <iconSet iconSet="3Symbols" showValue="0">
        <cfvo type="percent" val="0"/>
        <cfvo type="num" val="0"/>
        <cfvo type="num" val="1"/>
      </iconSet>
    </cfRule>
  </conditionalFormatting>
  <conditionalFormatting sqref="H1125">
    <cfRule type="iconSet" priority="1137">
      <iconSet iconSet="3Symbols" showValue="0">
        <cfvo type="percent" val="0"/>
        <cfvo type="num" val="0"/>
        <cfvo type="num" val="1"/>
      </iconSet>
    </cfRule>
  </conditionalFormatting>
  <conditionalFormatting sqref="H1126">
    <cfRule type="iconSet" priority="1136">
      <iconSet iconSet="3Symbols" showValue="0">
        <cfvo type="percent" val="0"/>
        <cfvo type="num" val="0"/>
        <cfvo type="num" val="1"/>
      </iconSet>
    </cfRule>
  </conditionalFormatting>
  <conditionalFormatting sqref="H1127">
    <cfRule type="iconSet" priority="1135">
      <iconSet iconSet="3Symbols" showValue="0">
        <cfvo type="percent" val="0"/>
        <cfvo type="num" val="0"/>
        <cfvo type="num" val="1"/>
      </iconSet>
    </cfRule>
  </conditionalFormatting>
  <conditionalFormatting sqref="H1128">
    <cfRule type="iconSet" priority="1134">
      <iconSet iconSet="3Symbols" showValue="0">
        <cfvo type="percent" val="0"/>
        <cfvo type="num" val="0"/>
        <cfvo type="num" val="1"/>
      </iconSet>
    </cfRule>
  </conditionalFormatting>
  <conditionalFormatting sqref="H1130">
    <cfRule type="iconSet" priority="1133">
      <iconSet iconSet="3Symbols" showValue="0">
        <cfvo type="percent" val="0"/>
        <cfvo type="num" val="0"/>
        <cfvo type="num" val="1"/>
      </iconSet>
    </cfRule>
  </conditionalFormatting>
  <conditionalFormatting sqref="H1131">
    <cfRule type="iconSet" priority="1132">
      <iconSet iconSet="3Symbols" showValue="0">
        <cfvo type="percent" val="0"/>
        <cfvo type="num" val="0"/>
        <cfvo type="num" val="1"/>
      </iconSet>
    </cfRule>
  </conditionalFormatting>
  <conditionalFormatting sqref="H1132">
    <cfRule type="iconSet" priority="1131">
      <iconSet iconSet="3Symbols" showValue="0">
        <cfvo type="percent" val="0"/>
        <cfvo type="num" val="0"/>
        <cfvo type="num" val="1"/>
      </iconSet>
    </cfRule>
  </conditionalFormatting>
  <conditionalFormatting sqref="H1133">
    <cfRule type="iconSet" priority="1130">
      <iconSet iconSet="3Symbols" showValue="0">
        <cfvo type="percent" val="0"/>
        <cfvo type="num" val="0"/>
        <cfvo type="num" val="1"/>
      </iconSet>
    </cfRule>
  </conditionalFormatting>
  <conditionalFormatting sqref="H1134">
    <cfRule type="iconSet" priority="1129">
      <iconSet iconSet="3Symbols" showValue="0">
        <cfvo type="percent" val="0"/>
        <cfvo type="num" val="0"/>
        <cfvo type="num" val="1"/>
      </iconSet>
    </cfRule>
  </conditionalFormatting>
  <conditionalFormatting sqref="H1135">
    <cfRule type="iconSet" priority="1128">
      <iconSet iconSet="3Symbols" showValue="0">
        <cfvo type="percent" val="0"/>
        <cfvo type="num" val="0"/>
        <cfvo type="num" val="1"/>
      </iconSet>
    </cfRule>
  </conditionalFormatting>
  <conditionalFormatting sqref="H1136">
    <cfRule type="iconSet" priority="1127">
      <iconSet iconSet="3Symbols" showValue="0">
        <cfvo type="percent" val="0"/>
        <cfvo type="num" val="0"/>
        <cfvo type="num" val="1"/>
      </iconSet>
    </cfRule>
  </conditionalFormatting>
  <conditionalFormatting sqref="H1137">
    <cfRule type="iconSet" priority="1126">
      <iconSet iconSet="3Symbols" showValue="0">
        <cfvo type="percent" val="0"/>
        <cfvo type="num" val="0"/>
        <cfvo type="num" val="1"/>
      </iconSet>
    </cfRule>
  </conditionalFormatting>
  <conditionalFormatting sqref="H1138">
    <cfRule type="iconSet" priority="1125">
      <iconSet iconSet="3Symbols" showValue="0">
        <cfvo type="percent" val="0"/>
        <cfvo type="num" val="0"/>
        <cfvo type="num" val="1"/>
      </iconSet>
    </cfRule>
  </conditionalFormatting>
  <conditionalFormatting sqref="H1139">
    <cfRule type="iconSet" priority="1124">
      <iconSet iconSet="3Symbols" showValue="0">
        <cfvo type="percent" val="0"/>
        <cfvo type="num" val="0"/>
        <cfvo type="num" val="1"/>
      </iconSet>
    </cfRule>
  </conditionalFormatting>
  <conditionalFormatting sqref="H1140">
    <cfRule type="iconSet" priority="1123">
      <iconSet iconSet="3Symbols" showValue="0">
        <cfvo type="percent" val="0"/>
        <cfvo type="num" val="0"/>
        <cfvo type="num" val="1"/>
      </iconSet>
    </cfRule>
  </conditionalFormatting>
  <conditionalFormatting sqref="H1141">
    <cfRule type="iconSet" priority="1122">
      <iconSet iconSet="3Symbols" showValue="0">
        <cfvo type="percent" val="0"/>
        <cfvo type="num" val="0"/>
        <cfvo type="num" val="1"/>
      </iconSet>
    </cfRule>
  </conditionalFormatting>
  <conditionalFormatting sqref="H1143">
    <cfRule type="iconSet" priority="1121">
      <iconSet iconSet="3Symbols" showValue="0">
        <cfvo type="percent" val="0"/>
        <cfvo type="num" val="0"/>
        <cfvo type="num" val="1"/>
      </iconSet>
    </cfRule>
  </conditionalFormatting>
  <conditionalFormatting sqref="H1144">
    <cfRule type="iconSet" priority="1120">
      <iconSet iconSet="3Symbols" showValue="0">
        <cfvo type="percent" val="0"/>
        <cfvo type="num" val="0"/>
        <cfvo type="num" val="1"/>
      </iconSet>
    </cfRule>
  </conditionalFormatting>
  <conditionalFormatting sqref="H1145">
    <cfRule type="iconSet" priority="1119">
      <iconSet iconSet="3Symbols" showValue="0">
        <cfvo type="percent" val="0"/>
        <cfvo type="num" val="0"/>
        <cfvo type="num" val="1"/>
      </iconSet>
    </cfRule>
  </conditionalFormatting>
  <conditionalFormatting sqref="H1146">
    <cfRule type="iconSet" priority="1118">
      <iconSet iconSet="3Symbols" showValue="0">
        <cfvo type="percent" val="0"/>
        <cfvo type="num" val="0"/>
        <cfvo type="num" val="1"/>
      </iconSet>
    </cfRule>
  </conditionalFormatting>
  <conditionalFormatting sqref="H1148">
    <cfRule type="iconSet" priority="1117">
      <iconSet iconSet="3Symbols" showValue="0">
        <cfvo type="percent" val="0"/>
        <cfvo type="num" val="0"/>
        <cfvo type="num" val="1"/>
      </iconSet>
    </cfRule>
  </conditionalFormatting>
  <conditionalFormatting sqref="H1149">
    <cfRule type="iconSet" priority="1116">
      <iconSet iconSet="3Symbols" showValue="0">
        <cfvo type="percent" val="0"/>
        <cfvo type="num" val="0"/>
        <cfvo type="num" val="1"/>
      </iconSet>
    </cfRule>
  </conditionalFormatting>
  <conditionalFormatting sqref="H1150">
    <cfRule type="iconSet" priority="1115">
      <iconSet iconSet="3Symbols" showValue="0">
        <cfvo type="percent" val="0"/>
        <cfvo type="num" val="0"/>
        <cfvo type="num" val="1"/>
      </iconSet>
    </cfRule>
  </conditionalFormatting>
  <conditionalFormatting sqref="H1151">
    <cfRule type="iconSet" priority="1114">
      <iconSet iconSet="3Symbols" showValue="0">
        <cfvo type="percent" val="0"/>
        <cfvo type="num" val="0"/>
        <cfvo type="num" val="1"/>
      </iconSet>
    </cfRule>
  </conditionalFormatting>
  <conditionalFormatting sqref="H1153">
    <cfRule type="iconSet" priority="1113">
      <iconSet iconSet="3Symbols" showValue="0">
        <cfvo type="percent" val="0"/>
        <cfvo type="num" val="0"/>
        <cfvo type="num" val="1"/>
      </iconSet>
    </cfRule>
  </conditionalFormatting>
  <conditionalFormatting sqref="H1154">
    <cfRule type="iconSet" priority="1112">
      <iconSet iconSet="3Symbols" showValue="0">
        <cfvo type="percent" val="0"/>
        <cfvo type="num" val="0"/>
        <cfvo type="num" val="1"/>
      </iconSet>
    </cfRule>
  </conditionalFormatting>
  <conditionalFormatting sqref="H1155">
    <cfRule type="iconSet" priority="1111">
      <iconSet iconSet="3Symbols" showValue="0">
        <cfvo type="percent" val="0"/>
        <cfvo type="num" val="0"/>
        <cfvo type="num" val="1"/>
      </iconSet>
    </cfRule>
  </conditionalFormatting>
  <conditionalFormatting sqref="H1157">
    <cfRule type="iconSet" priority="1110">
      <iconSet iconSet="3Symbols" showValue="0">
        <cfvo type="percent" val="0"/>
        <cfvo type="num" val="0"/>
        <cfvo type="num" val="1"/>
      </iconSet>
    </cfRule>
  </conditionalFormatting>
  <conditionalFormatting sqref="H1158">
    <cfRule type="iconSet" priority="1109">
      <iconSet iconSet="3Symbols" showValue="0">
        <cfvo type="percent" val="0"/>
        <cfvo type="num" val="0"/>
        <cfvo type="num" val="1"/>
      </iconSet>
    </cfRule>
  </conditionalFormatting>
  <conditionalFormatting sqref="H1159">
    <cfRule type="iconSet" priority="1108">
      <iconSet iconSet="3Symbols" showValue="0">
        <cfvo type="percent" val="0"/>
        <cfvo type="num" val="0"/>
        <cfvo type="num" val="1"/>
      </iconSet>
    </cfRule>
  </conditionalFormatting>
  <conditionalFormatting sqref="H1160">
    <cfRule type="iconSet" priority="1107">
      <iconSet iconSet="3Symbols" showValue="0">
        <cfvo type="percent" val="0"/>
        <cfvo type="num" val="0"/>
        <cfvo type="num" val="1"/>
      </iconSet>
    </cfRule>
  </conditionalFormatting>
  <conditionalFormatting sqref="H1161">
    <cfRule type="iconSet" priority="1106">
      <iconSet iconSet="3Symbols" showValue="0">
        <cfvo type="percent" val="0"/>
        <cfvo type="num" val="0"/>
        <cfvo type="num" val="1"/>
      </iconSet>
    </cfRule>
  </conditionalFormatting>
  <conditionalFormatting sqref="H1162">
    <cfRule type="iconSet" priority="1105">
      <iconSet iconSet="3Symbols" showValue="0">
        <cfvo type="percent" val="0"/>
        <cfvo type="num" val="0"/>
        <cfvo type="num" val="1"/>
      </iconSet>
    </cfRule>
  </conditionalFormatting>
  <conditionalFormatting sqref="H1163">
    <cfRule type="iconSet" priority="1104">
      <iconSet iconSet="3Symbols" showValue="0">
        <cfvo type="percent" val="0"/>
        <cfvo type="num" val="0"/>
        <cfvo type="num" val="1"/>
      </iconSet>
    </cfRule>
  </conditionalFormatting>
  <conditionalFormatting sqref="H1164">
    <cfRule type="iconSet" priority="1103">
      <iconSet iconSet="3Symbols" showValue="0">
        <cfvo type="percent" val="0"/>
        <cfvo type="num" val="0"/>
        <cfvo type="num" val="1"/>
      </iconSet>
    </cfRule>
  </conditionalFormatting>
  <conditionalFormatting sqref="H1165">
    <cfRule type="iconSet" priority="1102">
      <iconSet iconSet="3Symbols" showValue="0">
        <cfvo type="percent" val="0"/>
        <cfvo type="num" val="0"/>
        <cfvo type="num" val="1"/>
      </iconSet>
    </cfRule>
  </conditionalFormatting>
  <conditionalFormatting sqref="H1166">
    <cfRule type="iconSet" priority="1101">
      <iconSet iconSet="3Symbols" showValue="0">
        <cfvo type="percent" val="0"/>
        <cfvo type="num" val="0"/>
        <cfvo type="num" val="1"/>
      </iconSet>
    </cfRule>
  </conditionalFormatting>
  <conditionalFormatting sqref="H1167">
    <cfRule type="iconSet" priority="1100">
      <iconSet iconSet="3Symbols" showValue="0">
        <cfvo type="percent" val="0"/>
        <cfvo type="num" val="0"/>
        <cfvo type="num" val="1"/>
      </iconSet>
    </cfRule>
  </conditionalFormatting>
  <conditionalFormatting sqref="H1173">
    <cfRule type="iconSet" priority="1099">
      <iconSet iconSet="3Symbols" showValue="0">
        <cfvo type="percent" val="0"/>
        <cfvo type="num" val="0"/>
        <cfvo type="num" val="1"/>
      </iconSet>
    </cfRule>
  </conditionalFormatting>
  <conditionalFormatting sqref="H1174">
    <cfRule type="iconSet" priority="1098">
      <iconSet iconSet="3Symbols" showValue="0">
        <cfvo type="percent" val="0"/>
        <cfvo type="num" val="0"/>
        <cfvo type="num" val="1"/>
      </iconSet>
    </cfRule>
  </conditionalFormatting>
  <conditionalFormatting sqref="H1175">
    <cfRule type="iconSet" priority="1097">
      <iconSet iconSet="3Symbols" showValue="0">
        <cfvo type="percent" val="0"/>
        <cfvo type="num" val="0"/>
        <cfvo type="num" val="1"/>
      </iconSet>
    </cfRule>
  </conditionalFormatting>
  <conditionalFormatting sqref="H1176">
    <cfRule type="iconSet" priority="1096">
      <iconSet iconSet="3Symbols" showValue="0">
        <cfvo type="percent" val="0"/>
        <cfvo type="num" val="0"/>
        <cfvo type="num" val="1"/>
      </iconSet>
    </cfRule>
  </conditionalFormatting>
  <conditionalFormatting sqref="H1177">
    <cfRule type="iconSet" priority="1095">
      <iconSet iconSet="3Symbols" showValue="0">
        <cfvo type="percent" val="0"/>
        <cfvo type="num" val="0"/>
        <cfvo type="num" val="1"/>
      </iconSet>
    </cfRule>
  </conditionalFormatting>
  <conditionalFormatting sqref="H1178">
    <cfRule type="iconSet" priority="1094">
      <iconSet iconSet="3Symbols" showValue="0">
        <cfvo type="percent" val="0"/>
        <cfvo type="num" val="0"/>
        <cfvo type="num" val="1"/>
      </iconSet>
    </cfRule>
  </conditionalFormatting>
  <conditionalFormatting sqref="H1179">
    <cfRule type="iconSet" priority="1093">
      <iconSet iconSet="3Symbols" showValue="0">
        <cfvo type="percent" val="0"/>
        <cfvo type="num" val="0"/>
        <cfvo type="num" val="1"/>
      </iconSet>
    </cfRule>
  </conditionalFormatting>
  <conditionalFormatting sqref="H1180">
    <cfRule type="iconSet" priority="1092">
      <iconSet iconSet="3Symbols" showValue="0">
        <cfvo type="percent" val="0"/>
        <cfvo type="num" val="0"/>
        <cfvo type="num" val="1"/>
      </iconSet>
    </cfRule>
  </conditionalFormatting>
  <conditionalFormatting sqref="H1181">
    <cfRule type="iconSet" priority="1091">
      <iconSet iconSet="3Symbols" showValue="0">
        <cfvo type="percent" val="0"/>
        <cfvo type="num" val="0"/>
        <cfvo type="num" val="1"/>
      </iconSet>
    </cfRule>
  </conditionalFormatting>
  <conditionalFormatting sqref="H1182">
    <cfRule type="iconSet" priority="1090">
      <iconSet iconSet="3Symbols" showValue="0">
        <cfvo type="percent" val="0"/>
        <cfvo type="num" val="0"/>
        <cfvo type="num" val="1"/>
      </iconSet>
    </cfRule>
  </conditionalFormatting>
  <conditionalFormatting sqref="H1187">
    <cfRule type="iconSet" priority="1089">
      <iconSet iconSet="3Symbols" showValue="0">
        <cfvo type="percent" val="0"/>
        <cfvo type="num" val="0"/>
        <cfvo type="num" val="1"/>
      </iconSet>
    </cfRule>
  </conditionalFormatting>
  <conditionalFormatting sqref="H1188">
    <cfRule type="iconSet" priority="1088">
      <iconSet iconSet="3Symbols" showValue="0">
        <cfvo type="percent" val="0"/>
        <cfvo type="num" val="0"/>
        <cfvo type="num" val="1"/>
      </iconSet>
    </cfRule>
  </conditionalFormatting>
  <conditionalFormatting sqref="H1189">
    <cfRule type="iconSet" priority="1087">
      <iconSet iconSet="3Symbols" showValue="0">
        <cfvo type="percent" val="0"/>
        <cfvo type="num" val="0"/>
        <cfvo type="num" val="1"/>
      </iconSet>
    </cfRule>
  </conditionalFormatting>
  <conditionalFormatting sqref="H1190">
    <cfRule type="iconSet" priority="1086">
      <iconSet iconSet="3Symbols" showValue="0">
        <cfvo type="percent" val="0"/>
        <cfvo type="num" val="0"/>
        <cfvo type="num" val="1"/>
      </iconSet>
    </cfRule>
  </conditionalFormatting>
  <conditionalFormatting sqref="H1191">
    <cfRule type="iconSet" priority="1085">
      <iconSet iconSet="3Symbols" showValue="0">
        <cfvo type="percent" val="0"/>
        <cfvo type="num" val="0"/>
        <cfvo type="num" val="1"/>
      </iconSet>
    </cfRule>
  </conditionalFormatting>
  <conditionalFormatting sqref="H1192">
    <cfRule type="iconSet" priority="1084">
      <iconSet iconSet="3Symbols" showValue="0">
        <cfvo type="percent" val="0"/>
        <cfvo type="num" val="0"/>
        <cfvo type="num" val="1"/>
      </iconSet>
    </cfRule>
  </conditionalFormatting>
  <conditionalFormatting sqref="H1193">
    <cfRule type="iconSet" priority="1083">
      <iconSet iconSet="3Symbols" showValue="0">
        <cfvo type="percent" val="0"/>
        <cfvo type="num" val="0"/>
        <cfvo type="num" val="1"/>
      </iconSet>
    </cfRule>
  </conditionalFormatting>
  <conditionalFormatting sqref="H1194">
    <cfRule type="iconSet" priority="1082">
      <iconSet iconSet="3Symbols" showValue="0">
        <cfvo type="percent" val="0"/>
        <cfvo type="num" val="0"/>
        <cfvo type="num" val="1"/>
      </iconSet>
    </cfRule>
  </conditionalFormatting>
  <conditionalFormatting sqref="H1195">
    <cfRule type="iconSet" priority="1081">
      <iconSet iconSet="3Symbols" showValue="0">
        <cfvo type="percent" val="0"/>
        <cfvo type="num" val="0"/>
        <cfvo type="num" val="1"/>
      </iconSet>
    </cfRule>
  </conditionalFormatting>
  <conditionalFormatting sqref="H1196">
    <cfRule type="iconSet" priority="1080">
      <iconSet iconSet="3Symbols" showValue="0">
        <cfvo type="percent" val="0"/>
        <cfvo type="num" val="0"/>
        <cfvo type="num" val="1"/>
      </iconSet>
    </cfRule>
  </conditionalFormatting>
  <conditionalFormatting sqref="H1201">
    <cfRule type="iconSet" priority="1079">
      <iconSet iconSet="3Symbols" showValue="0">
        <cfvo type="percent" val="0"/>
        <cfvo type="num" val="0"/>
        <cfvo type="num" val="1"/>
      </iconSet>
    </cfRule>
  </conditionalFormatting>
  <conditionalFormatting sqref="H1202">
    <cfRule type="iconSet" priority="1078">
      <iconSet iconSet="3Symbols" showValue="0">
        <cfvo type="percent" val="0"/>
        <cfvo type="num" val="0"/>
        <cfvo type="num" val="1"/>
      </iconSet>
    </cfRule>
  </conditionalFormatting>
  <conditionalFormatting sqref="H1203">
    <cfRule type="iconSet" priority="1077">
      <iconSet iconSet="3Symbols" showValue="0">
        <cfvo type="percent" val="0"/>
        <cfvo type="num" val="0"/>
        <cfvo type="num" val="1"/>
      </iconSet>
    </cfRule>
  </conditionalFormatting>
  <conditionalFormatting sqref="H1204">
    <cfRule type="iconSet" priority="1076">
      <iconSet iconSet="3Symbols" showValue="0">
        <cfvo type="percent" val="0"/>
        <cfvo type="num" val="0"/>
        <cfvo type="num" val="1"/>
      </iconSet>
    </cfRule>
  </conditionalFormatting>
  <conditionalFormatting sqref="H1205">
    <cfRule type="iconSet" priority="1075">
      <iconSet iconSet="3Symbols" showValue="0">
        <cfvo type="percent" val="0"/>
        <cfvo type="num" val="0"/>
        <cfvo type="num" val="1"/>
      </iconSet>
    </cfRule>
  </conditionalFormatting>
  <conditionalFormatting sqref="H1206">
    <cfRule type="iconSet" priority="1074">
      <iconSet iconSet="3Symbols" showValue="0">
        <cfvo type="percent" val="0"/>
        <cfvo type="num" val="0"/>
        <cfvo type="num" val="1"/>
      </iconSet>
    </cfRule>
  </conditionalFormatting>
  <conditionalFormatting sqref="H1207">
    <cfRule type="iconSet" priority="1073">
      <iconSet iconSet="3Symbols" showValue="0">
        <cfvo type="percent" val="0"/>
        <cfvo type="num" val="0"/>
        <cfvo type="num" val="1"/>
      </iconSet>
    </cfRule>
  </conditionalFormatting>
  <conditionalFormatting sqref="H1208">
    <cfRule type="iconSet" priority="1072">
      <iconSet iconSet="3Symbols" showValue="0">
        <cfvo type="percent" val="0"/>
        <cfvo type="num" val="0"/>
        <cfvo type="num" val="1"/>
      </iconSet>
    </cfRule>
  </conditionalFormatting>
  <conditionalFormatting sqref="H1209">
    <cfRule type="iconSet" priority="1071">
      <iconSet iconSet="3Symbols" showValue="0">
        <cfvo type="percent" val="0"/>
        <cfvo type="num" val="0"/>
        <cfvo type="num" val="1"/>
      </iconSet>
    </cfRule>
  </conditionalFormatting>
  <conditionalFormatting sqref="H1210">
    <cfRule type="iconSet" priority="1070">
      <iconSet iconSet="3Symbols" showValue="0">
        <cfvo type="percent" val="0"/>
        <cfvo type="num" val="0"/>
        <cfvo type="num" val="1"/>
      </iconSet>
    </cfRule>
  </conditionalFormatting>
  <conditionalFormatting sqref="F1091:G1101 C1091:E1092 C1115:G1218 E1093:E1101 C1093:D1114 E1102:G1114">
    <cfRule type="expression" dxfId="745" priority="1176">
      <formula>$H1091&lt;0</formula>
    </cfRule>
    <cfRule type="expression" dxfId="744" priority="1177">
      <formula>(IF($C1091=1,1,0)=1)</formula>
    </cfRule>
    <cfRule type="expression" dxfId="743" priority="1178">
      <formula>(IF($C1091=2,1,0)=1)</formula>
    </cfRule>
    <cfRule type="expression" dxfId="742" priority="1179">
      <formula>(IF($C1091=3,1,0)=1)</formula>
    </cfRule>
    <cfRule type="expression" dxfId="741" priority="1180">
      <formula>(IF($C1091=4,1,0)=1)</formula>
    </cfRule>
    <cfRule type="expression" dxfId="740" priority="1181">
      <formula>(IF($C1091=5,1,0)=1)</formula>
    </cfRule>
    <cfRule type="expression" dxfId="739" priority="1182">
      <formula>(IF($C1091=6,1,0)=1)</formula>
    </cfRule>
    <cfRule type="expression" dxfId="738" priority="1183">
      <formula>(IF($C1091=7,1,0)=1)</formula>
    </cfRule>
    <cfRule type="expression" dxfId="737" priority="1184">
      <formula>(IF($C1091=8,1,0)=1)</formula>
    </cfRule>
    <cfRule type="expression" dxfId="736" priority="1185">
      <formula>(IF($C1091=9,1,0)=1)</formula>
    </cfRule>
    <cfRule type="expression" dxfId="735" priority="1186">
      <formula>$H1091=1</formula>
    </cfRule>
  </conditionalFormatting>
  <conditionalFormatting sqref="S1091:S1218">
    <cfRule type="dataBar" priority="1069">
      <dataBar>
        <cfvo type="num" val="0"/>
        <cfvo type="num" val="1"/>
        <color theme="6" tint="0.39997558519241921"/>
      </dataBar>
    </cfRule>
  </conditionalFormatting>
  <conditionalFormatting sqref="H1219">
    <cfRule type="iconSet" priority="1057">
      <iconSet iconSet="3Symbols" showValue="0">
        <cfvo type="percent" val="0"/>
        <cfvo type="num" val="0"/>
        <cfvo type="num" val="1"/>
      </iconSet>
    </cfRule>
  </conditionalFormatting>
  <conditionalFormatting sqref="H1261">
    <cfRule type="iconSet" priority="1056">
      <iconSet iconSet="3Symbols" showValue="0">
        <cfvo type="percent" val="0"/>
        <cfvo type="num" val="0"/>
        <cfvo type="num" val="1"/>
      </iconSet>
    </cfRule>
  </conditionalFormatting>
  <conditionalFormatting sqref="H1257">
    <cfRule type="iconSet" priority="1055">
      <iconSet iconSet="3Symbols" showValue="0">
        <cfvo type="percent" val="0"/>
        <cfvo type="num" val="0"/>
        <cfvo type="num" val="1"/>
      </iconSet>
    </cfRule>
  </conditionalFormatting>
  <conditionalFormatting sqref="H1258">
    <cfRule type="iconSet" priority="1054">
      <iconSet iconSet="3Symbols" showValue="0">
        <cfvo type="percent" val="0"/>
        <cfvo type="num" val="0"/>
        <cfvo type="num" val="1"/>
      </iconSet>
    </cfRule>
  </conditionalFormatting>
  <conditionalFormatting sqref="H1259">
    <cfRule type="iconSet" priority="1053">
      <iconSet iconSet="3Symbols" showValue="0">
        <cfvo type="percent" val="0"/>
        <cfvo type="num" val="0"/>
        <cfvo type="num" val="1"/>
      </iconSet>
    </cfRule>
  </conditionalFormatting>
  <conditionalFormatting sqref="H1260">
    <cfRule type="iconSet" priority="1052">
      <iconSet iconSet="3Symbols" showValue="0">
        <cfvo type="percent" val="0"/>
        <cfvo type="num" val="0"/>
        <cfvo type="num" val="1"/>
      </iconSet>
    </cfRule>
  </conditionalFormatting>
  <conditionalFormatting sqref="H1220">
    <cfRule type="iconSet" priority="1051">
      <iconSet iconSet="3Symbols" showValue="0">
        <cfvo type="percent" val="0"/>
        <cfvo type="num" val="0"/>
        <cfvo type="num" val="1"/>
      </iconSet>
    </cfRule>
  </conditionalFormatting>
  <conditionalFormatting sqref="H1221">
    <cfRule type="iconSet" priority="1050">
      <iconSet iconSet="3Symbols" showValue="0">
        <cfvo type="percent" val="0"/>
        <cfvo type="num" val="0"/>
        <cfvo type="num" val="1"/>
      </iconSet>
    </cfRule>
  </conditionalFormatting>
  <conditionalFormatting sqref="H1223">
    <cfRule type="iconSet" priority="1049">
      <iconSet iconSet="3Symbols" showValue="0">
        <cfvo type="percent" val="0"/>
        <cfvo type="num" val="0"/>
        <cfvo type="num" val="1"/>
      </iconSet>
    </cfRule>
  </conditionalFormatting>
  <conditionalFormatting sqref="H1224">
    <cfRule type="iconSet" priority="1048">
      <iconSet iconSet="3Symbols" showValue="0">
        <cfvo type="percent" val="0"/>
        <cfvo type="num" val="0"/>
        <cfvo type="num" val="1"/>
      </iconSet>
    </cfRule>
  </conditionalFormatting>
  <conditionalFormatting sqref="H1225">
    <cfRule type="iconSet" priority="1047">
      <iconSet iconSet="3Symbols" showValue="0">
        <cfvo type="percent" val="0"/>
        <cfvo type="num" val="0"/>
        <cfvo type="num" val="1"/>
      </iconSet>
    </cfRule>
  </conditionalFormatting>
  <conditionalFormatting sqref="H1222">
    <cfRule type="iconSet" priority="1046">
      <iconSet iconSet="3Symbols" showValue="0">
        <cfvo type="percent" val="0"/>
        <cfvo type="num" val="0"/>
        <cfvo type="num" val="1"/>
      </iconSet>
    </cfRule>
  </conditionalFormatting>
  <conditionalFormatting sqref="H1226">
    <cfRule type="iconSet" priority="1045">
      <iconSet iconSet="3Symbols" showValue="0">
        <cfvo type="percent" val="0"/>
        <cfvo type="num" val="0"/>
        <cfvo type="num" val="1"/>
      </iconSet>
    </cfRule>
  </conditionalFormatting>
  <conditionalFormatting sqref="H1228">
    <cfRule type="iconSet" priority="1044">
      <iconSet iconSet="3Symbols" showValue="0">
        <cfvo type="percent" val="0"/>
        <cfvo type="num" val="0"/>
        <cfvo type="num" val="1"/>
      </iconSet>
    </cfRule>
  </conditionalFormatting>
  <conditionalFormatting sqref="H1229">
    <cfRule type="iconSet" priority="1043">
      <iconSet iconSet="3Symbols" showValue="0">
        <cfvo type="percent" val="0"/>
        <cfvo type="num" val="0"/>
        <cfvo type="num" val="1"/>
      </iconSet>
    </cfRule>
  </conditionalFormatting>
  <conditionalFormatting sqref="H1230">
    <cfRule type="iconSet" priority="1042">
      <iconSet iconSet="3Symbols" showValue="0">
        <cfvo type="percent" val="0"/>
        <cfvo type="num" val="0"/>
        <cfvo type="num" val="1"/>
      </iconSet>
    </cfRule>
  </conditionalFormatting>
  <conditionalFormatting sqref="H1227">
    <cfRule type="iconSet" priority="1041">
      <iconSet iconSet="3Symbols" showValue="0">
        <cfvo type="percent" val="0"/>
        <cfvo type="num" val="0"/>
        <cfvo type="num" val="1"/>
      </iconSet>
    </cfRule>
  </conditionalFormatting>
  <conditionalFormatting sqref="H1231:H1243">
    <cfRule type="iconSet" priority="1040">
      <iconSet iconSet="3Symbols" showValue="0">
        <cfvo type="percent" val="0"/>
        <cfvo type="num" val="0"/>
        <cfvo type="num" val="1"/>
      </iconSet>
    </cfRule>
  </conditionalFormatting>
  <conditionalFormatting sqref="H1262">
    <cfRule type="iconSet" priority="1039">
      <iconSet iconSet="3Symbols" showValue="0">
        <cfvo type="percent" val="0"/>
        <cfvo type="num" val="0"/>
        <cfvo type="num" val="1"/>
      </iconSet>
    </cfRule>
  </conditionalFormatting>
  <conditionalFormatting sqref="H1263">
    <cfRule type="iconSet" priority="1038">
      <iconSet iconSet="3Symbols" showValue="0">
        <cfvo type="percent" val="0"/>
        <cfvo type="num" val="0"/>
        <cfvo type="num" val="1"/>
      </iconSet>
    </cfRule>
  </conditionalFormatting>
  <conditionalFormatting sqref="H1265">
    <cfRule type="iconSet" priority="1037">
      <iconSet iconSet="3Symbols" showValue="0">
        <cfvo type="percent" val="0"/>
        <cfvo type="num" val="0"/>
        <cfvo type="num" val="1"/>
      </iconSet>
    </cfRule>
  </conditionalFormatting>
  <conditionalFormatting sqref="H1266">
    <cfRule type="iconSet" priority="1036">
      <iconSet iconSet="3Symbols" showValue="0">
        <cfvo type="percent" val="0"/>
        <cfvo type="num" val="0"/>
        <cfvo type="num" val="1"/>
      </iconSet>
    </cfRule>
  </conditionalFormatting>
  <conditionalFormatting sqref="H1267">
    <cfRule type="iconSet" priority="1035">
      <iconSet iconSet="3Symbols" showValue="0">
        <cfvo type="percent" val="0"/>
        <cfvo type="num" val="0"/>
        <cfvo type="num" val="1"/>
      </iconSet>
    </cfRule>
  </conditionalFormatting>
  <conditionalFormatting sqref="H1264">
    <cfRule type="iconSet" priority="1034">
      <iconSet iconSet="3Symbols" showValue="0">
        <cfvo type="percent" val="0"/>
        <cfvo type="num" val="0"/>
        <cfvo type="num" val="1"/>
      </iconSet>
    </cfRule>
  </conditionalFormatting>
  <conditionalFormatting sqref="H1268">
    <cfRule type="iconSet" priority="1033">
      <iconSet iconSet="3Symbols" showValue="0">
        <cfvo type="percent" val="0"/>
        <cfvo type="num" val="0"/>
        <cfvo type="num" val="1"/>
      </iconSet>
    </cfRule>
  </conditionalFormatting>
  <conditionalFormatting sqref="H1270">
    <cfRule type="iconSet" priority="1032">
      <iconSet iconSet="3Symbols" showValue="0">
        <cfvo type="percent" val="0"/>
        <cfvo type="num" val="0"/>
        <cfvo type="num" val="1"/>
      </iconSet>
    </cfRule>
  </conditionalFormatting>
  <conditionalFormatting sqref="H1271">
    <cfRule type="iconSet" priority="1031">
      <iconSet iconSet="3Symbols" showValue="0">
        <cfvo type="percent" val="0"/>
        <cfvo type="num" val="0"/>
        <cfvo type="num" val="1"/>
      </iconSet>
    </cfRule>
  </conditionalFormatting>
  <conditionalFormatting sqref="H1272">
    <cfRule type="iconSet" priority="1030">
      <iconSet iconSet="3Symbols" showValue="0">
        <cfvo type="percent" val="0"/>
        <cfvo type="num" val="0"/>
        <cfvo type="num" val="1"/>
      </iconSet>
    </cfRule>
  </conditionalFormatting>
  <conditionalFormatting sqref="H1269">
    <cfRule type="iconSet" priority="1029">
      <iconSet iconSet="3Symbols" showValue="0">
        <cfvo type="percent" val="0"/>
        <cfvo type="num" val="0"/>
        <cfvo type="num" val="1"/>
      </iconSet>
    </cfRule>
  </conditionalFormatting>
  <conditionalFormatting sqref="H1286">
    <cfRule type="iconSet" priority="1028">
      <iconSet iconSet="3Symbols" showValue="0">
        <cfvo type="percent" val="0"/>
        <cfvo type="num" val="0"/>
        <cfvo type="num" val="1"/>
      </iconSet>
    </cfRule>
  </conditionalFormatting>
  <conditionalFormatting sqref="H1291">
    <cfRule type="iconSet" priority="1027">
      <iconSet iconSet="3Symbols" showValue="0">
        <cfvo type="percent" val="0"/>
        <cfvo type="num" val="0"/>
        <cfvo type="num" val="1"/>
      </iconSet>
    </cfRule>
  </conditionalFormatting>
  <conditionalFormatting sqref="H1300">
    <cfRule type="iconSet" priority="1026">
      <iconSet iconSet="3Symbols" showValue="0">
        <cfvo type="percent" val="0"/>
        <cfvo type="num" val="0"/>
        <cfvo type="num" val="1"/>
      </iconSet>
    </cfRule>
  </conditionalFormatting>
  <conditionalFormatting sqref="H1313">
    <cfRule type="iconSet" priority="1025">
      <iconSet iconSet="3Symbols" showValue="0">
        <cfvo type="percent" val="0"/>
        <cfvo type="num" val="0"/>
        <cfvo type="num" val="1"/>
      </iconSet>
    </cfRule>
  </conditionalFormatting>
  <conditionalFormatting sqref="H1318">
    <cfRule type="iconSet" priority="1024">
      <iconSet iconSet="3Symbols" showValue="0">
        <cfvo type="percent" val="0"/>
        <cfvo type="num" val="0"/>
        <cfvo type="num" val="1"/>
      </iconSet>
    </cfRule>
  </conditionalFormatting>
  <conditionalFormatting sqref="H1323">
    <cfRule type="iconSet" priority="1023">
      <iconSet iconSet="3Symbols" showValue="0">
        <cfvo type="percent" val="0"/>
        <cfvo type="num" val="0"/>
        <cfvo type="num" val="1"/>
      </iconSet>
    </cfRule>
  </conditionalFormatting>
  <conditionalFormatting sqref="H1328">
    <cfRule type="iconSet" priority="1022">
      <iconSet iconSet="3Symbols" showValue="0">
        <cfvo type="percent" val="0"/>
        <cfvo type="num" val="0"/>
        <cfvo type="num" val="1"/>
      </iconSet>
    </cfRule>
  </conditionalFormatting>
  <conditionalFormatting sqref="H1340">
    <cfRule type="iconSet" priority="1021">
      <iconSet iconSet="3Symbols" showValue="0">
        <cfvo type="percent" val="0"/>
        <cfvo type="num" val="0"/>
        <cfvo type="num" val="1"/>
      </iconSet>
    </cfRule>
  </conditionalFormatting>
  <conditionalFormatting sqref="H1287">
    <cfRule type="iconSet" priority="1020">
      <iconSet iconSet="3Symbols" showValue="0">
        <cfvo type="percent" val="0"/>
        <cfvo type="num" val="0"/>
        <cfvo type="num" val="1"/>
      </iconSet>
    </cfRule>
  </conditionalFormatting>
  <conditionalFormatting sqref="H1288">
    <cfRule type="iconSet" priority="1019">
      <iconSet iconSet="3Symbols" showValue="0">
        <cfvo type="percent" val="0"/>
        <cfvo type="num" val="0"/>
        <cfvo type="num" val="1"/>
      </iconSet>
    </cfRule>
  </conditionalFormatting>
  <conditionalFormatting sqref="H1289">
    <cfRule type="iconSet" priority="1018">
      <iconSet iconSet="3Symbols" showValue="0">
        <cfvo type="percent" val="0"/>
        <cfvo type="num" val="0"/>
        <cfvo type="num" val="1"/>
      </iconSet>
    </cfRule>
  </conditionalFormatting>
  <conditionalFormatting sqref="H1290">
    <cfRule type="iconSet" priority="1017">
      <iconSet iconSet="3Symbols" showValue="0">
        <cfvo type="percent" val="0"/>
        <cfvo type="num" val="0"/>
        <cfvo type="num" val="1"/>
      </iconSet>
    </cfRule>
  </conditionalFormatting>
  <conditionalFormatting sqref="H1292">
    <cfRule type="iconSet" priority="1016">
      <iconSet iconSet="3Symbols" showValue="0">
        <cfvo type="percent" val="0"/>
        <cfvo type="num" val="0"/>
        <cfvo type="num" val="1"/>
      </iconSet>
    </cfRule>
  </conditionalFormatting>
  <conditionalFormatting sqref="H1293">
    <cfRule type="iconSet" priority="1015">
      <iconSet iconSet="3Symbols" showValue="0">
        <cfvo type="percent" val="0"/>
        <cfvo type="num" val="0"/>
        <cfvo type="num" val="1"/>
      </iconSet>
    </cfRule>
  </conditionalFormatting>
  <conditionalFormatting sqref="H1294">
    <cfRule type="iconSet" priority="1014">
      <iconSet iconSet="3Symbols" showValue="0">
        <cfvo type="percent" val="0"/>
        <cfvo type="num" val="0"/>
        <cfvo type="num" val="1"/>
      </iconSet>
    </cfRule>
  </conditionalFormatting>
  <conditionalFormatting sqref="H1295">
    <cfRule type="iconSet" priority="1013">
      <iconSet iconSet="3Symbols" showValue="0">
        <cfvo type="percent" val="0"/>
        <cfvo type="num" val="0"/>
        <cfvo type="num" val="1"/>
      </iconSet>
    </cfRule>
  </conditionalFormatting>
  <conditionalFormatting sqref="H1296">
    <cfRule type="iconSet" priority="1012">
      <iconSet iconSet="3Symbols" showValue="0">
        <cfvo type="percent" val="0"/>
        <cfvo type="num" val="0"/>
        <cfvo type="num" val="1"/>
      </iconSet>
    </cfRule>
  </conditionalFormatting>
  <conditionalFormatting sqref="H1297">
    <cfRule type="iconSet" priority="1011">
      <iconSet iconSet="3Symbols" showValue="0">
        <cfvo type="percent" val="0"/>
        <cfvo type="num" val="0"/>
        <cfvo type="num" val="1"/>
      </iconSet>
    </cfRule>
  </conditionalFormatting>
  <conditionalFormatting sqref="H1298">
    <cfRule type="iconSet" priority="1010">
      <iconSet iconSet="3Symbols" showValue="0">
        <cfvo type="percent" val="0"/>
        <cfvo type="num" val="0"/>
        <cfvo type="num" val="1"/>
      </iconSet>
    </cfRule>
  </conditionalFormatting>
  <conditionalFormatting sqref="H1299">
    <cfRule type="iconSet" priority="1009">
      <iconSet iconSet="3Symbols" showValue="0">
        <cfvo type="percent" val="0"/>
        <cfvo type="num" val="0"/>
        <cfvo type="num" val="1"/>
      </iconSet>
    </cfRule>
  </conditionalFormatting>
  <conditionalFormatting sqref="H1301">
    <cfRule type="iconSet" priority="1008">
      <iconSet iconSet="3Symbols" showValue="0">
        <cfvo type="percent" val="0"/>
        <cfvo type="num" val="0"/>
        <cfvo type="num" val="1"/>
      </iconSet>
    </cfRule>
  </conditionalFormatting>
  <conditionalFormatting sqref="H1302">
    <cfRule type="iconSet" priority="1007">
      <iconSet iconSet="3Symbols" showValue="0">
        <cfvo type="percent" val="0"/>
        <cfvo type="num" val="0"/>
        <cfvo type="num" val="1"/>
      </iconSet>
    </cfRule>
  </conditionalFormatting>
  <conditionalFormatting sqref="H1303">
    <cfRule type="iconSet" priority="1006">
      <iconSet iconSet="3Symbols" showValue="0">
        <cfvo type="percent" val="0"/>
        <cfvo type="num" val="0"/>
        <cfvo type="num" val="1"/>
      </iconSet>
    </cfRule>
  </conditionalFormatting>
  <conditionalFormatting sqref="H1304">
    <cfRule type="iconSet" priority="1005">
      <iconSet iconSet="3Symbols" showValue="0">
        <cfvo type="percent" val="0"/>
        <cfvo type="num" val="0"/>
        <cfvo type="num" val="1"/>
      </iconSet>
    </cfRule>
  </conditionalFormatting>
  <conditionalFormatting sqref="H1305">
    <cfRule type="iconSet" priority="1004">
      <iconSet iconSet="3Symbols" showValue="0">
        <cfvo type="percent" val="0"/>
        <cfvo type="num" val="0"/>
        <cfvo type="num" val="1"/>
      </iconSet>
    </cfRule>
  </conditionalFormatting>
  <conditionalFormatting sqref="H1306">
    <cfRule type="iconSet" priority="1003">
      <iconSet iconSet="3Symbols" showValue="0">
        <cfvo type="percent" val="0"/>
        <cfvo type="num" val="0"/>
        <cfvo type="num" val="1"/>
      </iconSet>
    </cfRule>
  </conditionalFormatting>
  <conditionalFormatting sqref="H1307">
    <cfRule type="iconSet" priority="1002">
      <iconSet iconSet="3Symbols" showValue="0">
        <cfvo type="percent" val="0"/>
        <cfvo type="num" val="0"/>
        <cfvo type="num" val="1"/>
      </iconSet>
    </cfRule>
  </conditionalFormatting>
  <conditionalFormatting sqref="H1308">
    <cfRule type="iconSet" priority="1001">
      <iconSet iconSet="3Symbols" showValue="0">
        <cfvo type="percent" val="0"/>
        <cfvo type="num" val="0"/>
        <cfvo type="num" val="1"/>
      </iconSet>
    </cfRule>
  </conditionalFormatting>
  <conditionalFormatting sqref="H1309">
    <cfRule type="iconSet" priority="1000">
      <iconSet iconSet="3Symbols" showValue="0">
        <cfvo type="percent" val="0"/>
        <cfvo type="num" val="0"/>
        <cfvo type="num" val="1"/>
      </iconSet>
    </cfRule>
  </conditionalFormatting>
  <conditionalFormatting sqref="H1310">
    <cfRule type="iconSet" priority="999">
      <iconSet iconSet="3Symbols" showValue="0">
        <cfvo type="percent" val="0"/>
        <cfvo type="num" val="0"/>
        <cfvo type="num" val="1"/>
      </iconSet>
    </cfRule>
  </conditionalFormatting>
  <conditionalFormatting sqref="H1311">
    <cfRule type="iconSet" priority="998">
      <iconSet iconSet="3Symbols" showValue="0">
        <cfvo type="percent" val="0"/>
        <cfvo type="num" val="0"/>
        <cfvo type="num" val="1"/>
      </iconSet>
    </cfRule>
  </conditionalFormatting>
  <conditionalFormatting sqref="H1312">
    <cfRule type="iconSet" priority="997">
      <iconSet iconSet="3Symbols" showValue="0">
        <cfvo type="percent" val="0"/>
        <cfvo type="num" val="0"/>
        <cfvo type="num" val="1"/>
      </iconSet>
    </cfRule>
  </conditionalFormatting>
  <conditionalFormatting sqref="H1314">
    <cfRule type="iconSet" priority="996">
      <iconSet iconSet="3Symbols" showValue="0">
        <cfvo type="percent" val="0"/>
        <cfvo type="num" val="0"/>
        <cfvo type="num" val="1"/>
      </iconSet>
    </cfRule>
  </conditionalFormatting>
  <conditionalFormatting sqref="H1315">
    <cfRule type="iconSet" priority="995">
      <iconSet iconSet="3Symbols" showValue="0">
        <cfvo type="percent" val="0"/>
        <cfvo type="num" val="0"/>
        <cfvo type="num" val="1"/>
      </iconSet>
    </cfRule>
  </conditionalFormatting>
  <conditionalFormatting sqref="H1316">
    <cfRule type="iconSet" priority="994">
      <iconSet iconSet="3Symbols" showValue="0">
        <cfvo type="percent" val="0"/>
        <cfvo type="num" val="0"/>
        <cfvo type="num" val="1"/>
      </iconSet>
    </cfRule>
  </conditionalFormatting>
  <conditionalFormatting sqref="H1317">
    <cfRule type="iconSet" priority="993">
      <iconSet iconSet="3Symbols" showValue="0">
        <cfvo type="percent" val="0"/>
        <cfvo type="num" val="0"/>
        <cfvo type="num" val="1"/>
      </iconSet>
    </cfRule>
  </conditionalFormatting>
  <conditionalFormatting sqref="H1319">
    <cfRule type="iconSet" priority="992">
      <iconSet iconSet="3Symbols" showValue="0">
        <cfvo type="percent" val="0"/>
        <cfvo type="num" val="0"/>
        <cfvo type="num" val="1"/>
      </iconSet>
    </cfRule>
  </conditionalFormatting>
  <conditionalFormatting sqref="H1320">
    <cfRule type="iconSet" priority="991">
      <iconSet iconSet="3Symbols" showValue="0">
        <cfvo type="percent" val="0"/>
        <cfvo type="num" val="0"/>
        <cfvo type="num" val="1"/>
      </iconSet>
    </cfRule>
  </conditionalFormatting>
  <conditionalFormatting sqref="H1321">
    <cfRule type="iconSet" priority="990">
      <iconSet iconSet="3Symbols" showValue="0">
        <cfvo type="percent" val="0"/>
        <cfvo type="num" val="0"/>
        <cfvo type="num" val="1"/>
      </iconSet>
    </cfRule>
  </conditionalFormatting>
  <conditionalFormatting sqref="H1322">
    <cfRule type="iconSet" priority="989">
      <iconSet iconSet="3Symbols" showValue="0">
        <cfvo type="percent" val="0"/>
        <cfvo type="num" val="0"/>
        <cfvo type="num" val="1"/>
      </iconSet>
    </cfRule>
  </conditionalFormatting>
  <conditionalFormatting sqref="H1324">
    <cfRule type="iconSet" priority="988">
      <iconSet iconSet="3Symbols" showValue="0">
        <cfvo type="percent" val="0"/>
        <cfvo type="num" val="0"/>
        <cfvo type="num" val="1"/>
      </iconSet>
    </cfRule>
  </conditionalFormatting>
  <conditionalFormatting sqref="H1325">
    <cfRule type="iconSet" priority="987">
      <iconSet iconSet="3Symbols" showValue="0">
        <cfvo type="percent" val="0"/>
        <cfvo type="num" val="0"/>
        <cfvo type="num" val="1"/>
      </iconSet>
    </cfRule>
  </conditionalFormatting>
  <conditionalFormatting sqref="H1326">
    <cfRule type="iconSet" priority="986">
      <iconSet iconSet="3Symbols" showValue="0">
        <cfvo type="percent" val="0"/>
        <cfvo type="num" val="0"/>
        <cfvo type="num" val="1"/>
      </iconSet>
    </cfRule>
  </conditionalFormatting>
  <conditionalFormatting sqref="H1329">
    <cfRule type="iconSet" priority="985">
      <iconSet iconSet="3Symbols" showValue="0">
        <cfvo type="percent" val="0"/>
        <cfvo type="num" val="0"/>
        <cfvo type="num" val="1"/>
      </iconSet>
    </cfRule>
  </conditionalFormatting>
  <conditionalFormatting sqref="H1330">
    <cfRule type="iconSet" priority="984">
      <iconSet iconSet="3Symbols" showValue="0">
        <cfvo type="percent" val="0"/>
        <cfvo type="num" val="0"/>
        <cfvo type="num" val="1"/>
      </iconSet>
    </cfRule>
  </conditionalFormatting>
  <conditionalFormatting sqref="H1331">
    <cfRule type="iconSet" priority="983">
      <iconSet iconSet="3Symbols" showValue="0">
        <cfvo type="percent" val="0"/>
        <cfvo type="num" val="0"/>
        <cfvo type="num" val="1"/>
      </iconSet>
    </cfRule>
  </conditionalFormatting>
  <conditionalFormatting sqref="H1332">
    <cfRule type="iconSet" priority="982">
      <iconSet iconSet="3Symbols" showValue="0">
        <cfvo type="percent" val="0"/>
        <cfvo type="num" val="0"/>
        <cfvo type="num" val="1"/>
      </iconSet>
    </cfRule>
  </conditionalFormatting>
  <conditionalFormatting sqref="H1333">
    <cfRule type="iconSet" priority="981">
      <iconSet iconSet="3Symbols" showValue="0">
        <cfvo type="percent" val="0"/>
        <cfvo type="num" val="0"/>
        <cfvo type="num" val="1"/>
      </iconSet>
    </cfRule>
  </conditionalFormatting>
  <conditionalFormatting sqref="H1334">
    <cfRule type="iconSet" priority="980">
      <iconSet iconSet="3Symbols" showValue="0">
        <cfvo type="percent" val="0"/>
        <cfvo type="num" val="0"/>
        <cfvo type="num" val="1"/>
      </iconSet>
    </cfRule>
  </conditionalFormatting>
  <conditionalFormatting sqref="H1335">
    <cfRule type="iconSet" priority="979">
      <iconSet iconSet="3Symbols" showValue="0">
        <cfvo type="percent" val="0"/>
        <cfvo type="num" val="0"/>
        <cfvo type="num" val="1"/>
      </iconSet>
    </cfRule>
  </conditionalFormatting>
  <conditionalFormatting sqref="H1336">
    <cfRule type="iconSet" priority="978">
      <iconSet iconSet="3Symbols" showValue="0">
        <cfvo type="percent" val="0"/>
        <cfvo type="num" val="0"/>
        <cfvo type="num" val="1"/>
      </iconSet>
    </cfRule>
  </conditionalFormatting>
  <conditionalFormatting sqref="H1337">
    <cfRule type="iconSet" priority="977">
      <iconSet iconSet="3Symbols" showValue="0">
        <cfvo type="percent" val="0"/>
        <cfvo type="num" val="0"/>
        <cfvo type="num" val="1"/>
      </iconSet>
    </cfRule>
  </conditionalFormatting>
  <conditionalFormatting sqref="H1338">
    <cfRule type="iconSet" priority="976">
      <iconSet iconSet="3Symbols" showValue="0">
        <cfvo type="percent" val="0"/>
        <cfvo type="num" val="0"/>
        <cfvo type="num" val="1"/>
      </iconSet>
    </cfRule>
  </conditionalFormatting>
  <conditionalFormatting sqref="H1339">
    <cfRule type="iconSet" priority="975">
      <iconSet iconSet="3Symbols" showValue="0">
        <cfvo type="percent" val="0"/>
        <cfvo type="num" val="0"/>
        <cfvo type="num" val="1"/>
      </iconSet>
    </cfRule>
  </conditionalFormatting>
  <conditionalFormatting sqref="H1273:H1285">
    <cfRule type="iconSet" priority="974">
      <iconSet iconSet="3Symbols" showValue="0">
        <cfvo type="percent" val="0"/>
        <cfvo type="num" val="0"/>
        <cfvo type="num" val="1"/>
      </iconSet>
    </cfRule>
  </conditionalFormatting>
  <conditionalFormatting sqref="H1252:H1256">
    <cfRule type="iconSet" priority="973">
      <iconSet iconSet="3Symbols" showValue="0">
        <cfvo type="percent" val="0"/>
        <cfvo type="num" val="0"/>
        <cfvo type="num" val="1"/>
      </iconSet>
    </cfRule>
  </conditionalFormatting>
  <conditionalFormatting sqref="H1251">
    <cfRule type="iconSet" priority="972">
      <iconSet iconSet="3Symbols" showValue="0">
        <cfvo type="percent" val="0"/>
        <cfvo type="num" val="0"/>
        <cfvo type="num" val="1"/>
      </iconSet>
    </cfRule>
  </conditionalFormatting>
  <conditionalFormatting sqref="H1327">
    <cfRule type="iconSet" priority="971">
      <iconSet iconSet="3Symbols" showValue="0">
        <cfvo type="percent" val="0"/>
        <cfvo type="num" val="0"/>
        <cfvo type="num" val="1"/>
      </iconSet>
    </cfRule>
  </conditionalFormatting>
  <conditionalFormatting sqref="F1251:G1272 C1219:E1221 C1222:D1243 F1219:G1230 C1286:G1340 E1222:E1230 E1231:G1243 E1264:E1272 C1264:D1285 E1273:G1285 C1251:E1263">
    <cfRule type="expression" dxfId="734" priority="1058">
      <formula>$H1219&lt;0</formula>
    </cfRule>
    <cfRule type="expression" dxfId="733" priority="1059">
      <formula>(IF($C1219=1,1,0)=1)</formula>
    </cfRule>
    <cfRule type="expression" dxfId="732" priority="1060">
      <formula>(IF($C1219=2,1,0)=1)</formula>
    </cfRule>
    <cfRule type="expression" dxfId="731" priority="1061">
      <formula>(IF($C1219=3,1,0)=1)</formula>
    </cfRule>
    <cfRule type="expression" dxfId="730" priority="1062">
      <formula>(IF($C1219=4,1,0)=1)</formula>
    </cfRule>
    <cfRule type="expression" dxfId="729" priority="1063">
      <formula>(IF($C1219=5,1,0)=1)</formula>
    </cfRule>
    <cfRule type="expression" dxfId="728" priority="1064">
      <formula>(IF($C1219=6,1,0)=1)</formula>
    </cfRule>
    <cfRule type="expression" dxfId="727" priority="1065">
      <formula>(IF($C1219=7,1,0)=1)</formula>
    </cfRule>
    <cfRule type="expression" dxfId="726" priority="1066">
      <formula>(IF($C1219=8,1,0)=1)</formula>
    </cfRule>
    <cfRule type="expression" dxfId="725" priority="1067">
      <formula>(IF($C1219=9,1,0)=1)</formula>
    </cfRule>
    <cfRule type="expression" dxfId="724" priority="1068">
      <formula>$H1219=1</formula>
    </cfRule>
  </conditionalFormatting>
  <conditionalFormatting sqref="S1219:S1243 S1251:S1340">
    <cfRule type="dataBar" priority="970">
      <dataBar>
        <cfvo type="num" val="0"/>
        <cfvo type="num" val="1"/>
        <color theme="6" tint="0.39997558519241921"/>
      </dataBar>
    </cfRule>
  </conditionalFormatting>
  <conditionalFormatting sqref="H1244">
    <cfRule type="iconSet" priority="958">
      <iconSet iconSet="3Symbols" showValue="0">
        <cfvo type="percent" val="0"/>
        <cfvo type="num" val="0"/>
        <cfvo type="num" val="1"/>
      </iconSet>
    </cfRule>
  </conditionalFormatting>
  <conditionalFormatting sqref="H1245">
    <cfRule type="iconSet" priority="957">
      <iconSet iconSet="3Symbols" showValue="0">
        <cfvo type="percent" val="0"/>
        <cfvo type="num" val="0"/>
        <cfvo type="num" val="1"/>
      </iconSet>
    </cfRule>
  </conditionalFormatting>
  <conditionalFormatting sqref="H1246">
    <cfRule type="iconSet" priority="956">
      <iconSet iconSet="3Symbols" showValue="0">
        <cfvo type="percent" val="0"/>
        <cfvo type="num" val="0"/>
        <cfvo type="num" val="1"/>
      </iconSet>
    </cfRule>
  </conditionalFormatting>
  <conditionalFormatting sqref="H1247">
    <cfRule type="iconSet" priority="955">
      <iconSet iconSet="3Symbols" showValue="0">
        <cfvo type="percent" val="0"/>
        <cfvo type="num" val="0"/>
        <cfvo type="num" val="1"/>
      </iconSet>
    </cfRule>
  </conditionalFormatting>
  <conditionalFormatting sqref="H1248">
    <cfRule type="iconSet" priority="954">
      <iconSet iconSet="3Symbols" showValue="0">
        <cfvo type="percent" val="0"/>
        <cfvo type="num" val="0"/>
        <cfvo type="num" val="1"/>
      </iconSet>
    </cfRule>
  </conditionalFormatting>
  <conditionalFormatting sqref="H1249">
    <cfRule type="iconSet" priority="953">
      <iconSet iconSet="3Symbols" showValue="0">
        <cfvo type="percent" val="0"/>
        <cfvo type="num" val="0"/>
        <cfvo type="num" val="1"/>
      </iconSet>
    </cfRule>
  </conditionalFormatting>
  <conditionalFormatting sqref="H1250">
    <cfRule type="iconSet" priority="952">
      <iconSet iconSet="3Symbols" showValue="0">
        <cfvo type="percent" val="0"/>
        <cfvo type="num" val="0"/>
        <cfvo type="num" val="1"/>
      </iconSet>
    </cfRule>
  </conditionalFormatting>
  <conditionalFormatting sqref="C1244:C1250 E1244:G1250">
    <cfRule type="expression" dxfId="723" priority="959">
      <formula>$H1244&lt;0</formula>
    </cfRule>
    <cfRule type="expression" dxfId="722" priority="960">
      <formula>(IF($C1244=1,1,0)=1)</formula>
    </cfRule>
    <cfRule type="expression" dxfId="721" priority="961">
      <formula>(IF($C1244=2,1,0)=1)</formula>
    </cfRule>
    <cfRule type="expression" dxfId="720" priority="962">
      <formula>(IF($C1244=3,1,0)=1)</formula>
    </cfRule>
    <cfRule type="expression" dxfId="719" priority="963">
      <formula>(IF($C1244=4,1,0)=1)</formula>
    </cfRule>
    <cfRule type="expression" dxfId="718" priority="964">
      <formula>(IF($C1244=5,1,0)=1)</formula>
    </cfRule>
    <cfRule type="expression" dxfId="717" priority="965">
      <formula>(IF($C1244=6,1,0)=1)</formula>
    </cfRule>
    <cfRule type="expression" dxfId="716" priority="966">
      <formula>(IF($C1244=7,1,0)=1)</formula>
    </cfRule>
    <cfRule type="expression" dxfId="715" priority="967">
      <formula>(IF($C1244=8,1,0)=1)</formula>
    </cfRule>
    <cfRule type="expression" dxfId="714" priority="968">
      <formula>(IF($C1244=9,1,0)=1)</formula>
    </cfRule>
    <cfRule type="expression" dxfId="713" priority="969">
      <formula>$H1244=1</formula>
    </cfRule>
  </conditionalFormatting>
  <conditionalFormatting sqref="S1244:S1250">
    <cfRule type="dataBar" priority="951">
      <dataBar>
        <cfvo type="num" val="0"/>
        <cfvo type="num" val="1"/>
        <color theme="6" tint="0.39997558519241921"/>
      </dataBar>
    </cfRule>
  </conditionalFormatting>
  <conditionalFormatting sqref="D1244:D1250">
    <cfRule type="expression" dxfId="712" priority="940">
      <formula>$H1244&lt;0</formula>
    </cfRule>
    <cfRule type="expression" dxfId="711" priority="941">
      <formula>(IF($C1244=1,1,0)=1)</formula>
    </cfRule>
    <cfRule type="expression" dxfId="710" priority="942">
      <formula>(IF($C1244=2,1,0)=1)</formula>
    </cfRule>
    <cfRule type="expression" dxfId="709" priority="943">
      <formula>(IF($C1244=3,1,0)=1)</formula>
    </cfRule>
    <cfRule type="expression" dxfId="708" priority="944">
      <formula>(IF($C1244=4,1,0)=1)</formula>
    </cfRule>
    <cfRule type="expression" dxfId="707" priority="945">
      <formula>(IF($C1244=5,1,0)=1)</formula>
    </cfRule>
    <cfRule type="expression" dxfId="706" priority="946">
      <formula>(IF($C1244=6,1,0)=1)</formula>
    </cfRule>
    <cfRule type="expression" dxfId="705" priority="947">
      <formula>(IF($C1244=7,1,0)=1)</formula>
    </cfRule>
    <cfRule type="expression" dxfId="704" priority="948">
      <formula>(IF($C1244=8,1,0)=1)</formula>
    </cfRule>
    <cfRule type="expression" dxfId="703" priority="949">
      <formula>(IF($C1244=9,1,0)=1)</formula>
    </cfRule>
    <cfRule type="expression" dxfId="702" priority="950">
      <formula>$H1244=1</formula>
    </cfRule>
  </conditionalFormatting>
  <conditionalFormatting sqref="H1434">
    <cfRule type="iconSet" priority="924">
      <iconSet iconSet="3Symbols" showValue="0">
        <cfvo type="percent" val="0"/>
        <cfvo type="num" val="0"/>
        <cfvo type="num" val="1"/>
      </iconSet>
    </cfRule>
  </conditionalFormatting>
  <conditionalFormatting sqref="H1460:H1462">
    <cfRule type="iconSet" priority="923">
      <iconSet iconSet="3Symbols" showValue="0">
        <cfvo type="percent" val="0"/>
        <cfvo type="num" val="0"/>
        <cfvo type="num" val="1"/>
      </iconSet>
    </cfRule>
  </conditionalFormatting>
  <conditionalFormatting sqref="H1431:H1432 H1341:H1342">
    <cfRule type="iconSet" priority="925">
      <iconSet iconSet="3Symbols" showValue="0">
        <cfvo type="percent" val="0"/>
        <cfvo type="num" val="0"/>
        <cfvo type="num" val="1"/>
      </iconSet>
    </cfRule>
  </conditionalFormatting>
  <conditionalFormatting sqref="H1433 H1447">
    <cfRule type="iconSet" priority="926">
      <iconSet iconSet="3Symbols" showValue="0">
        <cfvo type="percent" val="0"/>
        <cfvo type="num" val="0"/>
        <cfvo type="num" val="1"/>
      </iconSet>
    </cfRule>
  </conditionalFormatting>
  <conditionalFormatting sqref="H1448">
    <cfRule type="iconSet" priority="927">
      <iconSet iconSet="3Symbols" showValue="0">
        <cfvo type="percent" val="0"/>
        <cfvo type="num" val="0"/>
        <cfvo type="num" val="1"/>
      </iconSet>
    </cfRule>
  </conditionalFormatting>
  <conditionalFormatting sqref="H1352">
    <cfRule type="iconSet" priority="922">
      <iconSet iconSet="3Symbols" showValue="0">
        <cfvo type="percent" val="0"/>
        <cfvo type="num" val="0"/>
        <cfvo type="num" val="1"/>
      </iconSet>
    </cfRule>
  </conditionalFormatting>
  <conditionalFormatting sqref="H1348">
    <cfRule type="iconSet" priority="921">
      <iconSet iconSet="3Symbols" showValue="0">
        <cfvo type="percent" val="0"/>
        <cfvo type="num" val="0"/>
        <cfvo type="num" val="1"/>
      </iconSet>
    </cfRule>
  </conditionalFormatting>
  <conditionalFormatting sqref="H1349">
    <cfRule type="iconSet" priority="920">
      <iconSet iconSet="3Symbols" showValue="0">
        <cfvo type="percent" val="0"/>
        <cfvo type="num" val="0"/>
        <cfvo type="num" val="1"/>
      </iconSet>
    </cfRule>
  </conditionalFormatting>
  <conditionalFormatting sqref="H1350">
    <cfRule type="iconSet" priority="919">
      <iconSet iconSet="3Symbols" showValue="0">
        <cfvo type="percent" val="0"/>
        <cfvo type="num" val="0"/>
        <cfvo type="num" val="1"/>
      </iconSet>
    </cfRule>
  </conditionalFormatting>
  <conditionalFormatting sqref="H1351">
    <cfRule type="iconSet" priority="918">
      <iconSet iconSet="3Symbols" showValue="0">
        <cfvo type="percent" val="0"/>
        <cfvo type="num" val="0"/>
        <cfvo type="num" val="1"/>
      </iconSet>
    </cfRule>
  </conditionalFormatting>
  <conditionalFormatting sqref="H1449">
    <cfRule type="iconSet" priority="917">
      <iconSet iconSet="3Symbols" showValue="0">
        <cfvo type="percent" val="0"/>
        <cfvo type="num" val="0"/>
        <cfvo type="num" val="1"/>
      </iconSet>
    </cfRule>
  </conditionalFormatting>
  <conditionalFormatting sqref="H1468">
    <cfRule type="iconSet" priority="916">
      <iconSet iconSet="3Symbols" showValue="0">
        <cfvo type="percent" val="0"/>
        <cfvo type="num" val="0"/>
        <cfvo type="num" val="1"/>
      </iconSet>
    </cfRule>
  </conditionalFormatting>
  <conditionalFormatting sqref="H1469">
    <cfRule type="iconSet" priority="915">
      <iconSet iconSet="3Symbols" showValue="0">
        <cfvo type="percent" val="0"/>
        <cfvo type="num" val="0"/>
        <cfvo type="num" val="1"/>
      </iconSet>
    </cfRule>
  </conditionalFormatting>
  <conditionalFormatting sqref="H1470:H1491">
    <cfRule type="iconSet" priority="914">
      <iconSet iconSet="3Symbols" showValue="0">
        <cfvo type="percent" val="0"/>
        <cfvo type="num" val="0"/>
        <cfvo type="num" val="1"/>
      </iconSet>
    </cfRule>
  </conditionalFormatting>
  <conditionalFormatting sqref="H1353">
    <cfRule type="iconSet" priority="913">
      <iconSet iconSet="3Symbols" showValue="0">
        <cfvo type="percent" val="0"/>
        <cfvo type="num" val="0"/>
        <cfvo type="num" val="1"/>
      </iconSet>
    </cfRule>
  </conditionalFormatting>
  <conditionalFormatting sqref="H1354">
    <cfRule type="iconSet" priority="912">
      <iconSet iconSet="3Symbols" showValue="0">
        <cfvo type="percent" val="0"/>
        <cfvo type="num" val="0"/>
        <cfvo type="num" val="1"/>
      </iconSet>
    </cfRule>
  </conditionalFormatting>
  <conditionalFormatting sqref="H1356">
    <cfRule type="iconSet" priority="911">
      <iconSet iconSet="3Symbols" showValue="0">
        <cfvo type="percent" val="0"/>
        <cfvo type="num" val="0"/>
        <cfvo type="num" val="1"/>
      </iconSet>
    </cfRule>
  </conditionalFormatting>
  <conditionalFormatting sqref="H1357">
    <cfRule type="iconSet" priority="910">
      <iconSet iconSet="3Symbols" showValue="0">
        <cfvo type="percent" val="0"/>
        <cfvo type="num" val="0"/>
        <cfvo type="num" val="1"/>
      </iconSet>
    </cfRule>
  </conditionalFormatting>
  <conditionalFormatting sqref="H1358">
    <cfRule type="iconSet" priority="909">
      <iconSet iconSet="3Symbols" showValue="0">
        <cfvo type="percent" val="0"/>
        <cfvo type="num" val="0"/>
        <cfvo type="num" val="1"/>
      </iconSet>
    </cfRule>
  </conditionalFormatting>
  <conditionalFormatting sqref="H1355">
    <cfRule type="iconSet" priority="908">
      <iconSet iconSet="3Symbols" showValue="0">
        <cfvo type="percent" val="0"/>
        <cfvo type="num" val="0"/>
        <cfvo type="num" val="1"/>
      </iconSet>
    </cfRule>
  </conditionalFormatting>
  <conditionalFormatting sqref="H1359">
    <cfRule type="iconSet" priority="907">
      <iconSet iconSet="3Symbols" showValue="0">
        <cfvo type="percent" val="0"/>
        <cfvo type="num" val="0"/>
        <cfvo type="num" val="1"/>
      </iconSet>
    </cfRule>
  </conditionalFormatting>
  <conditionalFormatting sqref="H1361">
    <cfRule type="iconSet" priority="906">
      <iconSet iconSet="3Symbols" showValue="0">
        <cfvo type="percent" val="0"/>
        <cfvo type="num" val="0"/>
        <cfvo type="num" val="1"/>
      </iconSet>
    </cfRule>
  </conditionalFormatting>
  <conditionalFormatting sqref="H1362">
    <cfRule type="iconSet" priority="905">
      <iconSet iconSet="3Symbols" showValue="0">
        <cfvo type="percent" val="0"/>
        <cfvo type="num" val="0"/>
        <cfvo type="num" val="1"/>
      </iconSet>
    </cfRule>
  </conditionalFormatting>
  <conditionalFormatting sqref="H1363">
    <cfRule type="iconSet" priority="904">
      <iconSet iconSet="3Symbols" showValue="0">
        <cfvo type="percent" val="0"/>
        <cfvo type="num" val="0"/>
        <cfvo type="num" val="1"/>
      </iconSet>
    </cfRule>
  </conditionalFormatting>
  <conditionalFormatting sqref="H1360">
    <cfRule type="iconSet" priority="903">
      <iconSet iconSet="3Symbols" showValue="0">
        <cfvo type="percent" val="0"/>
        <cfvo type="num" val="0"/>
        <cfvo type="num" val="1"/>
      </iconSet>
    </cfRule>
  </conditionalFormatting>
  <conditionalFormatting sqref="H1364:H1376">
    <cfRule type="iconSet" priority="902">
      <iconSet iconSet="3Symbols" showValue="0">
        <cfvo type="percent" val="0"/>
        <cfvo type="num" val="0"/>
        <cfvo type="num" val="1"/>
      </iconSet>
    </cfRule>
  </conditionalFormatting>
  <conditionalFormatting sqref="H1377">
    <cfRule type="iconSet" priority="901">
      <iconSet iconSet="3Symbols" showValue="0">
        <cfvo type="percent" val="0"/>
        <cfvo type="num" val="0"/>
        <cfvo type="num" val="1"/>
      </iconSet>
    </cfRule>
  </conditionalFormatting>
  <conditionalFormatting sqref="H1382">
    <cfRule type="iconSet" priority="900">
      <iconSet iconSet="3Symbols" showValue="0">
        <cfvo type="percent" val="0"/>
        <cfvo type="num" val="0"/>
        <cfvo type="num" val="1"/>
      </iconSet>
    </cfRule>
  </conditionalFormatting>
  <conditionalFormatting sqref="H1391">
    <cfRule type="iconSet" priority="899">
      <iconSet iconSet="3Symbols" showValue="0">
        <cfvo type="percent" val="0"/>
        <cfvo type="num" val="0"/>
        <cfvo type="num" val="1"/>
      </iconSet>
    </cfRule>
  </conditionalFormatting>
  <conditionalFormatting sqref="H1404">
    <cfRule type="iconSet" priority="898">
      <iconSet iconSet="3Symbols" showValue="0">
        <cfvo type="percent" val="0"/>
        <cfvo type="num" val="0"/>
        <cfvo type="num" val="1"/>
      </iconSet>
    </cfRule>
  </conditionalFormatting>
  <conditionalFormatting sqref="H1409">
    <cfRule type="iconSet" priority="897">
      <iconSet iconSet="3Symbols" showValue="0">
        <cfvo type="percent" val="0"/>
        <cfvo type="num" val="0"/>
        <cfvo type="num" val="1"/>
      </iconSet>
    </cfRule>
  </conditionalFormatting>
  <conditionalFormatting sqref="H1414">
    <cfRule type="iconSet" priority="896">
      <iconSet iconSet="3Symbols" showValue="0">
        <cfvo type="percent" val="0"/>
        <cfvo type="num" val="0"/>
        <cfvo type="num" val="1"/>
      </iconSet>
    </cfRule>
  </conditionalFormatting>
  <conditionalFormatting sqref="H1418">
    <cfRule type="iconSet" priority="895">
      <iconSet iconSet="3Symbols" showValue="0">
        <cfvo type="percent" val="0"/>
        <cfvo type="num" val="0"/>
        <cfvo type="num" val="1"/>
      </iconSet>
    </cfRule>
  </conditionalFormatting>
  <conditionalFormatting sqref="H1430">
    <cfRule type="iconSet" priority="894">
      <iconSet iconSet="3Symbols" showValue="0">
        <cfvo type="percent" val="0"/>
        <cfvo type="num" val="0"/>
        <cfvo type="num" val="1"/>
      </iconSet>
    </cfRule>
  </conditionalFormatting>
  <conditionalFormatting sqref="H1378">
    <cfRule type="iconSet" priority="893">
      <iconSet iconSet="3Symbols" showValue="0">
        <cfvo type="percent" val="0"/>
        <cfvo type="num" val="0"/>
        <cfvo type="num" val="1"/>
      </iconSet>
    </cfRule>
  </conditionalFormatting>
  <conditionalFormatting sqref="H1379">
    <cfRule type="iconSet" priority="892">
      <iconSet iconSet="3Symbols" showValue="0">
        <cfvo type="percent" val="0"/>
        <cfvo type="num" val="0"/>
        <cfvo type="num" val="1"/>
      </iconSet>
    </cfRule>
  </conditionalFormatting>
  <conditionalFormatting sqref="H1380">
    <cfRule type="iconSet" priority="891">
      <iconSet iconSet="3Symbols" showValue="0">
        <cfvo type="percent" val="0"/>
        <cfvo type="num" val="0"/>
        <cfvo type="num" val="1"/>
      </iconSet>
    </cfRule>
  </conditionalFormatting>
  <conditionalFormatting sqref="H1381">
    <cfRule type="iconSet" priority="890">
      <iconSet iconSet="3Symbols" showValue="0">
        <cfvo type="percent" val="0"/>
        <cfvo type="num" val="0"/>
        <cfvo type="num" val="1"/>
      </iconSet>
    </cfRule>
  </conditionalFormatting>
  <conditionalFormatting sqref="H1383">
    <cfRule type="iconSet" priority="889">
      <iconSet iconSet="3Symbols" showValue="0">
        <cfvo type="percent" val="0"/>
        <cfvo type="num" val="0"/>
        <cfvo type="num" val="1"/>
      </iconSet>
    </cfRule>
  </conditionalFormatting>
  <conditionalFormatting sqref="H1384">
    <cfRule type="iconSet" priority="888">
      <iconSet iconSet="3Symbols" showValue="0">
        <cfvo type="percent" val="0"/>
        <cfvo type="num" val="0"/>
        <cfvo type="num" val="1"/>
      </iconSet>
    </cfRule>
  </conditionalFormatting>
  <conditionalFormatting sqref="H1385">
    <cfRule type="iconSet" priority="887">
      <iconSet iconSet="3Symbols" showValue="0">
        <cfvo type="percent" val="0"/>
        <cfvo type="num" val="0"/>
        <cfvo type="num" val="1"/>
      </iconSet>
    </cfRule>
  </conditionalFormatting>
  <conditionalFormatting sqref="H1386">
    <cfRule type="iconSet" priority="886">
      <iconSet iconSet="3Symbols" showValue="0">
        <cfvo type="percent" val="0"/>
        <cfvo type="num" val="0"/>
        <cfvo type="num" val="1"/>
      </iconSet>
    </cfRule>
  </conditionalFormatting>
  <conditionalFormatting sqref="H1387">
    <cfRule type="iconSet" priority="885">
      <iconSet iconSet="3Symbols" showValue="0">
        <cfvo type="percent" val="0"/>
        <cfvo type="num" val="0"/>
        <cfvo type="num" val="1"/>
      </iconSet>
    </cfRule>
  </conditionalFormatting>
  <conditionalFormatting sqref="H1388">
    <cfRule type="iconSet" priority="884">
      <iconSet iconSet="3Symbols" showValue="0">
        <cfvo type="percent" val="0"/>
        <cfvo type="num" val="0"/>
        <cfvo type="num" val="1"/>
      </iconSet>
    </cfRule>
  </conditionalFormatting>
  <conditionalFormatting sqref="H1389">
    <cfRule type="iconSet" priority="883">
      <iconSet iconSet="3Symbols" showValue="0">
        <cfvo type="percent" val="0"/>
        <cfvo type="num" val="0"/>
        <cfvo type="num" val="1"/>
      </iconSet>
    </cfRule>
  </conditionalFormatting>
  <conditionalFormatting sqref="H1390">
    <cfRule type="iconSet" priority="882">
      <iconSet iconSet="3Symbols" showValue="0">
        <cfvo type="percent" val="0"/>
        <cfvo type="num" val="0"/>
        <cfvo type="num" val="1"/>
      </iconSet>
    </cfRule>
  </conditionalFormatting>
  <conditionalFormatting sqref="H1392">
    <cfRule type="iconSet" priority="881">
      <iconSet iconSet="3Symbols" showValue="0">
        <cfvo type="percent" val="0"/>
        <cfvo type="num" val="0"/>
        <cfvo type="num" val="1"/>
      </iconSet>
    </cfRule>
  </conditionalFormatting>
  <conditionalFormatting sqref="H1393">
    <cfRule type="iconSet" priority="880">
      <iconSet iconSet="3Symbols" showValue="0">
        <cfvo type="percent" val="0"/>
        <cfvo type="num" val="0"/>
        <cfvo type="num" val="1"/>
      </iconSet>
    </cfRule>
  </conditionalFormatting>
  <conditionalFormatting sqref="H1394">
    <cfRule type="iconSet" priority="879">
      <iconSet iconSet="3Symbols" showValue="0">
        <cfvo type="percent" val="0"/>
        <cfvo type="num" val="0"/>
        <cfvo type="num" val="1"/>
      </iconSet>
    </cfRule>
  </conditionalFormatting>
  <conditionalFormatting sqref="H1395">
    <cfRule type="iconSet" priority="878">
      <iconSet iconSet="3Symbols" showValue="0">
        <cfvo type="percent" val="0"/>
        <cfvo type="num" val="0"/>
        <cfvo type="num" val="1"/>
      </iconSet>
    </cfRule>
  </conditionalFormatting>
  <conditionalFormatting sqref="H1396">
    <cfRule type="iconSet" priority="877">
      <iconSet iconSet="3Symbols" showValue="0">
        <cfvo type="percent" val="0"/>
        <cfvo type="num" val="0"/>
        <cfvo type="num" val="1"/>
      </iconSet>
    </cfRule>
  </conditionalFormatting>
  <conditionalFormatting sqref="H1397">
    <cfRule type="iconSet" priority="876">
      <iconSet iconSet="3Symbols" showValue="0">
        <cfvo type="percent" val="0"/>
        <cfvo type="num" val="0"/>
        <cfvo type="num" val="1"/>
      </iconSet>
    </cfRule>
  </conditionalFormatting>
  <conditionalFormatting sqref="H1398">
    <cfRule type="iconSet" priority="875">
      <iconSet iconSet="3Symbols" showValue="0">
        <cfvo type="percent" val="0"/>
        <cfvo type="num" val="0"/>
        <cfvo type="num" val="1"/>
      </iconSet>
    </cfRule>
  </conditionalFormatting>
  <conditionalFormatting sqref="H1399">
    <cfRule type="iconSet" priority="874">
      <iconSet iconSet="3Symbols" showValue="0">
        <cfvo type="percent" val="0"/>
        <cfvo type="num" val="0"/>
        <cfvo type="num" val="1"/>
      </iconSet>
    </cfRule>
  </conditionalFormatting>
  <conditionalFormatting sqref="H1400">
    <cfRule type="iconSet" priority="873">
      <iconSet iconSet="3Symbols" showValue="0">
        <cfvo type="percent" val="0"/>
        <cfvo type="num" val="0"/>
        <cfvo type="num" val="1"/>
      </iconSet>
    </cfRule>
  </conditionalFormatting>
  <conditionalFormatting sqref="H1401">
    <cfRule type="iconSet" priority="872">
      <iconSet iconSet="3Symbols" showValue="0">
        <cfvo type="percent" val="0"/>
        <cfvo type="num" val="0"/>
        <cfvo type="num" val="1"/>
      </iconSet>
    </cfRule>
  </conditionalFormatting>
  <conditionalFormatting sqref="H1402">
    <cfRule type="iconSet" priority="871">
      <iconSet iconSet="3Symbols" showValue="0">
        <cfvo type="percent" val="0"/>
        <cfvo type="num" val="0"/>
        <cfvo type="num" val="1"/>
      </iconSet>
    </cfRule>
  </conditionalFormatting>
  <conditionalFormatting sqref="H1403">
    <cfRule type="iconSet" priority="870">
      <iconSet iconSet="3Symbols" showValue="0">
        <cfvo type="percent" val="0"/>
        <cfvo type="num" val="0"/>
        <cfvo type="num" val="1"/>
      </iconSet>
    </cfRule>
  </conditionalFormatting>
  <conditionalFormatting sqref="H1405">
    <cfRule type="iconSet" priority="869">
      <iconSet iconSet="3Symbols" showValue="0">
        <cfvo type="percent" val="0"/>
        <cfvo type="num" val="0"/>
        <cfvo type="num" val="1"/>
      </iconSet>
    </cfRule>
  </conditionalFormatting>
  <conditionalFormatting sqref="H1406">
    <cfRule type="iconSet" priority="868">
      <iconSet iconSet="3Symbols" showValue="0">
        <cfvo type="percent" val="0"/>
        <cfvo type="num" val="0"/>
        <cfvo type="num" val="1"/>
      </iconSet>
    </cfRule>
  </conditionalFormatting>
  <conditionalFormatting sqref="H1407">
    <cfRule type="iconSet" priority="867">
      <iconSet iconSet="3Symbols" showValue="0">
        <cfvo type="percent" val="0"/>
        <cfvo type="num" val="0"/>
        <cfvo type="num" val="1"/>
      </iconSet>
    </cfRule>
  </conditionalFormatting>
  <conditionalFormatting sqref="H1408">
    <cfRule type="iconSet" priority="866">
      <iconSet iconSet="3Symbols" showValue="0">
        <cfvo type="percent" val="0"/>
        <cfvo type="num" val="0"/>
        <cfvo type="num" val="1"/>
      </iconSet>
    </cfRule>
  </conditionalFormatting>
  <conditionalFormatting sqref="H1410">
    <cfRule type="iconSet" priority="865">
      <iconSet iconSet="3Symbols" showValue="0">
        <cfvo type="percent" val="0"/>
        <cfvo type="num" val="0"/>
        <cfvo type="num" val="1"/>
      </iconSet>
    </cfRule>
  </conditionalFormatting>
  <conditionalFormatting sqref="H1411">
    <cfRule type="iconSet" priority="864">
      <iconSet iconSet="3Symbols" showValue="0">
        <cfvo type="percent" val="0"/>
        <cfvo type="num" val="0"/>
        <cfvo type="num" val="1"/>
      </iconSet>
    </cfRule>
  </conditionalFormatting>
  <conditionalFormatting sqref="H1412">
    <cfRule type="iconSet" priority="863">
      <iconSet iconSet="3Symbols" showValue="0">
        <cfvo type="percent" val="0"/>
        <cfvo type="num" val="0"/>
        <cfvo type="num" val="1"/>
      </iconSet>
    </cfRule>
  </conditionalFormatting>
  <conditionalFormatting sqref="H1413">
    <cfRule type="iconSet" priority="862">
      <iconSet iconSet="3Symbols" showValue="0">
        <cfvo type="percent" val="0"/>
        <cfvo type="num" val="0"/>
        <cfvo type="num" val="1"/>
      </iconSet>
    </cfRule>
  </conditionalFormatting>
  <conditionalFormatting sqref="H1415">
    <cfRule type="iconSet" priority="861">
      <iconSet iconSet="3Symbols" showValue="0">
        <cfvo type="percent" val="0"/>
        <cfvo type="num" val="0"/>
        <cfvo type="num" val="1"/>
      </iconSet>
    </cfRule>
  </conditionalFormatting>
  <conditionalFormatting sqref="H1416">
    <cfRule type="iconSet" priority="860">
      <iconSet iconSet="3Symbols" showValue="0">
        <cfvo type="percent" val="0"/>
        <cfvo type="num" val="0"/>
        <cfvo type="num" val="1"/>
      </iconSet>
    </cfRule>
  </conditionalFormatting>
  <conditionalFormatting sqref="H1417">
    <cfRule type="iconSet" priority="859">
      <iconSet iconSet="3Symbols" showValue="0">
        <cfvo type="percent" val="0"/>
        <cfvo type="num" val="0"/>
        <cfvo type="num" val="1"/>
      </iconSet>
    </cfRule>
  </conditionalFormatting>
  <conditionalFormatting sqref="H1419">
    <cfRule type="iconSet" priority="858">
      <iconSet iconSet="3Symbols" showValue="0">
        <cfvo type="percent" val="0"/>
        <cfvo type="num" val="0"/>
        <cfvo type="num" val="1"/>
      </iconSet>
    </cfRule>
  </conditionalFormatting>
  <conditionalFormatting sqref="H1420">
    <cfRule type="iconSet" priority="857">
      <iconSet iconSet="3Symbols" showValue="0">
        <cfvo type="percent" val="0"/>
        <cfvo type="num" val="0"/>
        <cfvo type="num" val="1"/>
      </iconSet>
    </cfRule>
  </conditionalFormatting>
  <conditionalFormatting sqref="H1421">
    <cfRule type="iconSet" priority="856">
      <iconSet iconSet="3Symbols" showValue="0">
        <cfvo type="percent" val="0"/>
        <cfvo type="num" val="0"/>
        <cfvo type="num" val="1"/>
      </iconSet>
    </cfRule>
  </conditionalFormatting>
  <conditionalFormatting sqref="H1422">
    <cfRule type="iconSet" priority="855">
      <iconSet iconSet="3Symbols" showValue="0">
        <cfvo type="percent" val="0"/>
        <cfvo type="num" val="0"/>
        <cfvo type="num" val="1"/>
      </iconSet>
    </cfRule>
  </conditionalFormatting>
  <conditionalFormatting sqref="H1423">
    <cfRule type="iconSet" priority="854">
      <iconSet iconSet="3Symbols" showValue="0">
        <cfvo type="percent" val="0"/>
        <cfvo type="num" val="0"/>
        <cfvo type="num" val="1"/>
      </iconSet>
    </cfRule>
  </conditionalFormatting>
  <conditionalFormatting sqref="H1424">
    <cfRule type="iconSet" priority="853">
      <iconSet iconSet="3Symbols" showValue="0">
        <cfvo type="percent" val="0"/>
        <cfvo type="num" val="0"/>
        <cfvo type="num" val="1"/>
      </iconSet>
    </cfRule>
  </conditionalFormatting>
  <conditionalFormatting sqref="H1425">
    <cfRule type="iconSet" priority="852">
      <iconSet iconSet="3Symbols" showValue="0">
        <cfvo type="percent" val="0"/>
        <cfvo type="num" val="0"/>
        <cfvo type="num" val="1"/>
      </iconSet>
    </cfRule>
  </conditionalFormatting>
  <conditionalFormatting sqref="H1426">
    <cfRule type="iconSet" priority="851">
      <iconSet iconSet="3Symbols" showValue="0">
        <cfvo type="percent" val="0"/>
        <cfvo type="num" val="0"/>
        <cfvo type="num" val="1"/>
      </iconSet>
    </cfRule>
  </conditionalFormatting>
  <conditionalFormatting sqref="H1427">
    <cfRule type="iconSet" priority="850">
      <iconSet iconSet="3Symbols" showValue="0">
        <cfvo type="percent" val="0"/>
        <cfvo type="num" val="0"/>
        <cfvo type="num" val="1"/>
      </iconSet>
    </cfRule>
  </conditionalFormatting>
  <conditionalFormatting sqref="H1428">
    <cfRule type="iconSet" priority="849">
      <iconSet iconSet="3Symbols" showValue="0">
        <cfvo type="percent" val="0"/>
        <cfvo type="num" val="0"/>
        <cfvo type="num" val="1"/>
      </iconSet>
    </cfRule>
  </conditionalFormatting>
  <conditionalFormatting sqref="H1429">
    <cfRule type="iconSet" priority="848">
      <iconSet iconSet="3Symbols" showValue="0">
        <cfvo type="percent" val="0"/>
        <cfvo type="num" val="0"/>
        <cfvo type="num" val="1"/>
      </iconSet>
    </cfRule>
  </conditionalFormatting>
  <conditionalFormatting sqref="H1450">
    <cfRule type="iconSet" priority="847">
      <iconSet iconSet="3Symbols" showValue="0">
        <cfvo type="percent" val="0"/>
        <cfvo type="num" val="0"/>
        <cfvo type="num" val="1"/>
      </iconSet>
    </cfRule>
  </conditionalFormatting>
  <conditionalFormatting sqref="H1451">
    <cfRule type="iconSet" priority="845">
      <iconSet iconSet="3Symbols" showValue="0">
        <cfvo type="percent" val="0"/>
        <cfvo type="num" val="0"/>
        <cfvo type="num" val="1"/>
      </iconSet>
    </cfRule>
  </conditionalFormatting>
  <conditionalFormatting sqref="H1452">
    <cfRule type="iconSet" priority="846">
      <iconSet iconSet="3Symbols" showValue="0">
        <cfvo type="percent" val="0"/>
        <cfvo type="num" val="0"/>
        <cfvo type="num" val="1"/>
      </iconSet>
    </cfRule>
  </conditionalFormatting>
  <conditionalFormatting sqref="H1453">
    <cfRule type="iconSet" priority="844">
      <iconSet iconSet="3Symbols" showValue="0">
        <cfvo type="percent" val="0"/>
        <cfvo type="num" val="0"/>
        <cfvo type="num" val="1"/>
      </iconSet>
    </cfRule>
  </conditionalFormatting>
  <conditionalFormatting sqref="H1454">
    <cfRule type="iconSet" priority="843">
      <iconSet iconSet="3Symbols" showValue="0">
        <cfvo type="percent" val="0"/>
        <cfvo type="num" val="0"/>
        <cfvo type="num" val="1"/>
      </iconSet>
    </cfRule>
  </conditionalFormatting>
  <conditionalFormatting sqref="H1455">
    <cfRule type="iconSet" priority="842">
      <iconSet iconSet="3Symbols" showValue="0">
        <cfvo type="percent" val="0"/>
        <cfvo type="num" val="0"/>
        <cfvo type="num" val="1"/>
      </iconSet>
    </cfRule>
  </conditionalFormatting>
  <conditionalFormatting sqref="H1456">
    <cfRule type="iconSet" priority="841">
      <iconSet iconSet="3Symbols" showValue="0">
        <cfvo type="percent" val="0"/>
        <cfvo type="num" val="0"/>
        <cfvo type="num" val="1"/>
      </iconSet>
    </cfRule>
  </conditionalFormatting>
  <conditionalFormatting sqref="H1457">
    <cfRule type="iconSet" priority="840">
      <iconSet iconSet="3Symbols" showValue="0">
        <cfvo type="percent" val="0"/>
        <cfvo type="num" val="0"/>
        <cfvo type="num" val="1"/>
      </iconSet>
    </cfRule>
  </conditionalFormatting>
  <conditionalFormatting sqref="H1458">
    <cfRule type="iconSet" priority="839">
      <iconSet iconSet="3Symbols" showValue="0">
        <cfvo type="percent" val="0"/>
        <cfvo type="num" val="0"/>
        <cfvo type="num" val="1"/>
      </iconSet>
    </cfRule>
  </conditionalFormatting>
  <conditionalFormatting sqref="H1459">
    <cfRule type="iconSet" priority="838">
      <iconSet iconSet="3Symbols" showValue="0">
        <cfvo type="percent" val="0"/>
        <cfvo type="num" val="0"/>
        <cfvo type="num" val="1"/>
      </iconSet>
    </cfRule>
  </conditionalFormatting>
  <conditionalFormatting sqref="H1492">
    <cfRule type="iconSet" priority="837">
      <iconSet iconSet="3Symbols" showValue="0">
        <cfvo type="percent" val="0"/>
        <cfvo type="num" val="0"/>
        <cfvo type="num" val="1"/>
      </iconSet>
    </cfRule>
  </conditionalFormatting>
  <conditionalFormatting sqref="H1493">
    <cfRule type="iconSet" priority="836">
      <iconSet iconSet="3Symbols" showValue="0">
        <cfvo type="percent" val="0"/>
        <cfvo type="num" val="0"/>
        <cfvo type="num" val="1"/>
      </iconSet>
    </cfRule>
  </conditionalFormatting>
  <conditionalFormatting sqref="H1495">
    <cfRule type="iconSet" priority="835">
      <iconSet iconSet="3Symbols" showValue="0">
        <cfvo type="percent" val="0"/>
        <cfvo type="num" val="0"/>
        <cfvo type="num" val="1"/>
      </iconSet>
    </cfRule>
  </conditionalFormatting>
  <conditionalFormatting sqref="H1496">
    <cfRule type="iconSet" priority="834">
      <iconSet iconSet="3Symbols" showValue="0">
        <cfvo type="percent" val="0"/>
        <cfvo type="num" val="0"/>
        <cfvo type="num" val="1"/>
      </iconSet>
    </cfRule>
  </conditionalFormatting>
  <conditionalFormatting sqref="H1497">
    <cfRule type="iconSet" priority="833">
      <iconSet iconSet="3Symbols" showValue="0">
        <cfvo type="percent" val="0"/>
        <cfvo type="num" val="0"/>
        <cfvo type="num" val="1"/>
      </iconSet>
    </cfRule>
  </conditionalFormatting>
  <conditionalFormatting sqref="H1494">
    <cfRule type="iconSet" priority="832">
      <iconSet iconSet="3Symbols" showValue="0">
        <cfvo type="percent" val="0"/>
        <cfvo type="num" val="0"/>
        <cfvo type="num" val="1"/>
      </iconSet>
    </cfRule>
  </conditionalFormatting>
  <conditionalFormatting sqref="H1498">
    <cfRule type="iconSet" priority="831">
      <iconSet iconSet="3Symbols" showValue="0">
        <cfvo type="percent" val="0"/>
        <cfvo type="num" val="0"/>
        <cfvo type="num" val="1"/>
      </iconSet>
    </cfRule>
  </conditionalFormatting>
  <conditionalFormatting sqref="H1500">
    <cfRule type="iconSet" priority="830">
      <iconSet iconSet="3Symbols" showValue="0">
        <cfvo type="percent" val="0"/>
        <cfvo type="num" val="0"/>
        <cfvo type="num" val="1"/>
      </iconSet>
    </cfRule>
  </conditionalFormatting>
  <conditionalFormatting sqref="H1501">
    <cfRule type="iconSet" priority="829">
      <iconSet iconSet="3Symbols" showValue="0">
        <cfvo type="percent" val="0"/>
        <cfvo type="num" val="0"/>
        <cfvo type="num" val="1"/>
      </iconSet>
    </cfRule>
  </conditionalFormatting>
  <conditionalFormatting sqref="H1502">
    <cfRule type="iconSet" priority="828">
      <iconSet iconSet="3Symbols" showValue="0">
        <cfvo type="percent" val="0"/>
        <cfvo type="num" val="0"/>
        <cfvo type="num" val="1"/>
      </iconSet>
    </cfRule>
  </conditionalFormatting>
  <conditionalFormatting sqref="H1499">
    <cfRule type="iconSet" priority="827">
      <iconSet iconSet="3Symbols" showValue="0">
        <cfvo type="percent" val="0"/>
        <cfvo type="num" val="0"/>
        <cfvo type="num" val="1"/>
      </iconSet>
    </cfRule>
  </conditionalFormatting>
  <conditionalFormatting sqref="H1503:H1515">
    <cfRule type="iconSet" priority="826">
      <iconSet iconSet="3Symbols" showValue="0">
        <cfvo type="percent" val="0"/>
        <cfvo type="num" val="0"/>
        <cfvo type="num" val="1"/>
      </iconSet>
    </cfRule>
  </conditionalFormatting>
  <conditionalFormatting sqref="H1516">
    <cfRule type="iconSet" priority="825">
      <iconSet iconSet="3Symbols" showValue="0">
        <cfvo type="percent" val="0"/>
        <cfvo type="num" val="0"/>
        <cfvo type="num" val="1"/>
      </iconSet>
    </cfRule>
  </conditionalFormatting>
  <conditionalFormatting sqref="H1521">
    <cfRule type="iconSet" priority="824">
      <iconSet iconSet="3Symbols" showValue="0">
        <cfvo type="percent" val="0"/>
        <cfvo type="num" val="0"/>
        <cfvo type="num" val="1"/>
      </iconSet>
    </cfRule>
  </conditionalFormatting>
  <conditionalFormatting sqref="H1530">
    <cfRule type="iconSet" priority="823">
      <iconSet iconSet="3Symbols" showValue="0">
        <cfvo type="percent" val="0"/>
        <cfvo type="num" val="0"/>
        <cfvo type="num" val="1"/>
      </iconSet>
    </cfRule>
  </conditionalFormatting>
  <conditionalFormatting sqref="H1543">
    <cfRule type="iconSet" priority="822">
      <iconSet iconSet="3Symbols" showValue="0">
        <cfvo type="percent" val="0"/>
        <cfvo type="num" val="0"/>
        <cfvo type="num" val="1"/>
      </iconSet>
    </cfRule>
  </conditionalFormatting>
  <conditionalFormatting sqref="H1548">
    <cfRule type="iconSet" priority="821">
      <iconSet iconSet="3Symbols" showValue="0">
        <cfvo type="percent" val="0"/>
        <cfvo type="num" val="0"/>
        <cfvo type="num" val="1"/>
      </iconSet>
    </cfRule>
  </conditionalFormatting>
  <conditionalFormatting sqref="H1553">
    <cfRule type="iconSet" priority="820">
      <iconSet iconSet="3Symbols" showValue="0">
        <cfvo type="percent" val="0"/>
        <cfvo type="num" val="0"/>
        <cfvo type="num" val="1"/>
      </iconSet>
    </cfRule>
  </conditionalFormatting>
  <conditionalFormatting sqref="H1557">
    <cfRule type="iconSet" priority="819">
      <iconSet iconSet="3Symbols" showValue="0">
        <cfvo type="percent" val="0"/>
        <cfvo type="num" val="0"/>
        <cfvo type="num" val="1"/>
      </iconSet>
    </cfRule>
  </conditionalFormatting>
  <conditionalFormatting sqref="H1517">
    <cfRule type="iconSet" priority="818">
      <iconSet iconSet="3Symbols" showValue="0">
        <cfvo type="percent" val="0"/>
        <cfvo type="num" val="0"/>
        <cfvo type="num" val="1"/>
      </iconSet>
    </cfRule>
  </conditionalFormatting>
  <conditionalFormatting sqref="H1518">
    <cfRule type="iconSet" priority="817">
      <iconSet iconSet="3Symbols" showValue="0">
        <cfvo type="percent" val="0"/>
        <cfvo type="num" val="0"/>
        <cfvo type="num" val="1"/>
      </iconSet>
    </cfRule>
  </conditionalFormatting>
  <conditionalFormatting sqref="H1519">
    <cfRule type="iconSet" priority="816">
      <iconSet iconSet="3Symbols" showValue="0">
        <cfvo type="percent" val="0"/>
        <cfvo type="num" val="0"/>
        <cfvo type="num" val="1"/>
      </iconSet>
    </cfRule>
  </conditionalFormatting>
  <conditionalFormatting sqref="H1520">
    <cfRule type="iconSet" priority="815">
      <iconSet iconSet="3Symbols" showValue="0">
        <cfvo type="percent" val="0"/>
        <cfvo type="num" val="0"/>
        <cfvo type="num" val="1"/>
      </iconSet>
    </cfRule>
  </conditionalFormatting>
  <conditionalFormatting sqref="H1522">
    <cfRule type="iconSet" priority="814">
      <iconSet iconSet="3Symbols" showValue="0">
        <cfvo type="percent" val="0"/>
        <cfvo type="num" val="0"/>
        <cfvo type="num" val="1"/>
      </iconSet>
    </cfRule>
  </conditionalFormatting>
  <conditionalFormatting sqref="H1523">
    <cfRule type="iconSet" priority="813">
      <iconSet iconSet="3Symbols" showValue="0">
        <cfvo type="percent" val="0"/>
        <cfvo type="num" val="0"/>
        <cfvo type="num" val="1"/>
      </iconSet>
    </cfRule>
  </conditionalFormatting>
  <conditionalFormatting sqref="H1524">
    <cfRule type="iconSet" priority="812">
      <iconSet iconSet="3Symbols" showValue="0">
        <cfvo type="percent" val="0"/>
        <cfvo type="num" val="0"/>
        <cfvo type="num" val="1"/>
      </iconSet>
    </cfRule>
  </conditionalFormatting>
  <conditionalFormatting sqref="H1525">
    <cfRule type="iconSet" priority="811">
      <iconSet iconSet="3Symbols" showValue="0">
        <cfvo type="percent" val="0"/>
        <cfvo type="num" val="0"/>
        <cfvo type="num" val="1"/>
      </iconSet>
    </cfRule>
  </conditionalFormatting>
  <conditionalFormatting sqref="H1526">
    <cfRule type="iconSet" priority="810">
      <iconSet iconSet="3Symbols" showValue="0">
        <cfvo type="percent" val="0"/>
        <cfvo type="num" val="0"/>
        <cfvo type="num" val="1"/>
      </iconSet>
    </cfRule>
  </conditionalFormatting>
  <conditionalFormatting sqref="H1527">
    <cfRule type="iconSet" priority="809">
      <iconSet iconSet="3Symbols" showValue="0">
        <cfvo type="percent" val="0"/>
        <cfvo type="num" val="0"/>
        <cfvo type="num" val="1"/>
      </iconSet>
    </cfRule>
  </conditionalFormatting>
  <conditionalFormatting sqref="H1528">
    <cfRule type="iconSet" priority="808">
      <iconSet iconSet="3Symbols" showValue="0">
        <cfvo type="percent" val="0"/>
        <cfvo type="num" val="0"/>
        <cfvo type="num" val="1"/>
      </iconSet>
    </cfRule>
  </conditionalFormatting>
  <conditionalFormatting sqref="H1529">
    <cfRule type="iconSet" priority="807">
      <iconSet iconSet="3Symbols" showValue="0">
        <cfvo type="percent" val="0"/>
        <cfvo type="num" val="0"/>
        <cfvo type="num" val="1"/>
      </iconSet>
    </cfRule>
  </conditionalFormatting>
  <conditionalFormatting sqref="H1531">
    <cfRule type="iconSet" priority="806">
      <iconSet iconSet="3Symbols" showValue="0">
        <cfvo type="percent" val="0"/>
        <cfvo type="num" val="0"/>
        <cfvo type="num" val="1"/>
      </iconSet>
    </cfRule>
  </conditionalFormatting>
  <conditionalFormatting sqref="H1532">
    <cfRule type="iconSet" priority="805">
      <iconSet iconSet="3Symbols" showValue="0">
        <cfvo type="percent" val="0"/>
        <cfvo type="num" val="0"/>
        <cfvo type="num" val="1"/>
      </iconSet>
    </cfRule>
  </conditionalFormatting>
  <conditionalFormatting sqref="H1533">
    <cfRule type="iconSet" priority="804">
      <iconSet iconSet="3Symbols" showValue="0">
        <cfvo type="percent" val="0"/>
        <cfvo type="num" val="0"/>
        <cfvo type="num" val="1"/>
      </iconSet>
    </cfRule>
  </conditionalFormatting>
  <conditionalFormatting sqref="H1534">
    <cfRule type="iconSet" priority="803">
      <iconSet iconSet="3Symbols" showValue="0">
        <cfvo type="percent" val="0"/>
        <cfvo type="num" val="0"/>
        <cfvo type="num" val="1"/>
      </iconSet>
    </cfRule>
  </conditionalFormatting>
  <conditionalFormatting sqref="H1535">
    <cfRule type="iconSet" priority="802">
      <iconSet iconSet="3Symbols" showValue="0">
        <cfvo type="percent" val="0"/>
        <cfvo type="num" val="0"/>
        <cfvo type="num" val="1"/>
      </iconSet>
    </cfRule>
  </conditionalFormatting>
  <conditionalFormatting sqref="H1536">
    <cfRule type="iconSet" priority="801">
      <iconSet iconSet="3Symbols" showValue="0">
        <cfvo type="percent" val="0"/>
        <cfvo type="num" val="0"/>
        <cfvo type="num" val="1"/>
      </iconSet>
    </cfRule>
  </conditionalFormatting>
  <conditionalFormatting sqref="H1537">
    <cfRule type="iconSet" priority="800">
      <iconSet iconSet="3Symbols" showValue="0">
        <cfvo type="percent" val="0"/>
        <cfvo type="num" val="0"/>
        <cfvo type="num" val="1"/>
      </iconSet>
    </cfRule>
  </conditionalFormatting>
  <conditionalFormatting sqref="H1538">
    <cfRule type="iconSet" priority="799">
      <iconSet iconSet="3Symbols" showValue="0">
        <cfvo type="percent" val="0"/>
        <cfvo type="num" val="0"/>
        <cfvo type="num" val="1"/>
      </iconSet>
    </cfRule>
  </conditionalFormatting>
  <conditionalFormatting sqref="H1539">
    <cfRule type="iconSet" priority="798">
      <iconSet iconSet="3Symbols" showValue="0">
        <cfvo type="percent" val="0"/>
        <cfvo type="num" val="0"/>
        <cfvo type="num" val="1"/>
      </iconSet>
    </cfRule>
  </conditionalFormatting>
  <conditionalFormatting sqref="H1540">
    <cfRule type="iconSet" priority="797">
      <iconSet iconSet="3Symbols" showValue="0">
        <cfvo type="percent" val="0"/>
        <cfvo type="num" val="0"/>
        <cfvo type="num" val="1"/>
      </iconSet>
    </cfRule>
  </conditionalFormatting>
  <conditionalFormatting sqref="H1541">
    <cfRule type="iconSet" priority="796">
      <iconSet iconSet="3Symbols" showValue="0">
        <cfvo type="percent" val="0"/>
        <cfvo type="num" val="0"/>
        <cfvo type="num" val="1"/>
      </iconSet>
    </cfRule>
  </conditionalFormatting>
  <conditionalFormatting sqref="H1542">
    <cfRule type="iconSet" priority="795">
      <iconSet iconSet="3Symbols" showValue="0">
        <cfvo type="percent" val="0"/>
        <cfvo type="num" val="0"/>
        <cfvo type="num" val="1"/>
      </iconSet>
    </cfRule>
  </conditionalFormatting>
  <conditionalFormatting sqref="H1544">
    <cfRule type="iconSet" priority="794">
      <iconSet iconSet="3Symbols" showValue="0">
        <cfvo type="percent" val="0"/>
        <cfvo type="num" val="0"/>
        <cfvo type="num" val="1"/>
      </iconSet>
    </cfRule>
  </conditionalFormatting>
  <conditionalFormatting sqref="H1545">
    <cfRule type="iconSet" priority="793">
      <iconSet iconSet="3Symbols" showValue="0">
        <cfvo type="percent" val="0"/>
        <cfvo type="num" val="0"/>
        <cfvo type="num" val="1"/>
      </iconSet>
    </cfRule>
  </conditionalFormatting>
  <conditionalFormatting sqref="H1546">
    <cfRule type="iconSet" priority="792">
      <iconSet iconSet="3Symbols" showValue="0">
        <cfvo type="percent" val="0"/>
        <cfvo type="num" val="0"/>
        <cfvo type="num" val="1"/>
      </iconSet>
    </cfRule>
  </conditionalFormatting>
  <conditionalFormatting sqref="H1547">
    <cfRule type="iconSet" priority="791">
      <iconSet iconSet="3Symbols" showValue="0">
        <cfvo type="percent" val="0"/>
        <cfvo type="num" val="0"/>
        <cfvo type="num" val="1"/>
      </iconSet>
    </cfRule>
  </conditionalFormatting>
  <conditionalFormatting sqref="H1549">
    <cfRule type="iconSet" priority="790">
      <iconSet iconSet="3Symbols" showValue="0">
        <cfvo type="percent" val="0"/>
        <cfvo type="num" val="0"/>
        <cfvo type="num" val="1"/>
      </iconSet>
    </cfRule>
  </conditionalFormatting>
  <conditionalFormatting sqref="H1550">
    <cfRule type="iconSet" priority="789">
      <iconSet iconSet="3Symbols" showValue="0">
        <cfvo type="percent" val="0"/>
        <cfvo type="num" val="0"/>
        <cfvo type="num" val="1"/>
      </iconSet>
    </cfRule>
  </conditionalFormatting>
  <conditionalFormatting sqref="H1551">
    <cfRule type="iconSet" priority="788">
      <iconSet iconSet="3Symbols" showValue="0">
        <cfvo type="percent" val="0"/>
        <cfvo type="num" val="0"/>
        <cfvo type="num" val="1"/>
      </iconSet>
    </cfRule>
  </conditionalFormatting>
  <conditionalFormatting sqref="H1552">
    <cfRule type="iconSet" priority="787">
      <iconSet iconSet="3Symbols" showValue="0">
        <cfvo type="percent" val="0"/>
        <cfvo type="num" val="0"/>
        <cfvo type="num" val="1"/>
      </iconSet>
    </cfRule>
  </conditionalFormatting>
  <conditionalFormatting sqref="H1554">
    <cfRule type="iconSet" priority="786">
      <iconSet iconSet="3Symbols" showValue="0">
        <cfvo type="percent" val="0"/>
        <cfvo type="num" val="0"/>
        <cfvo type="num" val="1"/>
      </iconSet>
    </cfRule>
  </conditionalFormatting>
  <conditionalFormatting sqref="H1555">
    <cfRule type="iconSet" priority="785">
      <iconSet iconSet="3Symbols" showValue="0">
        <cfvo type="percent" val="0"/>
        <cfvo type="num" val="0"/>
        <cfvo type="num" val="1"/>
      </iconSet>
    </cfRule>
  </conditionalFormatting>
  <conditionalFormatting sqref="H1556">
    <cfRule type="iconSet" priority="784">
      <iconSet iconSet="3Symbols" showValue="0">
        <cfvo type="percent" val="0"/>
        <cfvo type="num" val="0"/>
        <cfvo type="num" val="1"/>
      </iconSet>
    </cfRule>
  </conditionalFormatting>
  <conditionalFormatting sqref="H1558">
    <cfRule type="iconSet" priority="783">
      <iconSet iconSet="3Symbols" showValue="0">
        <cfvo type="percent" val="0"/>
        <cfvo type="num" val="0"/>
        <cfvo type="num" val="1"/>
      </iconSet>
    </cfRule>
  </conditionalFormatting>
  <conditionalFormatting sqref="H1559">
    <cfRule type="iconSet" priority="782">
      <iconSet iconSet="3Symbols" showValue="0">
        <cfvo type="percent" val="0"/>
        <cfvo type="num" val="0"/>
        <cfvo type="num" val="1"/>
      </iconSet>
    </cfRule>
  </conditionalFormatting>
  <conditionalFormatting sqref="H1560">
    <cfRule type="iconSet" priority="781">
      <iconSet iconSet="3Symbols" showValue="0">
        <cfvo type="percent" val="0"/>
        <cfvo type="num" val="0"/>
        <cfvo type="num" val="1"/>
      </iconSet>
    </cfRule>
  </conditionalFormatting>
  <conditionalFormatting sqref="H1561">
    <cfRule type="iconSet" priority="780">
      <iconSet iconSet="3Symbols" showValue="0">
        <cfvo type="percent" val="0"/>
        <cfvo type="num" val="0"/>
        <cfvo type="num" val="1"/>
      </iconSet>
    </cfRule>
  </conditionalFormatting>
  <conditionalFormatting sqref="H1562">
    <cfRule type="iconSet" priority="779">
      <iconSet iconSet="3Symbols" showValue="0">
        <cfvo type="percent" val="0"/>
        <cfvo type="num" val="0"/>
        <cfvo type="num" val="1"/>
      </iconSet>
    </cfRule>
  </conditionalFormatting>
  <conditionalFormatting sqref="H1563">
    <cfRule type="iconSet" priority="778">
      <iconSet iconSet="3Symbols" showValue="0">
        <cfvo type="percent" val="0"/>
        <cfvo type="num" val="0"/>
        <cfvo type="num" val="1"/>
      </iconSet>
    </cfRule>
  </conditionalFormatting>
  <conditionalFormatting sqref="H1564">
    <cfRule type="iconSet" priority="777">
      <iconSet iconSet="3Symbols" showValue="0">
        <cfvo type="percent" val="0"/>
        <cfvo type="num" val="0"/>
        <cfvo type="num" val="1"/>
      </iconSet>
    </cfRule>
  </conditionalFormatting>
  <conditionalFormatting sqref="H1565">
    <cfRule type="iconSet" priority="776">
      <iconSet iconSet="3Symbols" showValue="0">
        <cfvo type="percent" val="0"/>
        <cfvo type="num" val="0"/>
        <cfvo type="num" val="1"/>
      </iconSet>
    </cfRule>
  </conditionalFormatting>
  <conditionalFormatting sqref="H1566">
    <cfRule type="iconSet" priority="775">
      <iconSet iconSet="3Symbols" showValue="0">
        <cfvo type="percent" val="0"/>
        <cfvo type="num" val="0"/>
        <cfvo type="num" val="1"/>
      </iconSet>
    </cfRule>
  </conditionalFormatting>
  <conditionalFormatting sqref="H1437">
    <cfRule type="iconSet" priority="774">
      <iconSet iconSet="3Symbols" showValue="0">
        <cfvo type="percent" val="0"/>
        <cfvo type="num" val="0"/>
        <cfvo type="num" val="1"/>
      </iconSet>
    </cfRule>
  </conditionalFormatting>
  <conditionalFormatting sqref="H1440">
    <cfRule type="iconSet" priority="773">
      <iconSet iconSet="3Symbols" showValue="0">
        <cfvo type="percent" val="0"/>
        <cfvo type="num" val="0"/>
        <cfvo type="num" val="1"/>
      </iconSet>
    </cfRule>
  </conditionalFormatting>
  <conditionalFormatting sqref="H1441">
    <cfRule type="iconSet" priority="772">
      <iconSet iconSet="3Symbols" showValue="0">
        <cfvo type="percent" val="0"/>
        <cfvo type="num" val="0"/>
        <cfvo type="num" val="1"/>
      </iconSet>
    </cfRule>
  </conditionalFormatting>
  <conditionalFormatting sqref="H1442">
    <cfRule type="iconSet" priority="771">
      <iconSet iconSet="3Symbols" showValue="0">
        <cfvo type="percent" val="0"/>
        <cfvo type="num" val="0"/>
        <cfvo type="num" val="1"/>
      </iconSet>
    </cfRule>
  </conditionalFormatting>
  <conditionalFormatting sqref="H1443">
    <cfRule type="iconSet" priority="770">
      <iconSet iconSet="3Symbols" showValue="0">
        <cfvo type="percent" val="0"/>
        <cfvo type="num" val="0"/>
        <cfvo type="num" val="1"/>
      </iconSet>
    </cfRule>
  </conditionalFormatting>
  <conditionalFormatting sqref="H1444">
    <cfRule type="iconSet" priority="769">
      <iconSet iconSet="3Symbols" showValue="0">
        <cfvo type="percent" val="0"/>
        <cfvo type="num" val="0"/>
        <cfvo type="num" val="1"/>
      </iconSet>
    </cfRule>
  </conditionalFormatting>
  <conditionalFormatting sqref="H1445">
    <cfRule type="iconSet" priority="768">
      <iconSet iconSet="3Symbols" showValue="0">
        <cfvo type="percent" val="0"/>
        <cfvo type="num" val="0"/>
        <cfvo type="num" val="1"/>
      </iconSet>
    </cfRule>
  </conditionalFormatting>
  <conditionalFormatting sqref="H1446">
    <cfRule type="iconSet" priority="767">
      <iconSet iconSet="3Symbols" showValue="0">
        <cfvo type="percent" val="0"/>
        <cfvo type="num" val="0"/>
        <cfvo type="num" val="1"/>
      </iconSet>
    </cfRule>
  </conditionalFormatting>
  <conditionalFormatting sqref="H1438">
    <cfRule type="iconSet" priority="765">
      <iconSet iconSet="3Symbols" showValue="0">
        <cfvo type="percent" val="0"/>
        <cfvo type="num" val="0"/>
        <cfvo type="num" val="1"/>
      </iconSet>
    </cfRule>
  </conditionalFormatting>
  <conditionalFormatting sqref="H1439">
    <cfRule type="iconSet" priority="766">
      <iconSet iconSet="3Symbols" showValue="0">
        <cfvo type="percent" val="0"/>
        <cfvo type="num" val="0"/>
        <cfvo type="num" val="1"/>
      </iconSet>
    </cfRule>
  </conditionalFormatting>
  <conditionalFormatting sqref="H1436">
    <cfRule type="iconSet" priority="764">
      <iconSet iconSet="3Symbols" showValue="0">
        <cfvo type="percent" val="0"/>
        <cfvo type="num" val="0"/>
        <cfvo type="num" val="1"/>
      </iconSet>
    </cfRule>
  </conditionalFormatting>
  <conditionalFormatting sqref="H1343:H1347">
    <cfRule type="iconSet" priority="763">
      <iconSet iconSet="3Symbols" showValue="0">
        <cfvo type="percent" val="0"/>
        <cfvo type="num" val="0"/>
        <cfvo type="num" val="1"/>
      </iconSet>
    </cfRule>
  </conditionalFormatting>
  <conditionalFormatting sqref="H1435">
    <cfRule type="iconSet" priority="762">
      <iconSet iconSet="3Symbols" showValue="0">
        <cfvo type="percent" val="0"/>
        <cfvo type="num" val="0"/>
        <cfvo type="num" val="1"/>
      </iconSet>
    </cfRule>
  </conditionalFormatting>
  <conditionalFormatting sqref="H1463:H1467">
    <cfRule type="iconSet" priority="928">
      <iconSet iconSet="3Symbols" showValue="0">
        <cfvo type="percent" val="0"/>
        <cfvo type="num" val="0"/>
        <cfvo type="num" val="1"/>
      </iconSet>
    </cfRule>
  </conditionalFormatting>
  <conditionalFormatting sqref="C1377:E1437 C1341:E1354 E1447:E1448 F1341:G1363 E1355:E1363 E1366:F1376 C1355:D1376 E1364:G1365 G1366:G1435 F1377:F1435 C1492:E1493 F1492:G1502 E1494:E1502 E1505:F1515 C1494:D1515 E1503:G1504 C1516:F1566 G1505:G1566 C1440:D1448 E1440:G1446 C1438:G1439 C1460:G1491 F1448:G1459 C1449:E1459">
    <cfRule type="expression" dxfId="701" priority="929">
      <formula>$H1341&lt;0</formula>
    </cfRule>
    <cfRule type="expression" dxfId="700" priority="930">
      <formula>(IF($C1341=1,1,0)=1)</formula>
    </cfRule>
    <cfRule type="expression" dxfId="699" priority="931">
      <formula>(IF($C1341=2,1,0)=1)</formula>
    </cfRule>
    <cfRule type="expression" dxfId="698" priority="932">
      <formula>(IF($C1341=3,1,0)=1)</formula>
    </cfRule>
    <cfRule type="expression" dxfId="697" priority="933">
      <formula>(IF($C1341=4,1,0)=1)</formula>
    </cfRule>
    <cfRule type="expression" dxfId="696" priority="934">
      <formula>(IF($C1341=5,1,0)=1)</formula>
    </cfRule>
    <cfRule type="expression" dxfId="695" priority="935">
      <formula>(IF($C1341=6,1,0)=1)</formula>
    </cfRule>
    <cfRule type="expression" dxfId="694" priority="936">
      <formula>(IF($C1341=7,1,0)=1)</formula>
    </cfRule>
    <cfRule type="expression" dxfId="693" priority="937">
      <formula>(IF($C1341=8,1,0)=1)</formula>
    </cfRule>
    <cfRule type="expression" dxfId="692" priority="938">
      <formula>(IF($C1341=9,1,0)=1)</formula>
    </cfRule>
    <cfRule type="expression" dxfId="691" priority="939">
      <formula>$H1341=1</formula>
    </cfRule>
  </conditionalFormatting>
  <conditionalFormatting sqref="S1341:S1566">
    <cfRule type="dataBar" priority="761">
      <dataBar>
        <cfvo type="num" val="0"/>
        <cfvo type="num" val="1"/>
        <color theme="6" tint="0.39997558519241921"/>
      </dataBar>
    </cfRule>
  </conditionalFormatting>
  <conditionalFormatting sqref="H1567">
    <cfRule type="iconSet" priority="747">
      <iconSet iconSet="3Symbols" showValue="0">
        <cfvo type="percent" val="0"/>
        <cfvo type="num" val="0"/>
        <cfvo type="num" val="1"/>
      </iconSet>
    </cfRule>
  </conditionalFormatting>
  <conditionalFormatting sqref="H1573:H1575">
    <cfRule type="iconSet" priority="748">
      <iconSet iconSet="3Symbols" showValue="0">
        <cfvo type="percent" val="0"/>
        <cfvo type="num" val="0"/>
        <cfvo type="num" val="1"/>
      </iconSet>
    </cfRule>
  </conditionalFormatting>
  <conditionalFormatting sqref="H1568">
    <cfRule type="iconSet" priority="746">
      <iconSet iconSet="3Symbols" showValue="0">
        <cfvo type="percent" val="0"/>
        <cfvo type="num" val="0"/>
        <cfvo type="num" val="1"/>
      </iconSet>
    </cfRule>
  </conditionalFormatting>
  <conditionalFormatting sqref="H1576">
    <cfRule type="iconSet" priority="745">
      <iconSet iconSet="3Symbols" showValue="0">
        <cfvo type="percent" val="0"/>
        <cfvo type="num" val="0"/>
        <cfvo type="num" val="1"/>
      </iconSet>
    </cfRule>
  </conditionalFormatting>
  <conditionalFormatting sqref="H1569">
    <cfRule type="iconSet" priority="744">
      <iconSet iconSet="3Symbols" showValue="0">
        <cfvo type="percent" val="0"/>
        <cfvo type="num" val="0"/>
        <cfvo type="num" val="1"/>
      </iconSet>
    </cfRule>
  </conditionalFormatting>
  <conditionalFormatting sqref="H1572">
    <cfRule type="iconSet" priority="743">
      <iconSet iconSet="3Symbols" showValue="0">
        <cfvo type="percent" val="0"/>
        <cfvo type="num" val="0"/>
        <cfvo type="num" val="1"/>
      </iconSet>
    </cfRule>
  </conditionalFormatting>
  <conditionalFormatting sqref="H1571">
    <cfRule type="iconSet" priority="742">
      <iconSet iconSet="3Symbols" showValue="0">
        <cfvo type="percent" val="0"/>
        <cfvo type="num" val="0"/>
        <cfvo type="num" val="1"/>
      </iconSet>
    </cfRule>
  </conditionalFormatting>
  <conditionalFormatting sqref="H1570">
    <cfRule type="iconSet" priority="741">
      <iconSet iconSet="3Symbols" showValue="0">
        <cfvo type="percent" val="0"/>
        <cfvo type="num" val="0"/>
        <cfvo type="num" val="1"/>
      </iconSet>
    </cfRule>
  </conditionalFormatting>
  <conditionalFormatting sqref="H1581">
    <cfRule type="iconSet" priority="740">
      <iconSet iconSet="3Symbols" showValue="0">
        <cfvo type="percent" val="0"/>
        <cfvo type="num" val="0"/>
        <cfvo type="num" val="1"/>
      </iconSet>
    </cfRule>
  </conditionalFormatting>
  <conditionalFormatting sqref="H1582">
    <cfRule type="iconSet" priority="739">
      <iconSet iconSet="3Symbols" showValue="0">
        <cfvo type="percent" val="0"/>
        <cfvo type="num" val="0"/>
        <cfvo type="num" val="1"/>
      </iconSet>
    </cfRule>
  </conditionalFormatting>
  <conditionalFormatting sqref="H1584">
    <cfRule type="iconSet" priority="738">
      <iconSet iconSet="3Symbols" showValue="0">
        <cfvo type="percent" val="0"/>
        <cfvo type="num" val="0"/>
        <cfvo type="num" val="1"/>
      </iconSet>
    </cfRule>
  </conditionalFormatting>
  <conditionalFormatting sqref="H1585">
    <cfRule type="iconSet" priority="737">
      <iconSet iconSet="3Symbols" showValue="0">
        <cfvo type="percent" val="0"/>
        <cfvo type="num" val="0"/>
        <cfvo type="num" val="1"/>
      </iconSet>
    </cfRule>
  </conditionalFormatting>
  <conditionalFormatting sqref="H1586">
    <cfRule type="iconSet" priority="736">
      <iconSet iconSet="3Symbols" showValue="0">
        <cfvo type="percent" val="0"/>
        <cfvo type="num" val="0"/>
        <cfvo type="num" val="1"/>
      </iconSet>
    </cfRule>
  </conditionalFormatting>
  <conditionalFormatting sqref="H1583">
    <cfRule type="iconSet" priority="735">
      <iconSet iconSet="3Symbols" showValue="0">
        <cfvo type="percent" val="0"/>
        <cfvo type="num" val="0"/>
        <cfvo type="num" val="1"/>
      </iconSet>
    </cfRule>
  </conditionalFormatting>
  <conditionalFormatting sqref="H1587">
    <cfRule type="iconSet" priority="734">
      <iconSet iconSet="3Symbols" showValue="0">
        <cfvo type="percent" val="0"/>
        <cfvo type="num" val="0"/>
        <cfvo type="num" val="1"/>
      </iconSet>
    </cfRule>
  </conditionalFormatting>
  <conditionalFormatting sqref="H1589">
    <cfRule type="iconSet" priority="733">
      <iconSet iconSet="3Symbols" showValue="0">
        <cfvo type="percent" val="0"/>
        <cfvo type="num" val="0"/>
        <cfvo type="num" val="1"/>
      </iconSet>
    </cfRule>
  </conditionalFormatting>
  <conditionalFormatting sqref="H1590">
    <cfRule type="iconSet" priority="732">
      <iconSet iconSet="3Symbols" showValue="0">
        <cfvo type="percent" val="0"/>
        <cfvo type="num" val="0"/>
        <cfvo type="num" val="1"/>
      </iconSet>
    </cfRule>
  </conditionalFormatting>
  <conditionalFormatting sqref="H1591">
    <cfRule type="iconSet" priority="731">
      <iconSet iconSet="3Symbols" showValue="0">
        <cfvo type="percent" val="0"/>
        <cfvo type="num" val="0"/>
        <cfvo type="num" val="1"/>
      </iconSet>
    </cfRule>
  </conditionalFormatting>
  <conditionalFormatting sqref="H1588">
    <cfRule type="iconSet" priority="730">
      <iconSet iconSet="3Symbols" showValue="0">
        <cfvo type="percent" val="0"/>
        <cfvo type="num" val="0"/>
        <cfvo type="num" val="1"/>
      </iconSet>
    </cfRule>
  </conditionalFormatting>
  <conditionalFormatting sqref="H1592:H1593">
    <cfRule type="iconSet" priority="729">
      <iconSet iconSet="3Symbols" showValue="0">
        <cfvo type="percent" val="0"/>
        <cfvo type="num" val="0"/>
        <cfvo type="num" val="1"/>
      </iconSet>
    </cfRule>
  </conditionalFormatting>
  <conditionalFormatting sqref="H1594">
    <cfRule type="iconSet" priority="728">
      <iconSet iconSet="3Symbols" showValue="0">
        <cfvo type="percent" val="0"/>
        <cfvo type="num" val="0"/>
        <cfvo type="num" val="1"/>
      </iconSet>
    </cfRule>
  </conditionalFormatting>
  <conditionalFormatting sqref="H1599">
    <cfRule type="iconSet" priority="727">
      <iconSet iconSet="3Symbols" showValue="0">
        <cfvo type="percent" val="0"/>
        <cfvo type="num" val="0"/>
        <cfvo type="num" val="1"/>
      </iconSet>
    </cfRule>
  </conditionalFormatting>
  <conditionalFormatting sqref="H1608">
    <cfRule type="iconSet" priority="726">
      <iconSet iconSet="3Symbols" showValue="0">
        <cfvo type="percent" val="0"/>
        <cfvo type="num" val="0"/>
        <cfvo type="num" val="1"/>
      </iconSet>
    </cfRule>
  </conditionalFormatting>
  <conditionalFormatting sqref="H1621">
    <cfRule type="iconSet" priority="725">
      <iconSet iconSet="3Symbols" showValue="0">
        <cfvo type="percent" val="0"/>
        <cfvo type="num" val="0"/>
        <cfvo type="num" val="1"/>
      </iconSet>
    </cfRule>
  </conditionalFormatting>
  <conditionalFormatting sqref="H1626">
    <cfRule type="iconSet" priority="724">
      <iconSet iconSet="3Symbols" showValue="0">
        <cfvo type="percent" val="0"/>
        <cfvo type="num" val="0"/>
        <cfvo type="num" val="1"/>
      </iconSet>
    </cfRule>
  </conditionalFormatting>
  <conditionalFormatting sqref="H1631">
    <cfRule type="iconSet" priority="723">
      <iconSet iconSet="3Symbols" showValue="0">
        <cfvo type="percent" val="0"/>
        <cfvo type="num" val="0"/>
        <cfvo type="num" val="1"/>
      </iconSet>
    </cfRule>
  </conditionalFormatting>
  <conditionalFormatting sqref="H1635">
    <cfRule type="iconSet" priority="722">
      <iconSet iconSet="3Symbols" showValue="0">
        <cfvo type="percent" val="0"/>
        <cfvo type="num" val="0"/>
        <cfvo type="num" val="1"/>
      </iconSet>
    </cfRule>
  </conditionalFormatting>
  <conditionalFormatting sqref="H1595">
    <cfRule type="iconSet" priority="721">
      <iconSet iconSet="3Symbols" showValue="0">
        <cfvo type="percent" val="0"/>
        <cfvo type="num" val="0"/>
        <cfvo type="num" val="1"/>
      </iconSet>
    </cfRule>
  </conditionalFormatting>
  <conditionalFormatting sqref="H1596">
    <cfRule type="iconSet" priority="720">
      <iconSet iconSet="3Symbols" showValue="0">
        <cfvo type="percent" val="0"/>
        <cfvo type="num" val="0"/>
        <cfvo type="num" val="1"/>
      </iconSet>
    </cfRule>
  </conditionalFormatting>
  <conditionalFormatting sqref="H1597">
    <cfRule type="iconSet" priority="719">
      <iconSet iconSet="3Symbols" showValue="0">
        <cfvo type="percent" val="0"/>
        <cfvo type="num" val="0"/>
        <cfvo type="num" val="1"/>
      </iconSet>
    </cfRule>
  </conditionalFormatting>
  <conditionalFormatting sqref="H1598">
    <cfRule type="iconSet" priority="718">
      <iconSet iconSet="3Symbols" showValue="0">
        <cfvo type="percent" val="0"/>
        <cfvo type="num" val="0"/>
        <cfvo type="num" val="1"/>
      </iconSet>
    </cfRule>
  </conditionalFormatting>
  <conditionalFormatting sqref="H1600">
    <cfRule type="iconSet" priority="717">
      <iconSet iconSet="3Symbols" showValue="0">
        <cfvo type="percent" val="0"/>
        <cfvo type="num" val="0"/>
        <cfvo type="num" val="1"/>
      </iconSet>
    </cfRule>
  </conditionalFormatting>
  <conditionalFormatting sqref="H1601">
    <cfRule type="iconSet" priority="716">
      <iconSet iconSet="3Symbols" showValue="0">
        <cfvo type="percent" val="0"/>
        <cfvo type="num" val="0"/>
        <cfvo type="num" val="1"/>
      </iconSet>
    </cfRule>
  </conditionalFormatting>
  <conditionalFormatting sqref="H1602">
    <cfRule type="iconSet" priority="715">
      <iconSet iconSet="3Symbols" showValue="0">
        <cfvo type="percent" val="0"/>
        <cfvo type="num" val="0"/>
        <cfvo type="num" val="1"/>
      </iconSet>
    </cfRule>
  </conditionalFormatting>
  <conditionalFormatting sqref="H1603">
    <cfRule type="iconSet" priority="714">
      <iconSet iconSet="3Symbols" showValue="0">
        <cfvo type="percent" val="0"/>
        <cfvo type="num" val="0"/>
        <cfvo type="num" val="1"/>
      </iconSet>
    </cfRule>
  </conditionalFormatting>
  <conditionalFormatting sqref="H1604">
    <cfRule type="iconSet" priority="713">
      <iconSet iconSet="3Symbols" showValue="0">
        <cfvo type="percent" val="0"/>
        <cfvo type="num" val="0"/>
        <cfvo type="num" val="1"/>
      </iconSet>
    </cfRule>
  </conditionalFormatting>
  <conditionalFormatting sqref="H1605">
    <cfRule type="iconSet" priority="712">
      <iconSet iconSet="3Symbols" showValue="0">
        <cfvo type="percent" val="0"/>
        <cfvo type="num" val="0"/>
        <cfvo type="num" val="1"/>
      </iconSet>
    </cfRule>
  </conditionalFormatting>
  <conditionalFormatting sqref="H1606">
    <cfRule type="iconSet" priority="711">
      <iconSet iconSet="3Symbols" showValue="0">
        <cfvo type="percent" val="0"/>
        <cfvo type="num" val="0"/>
        <cfvo type="num" val="1"/>
      </iconSet>
    </cfRule>
  </conditionalFormatting>
  <conditionalFormatting sqref="H1607">
    <cfRule type="iconSet" priority="710">
      <iconSet iconSet="3Symbols" showValue="0">
        <cfvo type="percent" val="0"/>
        <cfvo type="num" val="0"/>
        <cfvo type="num" val="1"/>
      </iconSet>
    </cfRule>
  </conditionalFormatting>
  <conditionalFormatting sqref="H1609">
    <cfRule type="iconSet" priority="709">
      <iconSet iconSet="3Symbols" showValue="0">
        <cfvo type="percent" val="0"/>
        <cfvo type="num" val="0"/>
        <cfvo type="num" val="1"/>
      </iconSet>
    </cfRule>
  </conditionalFormatting>
  <conditionalFormatting sqref="H1610">
    <cfRule type="iconSet" priority="708">
      <iconSet iconSet="3Symbols" showValue="0">
        <cfvo type="percent" val="0"/>
        <cfvo type="num" val="0"/>
        <cfvo type="num" val="1"/>
      </iconSet>
    </cfRule>
  </conditionalFormatting>
  <conditionalFormatting sqref="H1611">
    <cfRule type="iconSet" priority="707">
      <iconSet iconSet="3Symbols" showValue="0">
        <cfvo type="percent" val="0"/>
        <cfvo type="num" val="0"/>
        <cfvo type="num" val="1"/>
      </iconSet>
    </cfRule>
  </conditionalFormatting>
  <conditionalFormatting sqref="H1612">
    <cfRule type="iconSet" priority="706">
      <iconSet iconSet="3Symbols" showValue="0">
        <cfvo type="percent" val="0"/>
        <cfvo type="num" val="0"/>
        <cfvo type="num" val="1"/>
      </iconSet>
    </cfRule>
  </conditionalFormatting>
  <conditionalFormatting sqref="H1613">
    <cfRule type="iconSet" priority="705">
      <iconSet iconSet="3Symbols" showValue="0">
        <cfvo type="percent" val="0"/>
        <cfvo type="num" val="0"/>
        <cfvo type="num" val="1"/>
      </iconSet>
    </cfRule>
  </conditionalFormatting>
  <conditionalFormatting sqref="H1614">
    <cfRule type="iconSet" priority="704">
      <iconSet iconSet="3Symbols" showValue="0">
        <cfvo type="percent" val="0"/>
        <cfvo type="num" val="0"/>
        <cfvo type="num" val="1"/>
      </iconSet>
    </cfRule>
  </conditionalFormatting>
  <conditionalFormatting sqref="H1615">
    <cfRule type="iconSet" priority="703">
      <iconSet iconSet="3Symbols" showValue="0">
        <cfvo type="percent" val="0"/>
        <cfvo type="num" val="0"/>
        <cfvo type="num" val="1"/>
      </iconSet>
    </cfRule>
  </conditionalFormatting>
  <conditionalFormatting sqref="H1616">
    <cfRule type="iconSet" priority="702">
      <iconSet iconSet="3Symbols" showValue="0">
        <cfvo type="percent" val="0"/>
        <cfvo type="num" val="0"/>
        <cfvo type="num" val="1"/>
      </iconSet>
    </cfRule>
  </conditionalFormatting>
  <conditionalFormatting sqref="H1617">
    <cfRule type="iconSet" priority="701">
      <iconSet iconSet="3Symbols" showValue="0">
        <cfvo type="percent" val="0"/>
        <cfvo type="num" val="0"/>
        <cfvo type="num" val="1"/>
      </iconSet>
    </cfRule>
  </conditionalFormatting>
  <conditionalFormatting sqref="H1618">
    <cfRule type="iconSet" priority="700">
      <iconSet iconSet="3Symbols" showValue="0">
        <cfvo type="percent" val="0"/>
        <cfvo type="num" val="0"/>
        <cfvo type="num" val="1"/>
      </iconSet>
    </cfRule>
  </conditionalFormatting>
  <conditionalFormatting sqref="H1619">
    <cfRule type="iconSet" priority="699">
      <iconSet iconSet="3Symbols" showValue="0">
        <cfvo type="percent" val="0"/>
        <cfvo type="num" val="0"/>
        <cfvo type="num" val="1"/>
      </iconSet>
    </cfRule>
  </conditionalFormatting>
  <conditionalFormatting sqref="H1620">
    <cfRule type="iconSet" priority="698">
      <iconSet iconSet="3Symbols" showValue="0">
        <cfvo type="percent" val="0"/>
        <cfvo type="num" val="0"/>
        <cfvo type="num" val="1"/>
      </iconSet>
    </cfRule>
  </conditionalFormatting>
  <conditionalFormatting sqref="H1622">
    <cfRule type="iconSet" priority="697">
      <iconSet iconSet="3Symbols" showValue="0">
        <cfvo type="percent" val="0"/>
        <cfvo type="num" val="0"/>
        <cfvo type="num" val="1"/>
      </iconSet>
    </cfRule>
  </conditionalFormatting>
  <conditionalFormatting sqref="H1623">
    <cfRule type="iconSet" priority="696">
      <iconSet iconSet="3Symbols" showValue="0">
        <cfvo type="percent" val="0"/>
        <cfvo type="num" val="0"/>
        <cfvo type="num" val="1"/>
      </iconSet>
    </cfRule>
  </conditionalFormatting>
  <conditionalFormatting sqref="H1624">
    <cfRule type="iconSet" priority="695">
      <iconSet iconSet="3Symbols" showValue="0">
        <cfvo type="percent" val="0"/>
        <cfvo type="num" val="0"/>
        <cfvo type="num" val="1"/>
      </iconSet>
    </cfRule>
  </conditionalFormatting>
  <conditionalFormatting sqref="H1625">
    <cfRule type="iconSet" priority="694">
      <iconSet iconSet="3Symbols" showValue="0">
        <cfvo type="percent" val="0"/>
        <cfvo type="num" val="0"/>
        <cfvo type="num" val="1"/>
      </iconSet>
    </cfRule>
  </conditionalFormatting>
  <conditionalFormatting sqref="H1627">
    <cfRule type="iconSet" priority="693">
      <iconSet iconSet="3Symbols" showValue="0">
        <cfvo type="percent" val="0"/>
        <cfvo type="num" val="0"/>
        <cfvo type="num" val="1"/>
      </iconSet>
    </cfRule>
  </conditionalFormatting>
  <conditionalFormatting sqref="H1628">
    <cfRule type="iconSet" priority="692">
      <iconSet iconSet="3Symbols" showValue="0">
        <cfvo type="percent" val="0"/>
        <cfvo type="num" val="0"/>
        <cfvo type="num" val="1"/>
      </iconSet>
    </cfRule>
  </conditionalFormatting>
  <conditionalFormatting sqref="H1629">
    <cfRule type="iconSet" priority="691">
      <iconSet iconSet="3Symbols" showValue="0">
        <cfvo type="percent" val="0"/>
        <cfvo type="num" val="0"/>
        <cfvo type="num" val="1"/>
      </iconSet>
    </cfRule>
  </conditionalFormatting>
  <conditionalFormatting sqref="H1630">
    <cfRule type="iconSet" priority="690">
      <iconSet iconSet="3Symbols" showValue="0">
        <cfvo type="percent" val="0"/>
        <cfvo type="num" val="0"/>
        <cfvo type="num" val="1"/>
      </iconSet>
    </cfRule>
  </conditionalFormatting>
  <conditionalFormatting sqref="H1632">
    <cfRule type="iconSet" priority="689">
      <iconSet iconSet="3Symbols" showValue="0">
        <cfvo type="percent" val="0"/>
        <cfvo type="num" val="0"/>
        <cfvo type="num" val="1"/>
      </iconSet>
    </cfRule>
  </conditionalFormatting>
  <conditionalFormatting sqref="H1633">
    <cfRule type="iconSet" priority="688">
      <iconSet iconSet="3Symbols" showValue="0">
        <cfvo type="percent" val="0"/>
        <cfvo type="num" val="0"/>
        <cfvo type="num" val="1"/>
      </iconSet>
    </cfRule>
  </conditionalFormatting>
  <conditionalFormatting sqref="H1634">
    <cfRule type="iconSet" priority="687">
      <iconSet iconSet="3Symbols" showValue="0">
        <cfvo type="percent" val="0"/>
        <cfvo type="num" val="0"/>
        <cfvo type="num" val="1"/>
      </iconSet>
    </cfRule>
  </conditionalFormatting>
  <conditionalFormatting sqref="H1636">
    <cfRule type="iconSet" priority="686">
      <iconSet iconSet="3Symbols" showValue="0">
        <cfvo type="percent" val="0"/>
        <cfvo type="num" val="0"/>
        <cfvo type="num" val="1"/>
      </iconSet>
    </cfRule>
  </conditionalFormatting>
  <conditionalFormatting sqref="H1637">
    <cfRule type="iconSet" priority="685">
      <iconSet iconSet="3Symbols" showValue="0">
        <cfvo type="percent" val="0"/>
        <cfvo type="num" val="0"/>
        <cfvo type="num" val="1"/>
      </iconSet>
    </cfRule>
  </conditionalFormatting>
  <conditionalFormatting sqref="H1638">
    <cfRule type="iconSet" priority="684">
      <iconSet iconSet="3Symbols" showValue="0">
        <cfvo type="percent" val="0"/>
        <cfvo type="num" val="0"/>
        <cfvo type="num" val="1"/>
      </iconSet>
    </cfRule>
  </conditionalFormatting>
  <conditionalFormatting sqref="H1639">
    <cfRule type="iconSet" priority="683">
      <iconSet iconSet="3Symbols" showValue="0">
        <cfvo type="percent" val="0"/>
        <cfvo type="num" val="0"/>
        <cfvo type="num" val="1"/>
      </iconSet>
    </cfRule>
  </conditionalFormatting>
  <conditionalFormatting sqref="H1640">
    <cfRule type="iconSet" priority="682">
      <iconSet iconSet="3Symbols" showValue="0">
        <cfvo type="percent" val="0"/>
        <cfvo type="num" val="0"/>
        <cfvo type="num" val="1"/>
      </iconSet>
    </cfRule>
  </conditionalFormatting>
  <conditionalFormatting sqref="H1641">
    <cfRule type="iconSet" priority="681">
      <iconSet iconSet="3Symbols" showValue="0">
        <cfvo type="percent" val="0"/>
        <cfvo type="num" val="0"/>
        <cfvo type="num" val="1"/>
      </iconSet>
    </cfRule>
  </conditionalFormatting>
  <conditionalFormatting sqref="H1642">
    <cfRule type="iconSet" priority="680">
      <iconSet iconSet="3Symbols" showValue="0">
        <cfvo type="percent" val="0"/>
        <cfvo type="num" val="0"/>
        <cfvo type="num" val="1"/>
      </iconSet>
    </cfRule>
  </conditionalFormatting>
  <conditionalFormatting sqref="H1643">
    <cfRule type="iconSet" priority="679">
      <iconSet iconSet="3Symbols" showValue="0">
        <cfvo type="percent" val="0"/>
        <cfvo type="num" val="0"/>
        <cfvo type="num" val="1"/>
      </iconSet>
    </cfRule>
  </conditionalFormatting>
  <conditionalFormatting sqref="H1644">
    <cfRule type="iconSet" priority="678">
      <iconSet iconSet="3Symbols" showValue="0">
        <cfvo type="percent" val="0"/>
        <cfvo type="num" val="0"/>
        <cfvo type="num" val="1"/>
      </iconSet>
    </cfRule>
  </conditionalFormatting>
  <conditionalFormatting sqref="H1647">
    <cfRule type="iconSet" priority="677">
      <iconSet iconSet="3Symbols" showValue="0">
        <cfvo type="percent" val="0"/>
        <cfvo type="num" val="0"/>
        <cfvo type="num" val="1"/>
      </iconSet>
    </cfRule>
  </conditionalFormatting>
  <conditionalFormatting sqref="H1645">
    <cfRule type="iconSet" priority="676">
      <iconSet iconSet="3Symbols" showValue="0">
        <cfvo type="percent" val="0"/>
        <cfvo type="num" val="0"/>
        <cfvo type="num" val="1"/>
      </iconSet>
    </cfRule>
  </conditionalFormatting>
  <conditionalFormatting sqref="H1646">
    <cfRule type="iconSet" priority="675">
      <iconSet iconSet="3Symbols" showValue="0">
        <cfvo type="percent" val="0"/>
        <cfvo type="num" val="0"/>
        <cfvo type="num" val="1"/>
      </iconSet>
    </cfRule>
  </conditionalFormatting>
  <conditionalFormatting sqref="H1648">
    <cfRule type="iconSet" priority="673">
      <iconSet iconSet="3Symbols" showValue="0">
        <cfvo type="percent" val="0"/>
        <cfvo type="num" val="0"/>
        <cfvo type="num" val="1"/>
      </iconSet>
    </cfRule>
  </conditionalFormatting>
  <conditionalFormatting sqref="H1651">
    <cfRule type="iconSet" priority="672">
      <iconSet iconSet="3Symbols" showValue="0">
        <cfvo type="percent" val="0"/>
        <cfvo type="num" val="0"/>
        <cfvo type="num" val="1"/>
      </iconSet>
    </cfRule>
  </conditionalFormatting>
  <conditionalFormatting sqref="H1664">
    <cfRule type="iconSet" priority="671">
      <iconSet iconSet="3Symbols" showValue="0">
        <cfvo type="percent" val="0"/>
        <cfvo type="num" val="0"/>
        <cfvo type="num" val="1"/>
      </iconSet>
    </cfRule>
  </conditionalFormatting>
  <conditionalFormatting sqref="H1663">
    <cfRule type="iconSet" priority="670">
      <iconSet iconSet="3Symbols" showValue="0">
        <cfvo type="percent" val="0"/>
        <cfvo type="num" val="0"/>
        <cfvo type="num" val="1"/>
      </iconSet>
    </cfRule>
  </conditionalFormatting>
  <conditionalFormatting sqref="H1662">
    <cfRule type="iconSet" priority="669">
      <iconSet iconSet="3Symbols" showValue="0">
        <cfvo type="percent" val="0"/>
        <cfvo type="num" val="0"/>
        <cfvo type="num" val="1"/>
      </iconSet>
    </cfRule>
  </conditionalFormatting>
  <conditionalFormatting sqref="H1661">
    <cfRule type="iconSet" priority="668">
      <iconSet iconSet="3Symbols" showValue="0">
        <cfvo type="percent" val="0"/>
        <cfvo type="num" val="0"/>
        <cfvo type="num" val="1"/>
      </iconSet>
    </cfRule>
  </conditionalFormatting>
  <conditionalFormatting sqref="H1660">
    <cfRule type="iconSet" priority="667">
      <iconSet iconSet="3Symbols" showValue="0">
        <cfvo type="percent" val="0"/>
        <cfvo type="num" val="0"/>
        <cfvo type="num" val="1"/>
      </iconSet>
    </cfRule>
  </conditionalFormatting>
  <conditionalFormatting sqref="H1659">
    <cfRule type="iconSet" priority="666">
      <iconSet iconSet="3Symbols" showValue="0">
        <cfvo type="percent" val="0"/>
        <cfvo type="num" val="0"/>
        <cfvo type="num" val="1"/>
      </iconSet>
    </cfRule>
  </conditionalFormatting>
  <conditionalFormatting sqref="H1658">
    <cfRule type="iconSet" priority="665">
      <iconSet iconSet="3Symbols" showValue="0">
        <cfvo type="percent" val="0"/>
        <cfvo type="num" val="0"/>
        <cfvo type="num" val="1"/>
      </iconSet>
    </cfRule>
  </conditionalFormatting>
  <conditionalFormatting sqref="H1657">
    <cfRule type="iconSet" priority="664">
      <iconSet iconSet="3Symbols" showValue="0">
        <cfvo type="percent" val="0"/>
        <cfvo type="num" val="0"/>
        <cfvo type="num" val="1"/>
      </iconSet>
    </cfRule>
  </conditionalFormatting>
  <conditionalFormatting sqref="H1656">
    <cfRule type="iconSet" priority="663">
      <iconSet iconSet="3Symbols" showValue="0">
        <cfvo type="percent" val="0"/>
        <cfvo type="num" val="0"/>
        <cfvo type="num" val="1"/>
      </iconSet>
    </cfRule>
  </conditionalFormatting>
  <conditionalFormatting sqref="H1655">
    <cfRule type="iconSet" priority="662">
      <iconSet iconSet="3Symbols" showValue="0">
        <cfvo type="percent" val="0"/>
        <cfvo type="num" val="0"/>
        <cfvo type="num" val="1"/>
      </iconSet>
    </cfRule>
  </conditionalFormatting>
  <conditionalFormatting sqref="H1654">
    <cfRule type="iconSet" priority="661">
      <iconSet iconSet="3Symbols" showValue="0">
        <cfvo type="percent" val="0"/>
        <cfvo type="num" val="0"/>
        <cfvo type="num" val="1"/>
      </iconSet>
    </cfRule>
  </conditionalFormatting>
  <conditionalFormatting sqref="H1653">
    <cfRule type="iconSet" priority="660">
      <iconSet iconSet="3Symbols" showValue="0">
        <cfvo type="percent" val="0"/>
        <cfvo type="num" val="0"/>
        <cfvo type="num" val="1"/>
      </iconSet>
    </cfRule>
  </conditionalFormatting>
  <conditionalFormatting sqref="H1652">
    <cfRule type="iconSet" priority="659">
      <iconSet iconSet="3Symbols" showValue="0">
        <cfvo type="percent" val="0"/>
        <cfvo type="num" val="0"/>
        <cfvo type="num" val="1"/>
      </iconSet>
    </cfRule>
  </conditionalFormatting>
  <conditionalFormatting sqref="H1649:H1650 H1665:H1666 H1680 H1694 H1708:H1709 H1723:H1724 H1738:H1739">
    <cfRule type="iconSet" priority="674">
      <iconSet iconSet="3Symbols" showValue="0">
        <cfvo type="percent" val="0"/>
        <cfvo type="num" val="0"/>
        <cfvo type="num" val="1"/>
      </iconSet>
    </cfRule>
  </conditionalFormatting>
  <conditionalFormatting sqref="H1679">
    <cfRule type="iconSet" priority="658">
      <iconSet iconSet="3Symbols" showValue="0">
        <cfvo type="percent" val="0"/>
        <cfvo type="num" val="0"/>
        <cfvo type="num" val="1"/>
      </iconSet>
    </cfRule>
  </conditionalFormatting>
  <conditionalFormatting sqref="H1678">
    <cfRule type="iconSet" priority="657">
      <iconSet iconSet="3Symbols" showValue="0">
        <cfvo type="percent" val="0"/>
        <cfvo type="num" val="0"/>
        <cfvo type="num" val="1"/>
      </iconSet>
    </cfRule>
  </conditionalFormatting>
  <conditionalFormatting sqref="H1677">
    <cfRule type="iconSet" priority="656">
      <iconSet iconSet="3Symbols" showValue="0">
        <cfvo type="percent" val="0"/>
        <cfvo type="num" val="0"/>
        <cfvo type="num" val="1"/>
      </iconSet>
    </cfRule>
  </conditionalFormatting>
  <conditionalFormatting sqref="H1676">
    <cfRule type="iconSet" priority="655">
      <iconSet iconSet="3Symbols" showValue="0">
        <cfvo type="percent" val="0"/>
        <cfvo type="num" val="0"/>
        <cfvo type="num" val="1"/>
      </iconSet>
    </cfRule>
  </conditionalFormatting>
  <conditionalFormatting sqref="H1675">
    <cfRule type="iconSet" priority="654">
      <iconSet iconSet="3Symbols" showValue="0">
        <cfvo type="percent" val="0"/>
        <cfvo type="num" val="0"/>
        <cfvo type="num" val="1"/>
      </iconSet>
    </cfRule>
  </conditionalFormatting>
  <conditionalFormatting sqref="H1674">
    <cfRule type="iconSet" priority="653">
      <iconSet iconSet="3Symbols" showValue="0">
        <cfvo type="percent" val="0"/>
        <cfvo type="num" val="0"/>
        <cfvo type="num" val="1"/>
      </iconSet>
    </cfRule>
  </conditionalFormatting>
  <conditionalFormatting sqref="H1673">
    <cfRule type="iconSet" priority="652">
      <iconSet iconSet="3Symbols" showValue="0">
        <cfvo type="percent" val="0"/>
        <cfvo type="num" val="0"/>
        <cfvo type="num" val="1"/>
      </iconSet>
    </cfRule>
  </conditionalFormatting>
  <conditionalFormatting sqref="H1672">
    <cfRule type="iconSet" priority="651">
      <iconSet iconSet="3Symbols" showValue="0">
        <cfvo type="percent" val="0"/>
        <cfvo type="num" val="0"/>
        <cfvo type="num" val="1"/>
      </iconSet>
    </cfRule>
  </conditionalFormatting>
  <conditionalFormatting sqref="H1671">
    <cfRule type="iconSet" priority="650">
      <iconSet iconSet="3Symbols" showValue="0">
        <cfvo type="percent" val="0"/>
        <cfvo type="num" val="0"/>
        <cfvo type="num" val="1"/>
      </iconSet>
    </cfRule>
  </conditionalFormatting>
  <conditionalFormatting sqref="H1670">
    <cfRule type="iconSet" priority="649">
      <iconSet iconSet="3Symbols" showValue="0">
        <cfvo type="percent" val="0"/>
        <cfvo type="num" val="0"/>
        <cfvo type="num" val="1"/>
      </iconSet>
    </cfRule>
  </conditionalFormatting>
  <conditionalFormatting sqref="H1669">
    <cfRule type="iconSet" priority="648">
      <iconSet iconSet="3Symbols" showValue="0">
        <cfvo type="percent" val="0"/>
        <cfvo type="num" val="0"/>
        <cfvo type="num" val="1"/>
      </iconSet>
    </cfRule>
  </conditionalFormatting>
  <conditionalFormatting sqref="H1668">
    <cfRule type="iconSet" priority="647">
      <iconSet iconSet="3Symbols" showValue="0">
        <cfvo type="percent" val="0"/>
        <cfvo type="num" val="0"/>
        <cfvo type="num" val="1"/>
      </iconSet>
    </cfRule>
  </conditionalFormatting>
  <conditionalFormatting sqref="H1667">
    <cfRule type="iconSet" priority="646">
      <iconSet iconSet="3Symbols" showValue="0">
        <cfvo type="percent" val="0"/>
        <cfvo type="num" val="0"/>
        <cfvo type="num" val="1"/>
      </iconSet>
    </cfRule>
  </conditionalFormatting>
  <conditionalFormatting sqref="H1693">
    <cfRule type="iconSet" priority="645">
      <iconSet iconSet="3Symbols" showValue="0">
        <cfvo type="percent" val="0"/>
        <cfvo type="num" val="0"/>
        <cfvo type="num" val="1"/>
      </iconSet>
    </cfRule>
  </conditionalFormatting>
  <conditionalFormatting sqref="H1692">
    <cfRule type="iconSet" priority="644">
      <iconSet iconSet="3Symbols" showValue="0">
        <cfvo type="percent" val="0"/>
        <cfvo type="num" val="0"/>
        <cfvo type="num" val="1"/>
      </iconSet>
    </cfRule>
  </conditionalFormatting>
  <conditionalFormatting sqref="H1691">
    <cfRule type="iconSet" priority="643">
      <iconSet iconSet="3Symbols" showValue="0">
        <cfvo type="percent" val="0"/>
        <cfvo type="num" val="0"/>
        <cfvo type="num" val="1"/>
      </iconSet>
    </cfRule>
  </conditionalFormatting>
  <conditionalFormatting sqref="H1690">
    <cfRule type="iconSet" priority="642">
      <iconSet iconSet="3Symbols" showValue="0">
        <cfvo type="percent" val="0"/>
        <cfvo type="num" val="0"/>
        <cfvo type="num" val="1"/>
      </iconSet>
    </cfRule>
  </conditionalFormatting>
  <conditionalFormatting sqref="H1689">
    <cfRule type="iconSet" priority="641">
      <iconSet iconSet="3Symbols" showValue="0">
        <cfvo type="percent" val="0"/>
        <cfvo type="num" val="0"/>
        <cfvo type="num" val="1"/>
      </iconSet>
    </cfRule>
  </conditionalFormatting>
  <conditionalFormatting sqref="H1688">
    <cfRule type="iconSet" priority="640">
      <iconSet iconSet="3Symbols" showValue="0">
        <cfvo type="percent" val="0"/>
        <cfvo type="num" val="0"/>
        <cfvo type="num" val="1"/>
      </iconSet>
    </cfRule>
  </conditionalFormatting>
  <conditionalFormatting sqref="H1687">
    <cfRule type="iconSet" priority="639">
      <iconSet iconSet="3Symbols" showValue="0">
        <cfvo type="percent" val="0"/>
        <cfvo type="num" val="0"/>
        <cfvo type="num" val="1"/>
      </iconSet>
    </cfRule>
  </conditionalFormatting>
  <conditionalFormatting sqref="H1686">
    <cfRule type="iconSet" priority="638">
      <iconSet iconSet="3Symbols" showValue="0">
        <cfvo type="percent" val="0"/>
        <cfvo type="num" val="0"/>
        <cfvo type="num" val="1"/>
      </iconSet>
    </cfRule>
  </conditionalFormatting>
  <conditionalFormatting sqref="H1685">
    <cfRule type="iconSet" priority="637">
      <iconSet iconSet="3Symbols" showValue="0">
        <cfvo type="percent" val="0"/>
        <cfvo type="num" val="0"/>
        <cfvo type="num" val="1"/>
      </iconSet>
    </cfRule>
  </conditionalFormatting>
  <conditionalFormatting sqref="H1684">
    <cfRule type="iconSet" priority="636">
      <iconSet iconSet="3Symbols" showValue="0">
        <cfvo type="percent" val="0"/>
        <cfvo type="num" val="0"/>
        <cfvo type="num" val="1"/>
      </iconSet>
    </cfRule>
  </conditionalFormatting>
  <conditionalFormatting sqref="H1683">
    <cfRule type="iconSet" priority="635">
      <iconSet iconSet="3Symbols" showValue="0">
        <cfvo type="percent" val="0"/>
        <cfvo type="num" val="0"/>
        <cfvo type="num" val="1"/>
      </iconSet>
    </cfRule>
  </conditionalFormatting>
  <conditionalFormatting sqref="H1682">
    <cfRule type="iconSet" priority="634">
      <iconSet iconSet="3Symbols" showValue="0">
        <cfvo type="percent" val="0"/>
        <cfvo type="num" val="0"/>
        <cfvo type="num" val="1"/>
      </iconSet>
    </cfRule>
  </conditionalFormatting>
  <conditionalFormatting sqref="H1681">
    <cfRule type="iconSet" priority="633">
      <iconSet iconSet="3Symbols" showValue="0">
        <cfvo type="percent" val="0"/>
        <cfvo type="num" val="0"/>
        <cfvo type="num" val="1"/>
      </iconSet>
    </cfRule>
  </conditionalFormatting>
  <conditionalFormatting sqref="H1707">
    <cfRule type="iconSet" priority="632">
      <iconSet iconSet="3Symbols" showValue="0">
        <cfvo type="percent" val="0"/>
        <cfvo type="num" val="0"/>
        <cfvo type="num" val="1"/>
      </iconSet>
    </cfRule>
  </conditionalFormatting>
  <conditionalFormatting sqref="H1706">
    <cfRule type="iconSet" priority="631">
      <iconSet iconSet="3Symbols" showValue="0">
        <cfvo type="percent" val="0"/>
        <cfvo type="num" val="0"/>
        <cfvo type="num" val="1"/>
      </iconSet>
    </cfRule>
  </conditionalFormatting>
  <conditionalFormatting sqref="H1705">
    <cfRule type="iconSet" priority="630">
      <iconSet iconSet="3Symbols" showValue="0">
        <cfvo type="percent" val="0"/>
        <cfvo type="num" val="0"/>
        <cfvo type="num" val="1"/>
      </iconSet>
    </cfRule>
  </conditionalFormatting>
  <conditionalFormatting sqref="H1704">
    <cfRule type="iconSet" priority="629">
      <iconSet iconSet="3Symbols" showValue="0">
        <cfvo type="percent" val="0"/>
        <cfvo type="num" val="0"/>
        <cfvo type="num" val="1"/>
      </iconSet>
    </cfRule>
  </conditionalFormatting>
  <conditionalFormatting sqref="H1703">
    <cfRule type="iconSet" priority="628">
      <iconSet iconSet="3Symbols" showValue="0">
        <cfvo type="percent" val="0"/>
        <cfvo type="num" val="0"/>
        <cfvo type="num" val="1"/>
      </iconSet>
    </cfRule>
  </conditionalFormatting>
  <conditionalFormatting sqref="H1702">
    <cfRule type="iconSet" priority="627">
      <iconSet iconSet="3Symbols" showValue="0">
        <cfvo type="percent" val="0"/>
        <cfvo type="num" val="0"/>
        <cfvo type="num" val="1"/>
      </iconSet>
    </cfRule>
  </conditionalFormatting>
  <conditionalFormatting sqref="H1701">
    <cfRule type="iconSet" priority="626">
      <iconSet iconSet="3Symbols" showValue="0">
        <cfvo type="percent" val="0"/>
        <cfvo type="num" val="0"/>
        <cfvo type="num" val="1"/>
      </iconSet>
    </cfRule>
  </conditionalFormatting>
  <conditionalFormatting sqref="H1700">
    <cfRule type="iconSet" priority="625">
      <iconSet iconSet="3Symbols" showValue="0">
        <cfvo type="percent" val="0"/>
        <cfvo type="num" val="0"/>
        <cfvo type="num" val="1"/>
      </iconSet>
    </cfRule>
  </conditionalFormatting>
  <conditionalFormatting sqref="H1699">
    <cfRule type="iconSet" priority="624">
      <iconSet iconSet="3Symbols" showValue="0">
        <cfvo type="percent" val="0"/>
        <cfvo type="num" val="0"/>
        <cfvo type="num" val="1"/>
      </iconSet>
    </cfRule>
  </conditionalFormatting>
  <conditionalFormatting sqref="H1698">
    <cfRule type="iconSet" priority="623">
      <iconSet iconSet="3Symbols" showValue="0">
        <cfvo type="percent" val="0"/>
        <cfvo type="num" val="0"/>
        <cfvo type="num" val="1"/>
      </iconSet>
    </cfRule>
  </conditionalFormatting>
  <conditionalFormatting sqref="H1697">
    <cfRule type="iconSet" priority="622">
      <iconSet iconSet="3Symbols" showValue="0">
        <cfvo type="percent" val="0"/>
        <cfvo type="num" val="0"/>
        <cfvo type="num" val="1"/>
      </iconSet>
    </cfRule>
  </conditionalFormatting>
  <conditionalFormatting sqref="H1696">
    <cfRule type="iconSet" priority="621">
      <iconSet iconSet="3Symbols" showValue="0">
        <cfvo type="percent" val="0"/>
        <cfvo type="num" val="0"/>
        <cfvo type="num" val="1"/>
      </iconSet>
    </cfRule>
  </conditionalFormatting>
  <conditionalFormatting sqref="H1695">
    <cfRule type="iconSet" priority="620">
      <iconSet iconSet="3Symbols" showValue="0">
        <cfvo type="percent" val="0"/>
        <cfvo type="num" val="0"/>
        <cfvo type="num" val="1"/>
      </iconSet>
    </cfRule>
  </conditionalFormatting>
  <conditionalFormatting sqref="H1722">
    <cfRule type="iconSet" priority="619">
      <iconSet iconSet="3Symbols" showValue="0">
        <cfvo type="percent" val="0"/>
        <cfvo type="num" val="0"/>
        <cfvo type="num" val="1"/>
      </iconSet>
    </cfRule>
  </conditionalFormatting>
  <conditionalFormatting sqref="H1721">
    <cfRule type="iconSet" priority="618">
      <iconSet iconSet="3Symbols" showValue="0">
        <cfvo type="percent" val="0"/>
        <cfvo type="num" val="0"/>
        <cfvo type="num" val="1"/>
      </iconSet>
    </cfRule>
  </conditionalFormatting>
  <conditionalFormatting sqref="H1720">
    <cfRule type="iconSet" priority="617">
      <iconSet iconSet="3Symbols" showValue="0">
        <cfvo type="percent" val="0"/>
        <cfvo type="num" val="0"/>
        <cfvo type="num" val="1"/>
      </iconSet>
    </cfRule>
  </conditionalFormatting>
  <conditionalFormatting sqref="H1719">
    <cfRule type="iconSet" priority="616">
      <iconSet iconSet="3Symbols" showValue="0">
        <cfvo type="percent" val="0"/>
        <cfvo type="num" val="0"/>
        <cfvo type="num" val="1"/>
      </iconSet>
    </cfRule>
  </conditionalFormatting>
  <conditionalFormatting sqref="H1718">
    <cfRule type="iconSet" priority="615">
      <iconSet iconSet="3Symbols" showValue="0">
        <cfvo type="percent" val="0"/>
        <cfvo type="num" val="0"/>
        <cfvo type="num" val="1"/>
      </iconSet>
    </cfRule>
  </conditionalFormatting>
  <conditionalFormatting sqref="H1717">
    <cfRule type="iconSet" priority="614">
      <iconSet iconSet="3Symbols" showValue="0">
        <cfvo type="percent" val="0"/>
        <cfvo type="num" val="0"/>
        <cfvo type="num" val="1"/>
      </iconSet>
    </cfRule>
  </conditionalFormatting>
  <conditionalFormatting sqref="H1716">
    <cfRule type="iconSet" priority="613">
      <iconSet iconSet="3Symbols" showValue="0">
        <cfvo type="percent" val="0"/>
        <cfvo type="num" val="0"/>
        <cfvo type="num" val="1"/>
      </iconSet>
    </cfRule>
  </conditionalFormatting>
  <conditionalFormatting sqref="H1715">
    <cfRule type="iconSet" priority="612">
      <iconSet iconSet="3Symbols" showValue="0">
        <cfvo type="percent" val="0"/>
        <cfvo type="num" val="0"/>
        <cfvo type="num" val="1"/>
      </iconSet>
    </cfRule>
  </conditionalFormatting>
  <conditionalFormatting sqref="H1714">
    <cfRule type="iconSet" priority="611">
      <iconSet iconSet="3Symbols" showValue="0">
        <cfvo type="percent" val="0"/>
        <cfvo type="num" val="0"/>
        <cfvo type="num" val="1"/>
      </iconSet>
    </cfRule>
  </conditionalFormatting>
  <conditionalFormatting sqref="H1713">
    <cfRule type="iconSet" priority="610">
      <iconSet iconSet="3Symbols" showValue="0">
        <cfvo type="percent" val="0"/>
        <cfvo type="num" val="0"/>
        <cfvo type="num" val="1"/>
      </iconSet>
    </cfRule>
  </conditionalFormatting>
  <conditionalFormatting sqref="H1712">
    <cfRule type="iconSet" priority="609">
      <iconSet iconSet="3Symbols" showValue="0">
        <cfvo type="percent" val="0"/>
        <cfvo type="num" val="0"/>
        <cfvo type="num" val="1"/>
      </iconSet>
    </cfRule>
  </conditionalFormatting>
  <conditionalFormatting sqref="H1711">
    <cfRule type="iconSet" priority="608">
      <iconSet iconSet="3Symbols" showValue="0">
        <cfvo type="percent" val="0"/>
        <cfvo type="num" val="0"/>
        <cfvo type="num" val="1"/>
      </iconSet>
    </cfRule>
  </conditionalFormatting>
  <conditionalFormatting sqref="H1710">
    <cfRule type="iconSet" priority="607">
      <iconSet iconSet="3Symbols" showValue="0">
        <cfvo type="percent" val="0"/>
        <cfvo type="num" val="0"/>
        <cfvo type="num" val="1"/>
      </iconSet>
    </cfRule>
  </conditionalFormatting>
  <conditionalFormatting sqref="H1737">
    <cfRule type="iconSet" priority="606">
      <iconSet iconSet="3Symbols" showValue="0">
        <cfvo type="percent" val="0"/>
        <cfvo type="num" val="0"/>
        <cfvo type="num" val="1"/>
      </iconSet>
    </cfRule>
  </conditionalFormatting>
  <conditionalFormatting sqref="H1736">
    <cfRule type="iconSet" priority="605">
      <iconSet iconSet="3Symbols" showValue="0">
        <cfvo type="percent" val="0"/>
        <cfvo type="num" val="0"/>
        <cfvo type="num" val="1"/>
      </iconSet>
    </cfRule>
  </conditionalFormatting>
  <conditionalFormatting sqref="H1735">
    <cfRule type="iconSet" priority="604">
      <iconSet iconSet="3Symbols" showValue="0">
        <cfvo type="percent" val="0"/>
        <cfvo type="num" val="0"/>
        <cfvo type="num" val="1"/>
      </iconSet>
    </cfRule>
  </conditionalFormatting>
  <conditionalFormatting sqref="H1734">
    <cfRule type="iconSet" priority="603">
      <iconSet iconSet="3Symbols" showValue="0">
        <cfvo type="percent" val="0"/>
        <cfvo type="num" val="0"/>
        <cfvo type="num" val="1"/>
      </iconSet>
    </cfRule>
  </conditionalFormatting>
  <conditionalFormatting sqref="H1733">
    <cfRule type="iconSet" priority="602">
      <iconSet iconSet="3Symbols" showValue="0">
        <cfvo type="percent" val="0"/>
        <cfvo type="num" val="0"/>
        <cfvo type="num" val="1"/>
      </iconSet>
    </cfRule>
  </conditionalFormatting>
  <conditionalFormatting sqref="H1732">
    <cfRule type="iconSet" priority="601">
      <iconSet iconSet="3Symbols" showValue="0">
        <cfvo type="percent" val="0"/>
        <cfvo type="num" val="0"/>
        <cfvo type="num" val="1"/>
      </iconSet>
    </cfRule>
  </conditionalFormatting>
  <conditionalFormatting sqref="H1731">
    <cfRule type="iconSet" priority="600">
      <iconSet iconSet="3Symbols" showValue="0">
        <cfvo type="percent" val="0"/>
        <cfvo type="num" val="0"/>
        <cfvo type="num" val="1"/>
      </iconSet>
    </cfRule>
  </conditionalFormatting>
  <conditionalFormatting sqref="H1730">
    <cfRule type="iconSet" priority="599">
      <iconSet iconSet="3Symbols" showValue="0">
        <cfvo type="percent" val="0"/>
        <cfvo type="num" val="0"/>
        <cfvo type="num" val="1"/>
      </iconSet>
    </cfRule>
  </conditionalFormatting>
  <conditionalFormatting sqref="H1729">
    <cfRule type="iconSet" priority="598">
      <iconSet iconSet="3Symbols" showValue="0">
        <cfvo type="percent" val="0"/>
        <cfvo type="num" val="0"/>
        <cfvo type="num" val="1"/>
      </iconSet>
    </cfRule>
  </conditionalFormatting>
  <conditionalFormatting sqref="H1728">
    <cfRule type="iconSet" priority="597">
      <iconSet iconSet="3Symbols" showValue="0">
        <cfvo type="percent" val="0"/>
        <cfvo type="num" val="0"/>
        <cfvo type="num" val="1"/>
      </iconSet>
    </cfRule>
  </conditionalFormatting>
  <conditionalFormatting sqref="H1727">
    <cfRule type="iconSet" priority="596">
      <iconSet iconSet="3Symbols" showValue="0">
        <cfvo type="percent" val="0"/>
        <cfvo type="num" val="0"/>
        <cfvo type="num" val="1"/>
      </iconSet>
    </cfRule>
  </conditionalFormatting>
  <conditionalFormatting sqref="H1726">
    <cfRule type="iconSet" priority="595">
      <iconSet iconSet="3Symbols" showValue="0">
        <cfvo type="percent" val="0"/>
        <cfvo type="num" val="0"/>
        <cfvo type="num" val="1"/>
      </iconSet>
    </cfRule>
  </conditionalFormatting>
  <conditionalFormatting sqref="H1725">
    <cfRule type="iconSet" priority="594">
      <iconSet iconSet="3Symbols" showValue="0">
        <cfvo type="percent" val="0"/>
        <cfvo type="num" val="0"/>
        <cfvo type="num" val="1"/>
      </iconSet>
    </cfRule>
  </conditionalFormatting>
  <conditionalFormatting sqref="H1752">
    <cfRule type="iconSet" priority="593">
      <iconSet iconSet="3Symbols" showValue="0">
        <cfvo type="percent" val="0"/>
        <cfvo type="num" val="0"/>
        <cfvo type="num" val="1"/>
      </iconSet>
    </cfRule>
  </conditionalFormatting>
  <conditionalFormatting sqref="H1751">
    <cfRule type="iconSet" priority="592">
      <iconSet iconSet="3Symbols" showValue="0">
        <cfvo type="percent" val="0"/>
        <cfvo type="num" val="0"/>
        <cfvo type="num" val="1"/>
      </iconSet>
    </cfRule>
  </conditionalFormatting>
  <conditionalFormatting sqref="H1750">
    <cfRule type="iconSet" priority="591">
      <iconSet iconSet="3Symbols" showValue="0">
        <cfvo type="percent" val="0"/>
        <cfvo type="num" val="0"/>
        <cfvo type="num" val="1"/>
      </iconSet>
    </cfRule>
  </conditionalFormatting>
  <conditionalFormatting sqref="H1749">
    <cfRule type="iconSet" priority="590">
      <iconSet iconSet="3Symbols" showValue="0">
        <cfvo type="percent" val="0"/>
        <cfvo type="num" val="0"/>
        <cfvo type="num" val="1"/>
      </iconSet>
    </cfRule>
  </conditionalFormatting>
  <conditionalFormatting sqref="H1748">
    <cfRule type="iconSet" priority="589">
      <iconSet iconSet="3Symbols" showValue="0">
        <cfvo type="percent" val="0"/>
        <cfvo type="num" val="0"/>
        <cfvo type="num" val="1"/>
      </iconSet>
    </cfRule>
  </conditionalFormatting>
  <conditionalFormatting sqref="H1747">
    <cfRule type="iconSet" priority="588">
      <iconSet iconSet="3Symbols" showValue="0">
        <cfvo type="percent" val="0"/>
        <cfvo type="num" val="0"/>
        <cfvo type="num" val="1"/>
      </iconSet>
    </cfRule>
  </conditionalFormatting>
  <conditionalFormatting sqref="H1746">
    <cfRule type="iconSet" priority="587">
      <iconSet iconSet="3Symbols" showValue="0">
        <cfvo type="percent" val="0"/>
        <cfvo type="num" val="0"/>
        <cfvo type="num" val="1"/>
      </iconSet>
    </cfRule>
  </conditionalFormatting>
  <conditionalFormatting sqref="H1745">
    <cfRule type="iconSet" priority="586">
      <iconSet iconSet="3Symbols" showValue="0">
        <cfvo type="percent" val="0"/>
        <cfvo type="num" val="0"/>
        <cfvo type="num" val="1"/>
      </iconSet>
    </cfRule>
  </conditionalFormatting>
  <conditionalFormatting sqref="H1744">
    <cfRule type="iconSet" priority="585">
      <iconSet iconSet="3Symbols" showValue="0">
        <cfvo type="percent" val="0"/>
        <cfvo type="num" val="0"/>
        <cfvo type="num" val="1"/>
      </iconSet>
    </cfRule>
  </conditionalFormatting>
  <conditionalFormatting sqref="H1743">
    <cfRule type="iconSet" priority="584">
      <iconSet iconSet="3Symbols" showValue="0">
        <cfvo type="percent" val="0"/>
        <cfvo type="num" val="0"/>
        <cfvo type="num" val="1"/>
      </iconSet>
    </cfRule>
  </conditionalFormatting>
  <conditionalFormatting sqref="H1742">
    <cfRule type="iconSet" priority="583">
      <iconSet iconSet="3Symbols" showValue="0">
        <cfvo type="percent" val="0"/>
        <cfvo type="num" val="0"/>
        <cfvo type="num" val="1"/>
      </iconSet>
    </cfRule>
  </conditionalFormatting>
  <conditionalFormatting sqref="H1741">
    <cfRule type="iconSet" priority="582">
      <iconSet iconSet="3Symbols" showValue="0">
        <cfvo type="percent" val="0"/>
        <cfvo type="num" val="0"/>
        <cfvo type="num" val="1"/>
      </iconSet>
    </cfRule>
  </conditionalFormatting>
  <conditionalFormatting sqref="H1740">
    <cfRule type="iconSet" priority="581">
      <iconSet iconSet="3Symbols" showValue="0">
        <cfvo type="percent" val="0"/>
        <cfvo type="num" val="0"/>
        <cfvo type="num" val="1"/>
      </iconSet>
    </cfRule>
  </conditionalFormatting>
  <conditionalFormatting sqref="H1756">
    <cfRule type="iconSet" priority="579">
      <iconSet iconSet="3Symbols" showValue="0">
        <cfvo type="percent" val="0"/>
        <cfvo type="num" val="0"/>
        <cfvo type="num" val="1"/>
      </iconSet>
    </cfRule>
  </conditionalFormatting>
  <conditionalFormatting sqref="H1770:H1771 H1753:H1755">
    <cfRule type="iconSet" priority="580">
      <iconSet iconSet="3Symbols" showValue="0">
        <cfvo type="percent" val="0"/>
        <cfvo type="num" val="0"/>
        <cfvo type="num" val="1"/>
      </iconSet>
    </cfRule>
  </conditionalFormatting>
  <conditionalFormatting sqref="H1769">
    <cfRule type="iconSet" priority="578">
      <iconSet iconSet="3Symbols" showValue="0">
        <cfvo type="percent" val="0"/>
        <cfvo type="num" val="0"/>
        <cfvo type="num" val="1"/>
      </iconSet>
    </cfRule>
  </conditionalFormatting>
  <conditionalFormatting sqref="H1768">
    <cfRule type="iconSet" priority="577">
      <iconSet iconSet="3Symbols" showValue="0">
        <cfvo type="percent" val="0"/>
        <cfvo type="num" val="0"/>
        <cfvo type="num" val="1"/>
      </iconSet>
    </cfRule>
  </conditionalFormatting>
  <conditionalFormatting sqref="H1767">
    <cfRule type="iconSet" priority="576">
      <iconSet iconSet="3Symbols" showValue="0">
        <cfvo type="percent" val="0"/>
        <cfvo type="num" val="0"/>
        <cfvo type="num" val="1"/>
      </iconSet>
    </cfRule>
  </conditionalFormatting>
  <conditionalFormatting sqref="H1766">
    <cfRule type="iconSet" priority="575">
      <iconSet iconSet="3Symbols" showValue="0">
        <cfvo type="percent" val="0"/>
        <cfvo type="num" val="0"/>
        <cfvo type="num" val="1"/>
      </iconSet>
    </cfRule>
  </conditionalFormatting>
  <conditionalFormatting sqref="H1765">
    <cfRule type="iconSet" priority="574">
      <iconSet iconSet="3Symbols" showValue="0">
        <cfvo type="percent" val="0"/>
        <cfvo type="num" val="0"/>
        <cfvo type="num" val="1"/>
      </iconSet>
    </cfRule>
  </conditionalFormatting>
  <conditionalFormatting sqref="H1764">
    <cfRule type="iconSet" priority="573">
      <iconSet iconSet="3Symbols" showValue="0">
        <cfvo type="percent" val="0"/>
        <cfvo type="num" val="0"/>
        <cfvo type="num" val="1"/>
      </iconSet>
    </cfRule>
  </conditionalFormatting>
  <conditionalFormatting sqref="H1763">
    <cfRule type="iconSet" priority="572">
      <iconSet iconSet="3Symbols" showValue="0">
        <cfvo type="percent" val="0"/>
        <cfvo type="num" val="0"/>
        <cfvo type="num" val="1"/>
      </iconSet>
    </cfRule>
  </conditionalFormatting>
  <conditionalFormatting sqref="H1762">
    <cfRule type="iconSet" priority="571">
      <iconSet iconSet="3Symbols" showValue="0">
        <cfvo type="percent" val="0"/>
        <cfvo type="num" val="0"/>
        <cfvo type="num" val="1"/>
      </iconSet>
    </cfRule>
  </conditionalFormatting>
  <conditionalFormatting sqref="H1761">
    <cfRule type="iconSet" priority="570">
      <iconSet iconSet="3Symbols" showValue="0">
        <cfvo type="percent" val="0"/>
        <cfvo type="num" val="0"/>
        <cfvo type="num" val="1"/>
      </iconSet>
    </cfRule>
  </conditionalFormatting>
  <conditionalFormatting sqref="H1760">
    <cfRule type="iconSet" priority="569">
      <iconSet iconSet="3Symbols" showValue="0">
        <cfvo type="percent" val="0"/>
        <cfvo type="num" val="0"/>
        <cfvo type="num" val="1"/>
      </iconSet>
    </cfRule>
  </conditionalFormatting>
  <conditionalFormatting sqref="H1759">
    <cfRule type="iconSet" priority="568">
      <iconSet iconSet="3Symbols" showValue="0">
        <cfvo type="percent" val="0"/>
        <cfvo type="num" val="0"/>
        <cfvo type="num" val="1"/>
      </iconSet>
    </cfRule>
  </conditionalFormatting>
  <conditionalFormatting sqref="H1758">
    <cfRule type="iconSet" priority="567">
      <iconSet iconSet="3Symbols" showValue="0">
        <cfvo type="percent" val="0"/>
        <cfvo type="num" val="0"/>
        <cfvo type="num" val="1"/>
      </iconSet>
    </cfRule>
  </conditionalFormatting>
  <conditionalFormatting sqref="H1757">
    <cfRule type="iconSet" priority="566">
      <iconSet iconSet="3Symbols" showValue="0">
        <cfvo type="percent" val="0"/>
        <cfvo type="num" val="0"/>
        <cfvo type="num" val="1"/>
      </iconSet>
    </cfRule>
  </conditionalFormatting>
  <conditionalFormatting sqref="H1784">
    <cfRule type="iconSet" priority="565">
      <iconSet iconSet="3Symbols" showValue="0">
        <cfvo type="percent" val="0"/>
        <cfvo type="num" val="0"/>
        <cfvo type="num" val="1"/>
      </iconSet>
    </cfRule>
  </conditionalFormatting>
  <conditionalFormatting sqref="H1783">
    <cfRule type="iconSet" priority="564">
      <iconSet iconSet="3Symbols" showValue="0">
        <cfvo type="percent" val="0"/>
        <cfvo type="num" val="0"/>
        <cfvo type="num" val="1"/>
      </iconSet>
    </cfRule>
  </conditionalFormatting>
  <conditionalFormatting sqref="H1782">
    <cfRule type="iconSet" priority="563">
      <iconSet iconSet="3Symbols" showValue="0">
        <cfvo type="percent" val="0"/>
        <cfvo type="num" val="0"/>
        <cfvo type="num" val="1"/>
      </iconSet>
    </cfRule>
  </conditionalFormatting>
  <conditionalFormatting sqref="H1781">
    <cfRule type="iconSet" priority="562">
      <iconSet iconSet="3Symbols" showValue="0">
        <cfvo type="percent" val="0"/>
        <cfvo type="num" val="0"/>
        <cfvo type="num" val="1"/>
      </iconSet>
    </cfRule>
  </conditionalFormatting>
  <conditionalFormatting sqref="H1780">
    <cfRule type="iconSet" priority="561">
      <iconSet iconSet="3Symbols" showValue="0">
        <cfvo type="percent" val="0"/>
        <cfvo type="num" val="0"/>
        <cfvo type="num" val="1"/>
      </iconSet>
    </cfRule>
  </conditionalFormatting>
  <conditionalFormatting sqref="H1779">
    <cfRule type="iconSet" priority="560">
      <iconSet iconSet="3Symbols" showValue="0">
        <cfvo type="percent" val="0"/>
        <cfvo type="num" val="0"/>
        <cfvo type="num" val="1"/>
      </iconSet>
    </cfRule>
  </conditionalFormatting>
  <conditionalFormatting sqref="H1778">
    <cfRule type="iconSet" priority="559">
      <iconSet iconSet="3Symbols" showValue="0">
        <cfvo type="percent" val="0"/>
        <cfvo type="num" val="0"/>
        <cfvo type="num" val="1"/>
      </iconSet>
    </cfRule>
  </conditionalFormatting>
  <conditionalFormatting sqref="H1777">
    <cfRule type="iconSet" priority="558">
      <iconSet iconSet="3Symbols" showValue="0">
        <cfvo type="percent" val="0"/>
        <cfvo type="num" val="0"/>
        <cfvo type="num" val="1"/>
      </iconSet>
    </cfRule>
  </conditionalFormatting>
  <conditionalFormatting sqref="H1776">
    <cfRule type="iconSet" priority="557">
      <iconSet iconSet="3Symbols" showValue="0">
        <cfvo type="percent" val="0"/>
        <cfvo type="num" val="0"/>
        <cfvo type="num" val="1"/>
      </iconSet>
    </cfRule>
  </conditionalFormatting>
  <conditionalFormatting sqref="H1775">
    <cfRule type="iconSet" priority="556">
      <iconSet iconSet="3Symbols" showValue="0">
        <cfvo type="percent" val="0"/>
        <cfvo type="num" val="0"/>
        <cfvo type="num" val="1"/>
      </iconSet>
    </cfRule>
  </conditionalFormatting>
  <conditionalFormatting sqref="H1774">
    <cfRule type="iconSet" priority="555">
      <iconSet iconSet="3Symbols" showValue="0">
        <cfvo type="percent" val="0"/>
        <cfvo type="num" val="0"/>
        <cfvo type="num" val="1"/>
      </iconSet>
    </cfRule>
  </conditionalFormatting>
  <conditionalFormatting sqref="H1773">
    <cfRule type="iconSet" priority="554">
      <iconSet iconSet="3Symbols" showValue="0">
        <cfvo type="percent" val="0"/>
        <cfvo type="num" val="0"/>
        <cfvo type="num" val="1"/>
      </iconSet>
    </cfRule>
  </conditionalFormatting>
  <conditionalFormatting sqref="H1772">
    <cfRule type="iconSet" priority="553">
      <iconSet iconSet="3Symbols" showValue="0">
        <cfvo type="percent" val="0"/>
        <cfvo type="num" val="0"/>
        <cfvo type="num" val="1"/>
      </iconSet>
    </cfRule>
  </conditionalFormatting>
  <conditionalFormatting sqref="H1785:H1786">
    <cfRule type="iconSet" priority="552">
      <iconSet iconSet="3Symbols" showValue="0">
        <cfvo type="percent" val="0"/>
        <cfvo type="num" val="0"/>
        <cfvo type="num" val="1"/>
      </iconSet>
    </cfRule>
  </conditionalFormatting>
  <conditionalFormatting sqref="H1787 H1789">
    <cfRule type="iconSet" priority="551">
      <iconSet iconSet="3Symbols" showValue="0">
        <cfvo type="percent" val="0"/>
        <cfvo type="num" val="0"/>
        <cfvo type="num" val="1"/>
      </iconSet>
    </cfRule>
  </conditionalFormatting>
  <conditionalFormatting sqref="H1788">
    <cfRule type="iconSet" priority="550">
      <iconSet iconSet="3Symbols" showValue="0">
        <cfvo type="percent" val="0"/>
        <cfvo type="num" val="0"/>
        <cfvo type="num" val="1"/>
      </iconSet>
    </cfRule>
  </conditionalFormatting>
  <conditionalFormatting sqref="H1790:H1792">
    <cfRule type="iconSet" priority="549">
      <iconSet iconSet="3Symbols" showValue="0">
        <cfvo type="percent" val="0"/>
        <cfvo type="num" val="0"/>
        <cfvo type="num" val="1"/>
      </iconSet>
    </cfRule>
  </conditionalFormatting>
  <conditionalFormatting sqref="H1804">
    <cfRule type="iconSet" priority="548">
      <iconSet iconSet="3Symbols" showValue="0">
        <cfvo type="percent" val="0"/>
        <cfvo type="num" val="0"/>
        <cfvo type="num" val="1"/>
      </iconSet>
    </cfRule>
  </conditionalFormatting>
  <conditionalFormatting sqref="H1795">
    <cfRule type="iconSet" priority="547">
      <iconSet iconSet="3Symbols" showValue="0">
        <cfvo type="percent" val="0"/>
        <cfvo type="num" val="0"/>
        <cfvo type="num" val="1"/>
      </iconSet>
    </cfRule>
  </conditionalFormatting>
  <conditionalFormatting sqref="H1793">
    <cfRule type="iconSet" priority="546">
      <iconSet iconSet="3Symbols" showValue="0">
        <cfvo type="percent" val="0"/>
        <cfvo type="num" val="0"/>
        <cfvo type="num" val="1"/>
      </iconSet>
    </cfRule>
  </conditionalFormatting>
  <conditionalFormatting sqref="H1794">
    <cfRule type="iconSet" priority="545">
      <iconSet iconSet="3Symbols" showValue="0">
        <cfvo type="percent" val="0"/>
        <cfvo type="num" val="0"/>
        <cfvo type="num" val="1"/>
      </iconSet>
    </cfRule>
  </conditionalFormatting>
  <conditionalFormatting sqref="H1803">
    <cfRule type="iconSet" priority="544">
      <iconSet iconSet="3Symbols" showValue="0">
        <cfvo type="percent" val="0"/>
        <cfvo type="num" val="0"/>
        <cfvo type="num" val="1"/>
      </iconSet>
    </cfRule>
  </conditionalFormatting>
  <conditionalFormatting sqref="H1802">
    <cfRule type="iconSet" priority="543">
      <iconSet iconSet="3Symbols" showValue="0">
        <cfvo type="percent" val="0"/>
        <cfvo type="num" val="0"/>
        <cfvo type="num" val="1"/>
      </iconSet>
    </cfRule>
  </conditionalFormatting>
  <conditionalFormatting sqref="H1801">
    <cfRule type="iconSet" priority="542">
      <iconSet iconSet="3Symbols" showValue="0">
        <cfvo type="percent" val="0"/>
        <cfvo type="num" val="0"/>
        <cfvo type="num" val="1"/>
      </iconSet>
    </cfRule>
  </conditionalFormatting>
  <conditionalFormatting sqref="H1800">
    <cfRule type="iconSet" priority="541">
      <iconSet iconSet="3Symbols" showValue="0">
        <cfvo type="percent" val="0"/>
        <cfvo type="num" val="0"/>
        <cfvo type="num" val="1"/>
      </iconSet>
    </cfRule>
  </conditionalFormatting>
  <conditionalFormatting sqref="H1799">
    <cfRule type="iconSet" priority="540">
      <iconSet iconSet="3Symbols" showValue="0">
        <cfvo type="percent" val="0"/>
        <cfvo type="num" val="0"/>
        <cfvo type="num" val="1"/>
      </iconSet>
    </cfRule>
  </conditionalFormatting>
  <conditionalFormatting sqref="H1798">
    <cfRule type="iconSet" priority="539">
      <iconSet iconSet="3Symbols" showValue="0">
        <cfvo type="percent" val="0"/>
        <cfvo type="num" val="0"/>
        <cfvo type="num" val="1"/>
      </iconSet>
    </cfRule>
  </conditionalFormatting>
  <conditionalFormatting sqref="H1797">
    <cfRule type="iconSet" priority="538">
      <iconSet iconSet="3Symbols" showValue="0">
        <cfvo type="percent" val="0"/>
        <cfvo type="num" val="0"/>
        <cfvo type="num" val="1"/>
      </iconSet>
    </cfRule>
  </conditionalFormatting>
  <conditionalFormatting sqref="H1796">
    <cfRule type="iconSet" priority="537">
      <iconSet iconSet="3Symbols" showValue="0">
        <cfvo type="percent" val="0"/>
        <cfvo type="num" val="0"/>
        <cfvo type="num" val="1"/>
      </iconSet>
    </cfRule>
  </conditionalFormatting>
  <conditionalFormatting sqref="H1813">
    <cfRule type="iconSet" priority="536">
      <iconSet iconSet="3Symbols" showValue="0">
        <cfvo type="percent" val="0"/>
        <cfvo type="num" val="0"/>
        <cfvo type="num" val="1"/>
      </iconSet>
    </cfRule>
  </conditionalFormatting>
  <conditionalFormatting sqref="H1812">
    <cfRule type="iconSet" priority="535">
      <iconSet iconSet="3Symbols" showValue="0">
        <cfvo type="percent" val="0"/>
        <cfvo type="num" val="0"/>
        <cfvo type="num" val="1"/>
      </iconSet>
    </cfRule>
  </conditionalFormatting>
  <conditionalFormatting sqref="H1811">
    <cfRule type="iconSet" priority="534">
      <iconSet iconSet="3Symbols" showValue="0">
        <cfvo type="percent" val="0"/>
        <cfvo type="num" val="0"/>
        <cfvo type="num" val="1"/>
      </iconSet>
    </cfRule>
  </conditionalFormatting>
  <conditionalFormatting sqref="H1810">
    <cfRule type="iconSet" priority="533">
      <iconSet iconSet="3Symbols" showValue="0">
        <cfvo type="percent" val="0"/>
        <cfvo type="num" val="0"/>
        <cfvo type="num" val="1"/>
      </iconSet>
    </cfRule>
  </conditionalFormatting>
  <conditionalFormatting sqref="H1809">
    <cfRule type="iconSet" priority="532">
      <iconSet iconSet="3Symbols" showValue="0">
        <cfvo type="percent" val="0"/>
        <cfvo type="num" val="0"/>
        <cfvo type="num" val="1"/>
      </iconSet>
    </cfRule>
  </conditionalFormatting>
  <conditionalFormatting sqref="H1808">
    <cfRule type="iconSet" priority="531">
      <iconSet iconSet="3Symbols" showValue="0">
        <cfvo type="percent" val="0"/>
        <cfvo type="num" val="0"/>
        <cfvo type="num" val="1"/>
      </iconSet>
    </cfRule>
  </conditionalFormatting>
  <conditionalFormatting sqref="H1807">
    <cfRule type="iconSet" priority="530">
      <iconSet iconSet="3Symbols" showValue="0">
        <cfvo type="percent" val="0"/>
        <cfvo type="num" val="0"/>
        <cfvo type="num" val="1"/>
      </iconSet>
    </cfRule>
  </conditionalFormatting>
  <conditionalFormatting sqref="H1806">
    <cfRule type="iconSet" priority="529">
      <iconSet iconSet="3Symbols" showValue="0">
        <cfvo type="percent" val="0"/>
        <cfvo type="num" val="0"/>
        <cfvo type="num" val="1"/>
      </iconSet>
    </cfRule>
  </conditionalFormatting>
  <conditionalFormatting sqref="H1805">
    <cfRule type="iconSet" priority="528">
      <iconSet iconSet="3Symbols" showValue="0">
        <cfvo type="percent" val="0"/>
        <cfvo type="num" val="0"/>
        <cfvo type="num" val="1"/>
      </iconSet>
    </cfRule>
  </conditionalFormatting>
  <conditionalFormatting sqref="H1838">
    <cfRule type="iconSet" priority="527">
      <iconSet iconSet="3Symbols" showValue="0">
        <cfvo type="percent" val="0"/>
        <cfvo type="num" val="0"/>
        <cfvo type="num" val="1"/>
      </iconSet>
    </cfRule>
  </conditionalFormatting>
  <conditionalFormatting sqref="H1831">
    <cfRule type="iconSet" priority="526">
      <iconSet iconSet="3Symbols" showValue="0">
        <cfvo type="percent" val="0"/>
        <cfvo type="num" val="0"/>
        <cfvo type="num" val="1"/>
      </iconSet>
    </cfRule>
  </conditionalFormatting>
  <conditionalFormatting sqref="H1827">
    <cfRule type="iconSet" priority="525">
      <iconSet iconSet="3Symbols" showValue="0">
        <cfvo type="percent" val="0"/>
        <cfvo type="num" val="0"/>
        <cfvo type="num" val="1"/>
      </iconSet>
    </cfRule>
  </conditionalFormatting>
  <conditionalFormatting sqref="H1822">
    <cfRule type="iconSet" priority="524">
      <iconSet iconSet="3Symbols" showValue="0">
        <cfvo type="percent" val="0"/>
        <cfvo type="num" val="0"/>
        <cfvo type="num" val="1"/>
      </iconSet>
    </cfRule>
  </conditionalFormatting>
  <conditionalFormatting sqref="H1821">
    <cfRule type="iconSet" priority="523">
      <iconSet iconSet="3Symbols" showValue="0">
        <cfvo type="percent" val="0"/>
        <cfvo type="num" val="0"/>
        <cfvo type="num" val="1"/>
      </iconSet>
    </cfRule>
  </conditionalFormatting>
  <conditionalFormatting sqref="H1820">
    <cfRule type="iconSet" priority="522">
      <iconSet iconSet="3Symbols" showValue="0">
        <cfvo type="percent" val="0"/>
        <cfvo type="num" val="0"/>
        <cfvo type="num" val="1"/>
      </iconSet>
    </cfRule>
  </conditionalFormatting>
  <conditionalFormatting sqref="H1819">
    <cfRule type="iconSet" priority="521">
      <iconSet iconSet="3Symbols" showValue="0">
        <cfvo type="percent" val="0"/>
        <cfvo type="num" val="0"/>
        <cfvo type="num" val="1"/>
      </iconSet>
    </cfRule>
  </conditionalFormatting>
  <conditionalFormatting sqref="H1818">
    <cfRule type="iconSet" priority="520">
      <iconSet iconSet="3Symbols" showValue="0">
        <cfvo type="percent" val="0"/>
        <cfvo type="num" val="0"/>
        <cfvo type="num" val="1"/>
      </iconSet>
    </cfRule>
  </conditionalFormatting>
  <conditionalFormatting sqref="H1817">
    <cfRule type="iconSet" priority="519">
      <iconSet iconSet="3Symbols" showValue="0">
        <cfvo type="percent" val="0"/>
        <cfvo type="num" val="0"/>
        <cfvo type="num" val="1"/>
      </iconSet>
    </cfRule>
  </conditionalFormatting>
  <conditionalFormatting sqref="H1816">
    <cfRule type="iconSet" priority="518">
      <iconSet iconSet="3Symbols" showValue="0">
        <cfvo type="percent" val="0"/>
        <cfvo type="num" val="0"/>
        <cfvo type="num" val="1"/>
      </iconSet>
    </cfRule>
  </conditionalFormatting>
  <conditionalFormatting sqref="H1815">
    <cfRule type="iconSet" priority="517">
      <iconSet iconSet="3Symbols" showValue="0">
        <cfvo type="percent" val="0"/>
        <cfvo type="num" val="0"/>
        <cfvo type="num" val="1"/>
      </iconSet>
    </cfRule>
  </conditionalFormatting>
  <conditionalFormatting sqref="H1814">
    <cfRule type="iconSet" priority="516">
      <iconSet iconSet="3Symbols" showValue="0">
        <cfvo type="percent" val="0"/>
        <cfvo type="num" val="0"/>
        <cfvo type="num" val="1"/>
      </iconSet>
    </cfRule>
  </conditionalFormatting>
  <conditionalFormatting sqref="H1826">
    <cfRule type="iconSet" priority="515">
      <iconSet iconSet="3Symbols" showValue="0">
        <cfvo type="percent" val="0"/>
        <cfvo type="num" val="0"/>
        <cfvo type="num" val="1"/>
      </iconSet>
    </cfRule>
  </conditionalFormatting>
  <conditionalFormatting sqref="H1825">
    <cfRule type="iconSet" priority="514">
      <iconSet iconSet="3Symbols" showValue="0">
        <cfvo type="percent" val="0"/>
        <cfvo type="num" val="0"/>
        <cfvo type="num" val="1"/>
      </iconSet>
    </cfRule>
  </conditionalFormatting>
  <conditionalFormatting sqref="H1824">
    <cfRule type="iconSet" priority="513">
      <iconSet iconSet="3Symbols" showValue="0">
        <cfvo type="percent" val="0"/>
        <cfvo type="num" val="0"/>
        <cfvo type="num" val="1"/>
      </iconSet>
    </cfRule>
  </conditionalFormatting>
  <conditionalFormatting sqref="H1823">
    <cfRule type="iconSet" priority="512">
      <iconSet iconSet="3Symbols" showValue="0">
        <cfvo type="percent" val="0"/>
        <cfvo type="num" val="0"/>
        <cfvo type="num" val="1"/>
      </iconSet>
    </cfRule>
  </conditionalFormatting>
  <conditionalFormatting sqref="H1830">
    <cfRule type="iconSet" priority="511">
      <iconSet iconSet="3Symbols" showValue="0">
        <cfvo type="percent" val="0"/>
        <cfvo type="num" val="0"/>
        <cfvo type="num" val="1"/>
      </iconSet>
    </cfRule>
  </conditionalFormatting>
  <conditionalFormatting sqref="H1829">
    <cfRule type="iconSet" priority="510">
      <iconSet iconSet="3Symbols" showValue="0">
        <cfvo type="percent" val="0"/>
        <cfvo type="num" val="0"/>
        <cfvo type="num" val="1"/>
      </iconSet>
    </cfRule>
  </conditionalFormatting>
  <conditionalFormatting sqref="H1828">
    <cfRule type="iconSet" priority="509">
      <iconSet iconSet="3Symbols" showValue="0">
        <cfvo type="percent" val="0"/>
        <cfvo type="num" val="0"/>
        <cfvo type="num" val="1"/>
      </iconSet>
    </cfRule>
  </conditionalFormatting>
  <conditionalFormatting sqref="H1837">
    <cfRule type="iconSet" priority="508">
      <iconSet iconSet="3Symbols" showValue="0">
        <cfvo type="percent" val="0"/>
        <cfvo type="num" val="0"/>
        <cfvo type="num" val="1"/>
      </iconSet>
    </cfRule>
  </conditionalFormatting>
  <conditionalFormatting sqref="H1836">
    <cfRule type="iconSet" priority="507">
      <iconSet iconSet="3Symbols" showValue="0">
        <cfvo type="percent" val="0"/>
        <cfvo type="num" val="0"/>
        <cfvo type="num" val="1"/>
      </iconSet>
    </cfRule>
  </conditionalFormatting>
  <conditionalFormatting sqref="H1835">
    <cfRule type="iconSet" priority="506">
      <iconSet iconSet="3Symbols" showValue="0">
        <cfvo type="percent" val="0"/>
        <cfvo type="num" val="0"/>
        <cfvo type="num" val="1"/>
      </iconSet>
    </cfRule>
  </conditionalFormatting>
  <conditionalFormatting sqref="H1834">
    <cfRule type="iconSet" priority="505">
      <iconSet iconSet="3Symbols" showValue="0">
        <cfvo type="percent" val="0"/>
        <cfvo type="num" val="0"/>
        <cfvo type="num" val="1"/>
      </iconSet>
    </cfRule>
  </conditionalFormatting>
  <conditionalFormatting sqref="H1833">
    <cfRule type="iconSet" priority="504">
      <iconSet iconSet="3Symbols" showValue="0">
        <cfvo type="percent" val="0"/>
        <cfvo type="num" val="0"/>
        <cfvo type="num" val="1"/>
      </iconSet>
    </cfRule>
  </conditionalFormatting>
  <conditionalFormatting sqref="H1832">
    <cfRule type="iconSet" priority="503">
      <iconSet iconSet="3Symbols" showValue="0">
        <cfvo type="percent" val="0"/>
        <cfvo type="num" val="0"/>
        <cfvo type="num" val="1"/>
      </iconSet>
    </cfRule>
  </conditionalFormatting>
  <conditionalFormatting sqref="H1840">
    <cfRule type="iconSet" priority="502">
      <iconSet iconSet="3Symbols" showValue="0">
        <cfvo type="percent" val="0"/>
        <cfvo type="num" val="0"/>
        <cfvo type="num" val="1"/>
      </iconSet>
    </cfRule>
  </conditionalFormatting>
  <conditionalFormatting sqref="H1839">
    <cfRule type="iconSet" priority="501">
      <iconSet iconSet="3Symbols" showValue="0">
        <cfvo type="percent" val="0"/>
        <cfvo type="num" val="0"/>
        <cfvo type="num" val="1"/>
      </iconSet>
    </cfRule>
  </conditionalFormatting>
  <conditionalFormatting sqref="H1859">
    <cfRule type="iconSet" priority="500">
      <iconSet iconSet="3Symbols" showValue="0">
        <cfvo type="percent" val="0"/>
        <cfvo type="num" val="0"/>
        <cfvo type="num" val="1"/>
      </iconSet>
    </cfRule>
  </conditionalFormatting>
  <conditionalFormatting sqref="H1856">
    <cfRule type="iconSet" priority="499">
      <iconSet iconSet="3Symbols" showValue="0">
        <cfvo type="percent" val="0"/>
        <cfvo type="num" val="0"/>
        <cfvo type="num" val="1"/>
      </iconSet>
    </cfRule>
  </conditionalFormatting>
  <conditionalFormatting sqref="H1847">
    <cfRule type="iconSet" priority="498">
      <iconSet iconSet="3Symbols" showValue="0">
        <cfvo type="percent" val="0"/>
        <cfvo type="num" val="0"/>
        <cfvo type="num" val="1"/>
      </iconSet>
    </cfRule>
  </conditionalFormatting>
  <conditionalFormatting sqref="H1844">
    <cfRule type="iconSet" priority="497">
      <iconSet iconSet="3Symbols" showValue="0">
        <cfvo type="percent" val="0"/>
        <cfvo type="num" val="0"/>
        <cfvo type="num" val="1"/>
      </iconSet>
    </cfRule>
  </conditionalFormatting>
  <conditionalFormatting sqref="H1841">
    <cfRule type="iconSet" priority="496">
      <iconSet iconSet="3Symbols" showValue="0">
        <cfvo type="percent" val="0"/>
        <cfvo type="num" val="0"/>
        <cfvo type="num" val="1"/>
      </iconSet>
    </cfRule>
  </conditionalFormatting>
  <conditionalFormatting sqref="H1843">
    <cfRule type="iconSet" priority="495">
      <iconSet iconSet="3Symbols" showValue="0">
        <cfvo type="percent" val="0"/>
        <cfvo type="num" val="0"/>
        <cfvo type="num" val="1"/>
      </iconSet>
    </cfRule>
  </conditionalFormatting>
  <conditionalFormatting sqref="H1842">
    <cfRule type="iconSet" priority="494">
      <iconSet iconSet="3Symbols" showValue="0">
        <cfvo type="percent" val="0"/>
        <cfvo type="num" val="0"/>
        <cfvo type="num" val="1"/>
      </iconSet>
    </cfRule>
  </conditionalFormatting>
  <conditionalFormatting sqref="H1846">
    <cfRule type="iconSet" priority="493">
      <iconSet iconSet="3Symbols" showValue="0">
        <cfvo type="percent" val="0"/>
        <cfvo type="num" val="0"/>
        <cfvo type="num" val="1"/>
      </iconSet>
    </cfRule>
  </conditionalFormatting>
  <conditionalFormatting sqref="H1845">
    <cfRule type="iconSet" priority="492">
      <iconSet iconSet="3Symbols" showValue="0">
        <cfvo type="percent" val="0"/>
        <cfvo type="num" val="0"/>
        <cfvo type="num" val="1"/>
      </iconSet>
    </cfRule>
  </conditionalFormatting>
  <conditionalFormatting sqref="H1855">
    <cfRule type="iconSet" priority="491">
      <iconSet iconSet="3Symbols" showValue="0">
        <cfvo type="percent" val="0"/>
        <cfvo type="num" val="0"/>
        <cfvo type="num" val="1"/>
      </iconSet>
    </cfRule>
  </conditionalFormatting>
  <conditionalFormatting sqref="H1854">
    <cfRule type="iconSet" priority="490">
      <iconSet iconSet="3Symbols" showValue="0">
        <cfvo type="percent" val="0"/>
        <cfvo type="num" val="0"/>
        <cfvo type="num" val="1"/>
      </iconSet>
    </cfRule>
  </conditionalFormatting>
  <conditionalFormatting sqref="H1853">
    <cfRule type="iconSet" priority="489">
      <iconSet iconSet="3Symbols" showValue="0">
        <cfvo type="percent" val="0"/>
        <cfvo type="num" val="0"/>
        <cfvo type="num" val="1"/>
      </iconSet>
    </cfRule>
  </conditionalFormatting>
  <conditionalFormatting sqref="H1852">
    <cfRule type="iconSet" priority="488">
      <iconSet iconSet="3Symbols" showValue="0">
        <cfvo type="percent" val="0"/>
        <cfvo type="num" val="0"/>
        <cfvo type="num" val="1"/>
      </iconSet>
    </cfRule>
  </conditionalFormatting>
  <conditionalFormatting sqref="H1851">
    <cfRule type="iconSet" priority="487">
      <iconSet iconSet="3Symbols" showValue="0">
        <cfvo type="percent" val="0"/>
        <cfvo type="num" val="0"/>
        <cfvo type="num" val="1"/>
      </iconSet>
    </cfRule>
  </conditionalFormatting>
  <conditionalFormatting sqref="H1850">
    <cfRule type="iconSet" priority="486">
      <iconSet iconSet="3Symbols" showValue="0">
        <cfvo type="percent" val="0"/>
        <cfvo type="num" val="0"/>
        <cfvo type="num" val="1"/>
      </iconSet>
    </cfRule>
  </conditionalFormatting>
  <conditionalFormatting sqref="H1849">
    <cfRule type="iconSet" priority="485">
      <iconSet iconSet="3Symbols" showValue="0">
        <cfvo type="percent" val="0"/>
        <cfvo type="num" val="0"/>
        <cfvo type="num" val="1"/>
      </iconSet>
    </cfRule>
  </conditionalFormatting>
  <conditionalFormatting sqref="H1848">
    <cfRule type="iconSet" priority="484">
      <iconSet iconSet="3Symbols" showValue="0">
        <cfvo type="percent" val="0"/>
        <cfvo type="num" val="0"/>
        <cfvo type="num" val="1"/>
      </iconSet>
    </cfRule>
  </conditionalFormatting>
  <conditionalFormatting sqref="H1858">
    <cfRule type="iconSet" priority="483">
      <iconSet iconSet="3Symbols" showValue="0">
        <cfvo type="percent" val="0"/>
        <cfvo type="num" val="0"/>
        <cfvo type="num" val="1"/>
      </iconSet>
    </cfRule>
  </conditionalFormatting>
  <conditionalFormatting sqref="H1857">
    <cfRule type="iconSet" priority="482">
      <iconSet iconSet="3Symbols" showValue="0">
        <cfvo type="percent" val="0"/>
        <cfvo type="num" val="0"/>
        <cfvo type="num" val="1"/>
      </iconSet>
    </cfRule>
  </conditionalFormatting>
  <conditionalFormatting sqref="H1861">
    <cfRule type="iconSet" priority="481">
      <iconSet iconSet="3Symbols" showValue="0">
        <cfvo type="percent" val="0"/>
        <cfvo type="num" val="0"/>
        <cfvo type="num" val="1"/>
      </iconSet>
    </cfRule>
  </conditionalFormatting>
  <conditionalFormatting sqref="H1860">
    <cfRule type="iconSet" priority="480">
      <iconSet iconSet="3Symbols" showValue="0">
        <cfvo type="percent" val="0"/>
        <cfvo type="num" val="0"/>
        <cfvo type="num" val="1"/>
      </iconSet>
    </cfRule>
  </conditionalFormatting>
  <conditionalFormatting sqref="H1862">
    <cfRule type="iconSet" priority="478">
      <iconSet iconSet="3Symbols" showValue="0">
        <cfvo type="percent" val="0"/>
        <cfvo type="num" val="0"/>
        <cfvo type="num" val="1"/>
      </iconSet>
    </cfRule>
  </conditionalFormatting>
  <conditionalFormatting sqref="H1863:H1864">
    <cfRule type="iconSet" priority="479">
      <iconSet iconSet="3Symbols" showValue="0">
        <cfvo type="percent" val="0"/>
        <cfvo type="num" val="0"/>
        <cfvo type="num" val="1"/>
      </iconSet>
    </cfRule>
  </conditionalFormatting>
  <conditionalFormatting sqref="H1867">
    <cfRule type="iconSet" priority="477">
      <iconSet iconSet="3Symbols" showValue="0">
        <cfvo type="percent" val="0"/>
        <cfvo type="num" val="0"/>
        <cfvo type="num" val="1"/>
      </iconSet>
    </cfRule>
  </conditionalFormatting>
  <conditionalFormatting sqref="H1865">
    <cfRule type="iconSet" priority="476">
      <iconSet iconSet="3Symbols" showValue="0">
        <cfvo type="percent" val="0"/>
        <cfvo type="num" val="0"/>
        <cfvo type="num" val="1"/>
      </iconSet>
    </cfRule>
  </conditionalFormatting>
  <conditionalFormatting sqref="H1866">
    <cfRule type="iconSet" priority="475">
      <iconSet iconSet="3Symbols" showValue="0">
        <cfvo type="percent" val="0"/>
        <cfvo type="num" val="0"/>
        <cfvo type="num" val="1"/>
      </iconSet>
    </cfRule>
  </conditionalFormatting>
  <conditionalFormatting sqref="H1875">
    <cfRule type="iconSet" priority="474">
      <iconSet iconSet="3Symbols" showValue="0">
        <cfvo type="percent" val="0"/>
        <cfvo type="num" val="0"/>
        <cfvo type="num" val="1"/>
      </iconSet>
    </cfRule>
  </conditionalFormatting>
  <conditionalFormatting sqref="H1874">
    <cfRule type="iconSet" priority="473">
      <iconSet iconSet="3Symbols" showValue="0">
        <cfvo type="percent" val="0"/>
        <cfvo type="num" val="0"/>
        <cfvo type="num" val="1"/>
      </iconSet>
    </cfRule>
  </conditionalFormatting>
  <conditionalFormatting sqref="H1873">
    <cfRule type="iconSet" priority="472">
      <iconSet iconSet="3Symbols" showValue="0">
        <cfvo type="percent" val="0"/>
        <cfvo type="num" val="0"/>
        <cfvo type="num" val="1"/>
      </iconSet>
    </cfRule>
  </conditionalFormatting>
  <conditionalFormatting sqref="H1872">
    <cfRule type="iconSet" priority="471">
      <iconSet iconSet="3Symbols" showValue="0">
        <cfvo type="percent" val="0"/>
        <cfvo type="num" val="0"/>
        <cfvo type="num" val="1"/>
      </iconSet>
    </cfRule>
  </conditionalFormatting>
  <conditionalFormatting sqref="H1871">
    <cfRule type="iconSet" priority="470">
      <iconSet iconSet="3Symbols" showValue="0">
        <cfvo type="percent" val="0"/>
        <cfvo type="num" val="0"/>
        <cfvo type="num" val="1"/>
      </iconSet>
    </cfRule>
  </conditionalFormatting>
  <conditionalFormatting sqref="H1870">
    <cfRule type="iconSet" priority="469">
      <iconSet iconSet="3Symbols" showValue="0">
        <cfvo type="percent" val="0"/>
        <cfvo type="num" val="0"/>
        <cfvo type="num" val="1"/>
      </iconSet>
    </cfRule>
  </conditionalFormatting>
  <conditionalFormatting sqref="H1869">
    <cfRule type="iconSet" priority="468">
      <iconSet iconSet="3Symbols" showValue="0">
        <cfvo type="percent" val="0"/>
        <cfvo type="num" val="0"/>
        <cfvo type="num" val="1"/>
      </iconSet>
    </cfRule>
  </conditionalFormatting>
  <conditionalFormatting sqref="H1868">
    <cfRule type="iconSet" priority="467">
      <iconSet iconSet="3Symbols" showValue="0">
        <cfvo type="percent" val="0"/>
        <cfvo type="num" val="0"/>
        <cfvo type="num" val="1"/>
      </iconSet>
    </cfRule>
  </conditionalFormatting>
  <conditionalFormatting sqref="H1876">
    <cfRule type="iconSet" priority="466">
      <iconSet iconSet="3Symbols" showValue="0">
        <cfvo type="percent" val="0"/>
        <cfvo type="num" val="0"/>
        <cfvo type="num" val="1"/>
      </iconSet>
    </cfRule>
  </conditionalFormatting>
  <conditionalFormatting sqref="H1885">
    <cfRule type="iconSet" priority="465">
      <iconSet iconSet="3Symbols" showValue="0">
        <cfvo type="percent" val="0"/>
        <cfvo type="num" val="0"/>
        <cfvo type="num" val="1"/>
      </iconSet>
    </cfRule>
  </conditionalFormatting>
  <conditionalFormatting sqref="H1884">
    <cfRule type="iconSet" priority="464">
      <iconSet iconSet="3Symbols" showValue="0">
        <cfvo type="percent" val="0"/>
        <cfvo type="num" val="0"/>
        <cfvo type="num" val="1"/>
      </iconSet>
    </cfRule>
  </conditionalFormatting>
  <conditionalFormatting sqref="H1883">
    <cfRule type="iconSet" priority="463">
      <iconSet iconSet="3Symbols" showValue="0">
        <cfvo type="percent" val="0"/>
        <cfvo type="num" val="0"/>
        <cfvo type="num" val="1"/>
      </iconSet>
    </cfRule>
  </conditionalFormatting>
  <conditionalFormatting sqref="H1882">
    <cfRule type="iconSet" priority="462">
      <iconSet iconSet="3Symbols" showValue="0">
        <cfvo type="percent" val="0"/>
        <cfvo type="num" val="0"/>
        <cfvo type="num" val="1"/>
      </iconSet>
    </cfRule>
  </conditionalFormatting>
  <conditionalFormatting sqref="H1881">
    <cfRule type="iconSet" priority="461">
      <iconSet iconSet="3Symbols" showValue="0">
        <cfvo type="percent" val="0"/>
        <cfvo type="num" val="0"/>
        <cfvo type="num" val="1"/>
      </iconSet>
    </cfRule>
  </conditionalFormatting>
  <conditionalFormatting sqref="H1880">
    <cfRule type="iconSet" priority="460">
      <iconSet iconSet="3Symbols" showValue="0">
        <cfvo type="percent" val="0"/>
        <cfvo type="num" val="0"/>
        <cfvo type="num" val="1"/>
      </iconSet>
    </cfRule>
  </conditionalFormatting>
  <conditionalFormatting sqref="H1879">
    <cfRule type="iconSet" priority="459">
      <iconSet iconSet="3Symbols" showValue="0">
        <cfvo type="percent" val="0"/>
        <cfvo type="num" val="0"/>
        <cfvo type="num" val="1"/>
      </iconSet>
    </cfRule>
  </conditionalFormatting>
  <conditionalFormatting sqref="H1878">
    <cfRule type="iconSet" priority="458">
      <iconSet iconSet="3Symbols" showValue="0">
        <cfvo type="percent" val="0"/>
        <cfvo type="num" val="0"/>
        <cfvo type="num" val="1"/>
      </iconSet>
    </cfRule>
  </conditionalFormatting>
  <conditionalFormatting sqref="H1877">
    <cfRule type="iconSet" priority="457">
      <iconSet iconSet="3Symbols" showValue="0">
        <cfvo type="percent" val="0"/>
        <cfvo type="num" val="0"/>
        <cfvo type="num" val="1"/>
      </iconSet>
    </cfRule>
  </conditionalFormatting>
  <conditionalFormatting sqref="H1893">
    <cfRule type="iconSet" priority="456">
      <iconSet iconSet="3Symbols" showValue="0">
        <cfvo type="percent" val="0"/>
        <cfvo type="num" val="0"/>
        <cfvo type="num" val="1"/>
      </iconSet>
    </cfRule>
  </conditionalFormatting>
  <conditionalFormatting sqref="H1892">
    <cfRule type="iconSet" priority="455">
      <iconSet iconSet="3Symbols" showValue="0">
        <cfvo type="percent" val="0"/>
        <cfvo type="num" val="0"/>
        <cfvo type="num" val="1"/>
      </iconSet>
    </cfRule>
  </conditionalFormatting>
  <conditionalFormatting sqref="H1891">
    <cfRule type="iconSet" priority="454">
      <iconSet iconSet="3Symbols" showValue="0">
        <cfvo type="percent" val="0"/>
        <cfvo type="num" val="0"/>
        <cfvo type="num" val="1"/>
      </iconSet>
    </cfRule>
  </conditionalFormatting>
  <conditionalFormatting sqref="H1890">
    <cfRule type="iconSet" priority="453">
      <iconSet iconSet="3Symbols" showValue="0">
        <cfvo type="percent" val="0"/>
        <cfvo type="num" val="0"/>
        <cfvo type="num" val="1"/>
      </iconSet>
    </cfRule>
  </conditionalFormatting>
  <conditionalFormatting sqref="H1889">
    <cfRule type="iconSet" priority="452">
      <iconSet iconSet="3Symbols" showValue="0">
        <cfvo type="percent" val="0"/>
        <cfvo type="num" val="0"/>
        <cfvo type="num" val="1"/>
      </iconSet>
    </cfRule>
  </conditionalFormatting>
  <conditionalFormatting sqref="H1888">
    <cfRule type="iconSet" priority="451">
      <iconSet iconSet="3Symbols" showValue="0">
        <cfvo type="percent" val="0"/>
        <cfvo type="num" val="0"/>
        <cfvo type="num" val="1"/>
      </iconSet>
    </cfRule>
  </conditionalFormatting>
  <conditionalFormatting sqref="H1887">
    <cfRule type="iconSet" priority="450">
      <iconSet iconSet="3Symbols" showValue="0">
        <cfvo type="percent" val="0"/>
        <cfvo type="num" val="0"/>
        <cfvo type="num" val="1"/>
      </iconSet>
    </cfRule>
  </conditionalFormatting>
  <conditionalFormatting sqref="H1886">
    <cfRule type="iconSet" priority="449">
      <iconSet iconSet="3Symbols" showValue="0">
        <cfvo type="percent" val="0"/>
        <cfvo type="num" val="0"/>
        <cfvo type="num" val="1"/>
      </iconSet>
    </cfRule>
  </conditionalFormatting>
  <conditionalFormatting sqref="H1910">
    <cfRule type="iconSet" priority="448">
      <iconSet iconSet="3Symbols" showValue="0">
        <cfvo type="percent" val="0"/>
        <cfvo type="num" val="0"/>
        <cfvo type="num" val="1"/>
      </iconSet>
    </cfRule>
  </conditionalFormatting>
  <conditionalFormatting sqref="H1903">
    <cfRule type="iconSet" priority="447">
      <iconSet iconSet="3Symbols" showValue="0">
        <cfvo type="percent" val="0"/>
        <cfvo type="num" val="0"/>
        <cfvo type="num" val="1"/>
      </iconSet>
    </cfRule>
  </conditionalFormatting>
  <conditionalFormatting sqref="H1899">
    <cfRule type="iconSet" priority="446">
      <iconSet iconSet="3Symbols" showValue="0">
        <cfvo type="percent" val="0"/>
        <cfvo type="num" val="0"/>
        <cfvo type="num" val="1"/>
      </iconSet>
    </cfRule>
  </conditionalFormatting>
  <conditionalFormatting sqref="H1894">
    <cfRule type="iconSet" priority="445">
      <iconSet iconSet="3Symbols" showValue="0">
        <cfvo type="percent" val="0"/>
        <cfvo type="num" val="0"/>
        <cfvo type="num" val="1"/>
      </iconSet>
    </cfRule>
  </conditionalFormatting>
  <conditionalFormatting sqref="H1898">
    <cfRule type="iconSet" priority="444">
      <iconSet iconSet="3Symbols" showValue="0">
        <cfvo type="percent" val="0"/>
        <cfvo type="num" val="0"/>
        <cfvo type="num" val="1"/>
      </iconSet>
    </cfRule>
  </conditionalFormatting>
  <conditionalFormatting sqref="H1897">
    <cfRule type="iconSet" priority="443">
      <iconSet iconSet="3Symbols" showValue="0">
        <cfvo type="percent" val="0"/>
        <cfvo type="num" val="0"/>
        <cfvo type="num" val="1"/>
      </iconSet>
    </cfRule>
  </conditionalFormatting>
  <conditionalFormatting sqref="H1896">
    <cfRule type="iconSet" priority="442">
      <iconSet iconSet="3Symbols" showValue="0">
        <cfvo type="percent" val="0"/>
        <cfvo type="num" val="0"/>
        <cfvo type="num" val="1"/>
      </iconSet>
    </cfRule>
  </conditionalFormatting>
  <conditionalFormatting sqref="H1895">
    <cfRule type="iconSet" priority="441">
      <iconSet iconSet="3Symbols" showValue="0">
        <cfvo type="percent" val="0"/>
        <cfvo type="num" val="0"/>
        <cfvo type="num" val="1"/>
      </iconSet>
    </cfRule>
  </conditionalFormatting>
  <conditionalFormatting sqref="H1902">
    <cfRule type="iconSet" priority="440">
      <iconSet iconSet="3Symbols" showValue="0">
        <cfvo type="percent" val="0"/>
        <cfvo type="num" val="0"/>
        <cfvo type="num" val="1"/>
      </iconSet>
    </cfRule>
  </conditionalFormatting>
  <conditionalFormatting sqref="H1901">
    <cfRule type="iconSet" priority="439">
      <iconSet iconSet="3Symbols" showValue="0">
        <cfvo type="percent" val="0"/>
        <cfvo type="num" val="0"/>
        <cfvo type="num" val="1"/>
      </iconSet>
    </cfRule>
  </conditionalFormatting>
  <conditionalFormatting sqref="H1900">
    <cfRule type="iconSet" priority="438">
      <iconSet iconSet="3Symbols" showValue="0">
        <cfvo type="percent" val="0"/>
        <cfvo type="num" val="0"/>
        <cfvo type="num" val="1"/>
      </iconSet>
    </cfRule>
  </conditionalFormatting>
  <conditionalFormatting sqref="H1909">
    <cfRule type="iconSet" priority="437">
      <iconSet iconSet="3Symbols" showValue="0">
        <cfvo type="percent" val="0"/>
        <cfvo type="num" val="0"/>
        <cfvo type="num" val="1"/>
      </iconSet>
    </cfRule>
  </conditionalFormatting>
  <conditionalFormatting sqref="H1908">
    <cfRule type="iconSet" priority="436">
      <iconSet iconSet="3Symbols" showValue="0">
        <cfvo type="percent" val="0"/>
        <cfvo type="num" val="0"/>
        <cfvo type="num" val="1"/>
      </iconSet>
    </cfRule>
  </conditionalFormatting>
  <conditionalFormatting sqref="H1907">
    <cfRule type="iconSet" priority="435">
      <iconSet iconSet="3Symbols" showValue="0">
        <cfvo type="percent" val="0"/>
        <cfvo type="num" val="0"/>
        <cfvo type="num" val="1"/>
      </iconSet>
    </cfRule>
  </conditionalFormatting>
  <conditionalFormatting sqref="H1906">
    <cfRule type="iconSet" priority="434">
      <iconSet iconSet="3Symbols" showValue="0">
        <cfvo type="percent" val="0"/>
        <cfvo type="num" val="0"/>
        <cfvo type="num" val="1"/>
      </iconSet>
    </cfRule>
  </conditionalFormatting>
  <conditionalFormatting sqref="H1905">
    <cfRule type="iconSet" priority="433">
      <iconSet iconSet="3Symbols" showValue="0">
        <cfvo type="percent" val="0"/>
        <cfvo type="num" val="0"/>
        <cfvo type="num" val="1"/>
      </iconSet>
    </cfRule>
  </conditionalFormatting>
  <conditionalFormatting sqref="H1904">
    <cfRule type="iconSet" priority="432">
      <iconSet iconSet="3Symbols" showValue="0">
        <cfvo type="percent" val="0"/>
        <cfvo type="num" val="0"/>
        <cfvo type="num" val="1"/>
      </iconSet>
    </cfRule>
  </conditionalFormatting>
  <conditionalFormatting sqref="H1912">
    <cfRule type="iconSet" priority="431">
      <iconSet iconSet="3Symbols" showValue="0">
        <cfvo type="percent" val="0"/>
        <cfvo type="num" val="0"/>
        <cfvo type="num" val="1"/>
      </iconSet>
    </cfRule>
  </conditionalFormatting>
  <conditionalFormatting sqref="H1911">
    <cfRule type="iconSet" priority="430">
      <iconSet iconSet="3Symbols" showValue="0">
        <cfvo type="percent" val="0"/>
        <cfvo type="num" val="0"/>
        <cfvo type="num" val="1"/>
      </iconSet>
    </cfRule>
  </conditionalFormatting>
  <conditionalFormatting sqref="H1913">
    <cfRule type="iconSet" priority="429">
      <iconSet iconSet="3Symbols" showValue="0">
        <cfvo type="percent" val="0"/>
        <cfvo type="num" val="0"/>
        <cfvo type="num" val="1"/>
      </iconSet>
    </cfRule>
  </conditionalFormatting>
  <conditionalFormatting sqref="H1915">
    <cfRule type="iconSet" priority="428">
      <iconSet iconSet="3Symbols" showValue="0">
        <cfvo type="percent" val="0"/>
        <cfvo type="num" val="0"/>
        <cfvo type="num" val="1"/>
      </iconSet>
    </cfRule>
  </conditionalFormatting>
  <conditionalFormatting sqref="H1914">
    <cfRule type="iconSet" priority="427">
      <iconSet iconSet="3Symbols" showValue="0">
        <cfvo type="percent" val="0"/>
        <cfvo type="num" val="0"/>
        <cfvo type="num" val="1"/>
      </iconSet>
    </cfRule>
  </conditionalFormatting>
  <conditionalFormatting sqref="H1931">
    <cfRule type="iconSet" priority="426">
      <iconSet iconSet="3Symbols" showValue="0">
        <cfvo type="percent" val="0"/>
        <cfvo type="num" val="0"/>
        <cfvo type="num" val="1"/>
      </iconSet>
    </cfRule>
  </conditionalFormatting>
  <conditionalFormatting sqref="H1928">
    <cfRule type="iconSet" priority="425">
      <iconSet iconSet="3Symbols" showValue="0">
        <cfvo type="percent" val="0"/>
        <cfvo type="num" val="0"/>
        <cfvo type="num" val="1"/>
      </iconSet>
    </cfRule>
  </conditionalFormatting>
  <conditionalFormatting sqref="H1919">
    <cfRule type="iconSet" priority="424">
      <iconSet iconSet="3Symbols" showValue="0">
        <cfvo type="percent" val="0"/>
        <cfvo type="num" val="0"/>
        <cfvo type="num" val="1"/>
      </iconSet>
    </cfRule>
  </conditionalFormatting>
  <conditionalFormatting sqref="H1916">
    <cfRule type="iconSet" priority="423">
      <iconSet iconSet="3Symbols" showValue="0">
        <cfvo type="percent" val="0"/>
        <cfvo type="num" val="0"/>
        <cfvo type="num" val="1"/>
      </iconSet>
    </cfRule>
  </conditionalFormatting>
  <conditionalFormatting sqref="H1918">
    <cfRule type="iconSet" priority="422">
      <iconSet iconSet="3Symbols" showValue="0">
        <cfvo type="percent" val="0"/>
        <cfvo type="num" val="0"/>
        <cfvo type="num" val="1"/>
      </iconSet>
    </cfRule>
  </conditionalFormatting>
  <conditionalFormatting sqref="H1917">
    <cfRule type="iconSet" priority="421">
      <iconSet iconSet="3Symbols" showValue="0">
        <cfvo type="percent" val="0"/>
        <cfvo type="num" val="0"/>
        <cfvo type="num" val="1"/>
      </iconSet>
    </cfRule>
  </conditionalFormatting>
  <conditionalFormatting sqref="H1927">
    <cfRule type="iconSet" priority="420">
      <iconSet iconSet="3Symbols" showValue="0">
        <cfvo type="percent" val="0"/>
        <cfvo type="num" val="0"/>
        <cfvo type="num" val="1"/>
      </iconSet>
    </cfRule>
  </conditionalFormatting>
  <conditionalFormatting sqref="H1926">
    <cfRule type="iconSet" priority="419">
      <iconSet iconSet="3Symbols" showValue="0">
        <cfvo type="percent" val="0"/>
        <cfvo type="num" val="0"/>
        <cfvo type="num" val="1"/>
      </iconSet>
    </cfRule>
  </conditionalFormatting>
  <conditionalFormatting sqref="H1925">
    <cfRule type="iconSet" priority="418">
      <iconSet iconSet="3Symbols" showValue="0">
        <cfvo type="percent" val="0"/>
        <cfvo type="num" val="0"/>
        <cfvo type="num" val="1"/>
      </iconSet>
    </cfRule>
  </conditionalFormatting>
  <conditionalFormatting sqref="H1924">
    <cfRule type="iconSet" priority="417">
      <iconSet iconSet="3Symbols" showValue="0">
        <cfvo type="percent" val="0"/>
        <cfvo type="num" val="0"/>
        <cfvo type="num" val="1"/>
      </iconSet>
    </cfRule>
  </conditionalFormatting>
  <conditionalFormatting sqref="H1923">
    <cfRule type="iconSet" priority="416">
      <iconSet iconSet="3Symbols" showValue="0">
        <cfvo type="percent" val="0"/>
        <cfvo type="num" val="0"/>
        <cfvo type="num" val="1"/>
      </iconSet>
    </cfRule>
  </conditionalFormatting>
  <conditionalFormatting sqref="H1922">
    <cfRule type="iconSet" priority="415">
      <iconSet iconSet="3Symbols" showValue="0">
        <cfvo type="percent" val="0"/>
        <cfvo type="num" val="0"/>
        <cfvo type="num" val="1"/>
      </iconSet>
    </cfRule>
  </conditionalFormatting>
  <conditionalFormatting sqref="H1921">
    <cfRule type="iconSet" priority="414">
      <iconSet iconSet="3Symbols" showValue="0">
        <cfvo type="percent" val="0"/>
        <cfvo type="num" val="0"/>
        <cfvo type="num" val="1"/>
      </iconSet>
    </cfRule>
  </conditionalFormatting>
  <conditionalFormatting sqref="H1920">
    <cfRule type="iconSet" priority="413">
      <iconSet iconSet="3Symbols" showValue="0">
        <cfvo type="percent" val="0"/>
        <cfvo type="num" val="0"/>
        <cfvo type="num" val="1"/>
      </iconSet>
    </cfRule>
  </conditionalFormatting>
  <conditionalFormatting sqref="H1930">
    <cfRule type="iconSet" priority="412">
      <iconSet iconSet="3Symbols" showValue="0">
        <cfvo type="percent" val="0"/>
        <cfvo type="num" val="0"/>
        <cfvo type="num" val="1"/>
      </iconSet>
    </cfRule>
  </conditionalFormatting>
  <conditionalFormatting sqref="H1929">
    <cfRule type="iconSet" priority="411">
      <iconSet iconSet="3Symbols" showValue="0">
        <cfvo type="percent" val="0"/>
        <cfvo type="num" val="0"/>
        <cfvo type="num" val="1"/>
      </iconSet>
    </cfRule>
  </conditionalFormatting>
  <conditionalFormatting sqref="H1933">
    <cfRule type="iconSet" priority="410">
      <iconSet iconSet="3Symbols" showValue="0">
        <cfvo type="percent" val="0"/>
        <cfvo type="num" val="0"/>
        <cfvo type="num" val="1"/>
      </iconSet>
    </cfRule>
  </conditionalFormatting>
  <conditionalFormatting sqref="H1932">
    <cfRule type="iconSet" priority="409">
      <iconSet iconSet="3Symbols" showValue="0">
        <cfvo type="percent" val="0"/>
        <cfvo type="num" val="0"/>
        <cfvo type="num" val="1"/>
      </iconSet>
    </cfRule>
  </conditionalFormatting>
  <conditionalFormatting sqref="H1577">
    <cfRule type="iconSet" priority="408">
      <iconSet iconSet="3Symbols" showValue="0">
        <cfvo type="percent" val="0"/>
        <cfvo type="num" val="0"/>
        <cfvo type="num" val="1"/>
      </iconSet>
    </cfRule>
  </conditionalFormatting>
  <conditionalFormatting sqref="H1578:H1580">
    <cfRule type="iconSet" priority="749">
      <iconSet iconSet="3Symbols" showValue="0">
        <cfvo type="percent" val="0"/>
        <cfvo type="num" val="0"/>
        <cfvo type="num" val="1"/>
      </iconSet>
    </cfRule>
  </conditionalFormatting>
  <conditionalFormatting sqref="C1567:G1664 F1665:G1788 C1665:E1789 C1790:G1933">
    <cfRule type="expression" dxfId="690" priority="750">
      <formula>$H1567&lt;0</formula>
    </cfRule>
    <cfRule type="expression" dxfId="689" priority="751">
      <formula>(IF($C1567=1,1,0)=1)</formula>
    </cfRule>
    <cfRule type="expression" dxfId="688" priority="752">
      <formula>(IF($C1567=2,1,0)=1)</formula>
    </cfRule>
    <cfRule type="expression" dxfId="687" priority="753">
      <formula>(IF($C1567=3,1,0)=1)</formula>
    </cfRule>
    <cfRule type="expression" dxfId="686" priority="754">
      <formula>(IF($C1567=4,1,0)=1)</formula>
    </cfRule>
    <cfRule type="expression" dxfId="685" priority="755">
      <formula>(IF($C1567=5,1,0)=1)</formula>
    </cfRule>
    <cfRule type="expression" dxfId="684" priority="756">
      <formula>(IF($C1567=6,1,0)=1)</formula>
    </cfRule>
    <cfRule type="expression" dxfId="683" priority="757">
      <formula>(IF($C1567=7,1,0)=1)</formula>
    </cfRule>
    <cfRule type="expression" dxfId="682" priority="758">
      <formula>(IF($C1567=8,1,0)=1)</formula>
    </cfRule>
    <cfRule type="expression" dxfId="681" priority="759">
      <formula>(IF($C1567=9,1,0)=1)</formula>
    </cfRule>
    <cfRule type="expression" dxfId="680" priority="760">
      <formula>$H1567=1</formula>
    </cfRule>
  </conditionalFormatting>
  <conditionalFormatting sqref="S1567:S1933">
    <cfRule type="dataBar" priority="407">
      <dataBar>
        <cfvo type="num" val="0"/>
        <cfvo type="num" val="1"/>
        <color theme="6" tint="0.39997558519241921"/>
      </dataBar>
    </cfRule>
  </conditionalFormatting>
  <conditionalFormatting sqref="AB1933">
    <cfRule type="dataBar" priority="406">
      <dataBar>
        <cfvo type="num" val="0"/>
        <cfvo type="num" val="1"/>
        <color theme="6" tint="0.39997558519241921"/>
      </dataBar>
    </cfRule>
  </conditionalFormatting>
  <conditionalFormatting sqref="O3005">
    <cfRule type="expression" dxfId="679" priority="405">
      <formula>(IF($C3005=0,1,0)=1)</formula>
    </cfRule>
  </conditionalFormatting>
  <conditionalFormatting sqref="O694:O697 O680:O692 O699:O700 O714:O717 O702:O706 O708:O712 O727:O731 O733:O740 O746:O752 O754:O755 O758:O761 O763:O764 O721:O725 O742:O744 O766:O826">
    <cfRule type="expression" dxfId="678" priority="404">
      <formula>(IF($C680=0,1,0)=1)</formula>
    </cfRule>
  </conditionalFormatting>
  <conditionalFormatting sqref="O718:O772">
    <cfRule type="expression" dxfId="677" priority="403">
      <formula>(IF($C718=0,1,0)=1)</formula>
    </cfRule>
  </conditionalFormatting>
  <conditionalFormatting sqref="O704">
    <cfRule type="expression" dxfId="676" priority="402">
      <formula>(IF($C704=0,1,0)=1)</formula>
    </cfRule>
  </conditionalFormatting>
  <conditionalFormatting sqref="O693">
    <cfRule type="expression" dxfId="675" priority="401">
      <formula>(IF($C693=0,1,0)=1)</formula>
    </cfRule>
  </conditionalFormatting>
  <conditionalFormatting sqref="O698">
    <cfRule type="expression" dxfId="674" priority="400">
      <formula>(IF($C698=0,1,0)=1)</formula>
    </cfRule>
  </conditionalFormatting>
  <conditionalFormatting sqref="O701:O705">
    <cfRule type="expression" dxfId="673" priority="399">
      <formula>(IF($C701=0,1,0)=1)</formula>
    </cfRule>
  </conditionalFormatting>
  <conditionalFormatting sqref="O701:O705">
    <cfRule type="expression" dxfId="672" priority="398">
      <formula>(IF($C701=0,1,0)=1)</formula>
    </cfRule>
  </conditionalFormatting>
  <conditionalFormatting sqref="O707:O709">
    <cfRule type="expression" dxfId="671" priority="397">
      <formula>(IF($C707=0,1,0)=1)</formula>
    </cfRule>
  </conditionalFormatting>
  <conditionalFormatting sqref="O713">
    <cfRule type="expression" dxfId="670" priority="396">
      <formula>(IF($C713=0,1,0)=1)</formula>
    </cfRule>
  </conditionalFormatting>
  <conditionalFormatting sqref="O774:O826">
    <cfRule type="expression" dxfId="669" priority="395">
      <formula>(IF($C774=0,1,0)=1)</formula>
    </cfRule>
  </conditionalFormatting>
  <conditionalFormatting sqref="O826">
    <cfRule type="expression" dxfId="668" priority="394">
      <formula>(IF($C826=0,1,0)=1)</formula>
    </cfRule>
  </conditionalFormatting>
  <conditionalFormatting sqref="O702">
    <cfRule type="expression" dxfId="667" priority="393">
      <formula>(IF($C702=0,1,0)=1)</formula>
    </cfRule>
  </conditionalFormatting>
  <conditionalFormatting sqref="O756">
    <cfRule type="expression" dxfId="666" priority="392">
      <formula>(IF($C756=0,1,0)=1)</formula>
    </cfRule>
  </conditionalFormatting>
  <conditionalFormatting sqref="O703:O705">
    <cfRule type="expression" dxfId="665" priority="391">
      <formula>(IF($C703=0,1,0)=1)</formula>
    </cfRule>
  </conditionalFormatting>
  <conditionalFormatting sqref="O708:O711">
    <cfRule type="expression" dxfId="664" priority="390">
      <formula>(IF($C708=0,1,0)=1)</formula>
    </cfRule>
  </conditionalFormatting>
  <conditionalFormatting sqref="O708:O711">
    <cfRule type="expression" dxfId="663" priority="389">
      <formula>(IF($C708=0,1,0)=1)</formula>
    </cfRule>
  </conditionalFormatting>
  <conditionalFormatting sqref="O708:O711">
    <cfRule type="expression" dxfId="662" priority="388">
      <formula>(IF($C708=0,1,0)=1)</formula>
    </cfRule>
  </conditionalFormatting>
  <conditionalFormatting sqref="O756">
    <cfRule type="expression" dxfId="661" priority="387">
      <formula>(IF($C756=0,1,0)=1)</formula>
    </cfRule>
  </conditionalFormatting>
  <conditionalFormatting sqref="O775:O779">
    <cfRule type="expression" dxfId="660" priority="386">
      <formula>(IF($C775=0,1,0)=1)</formula>
    </cfRule>
  </conditionalFormatting>
  <conditionalFormatting sqref="O781:O785">
    <cfRule type="expression" dxfId="659" priority="385">
      <formula>(IF($C781=0,1,0)=1)</formula>
    </cfRule>
  </conditionalFormatting>
  <conditionalFormatting sqref="O787:O794">
    <cfRule type="expression" dxfId="658" priority="384">
      <formula>(IF($C787=0,1,0)=1)</formula>
    </cfRule>
  </conditionalFormatting>
  <conditionalFormatting sqref="O796:O798">
    <cfRule type="expression" dxfId="657" priority="383">
      <formula>(IF($C796=0,1,0)=1)</formula>
    </cfRule>
  </conditionalFormatting>
  <conditionalFormatting sqref="O800:O806">
    <cfRule type="expression" dxfId="656" priority="382">
      <formula>(IF($C800=0,1,0)=1)</formula>
    </cfRule>
  </conditionalFormatting>
  <conditionalFormatting sqref="O808:O809">
    <cfRule type="expression" dxfId="655" priority="381">
      <formula>(IF($C808=0,1,0)=1)</formula>
    </cfRule>
  </conditionalFormatting>
  <conditionalFormatting sqref="O810">
    <cfRule type="expression" dxfId="654" priority="380">
      <formula>(IF($C810=0,1,0)=1)</formula>
    </cfRule>
  </conditionalFormatting>
  <conditionalFormatting sqref="O812:O815">
    <cfRule type="expression" dxfId="653" priority="379">
      <formula>(IF($C812=0,1,0)=1)</formula>
    </cfRule>
  </conditionalFormatting>
  <conditionalFormatting sqref="O817:O818">
    <cfRule type="expression" dxfId="652" priority="378">
      <formula>(IF($C817=0,1,0)=1)</formula>
    </cfRule>
  </conditionalFormatting>
  <conditionalFormatting sqref="O820:O826">
    <cfRule type="expression" dxfId="651" priority="377">
      <formula>(IF($C820=0,1,0)=1)</formula>
    </cfRule>
  </conditionalFormatting>
  <conditionalFormatting sqref="O756">
    <cfRule type="expression" dxfId="650" priority="376">
      <formula>(IF($C756=0,1,0)=1)</formula>
    </cfRule>
  </conditionalFormatting>
  <conditionalFormatting sqref="O664:O665 O608:O614">
    <cfRule type="expression" dxfId="649" priority="375">
      <formula>(IF($C608=0,1,0)=1)</formula>
    </cfRule>
  </conditionalFormatting>
  <conditionalFormatting sqref="O591:O603">
    <cfRule type="expression" dxfId="648" priority="374">
      <formula>(IF($C591=0,1,0)=1)</formula>
    </cfRule>
  </conditionalFormatting>
  <conditionalFormatting sqref="O604:O606">
    <cfRule type="expression" dxfId="647" priority="373">
      <formula>(IF($C604=0,1,0)=1)</formula>
    </cfRule>
  </conditionalFormatting>
  <conditionalFormatting sqref="O607">
    <cfRule type="expression" dxfId="646" priority="372">
      <formula>(IF($C607=0,1,0)=1)</formula>
    </cfRule>
  </conditionalFormatting>
  <conditionalFormatting sqref="O615:O617">
    <cfRule type="expression" dxfId="645" priority="371">
      <formula>(IF($C615=0,1,0)=1)</formula>
    </cfRule>
  </conditionalFormatting>
  <conditionalFormatting sqref="O663">
    <cfRule type="expression" dxfId="644" priority="370">
      <formula>(IF($C663=0,1,0)=1)</formula>
    </cfRule>
  </conditionalFormatting>
  <conditionalFormatting sqref="O647">
    <cfRule type="expression" dxfId="643" priority="369">
      <formula>(IF($C647=0,1,0)=1)</formula>
    </cfRule>
  </conditionalFormatting>
  <conditionalFormatting sqref="O656">
    <cfRule type="expression" dxfId="642" priority="368">
      <formula>(IF($C656=0,1,0)=1)</formula>
    </cfRule>
  </conditionalFormatting>
  <conditionalFormatting sqref="O635">
    <cfRule type="expression" dxfId="641" priority="367">
      <formula>(IF($C635=0,1,0)=1)</formula>
    </cfRule>
  </conditionalFormatting>
  <conditionalFormatting sqref="O641">
    <cfRule type="expression" dxfId="640" priority="366">
      <formula>(IF($C641=0,1,0)=1)</formula>
    </cfRule>
  </conditionalFormatting>
  <conditionalFormatting sqref="O619">
    <cfRule type="expression" dxfId="639" priority="365">
      <formula>(IF($C619=0,1,0)=1)</formula>
    </cfRule>
  </conditionalFormatting>
  <conditionalFormatting sqref="O620">
    <cfRule type="expression" dxfId="638" priority="364">
      <formula>(IF($C620=0,1,0)=1)</formula>
    </cfRule>
  </conditionalFormatting>
  <conditionalFormatting sqref="O624">
    <cfRule type="expression" dxfId="637" priority="363">
      <formula>(IF($C624=0,1,0)=1)</formula>
    </cfRule>
  </conditionalFormatting>
  <conditionalFormatting sqref="O630">
    <cfRule type="expression" dxfId="636" priority="362">
      <formula>(IF($C630=0,1,0)=1)</formula>
    </cfRule>
  </conditionalFormatting>
  <conditionalFormatting sqref="O618">
    <cfRule type="expression" dxfId="635" priority="361">
      <formula>(IF($C618=0,1,0)=1)</formula>
    </cfRule>
  </conditionalFormatting>
  <conditionalFormatting sqref="O621:O623">
    <cfRule type="expression" dxfId="634" priority="360">
      <formula>(IF($C621=0,1,0)=1)</formula>
    </cfRule>
  </conditionalFormatting>
  <conditionalFormatting sqref="O625:O629">
    <cfRule type="expression" dxfId="633" priority="359">
      <formula>(IF($C625=0,1,0)=1)</formula>
    </cfRule>
  </conditionalFormatting>
  <conditionalFormatting sqref="O631:O634">
    <cfRule type="expression" dxfId="632" priority="358">
      <formula>(IF($C631=0,1,0)=1)</formula>
    </cfRule>
  </conditionalFormatting>
  <conditionalFormatting sqref="O636:O640">
    <cfRule type="expression" dxfId="631" priority="357">
      <formula>(IF($C636=0,1,0)=1)</formula>
    </cfRule>
  </conditionalFormatting>
  <conditionalFormatting sqref="O642:O646">
    <cfRule type="expression" dxfId="630" priority="356">
      <formula>(IF($C642=0,1,0)=1)</formula>
    </cfRule>
  </conditionalFormatting>
  <conditionalFormatting sqref="O648:O652">
    <cfRule type="expression" dxfId="629" priority="355">
      <formula>(IF($C648=0,1,0)=1)</formula>
    </cfRule>
  </conditionalFormatting>
  <conditionalFormatting sqref="O653:O655">
    <cfRule type="expression" dxfId="628" priority="354">
      <formula>(IF($C653=0,1,0)=1)</formula>
    </cfRule>
  </conditionalFormatting>
  <conditionalFormatting sqref="O657:O659">
    <cfRule type="expression" dxfId="627" priority="353">
      <formula>(IF($C657=0,1,0)=1)</formula>
    </cfRule>
  </conditionalFormatting>
  <conditionalFormatting sqref="O660:O662">
    <cfRule type="expression" dxfId="626" priority="352">
      <formula>(IF($C660=0,1,0)=1)</formula>
    </cfRule>
  </conditionalFormatting>
  <conditionalFormatting sqref="O666:O678">
    <cfRule type="expression" dxfId="625" priority="351">
      <formula>(IF($C666=0,1,0)=1)</formula>
    </cfRule>
  </conditionalFormatting>
  <conditionalFormatting sqref="O2474:O2496 O2388:O2472">
    <cfRule type="expression" dxfId="624" priority="350">
      <formula>(IF($C2388=0,1,0)=1)</formula>
    </cfRule>
  </conditionalFormatting>
  <conditionalFormatting sqref="O2473">
    <cfRule type="expression" dxfId="623" priority="349">
      <formula>(IF($C2473=0,1,0)=1)</formula>
    </cfRule>
  </conditionalFormatting>
  <conditionalFormatting sqref="O2591:O2592">
    <cfRule type="expression" dxfId="622" priority="348">
      <formula>(IF($C2591=0,1,0)=1)</formula>
    </cfRule>
  </conditionalFormatting>
  <conditionalFormatting sqref="O2497">
    <cfRule type="expression" dxfId="621" priority="347">
      <formula>(IF($C2497=0,1,0)=1)</formula>
    </cfRule>
  </conditionalFormatting>
  <conditionalFormatting sqref="O2498:O2500 O2512:O2513 O2525 O2537:O2538 O2550:O2551 O2563:O2564">
    <cfRule type="expression" dxfId="620" priority="346">
      <formula>(IF($C2498=0,1,0)=1)</formula>
    </cfRule>
  </conditionalFormatting>
  <conditionalFormatting sqref="O2565:O2567">
    <cfRule type="expression" dxfId="619" priority="345">
      <formula>(IF($C2565=0,1,0)=1)</formula>
    </cfRule>
  </conditionalFormatting>
  <conditionalFormatting sqref="O2501:O2511">
    <cfRule type="expression" dxfId="618" priority="344">
      <formula>(IF($C2501=0,1,0)=1)</formula>
    </cfRule>
  </conditionalFormatting>
  <conditionalFormatting sqref="O2608:O2609">
    <cfRule type="expression" dxfId="617" priority="343">
      <formula>(IF($C2608=0,1,0)=1)</formula>
    </cfRule>
  </conditionalFormatting>
  <conditionalFormatting sqref="O2579">
    <cfRule type="expression" dxfId="616" priority="342">
      <formula>(IF($C2579=0,1,0)=1)</formula>
    </cfRule>
  </conditionalFormatting>
  <conditionalFormatting sqref="O2593:O2595">
    <cfRule type="expression" dxfId="615" priority="341">
      <formula>(IF($C2593=0,1,0)=1)</formula>
    </cfRule>
  </conditionalFormatting>
  <conditionalFormatting sqref="O2596">
    <cfRule type="expression" dxfId="614" priority="340">
      <formula>(IF($C2596=0,1,0)=1)</formula>
    </cfRule>
  </conditionalFormatting>
  <conditionalFormatting sqref="O2610">
    <cfRule type="expression" dxfId="613" priority="339">
      <formula>(IF($C2610=0,1,0)=1)</formula>
    </cfRule>
  </conditionalFormatting>
  <conditionalFormatting sqref="O2514">
    <cfRule type="expression" dxfId="612" priority="338">
      <formula>(IF($C2514=0,1,0)=1)</formula>
    </cfRule>
  </conditionalFormatting>
  <conditionalFormatting sqref="O2515:O2524">
    <cfRule type="expression" dxfId="611" priority="337">
      <formula>(IF($C2515=0,1,0)=1)</formula>
    </cfRule>
  </conditionalFormatting>
  <conditionalFormatting sqref="O2526">
    <cfRule type="expression" dxfId="610" priority="336">
      <formula>(IF($C2526=0,1,0)=1)</formula>
    </cfRule>
  </conditionalFormatting>
  <conditionalFormatting sqref="O2527:O2536">
    <cfRule type="expression" dxfId="609" priority="335">
      <formula>(IF($C2527=0,1,0)=1)</formula>
    </cfRule>
  </conditionalFormatting>
  <conditionalFormatting sqref="O2539">
    <cfRule type="expression" dxfId="608" priority="334">
      <formula>(IF($C2539=0,1,0)=1)</formula>
    </cfRule>
  </conditionalFormatting>
  <conditionalFormatting sqref="O2540:O2549">
    <cfRule type="expression" dxfId="607" priority="333">
      <formula>(IF($C2540=0,1,0)=1)</formula>
    </cfRule>
  </conditionalFormatting>
  <conditionalFormatting sqref="O2552">
    <cfRule type="expression" dxfId="606" priority="332">
      <formula>(IF($C2552=0,1,0)=1)</formula>
    </cfRule>
  </conditionalFormatting>
  <conditionalFormatting sqref="O2568">
    <cfRule type="expression" dxfId="605" priority="331">
      <formula>(IF($C2568=0,1,0)=1)</formula>
    </cfRule>
  </conditionalFormatting>
  <conditionalFormatting sqref="O2569:O2578">
    <cfRule type="expression" dxfId="604" priority="330">
      <formula>(IF($C2569=0,1,0)=1)</formula>
    </cfRule>
  </conditionalFormatting>
  <conditionalFormatting sqref="O2580">
    <cfRule type="expression" dxfId="603" priority="329">
      <formula>(IF($C2580=0,1,0)=1)</formula>
    </cfRule>
  </conditionalFormatting>
  <conditionalFormatting sqref="O2581:O2590">
    <cfRule type="expression" dxfId="602" priority="328">
      <formula>(IF($C2581=0,1,0)=1)</formula>
    </cfRule>
  </conditionalFormatting>
  <conditionalFormatting sqref="O2611:O2621">
    <cfRule type="expression" dxfId="601" priority="327">
      <formula>(IF($C2611=0,1,0)=1)</formula>
    </cfRule>
  </conditionalFormatting>
  <conditionalFormatting sqref="O2597:O2607">
    <cfRule type="expression" dxfId="600" priority="326">
      <formula>(IF($C2597=0,1,0)=1)</formula>
    </cfRule>
  </conditionalFormatting>
  <conditionalFormatting sqref="O2553:O2562">
    <cfRule type="expression" dxfId="599" priority="325">
      <formula>(IF($C2553=0,1,0)=1)</formula>
    </cfRule>
  </conditionalFormatting>
  <conditionalFormatting sqref="O2639 O2642:O2647 O2668:O2678 O2661:O2666 O2650:O2655 O2626:O2630 O2633:O2637">
    <cfRule type="expression" dxfId="598" priority="324">
      <formula>(IF($C2626=0,1,0)=1)</formula>
    </cfRule>
  </conditionalFormatting>
  <conditionalFormatting sqref="O2622">
    <cfRule type="expression" dxfId="597" priority="323">
      <formula>(IF($C2622=0,1,0)=1)</formula>
    </cfRule>
  </conditionalFormatting>
  <conditionalFormatting sqref="O2623:O2625 O2631:O2632 O2638 O2640:O2641 O2648:O2649 O2656:O2657">
    <cfRule type="expression" dxfId="596" priority="322">
      <formula>(IF($C2623=0,1,0)=1)</formula>
    </cfRule>
  </conditionalFormatting>
  <conditionalFormatting sqref="O2658:O2660">
    <cfRule type="expression" dxfId="595" priority="321">
      <formula>(IF($C2658=0,1,0)=1)</formula>
    </cfRule>
  </conditionalFormatting>
  <conditionalFormatting sqref="O2691:O2692">
    <cfRule type="expression" dxfId="594" priority="320">
      <formula>(IF($C2691=0,1,0)=1)</formula>
    </cfRule>
  </conditionalFormatting>
  <conditionalFormatting sqref="O2667">
    <cfRule type="expression" dxfId="593" priority="319">
      <formula>(IF($C2667=0,1,0)=1)</formula>
    </cfRule>
  </conditionalFormatting>
  <conditionalFormatting sqref="O2679:O2681">
    <cfRule type="expression" dxfId="592" priority="318">
      <formula>(IF($C2679=0,1,0)=1)</formula>
    </cfRule>
  </conditionalFormatting>
  <conditionalFormatting sqref="O2693">
    <cfRule type="expression" dxfId="591" priority="317">
      <formula>(IF($C2693=0,1,0)=1)</formula>
    </cfRule>
  </conditionalFormatting>
  <conditionalFormatting sqref="O2694:O2698">
    <cfRule type="expression" dxfId="590" priority="316">
      <formula>(IF($C2694=0,1,0)=1)</formula>
    </cfRule>
  </conditionalFormatting>
  <conditionalFormatting sqref="O2682">
    <cfRule type="expression" dxfId="589" priority="315">
      <formula>(IF($C2682=0,1,0)=1)</formula>
    </cfRule>
  </conditionalFormatting>
  <conditionalFormatting sqref="O2683:O2690">
    <cfRule type="expression" dxfId="588" priority="314">
      <formula>(IF($C2683=0,1,0)=1)</formula>
    </cfRule>
  </conditionalFormatting>
  <conditionalFormatting sqref="O2703:O2710 O2713:O2720 O2722:O2729 O2732:O2739 O2742:O2749 O2755:O2762 O2764:O2773">
    <cfRule type="expression" dxfId="587" priority="313">
      <formula>(IF($C2703=0,1,0)=1)</formula>
    </cfRule>
  </conditionalFormatting>
  <conditionalFormatting sqref="O2699">
    <cfRule type="expression" dxfId="586" priority="312">
      <formula>(IF($C2699=0,1,0)=1)</formula>
    </cfRule>
  </conditionalFormatting>
  <conditionalFormatting sqref="O2700:O2702 O2711:O2712 O2721 O2730:O2731 O2740:O2741 O2750:O2751">
    <cfRule type="expression" dxfId="585" priority="311">
      <formula>(IF($C2700=0,1,0)=1)</formula>
    </cfRule>
  </conditionalFormatting>
  <conditionalFormatting sqref="O2752:O2754">
    <cfRule type="expression" dxfId="584" priority="310">
      <formula>(IF($C2752=0,1,0)=1)</formula>
    </cfRule>
  </conditionalFormatting>
  <conditionalFormatting sqref="O2785:O2786">
    <cfRule type="expression" dxfId="583" priority="309">
      <formula>(IF($C2785=0,1,0)=1)</formula>
    </cfRule>
  </conditionalFormatting>
  <conditionalFormatting sqref="O2763">
    <cfRule type="expression" dxfId="582" priority="308">
      <formula>(IF($C2763=0,1,0)=1)</formula>
    </cfRule>
  </conditionalFormatting>
  <conditionalFormatting sqref="O2774:O2776">
    <cfRule type="expression" dxfId="581" priority="307">
      <formula>(IF($C2774=0,1,0)=1)</formula>
    </cfRule>
  </conditionalFormatting>
  <conditionalFormatting sqref="O2777">
    <cfRule type="expression" dxfId="580" priority="306">
      <formula>(IF($C2777=0,1,0)=1)</formula>
    </cfRule>
  </conditionalFormatting>
  <conditionalFormatting sqref="O2787">
    <cfRule type="expression" dxfId="579" priority="305">
      <formula>(IF($C2787=0,1,0)=1)</formula>
    </cfRule>
  </conditionalFormatting>
  <conditionalFormatting sqref="O2778:O2784">
    <cfRule type="expression" dxfId="578" priority="304">
      <formula>(IF($C2778=0,1,0)=1)</formula>
    </cfRule>
  </conditionalFormatting>
  <conditionalFormatting sqref="O2788:O2794">
    <cfRule type="expression" dxfId="577" priority="303">
      <formula>(IF($C2788=0,1,0)=1)</formula>
    </cfRule>
  </conditionalFormatting>
  <conditionalFormatting sqref="O2799:O2808 O2861:O2870 O2872:O2881">
    <cfRule type="expression" dxfId="576" priority="302">
      <formula>(IF($C2799=0,1,0)=1)</formula>
    </cfRule>
  </conditionalFormatting>
  <conditionalFormatting sqref="O2795">
    <cfRule type="expression" dxfId="575" priority="301">
      <formula>(IF($C2795=0,1,0)=1)</formula>
    </cfRule>
  </conditionalFormatting>
  <conditionalFormatting sqref="O2796:O2798 O2809 O2821 O2832:O2833 O2844:O2845 O2856:O2857">
    <cfRule type="expression" dxfId="574" priority="300">
      <formula>(IF($C2796=0,1,0)=1)</formula>
    </cfRule>
  </conditionalFormatting>
  <conditionalFormatting sqref="O2858">
    <cfRule type="expression" dxfId="573" priority="299">
      <formula>(IF($C2858=0,1,0)=1)</formula>
    </cfRule>
  </conditionalFormatting>
  <conditionalFormatting sqref="O2811:O2820">
    <cfRule type="expression" dxfId="572" priority="298">
      <formula>(IF($C2811=0,1,0)=1)</formula>
    </cfRule>
  </conditionalFormatting>
  <conditionalFormatting sqref="O2810">
    <cfRule type="expression" dxfId="571" priority="297">
      <formula>(IF($C2810=0,1,0)=1)</formula>
    </cfRule>
  </conditionalFormatting>
  <conditionalFormatting sqref="O2822:O2831">
    <cfRule type="expression" dxfId="570" priority="296">
      <formula>(IF($C2822=0,1,0)=1)</formula>
    </cfRule>
  </conditionalFormatting>
  <conditionalFormatting sqref="O2834:O2843">
    <cfRule type="expression" dxfId="569" priority="295">
      <formula>(IF($C2834=0,1,0)=1)</formula>
    </cfRule>
  </conditionalFormatting>
  <conditionalFormatting sqref="O2846:O2855">
    <cfRule type="expression" dxfId="568" priority="294">
      <formula>(IF($C2846=0,1,0)=1)</formula>
    </cfRule>
  </conditionalFormatting>
  <conditionalFormatting sqref="O2859:O2860">
    <cfRule type="expression" dxfId="567" priority="293">
      <formula>(IF($C2859=0,1,0)=1)</formula>
    </cfRule>
  </conditionalFormatting>
  <conditionalFormatting sqref="O2871">
    <cfRule type="expression" dxfId="566" priority="292">
      <formula>(IF($C2871=0,1,0)=1)</formula>
    </cfRule>
  </conditionalFormatting>
  <conditionalFormatting sqref="O2882:O2883">
    <cfRule type="expression" dxfId="565" priority="291">
      <formula>(IF($C2882=0,1,0)=1)</formula>
    </cfRule>
  </conditionalFormatting>
  <conditionalFormatting sqref="O2884">
    <cfRule type="expression" dxfId="564" priority="290">
      <formula>(IF($C2884=0,1,0)=1)</formula>
    </cfRule>
  </conditionalFormatting>
  <conditionalFormatting sqref="O2885:O2886">
    <cfRule type="expression" dxfId="563" priority="289">
      <formula>(IF($C2885=0,1,0)=1)</formula>
    </cfRule>
  </conditionalFormatting>
  <conditionalFormatting sqref="O2897:O2898">
    <cfRule type="expression" dxfId="562" priority="288">
      <formula>(IF($C2897=0,1,0)=1)</formula>
    </cfRule>
  </conditionalFormatting>
  <conditionalFormatting sqref="O2887">
    <cfRule type="expression" dxfId="561" priority="287">
      <formula>(IF($C2887=0,1,0)=1)</formula>
    </cfRule>
  </conditionalFormatting>
  <conditionalFormatting sqref="O2888:O2896">
    <cfRule type="expression" dxfId="560" priority="286">
      <formula>(IF($C2888=0,1,0)=1)</formula>
    </cfRule>
  </conditionalFormatting>
  <conditionalFormatting sqref="O2899:O2908">
    <cfRule type="expression" dxfId="559" priority="285">
      <formula>(IF($C2899=0,1,0)=1)</formula>
    </cfRule>
  </conditionalFormatting>
  <conditionalFormatting sqref="O2967:O2974 O2947:O2956">
    <cfRule type="expression" dxfId="558" priority="284">
      <formula>(IF($C2947=0,1,0)=1)</formula>
    </cfRule>
  </conditionalFormatting>
  <conditionalFormatting sqref="O2946">
    <cfRule type="expression" dxfId="557" priority="283">
      <formula>(IF($C2946=0,1,0)=1)</formula>
    </cfRule>
  </conditionalFormatting>
  <conditionalFormatting sqref="O2963:O3004">
    <cfRule type="expression" dxfId="556" priority="282">
      <formula>(IF($C2963=0,1,0)=1)</formula>
    </cfRule>
  </conditionalFormatting>
  <conditionalFormatting sqref="O2966">
    <cfRule type="expression" dxfId="555" priority="281">
      <formula>(IF($C2966=0,1,0)=1)</formula>
    </cfRule>
  </conditionalFormatting>
  <conditionalFormatting sqref="O2976:O2978">
    <cfRule type="expression" dxfId="554" priority="280">
      <formula>(IF($C2976=0,1,0)=1)</formula>
    </cfRule>
  </conditionalFormatting>
  <conditionalFormatting sqref="O2981">
    <cfRule type="expression" dxfId="553" priority="279">
      <formula>(IF($C2981=0,1,0)=1)</formula>
    </cfRule>
  </conditionalFormatting>
  <conditionalFormatting sqref="O2957">
    <cfRule type="expression" dxfId="552" priority="278">
      <formula>(IF($C2957=0,1,0)=1)</formula>
    </cfRule>
  </conditionalFormatting>
  <conditionalFormatting sqref="O2960">
    <cfRule type="expression" dxfId="551" priority="277">
      <formula>(IF($C2960=0,1,0)=1)</formula>
    </cfRule>
  </conditionalFormatting>
  <conditionalFormatting sqref="O2983">
    <cfRule type="expression" dxfId="550" priority="276">
      <formula>(IF($C2983=0,1,0)=1)</formula>
    </cfRule>
  </conditionalFormatting>
  <conditionalFormatting sqref="O2987">
    <cfRule type="expression" dxfId="549" priority="275">
      <formula>(IF($C2987=0,1,0)=1)</formula>
    </cfRule>
  </conditionalFormatting>
  <conditionalFormatting sqref="O2999">
    <cfRule type="expression" dxfId="548" priority="274">
      <formula>(IF($C2999=0,1,0)=1)</formula>
    </cfRule>
  </conditionalFormatting>
  <conditionalFormatting sqref="O3002">
    <cfRule type="expression" dxfId="547" priority="273">
      <formula>(IF($C3002=0,1,0)=1)</formula>
    </cfRule>
  </conditionalFormatting>
  <conditionalFormatting sqref="O2984">
    <cfRule type="expression" dxfId="546" priority="272">
      <formula>(IF($C2984=0,1,0)=1)</formula>
    </cfRule>
  </conditionalFormatting>
  <conditionalFormatting sqref="O2985">
    <cfRule type="expression" dxfId="545" priority="271">
      <formula>(IF($C2985=0,1,0)=1)</formula>
    </cfRule>
  </conditionalFormatting>
  <conditionalFormatting sqref="O2986">
    <cfRule type="expression" dxfId="544" priority="270">
      <formula>(IF($C2986=0,1,0)=1)</formula>
    </cfRule>
  </conditionalFormatting>
  <conditionalFormatting sqref="O2988">
    <cfRule type="expression" dxfId="543" priority="269">
      <formula>(IF($C2988=0,1,0)=1)</formula>
    </cfRule>
  </conditionalFormatting>
  <conditionalFormatting sqref="O2989">
    <cfRule type="expression" dxfId="542" priority="268">
      <formula>(IF($C2989=0,1,0)=1)</formula>
    </cfRule>
  </conditionalFormatting>
  <conditionalFormatting sqref="O2990">
    <cfRule type="expression" dxfId="541" priority="267">
      <formula>(IF($C2990=0,1,0)=1)</formula>
    </cfRule>
  </conditionalFormatting>
  <conditionalFormatting sqref="O2991">
    <cfRule type="expression" dxfId="540" priority="266">
      <formula>(IF($C2991=0,1,0)=1)</formula>
    </cfRule>
  </conditionalFormatting>
  <conditionalFormatting sqref="O2980">
    <cfRule type="expression" dxfId="539" priority="265">
      <formula>(IF($C2980=0,1,0)=1)</formula>
    </cfRule>
  </conditionalFormatting>
  <conditionalFormatting sqref="O3000">
    <cfRule type="expression" dxfId="538" priority="264">
      <formula>(IF($C3000=0,1,0)=1)</formula>
    </cfRule>
  </conditionalFormatting>
  <conditionalFormatting sqref="O3001">
    <cfRule type="expression" dxfId="537" priority="263">
      <formula>(IF($C3001=0,1,0)=1)</formula>
    </cfRule>
  </conditionalFormatting>
  <conditionalFormatting sqref="O3003">
    <cfRule type="expression" dxfId="536" priority="262">
      <formula>(IF($C3003=0,1,0)=1)</formula>
    </cfRule>
  </conditionalFormatting>
  <conditionalFormatting sqref="O3004">
    <cfRule type="expression" dxfId="535" priority="261">
      <formula>(IF($C3004=0,1,0)=1)</formula>
    </cfRule>
  </conditionalFormatting>
  <conditionalFormatting sqref="O2992">
    <cfRule type="expression" dxfId="534" priority="260">
      <formula>(IF($C2992=0,1,0)=1)</formula>
    </cfRule>
  </conditionalFormatting>
  <conditionalFormatting sqref="O2993">
    <cfRule type="expression" dxfId="533" priority="259">
      <formula>(IF($C2993=0,1,0)=1)</formula>
    </cfRule>
  </conditionalFormatting>
  <conditionalFormatting sqref="O2994">
    <cfRule type="expression" dxfId="532" priority="258">
      <formula>(IF($C2994=0,1,0)=1)</formula>
    </cfRule>
  </conditionalFormatting>
  <conditionalFormatting sqref="O2997">
    <cfRule type="expression" dxfId="531" priority="257">
      <formula>(IF($C2997=0,1,0)=1)</formula>
    </cfRule>
  </conditionalFormatting>
  <conditionalFormatting sqref="O2996">
    <cfRule type="expression" dxfId="530" priority="256">
      <formula>(IF($C2996=0,1,0)=1)</formula>
    </cfRule>
  </conditionalFormatting>
  <conditionalFormatting sqref="O2995">
    <cfRule type="expression" dxfId="529" priority="255">
      <formula>(IF($C2995=0,1,0)=1)</formula>
    </cfRule>
  </conditionalFormatting>
  <conditionalFormatting sqref="O2998">
    <cfRule type="expression" dxfId="528" priority="254">
      <formula>(IF($C2998=0,1,0)=1)</formula>
    </cfRule>
  </conditionalFormatting>
  <conditionalFormatting sqref="O2975">
    <cfRule type="expression" dxfId="527" priority="253">
      <formula>(IF($C2975=0,1,0)=1)</formula>
    </cfRule>
  </conditionalFormatting>
  <conditionalFormatting sqref="O2979">
    <cfRule type="expression" dxfId="526" priority="252">
      <formula>(IF($C2979=0,1,0)=1)</formula>
    </cfRule>
  </conditionalFormatting>
  <conditionalFormatting sqref="O2982">
    <cfRule type="expression" dxfId="525" priority="251">
      <formula>(IF($C2982=0,1,0)=1)</formula>
    </cfRule>
  </conditionalFormatting>
  <conditionalFormatting sqref="O2946:O3004">
    <cfRule type="expression" dxfId="524" priority="250">
      <formula>(IF($C2946=0,1,0)=1)</formula>
    </cfRule>
  </conditionalFormatting>
  <conditionalFormatting sqref="O2959">
    <cfRule type="expression" dxfId="523" priority="249">
      <formula>(IF($C2959=0,1,0)=1)</formula>
    </cfRule>
  </conditionalFormatting>
  <conditionalFormatting sqref="O2961">
    <cfRule type="expression" dxfId="522" priority="248">
      <formula>(IF($C2961=0,1,0)=1)</formula>
    </cfRule>
  </conditionalFormatting>
  <conditionalFormatting sqref="O2962">
    <cfRule type="expression" dxfId="521" priority="247">
      <formula>(IF($C2962=0,1,0)=1)</formula>
    </cfRule>
  </conditionalFormatting>
  <conditionalFormatting sqref="O3394 O3376:O3378 O3447:O3451 O3415:O3433 O3380:O3381 O3387:O3389 O3397:O3411">
    <cfRule type="expression" dxfId="520" priority="246">
      <formula>(IF($C3376=0,1,0)=1)</formula>
    </cfRule>
  </conditionalFormatting>
  <conditionalFormatting sqref="O3463:O3486">
    <cfRule type="expression" dxfId="519" priority="245">
      <formula>(IF($C3463=0,1,0)=1)</formula>
    </cfRule>
  </conditionalFormatting>
  <conditionalFormatting sqref="O3412">
    <cfRule type="expression" dxfId="518" priority="244">
      <formula>(IF($C3412=0,1,0)=1)</formula>
    </cfRule>
  </conditionalFormatting>
  <conditionalFormatting sqref="O3434:O3441">
    <cfRule type="expression" dxfId="517" priority="243">
      <formula>(IF($C3434=0,1,0)=1)</formula>
    </cfRule>
  </conditionalFormatting>
  <conditionalFormatting sqref="O3455:O3462">
    <cfRule type="expression" dxfId="516" priority="242">
      <formula>(IF($C3455=0,1,0)=1)</formula>
    </cfRule>
  </conditionalFormatting>
  <conditionalFormatting sqref="O3442:O3446">
    <cfRule type="expression" dxfId="515" priority="241">
      <formula>(IF($C3442=0,1,0)=1)</formula>
    </cfRule>
  </conditionalFormatting>
  <conditionalFormatting sqref="O3452:O3454">
    <cfRule type="expression" dxfId="514" priority="240">
      <formula>(IF($C3452=0,1,0)=1)</formula>
    </cfRule>
  </conditionalFormatting>
  <conditionalFormatting sqref="O3382:O3383 O3379">
    <cfRule type="expression" dxfId="513" priority="239">
      <formula>(IF($C3379=0,1,0)=1)</formula>
    </cfRule>
  </conditionalFormatting>
  <conditionalFormatting sqref="O3413:O3414">
    <cfRule type="expression" dxfId="512" priority="238">
      <formula>(IF($C3413=0,1,0)=1)</formula>
    </cfRule>
  </conditionalFormatting>
  <conditionalFormatting sqref="O3386">
    <cfRule type="expression" dxfId="511" priority="237">
      <formula>(IF($C3386=0,1,0)=1)</formula>
    </cfRule>
  </conditionalFormatting>
  <conditionalFormatting sqref="O3384">
    <cfRule type="expression" dxfId="510" priority="236">
      <formula>(IF($C3384=0,1,0)=1)</formula>
    </cfRule>
  </conditionalFormatting>
  <conditionalFormatting sqref="O3385">
    <cfRule type="expression" dxfId="509" priority="235">
      <formula>(IF($C3385=0,1,0)=1)</formula>
    </cfRule>
  </conditionalFormatting>
  <conditionalFormatting sqref="O3390">
    <cfRule type="expression" dxfId="508" priority="234">
      <formula>(IF($C3390=0,1,0)=1)</formula>
    </cfRule>
  </conditionalFormatting>
  <conditionalFormatting sqref="O3391">
    <cfRule type="expression" dxfId="507" priority="233">
      <formula>(IF($C3391=0,1,0)=1)</formula>
    </cfRule>
  </conditionalFormatting>
  <conditionalFormatting sqref="O3392">
    <cfRule type="expression" dxfId="506" priority="232">
      <formula>(IF($C3392=0,1,0)=1)</formula>
    </cfRule>
  </conditionalFormatting>
  <conditionalFormatting sqref="O3393">
    <cfRule type="expression" dxfId="505" priority="231">
      <formula>(IF($C3393=0,1,0)=1)</formula>
    </cfRule>
  </conditionalFormatting>
  <conditionalFormatting sqref="O3395">
    <cfRule type="expression" dxfId="504" priority="230">
      <formula>(IF($C3395=0,1,0)=1)</formula>
    </cfRule>
  </conditionalFormatting>
  <conditionalFormatting sqref="O3396">
    <cfRule type="expression" dxfId="503" priority="229">
      <formula>(IF($C3396=0,1,0)=1)</formula>
    </cfRule>
  </conditionalFormatting>
  <conditionalFormatting sqref="O2910:O2945">
    <cfRule type="expression" dxfId="502" priority="228">
      <formula>(IF($C2910=0,1,0)=1)</formula>
    </cfRule>
  </conditionalFormatting>
  <conditionalFormatting sqref="O2909">
    <cfRule type="expression" dxfId="501" priority="227">
      <formula>(IF($C2909=0,1,0)=1)</formula>
    </cfRule>
  </conditionalFormatting>
  <conditionalFormatting sqref="O3006:O3231">
    <cfRule type="expression" dxfId="500" priority="226">
      <formula>(IF($C3006=0,1,0)=1)</formula>
    </cfRule>
  </conditionalFormatting>
  <conditionalFormatting sqref="O3006">
    <cfRule type="expression" dxfId="499" priority="225">
      <formula>(IF($C3006=0,1,0)=1)</formula>
    </cfRule>
  </conditionalFormatting>
  <conditionalFormatting sqref="O3013">
    <cfRule type="expression" dxfId="498" priority="224">
      <formula>(IF($C3013=0,1,0)=1)</formula>
    </cfRule>
  </conditionalFormatting>
  <conditionalFormatting sqref="O3114">
    <cfRule type="expression" dxfId="497" priority="223">
      <formula>(IF($C3114=0,1,0)=1)</formula>
    </cfRule>
  </conditionalFormatting>
  <conditionalFormatting sqref="O3232:O3321">
    <cfRule type="expression" dxfId="496" priority="222">
      <formula>(IF($C3232=0,1,0)=1)</formula>
    </cfRule>
  </conditionalFormatting>
  <conditionalFormatting sqref="O3307">
    <cfRule type="expression" dxfId="495" priority="221">
      <formula>(IF($C3307=0,1,0)=1)</formula>
    </cfRule>
  </conditionalFormatting>
  <conditionalFormatting sqref="O3316">
    <cfRule type="expression" dxfId="494" priority="220">
      <formula>(IF($C3316=0,1,0)=1)</formula>
    </cfRule>
  </conditionalFormatting>
  <conditionalFormatting sqref="O3314:O3315">
    <cfRule type="expression" dxfId="493" priority="219">
      <formula>(IF($C3314=0,1,0)=1)</formula>
    </cfRule>
  </conditionalFormatting>
  <conditionalFormatting sqref="O2096 O2001">
    <cfRule type="expression" dxfId="492" priority="218">
      <formula>(IF($C2001=0,1,0)=1)</formula>
    </cfRule>
  </conditionalFormatting>
  <conditionalFormatting sqref="O2002:O2004">
    <cfRule type="expression" dxfId="491" priority="217">
      <formula>(IF($C2002=0,1,0)=1)</formula>
    </cfRule>
  </conditionalFormatting>
  <conditionalFormatting sqref="O2097:O2098">
    <cfRule type="expression" dxfId="490" priority="216">
      <formula>(IF($C2097=0,1,0)=1)</formula>
    </cfRule>
  </conditionalFormatting>
  <conditionalFormatting sqref="O2099">
    <cfRule type="expression" dxfId="489" priority="215">
      <formula>(IF($C2099=0,1,0)=1)</formula>
    </cfRule>
  </conditionalFormatting>
  <conditionalFormatting sqref="O2114">
    <cfRule type="expression" dxfId="488" priority="214">
      <formula>(IF($C2114=0,1,0)=1)</formula>
    </cfRule>
  </conditionalFormatting>
  <conditionalFormatting sqref="O2100">
    <cfRule type="expression" dxfId="487" priority="213">
      <formula>(IF($C2100=0,1,0)=1)</formula>
    </cfRule>
  </conditionalFormatting>
  <conditionalFormatting sqref="O2113">
    <cfRule type="expression" dxfId="486" priority="212">
      <formula>(IF($C2113=0,1,0)=1)</formula>
    </cfRule>
  </conditionalFormatting>
  <conditionalFormatting sqref="O2111">
    <cfRule type="expression" dxfId="485" priority="211">
      <formula>(IF($C2111=0,1,0)=1)</formula>
    </cfRule>
  </conditionalFormatting>
  <conditionalFormatting sqref="O2109">
    <cfRule type="expression" dxfId="484" priority="210">
      <formula>(IF($C2109=0,1,0)=1)</formula>
    </cfRule>
  </conditionalFormatting>
  <conditionalFormatting sqref="O2106">
    <cfRule type="expression" dxfId="483" priority="209">
      <formula>(IF($C2106=0,1,0)=1)</formula>
    </cfRule>
  </conditionalFormatting>
  <conditionalFormatting sqref="O2104">
    <cfRule type="expression" dxfId="482" priority="208">
      <formula>(IF($C2104=0,1,0)=1)</formula>
    </cfRule>
  </conditionalFormatting>
  <conditionalFormatting sqref="O2101">
    <cfRule type="expression" dxfId="481" priority="207">
      <formula>(IF($C2101=0,1,0)=1)</formula>
    </cfRule>
  </conditionalFormatting>
  <conditionalFormatting sqref="O2063">
    <cfRule type="expression" dxfId="480" priority="206">
      <formula>(IF($C2063=0,1,0)=1)</formula>
    </cfRule>
  </conditionalFormatting>
  <conditionalFormatting sqref="O2084">
    <cfRule type="expression" dxfId="479" priority="205">
      <formula>(IF($C2084=0,1,0)=1)</formula>
    </cfRule>
  </conditionalFormatting>
  <conditionalFormatting sqref="O2087">
    <cfRule type="expression" dxfId="478" priority="204">
      <formula>(IF($C2087=0,1,0)=1)</formula>
    </cfRule>
  </conditionalFormatting>
  <conditionalFormatting sqref="O2089">
    <cfRule type="expression" dxfId="477" priority="203">
      <formula>(IF($C2089=0,1,0)=1)</formula>
    </cfRule>
  </conditionalFormatting>
  <conditionalFormatting sqref="O2094">
    <cfRule type="expression" dxfId="476" priority="202">
      <formula>(IF($C2094=0,1,0)=1)</formula>
    </cfRule>
  </conditionalFormatting>
  <conditionalFormatting sqref="O2095">
    <cfRule type="expression" dxfId="475" priority="201">
      <formula>(IF($C2095=0,1,0)=1)</formula>
    </cfRule>
  </conditionalFormatting>
  <conditionalFormatting sqref="O2103">
    <cfRule type="expression" dxfId="474" priority="200">
      <formula>(IF($C2103=0,1,0)=1)</formula>
    </cfRule>
  </conditionalFormatting>
  <conditionalFormatting sqref="O2105">
    <cfRule type="expression" dxfId="473" priority="199">
      <formula>(IF($C2105=0,1,0)=1)</formula>
    </cfRule>
  </conditionalFormatting>
  <conditionalFormatting sqref="O2108">
    <cfRule type="expression" dxfId="472" priority="198">
      <formula>(IF($C2108=0,1,0)=1)</formula>
    </cfRule>
  </conditionalFormatting>
  <conditionalFormatting sqref="O2107">
    <cfRule type="expression" dxfId="471" priority="197">
      <formula>(IF($C2107=0,1,0)=1)</formula>
    </cfRule>
  </conditionalFormatting>
  <conditionalFormatting sqref="O2110">
    <cfRule type="expression" dxfId="470" priority="196">
      <formula>(IF($C2110=0,1,0)=1)</formula>
    </cfRule>
  </conditionalFormatting>
  <conditionalFormatting sqref="O2071">
    <cfRule type="expression" dxfId="469" priority="195">
      <formula>(IF($C2071=0,1,0)=1)</formula>
    </cfRule>
  </conditionalFormatting>
  <conditionalFormatting sqref="O2074">
    <cfRule type="expression" dxfId="468" priority="194">
      <formula>(IF($C2074=0,1,0)=1)</formula>
    </cfRule>
  </conditionalFormatting>
  <conditionalFormatting sqref="O2076">
    <cfRule type="expression" dxfId="467" priority="193">
      <formula>(IF($C2076=0,1,0)=1)</formula>
    </cfRule>
  </conditionalFormatting>
  <conditionalFormatting sqref="O2079">
    <cfRule type="expression" dxfId="466" priority="192">
      <formula>(IF($C2079=0,1,0)=1)</formula>
    </cfRule>
  </conditionalFormatting>
  <conditionalFormatting sqref="O2082">
    <cfRule type="expression" dxfId="465" priority="191">
      <formula>(IF($C2082=0,1,0)=1)</formula>
    </cfRule>
  </conditionalFormatting>
  <conditionalFormatting sqref="O2078">
    <cfRule type="expression" dxfId="464" priority="190">
      <formula>(IF($C2078=0,1,0)=1)</formula>
    </cfRule>
  </conditionalFormatting>
  <conditionalFormatting sqref="O2073">
    <cfRule type="expression" dxfId="463" priority="189">
      <formula>(IF($C2073=0,1,0)=1)</formula>
    </cfRule>
  </conditionalFormatting>
  <conditionalFormatting sqref="O2075">
    <cfRule type="expression" dxfId="462" priority="188">
      <formula>(IF($C2075=0,1,0)=1)</formula>
    </cfRule>
  </conditionalFormatting>
  <conditionalFormatting sqref="O2077">
    <cfRule type="expression" dxfId="461" priority="187">
      <formula>(IF($C2077=0,1,0)=1)</formula>
    </cfRule>
  </conditionalFormatting>
  <conditionalFormatting sqref="O2080">
    <cfRule type="expression" dxfId="460" priority="186">
      <formula>(IF($C2080=0,1,0)=1)</formula>
    </cfRule>
  </conditionalFormatting>
  <conditionalFormatting sqref="O2085">
    <cfRule type="expression" dxfId="459" priority="185">
      <formula>(IF($C2085=0,1,0)=1)</formula>
    </cfRule>
  </conditionalFormatting>
  <conditionalFormatting sqref="O2086">
    <cfRule type="expression" dxfId="458" priority="184">
      <formula>(IF($C2086=0,1,0)=1)</formula>
    </cfRule>
  </conditionalFormatting>
  <conditionalFormatting sqref="O2088">
    <cfRule type="expression" dxfId="457" priority="183">
      <formula>(IF($C2088=0,1,0)=1)</formula>
    </cfRule>
  </conditionalFormatting>
  <conditionalFormatting sqref="O2091">
    <cfRule type="expression" dxfId="456" priority="182">
      <formula>(IF($C2091=0,1,0)=1)</formula>
    </cfRule>
  </conditionalFormatting>
  <conditionalFormatting sqref="O2090">
    <cfRule type="expression" dxfId="455" priority="181">
      <formula>(IF($C2090=0,1,0)=1)</formula>
    </cfRule>
  </conditionalFormatting>
  <conditionalFormatting sqref="O2093">
    <cfRule type="expression" dxfId="454" priority="180">
      <formula>(IF($C2093=0,1,0)=1)</formula>
    </cfRule>
  </conditionalFormatting>
  <conditionalFormatting sqref="O2115:O2117">
    <cfRule type="expression" dxfId="453" priority="179">
      <formula>(IF($C2115=0,1,0)=1)</formula>
    </cfRule>
  </conditionalFormatting>
  <conditionalFormatting sqref="O2122">
    <cfRule type="expression" dxfId="452" priority="178">
      <formula>(IF($C2122=0,1,0)=1)</formula>
    </cfRule>
  </conditionalFormatting>
  <conditionalFormatting sqref="O2125">
    <cfRule type="expression" dxfId="451" priority="177">
      <formula>(IF($C2125=0,1,0)=1)</formula>
    </cfRule>
  </conditionalFormatting>
  <conditionalFormatting sqref="O2128">
    <cfRule type="expression" dxfId="450" priority="176">
      <formula>(IF($C2128=0,1,0)=1)</formula>
    </cfRule>
  </conditionalFormatting>
  <conditionalFormatting sqref="O2118">
    <cfRule type="expression" dxfId="449" priority="175">
      <formula>(IF($C2118=0,1,0)=1)</formula>
    </cfRule>
  </conditionalFormatting>
  <conditionalFormatting sqref="O2119">
    <cfRule type="expression" dxfId="448" priority="174">
      <formula>(IF($C2119=0,1,0)=1)</formula>
    </cfRule>
  </conditionalFormatting>
  <conditionalFormatting sqref="O2121">
    <cfRule type="expression" dxfId="447" priority="173">
      <formula>(IF($C2121=0,1,0)=1)</formula>
    </cfRule>
  </conditionalFormatting>
  <conditionalFormatting sqref="O2124">
    <cfRule type="expression" dxfId="446" priority="172">
      <formula>(IF($C2124=0,1,0)=1)</formula>
    </cfRule>
  </conditionalFormatting>
  <conditionalFormatting sqref="O2123">
    <cfRule type="expression" dxfId="445" priority="171">
      <formula>(IF($C2123=0,1,0)=1)</formula>
    </cfRule>
  </conditionalFormatting>
  <conditionalFormatting sqref="O2126">
    <cfRule type="expression" dxfId="444" priority="170">
      <formula>(IF($C2126=0,1,0)=1)</formula>
    </cfRule>
  </conditionalFormatting>
  <conditionalFormatting sqref="O2083">
    <cfRule type="expression" dxfId="443" priority="169">
      <formula>(IF($C2083=0,1,0)=1)</formula>
    </cfRule>
  </conditionalFormatting>
  <conditionalFormatting sqref="O2005:O2013 O2015:O2024 O2026:O2034 O2036:O2044 O2046:O2052 O2054:O2059">
    <cfRule type="expression" dxfId="442" priority="168">
      <formula>(IF($C2005=0,1,0)=1)</formula>
    </cfRule>
  </conditionalFormatting>
  <conditionalFormatting sqref="O2062">
    <cfRule type="expression" dxfId="441" priority="167">
      <formula>(IF($C2062=0,1,0)=1)</formula>
    </cfRule>
  </conditionalFormatting>
  <conditionalFormatting sqref="O2060:O2061 O2053 O2045 O2035 O2025 O2014">
    <cfRule type="expression" dxfId="440" priority="166">
      <formula>(IF($C2014=0,1,0)=1)</formula>
    </cfRule>
  </conditionalFormatting>
  <conditionalFormatting sqref="O2129:O2135 O2127 O2120 O2112 O2102 O2092 O2081 O2072 O2064:O2070">
    <cfRule type="expression" dxfId="439" priority="165">
      <formula>(IF($C2064=0,1,0)=1)</formula>
    </cfRule>
  </conditionalFormatting>
  <conditionalFormatting sqref="O2196 O2182:O2183 O2146">
    <cfRule type="expression" dxfId="438" priority="164">
      <formula>(IF($C2146=0,1,0)=1)</formula>
    </cfRule>
  </conditionalFormatting>
  <conditionalFormatting sqref="O2137">
    <cfRule type="expression" dxfId="437" priority="163">
      <formula>(IF($C2137=0,1,0)=1)</formula>
    </cfRule>
  </conditionalFormatting>
  <conditionalFormatting sqref="O2165">
    <cfRule type="expression" dxfId="436" priority="162">
      <formula>(IF($C2165=0,1,0)=1)</formula>
    </cfRule>
  </conditionalFormatting>
  <conditionalFormatting sqref="O2155">
    <cfRule type="expression" dxfId="435" priority="161">
      <formula>(IF($C2155=0,1,0)=1)</formula>
    </cfRule>
  </conditionalFormatting>
  <conditionalFormatting sqref="O2163">
    <cfRule type="expression" dxfId="434" priority="160">
      <formula>(IF($C2163=0,1,0)=1)</formula>
    </cfRule>
  </conditionalFormatting>
  <conditionalFormatting sqref="O2197">
    <cfRule type="expression" dxfId="433" priority="159">
      <formula>(IF($C2197=0,1,0)=1)</formula>
    </cfRule>
  </conditionalFormatting>
  <conditionalFormatting sqref="O2200">
    <cfRule type="expression" dxfId="432" priority="158">
      <formula>(IF($C2200=0,1,0)=1)</formula>
    </cfRule>
  </conditionalFormatting>
  <conditionalFormatting sqref="O2202">
    <cfRule type="expression" dxfId="431" priority="157">
      <formula>(IF($C2202=0,1,0)=1)</formula>
    </cfRule>
  </conditionalFormatting>
  <conditionalFormatting sqref="O2187">
    <cfRule type="expression" dxfId="430" priority="156">
      <formula>(IF($C2187=0,1,0)=1)</formula>
    </cfRule>
  </conditionalFormatting>
  <conditionalFormatting sqref="O2189">
    <cfRule type="expression" dxfId="429" priority="155">
      <formula>(IF($C2189=0,1,0)=1)</formula>
    </cfRule>
  </conditionalFormatting>
  <conditionalFormatting sqref="O2192">
    <cfRule type="expression" dxfId="428" priority="154">
      <formula>(IF($C2192=0,1,0)=1)</formula>
    </cfRule>
  </conditionalFormatting>
  <conditionalFormatting sqref="O2194">
    <cfRule type="expression" dxfId="427" priority="153">
      <formula>(IF($C2194=0,1,0)=1)</formula>
    </cfRule>
  </conditionalFormatting>
  <conditionalFormatting sqref="O2195">
    <cfRule type="expression" dxfId="426" priority="152">
      <formula>(IF($C2195=0,1,0)=1)</formula>
    </cfRule>
  </conditionalFormatting>
  <conditionalFormatting sqref="O2191">
    <cfRule type="expression" dxfId="425" priority="151">
      <formula>(IF($C2191=0,1,0)=1)</formula>
    </cfRule>
  </conditionalFormatting>
  <conditionalFormatting sqref="O2190">
    <cfRule type="expression" dxfId="424" priority="150">
      <formula>(IF($C2190=0,1,0)=1)</formula>
    </cfRule>
  </conditionalFormatting>
  <conditionalFormatting sqref="O2201">
    <cfRule type="expression" dxfId="423" priority="149">
      <formula>(IF($C2201=0,1,0)=1)</formula>
    </cfRule>
  </conditionalFormatting>
  <conditionalFormatting sqref="O2198">
    <cfRule type="expression" dxfId="422" priority="148">
      <formula>(IF($C2198=0,1,0)=1)</formula>
    </cfRule>
  </conditionalFormatting>
  <conditionalFormatting sqref="O2185">
    <cfRule type="expression" dxfId="421" priority="147">
      <formula>(IF($C2185=0,1,0)=1)</formula>
    </cfRule>
  </conditionalFormatting>
  <conditionalFormatting sqref="O2186">
    <cfRule type="expression" dxfId="420" priority="146">
      <formula>(IF($C2186=0,1,0)=1)</formula>
    </cfRule>
  </conditionalFormatting>
  <conditionalFormatting sqref="O2203">
    <cfRule type="expression" dxfId="419" priority="145">
      <formula>(IF($C2203=0,1,0)=1)</formula>
    </cfRule>
  </conditionalFormatting>
  <conditionalFormatting sqref="O2188">
    <cfRule type="expression" dxfId="418" priority="144">
      <formula>(IF($C2188=0,1,0)=1)</formula>
    </cfRule>
  </conditionalFormatting>
  <conditionalFormatting sqref="O2199">
    <cfRule type="expression" dxfId="417" priority="143">
      <formula>(IF($C2199=0,1,0)=1)</formula>
    </cfRule>
  </conditionalFormatting>
  <conditionalFormatting sqref="O2136">
    <cfRule type="expression" dxfId="416" priority="142">
      <formula>(IF($C2136=0,1,0)=1)</formula>
    </cfRule>
  </conditionalFormatting>
  <conditionalFormatting sqref="O2145">
    <cfRule type="expression" dxfId="415" priority="141">
      <formula>(IF($C2145=0,1,0)=1)</formula>
    </cfRule>
  </conditionalFormatting>
  <conditionalFormatting sqref="O2154">
    <cfRule type="expression" dxfId="414" priority="140">
      <formula>(IF($C2154=0,1,0)=1)</formula>
    </cfRule>
  </conditionalFormatting>
  <conditionalFormatting sqref="O2164">
    <cfRule type="expression" dxfId="413" priority="139">
      <formula>(IF($C2164=0,1,0)=1)</formula>
    </cfRule>
  </conditionalFormatting>
  <conditionalFormatting sqref="O2173">
    <cfRule type="expression" dxfId="412" priority="138">
      <formula>(IF($C2173=0,1,0)=1)</formula>
    </cfRule>
  </conditionalFormatting>
  <conditionalFormatting sqref="O2138:O2142">
    <cfRule type="expression" dxfId="411" priority="137">
      <formula>(IF($C2138=0,1,0)=1)</formula>
    </cfRule>
  </conditionalFormatting>
  <conditionalFormatting sqref="O2204 O2193 O2184 O2174:O2181 O2166:O2172 O2156:O2162 O2147:O2153 O2143:O2144">
    <cfRule type="expression" dxfId="410" priority="136">
      <formula>(IF($C2143=0,1,0)=1)</formula>
    </cfRule>
  </conditionalFormatting>
  <conditionalFormatting sqref="O2209">
    <cfRule type="expression" dxfId="409" priority="135">
      <formula>(IF($C2209=0,1,0)=1)</formula>
    </cfRule>
  </conditionalFormatting>
  <conditionalFormatting sqref="O2210:O2211">
    <cfRule type="expression" dxfId="408" priority="134">
      <formula>(IF($C2210=0,1,0)=1)</formula>
    </cfRule>
  </conditionalFormatting>
  <conditionalFormatting sqref="O2212">
    <cfRule type="expression" dxfId="407" priority="133">
      <formula>(IF($C2212=0,1,0)=1)</formula>
    </cfRule>
  </conditionalFormatting>
  <conditionalFormatting sqref="O2226">
    <cfRule type="expression" dxfId="406" priority="132">
      <formula>(IF($C2226=0,1,0)=1)</formula>
    </cfRule>
  </conditionalFormatting>
  <conditionalFormatting sqref="O2213">
    <cfRule type="expression" dxfId="405" priority="131">
      <formula>(IF($C2213=0,1,0)=1)</formula>
    </cfRule>
  </conditionalFormatting>
  <conditionalFormatting sqref="O2227">
    <cfRule type="expression" dxfId="404" priority="130">
      <formula>(IF($C2227=0,1,0)=1)</formula>
    </cfRule>
  </conditionalFormatting>
  <conditionalFormatting sqref="O2225">
    <cfRule type="expression" dxfId="403" priority="129">
      <formula>(IF($C2225=0,1,0)=1)</formula>
    </cfRule>
  </conditionalFormatting>
  <conditionalFormatting sqref="O2222">
    <cfRule type="expression" dxfId="402" priority="128">
      <formula>(IF($C2222=0,1,0)=1)</formula>
    </cfRule>
  </conditionalFormatting>
  <conditionalFormatting sqref="O2219">
    <cfRule type="expression" dxfId="401" priority="127">
      <formula>(IF($C2219=0,1,0)=1)</formula>
    </cfRule>
  </conditionalFormatting>
  <conditionalFormatting sqref="O2217">
    <cfRule type="expression" dxfId="400" priority="126">
      <formula>(IF($C2217=0,1,0)=1)</formula>
    </cfRule>
  </conditionalFormatting>
  <conditionalFormatting sqref="O2205">
    <cfRule type="expression" dxfId="399" priority="125">
      <formula>(IF($C2205=0,1,0)=1)</formula>
    </cfRule>
  </conditionalFormatting>
  <conditionalFormatting sqref="O2207">
    <cfRule type="expression" dxfId="398" priority="124">
      <formula>(IF($C2207=0,1,0)=1)</formula>
    </cfRule>
  </conditionalFormatting>
  <conditionalFormatting sqref="O2208">
    <cfRule type="expression" dxfId="397" priority="123">
      <formula>(IF($C2208=0,1,0)=1)</formula>
    </cfRule>
  </conditionalFormatting>
  <conditionalFormatting sqref="O2215:O2216">
    <cfRule type="expression" dxfId="396" priority="122">
      <formula>(IF($C2215=0,1,0)=1)</formula>
    </cfRule>
  </conditionalFormatting>
  <conditionalFormatting sqref="O2218">
    <cfRule type="expression" dxfId="395" priority="121">
      <formula>(IF($C2218=0,1,0)=1)</formula>
    </cfRule>
  </conditionalFormatting>
  <conditionalFormatting sqref="O2221">
    <cfRule type="expression" dxfId="394" priority="120">
      <formula>(IF($C2221=0,1,0)=1)</formula>
    </cfRule>
  </conditionalFormatting>
  <conditionalFormatting sqref="O2220">
    <cfRule type="expression" dxfId="393" priority="119">
      <formula>(IF($C2220=0,1,0)=1)</formula>
    </cfRule>
  </conditionalFormatting>
  <conditionalFormatting sqref="O2223">
    <cfRule type="expression" dxfId="392" priority="118">
      <formula>(IF($C2223=0,1,0)=1)</formula>
    </cfRule>
  </conditionalFormatting>
  <conditionalFormatting sqref="O2206">
    <cfRule type="expression" dxfId="391" priority="117">
      <formula>(IF($C2206=0,1,0)=1)</formula>
    </cfRule>
  </conditionalFormatting>
  <conditionalFormatting sqref="O2283 O2257 O2286">
    <cfRule type="expression" dxfId="390" priority="116">
      <formula>(IF($C2257=0,1,0)=1)</formula>
    </cfRule>
  </conditionalFormatting>
  <conditionalFormatting sqref="O2228:O2230">
    <cfRule type="expression" dxfId="389" priority="115">
      <formula>(IF($C2228=0,1,0)=1)</formula>
    </cfRule>
  </conditionalFormatting>
  <conditionalFormatting sqref="O2233">
    <cfRule type="expression" dxfId="388" priority="114">
      <formula>(IF($C2233=0,1,0)=1)</formula>
    </cfRule>
  </conditionalFormatting>
  <conditionalFormatting sqref="O2235">
    <cfRule type="expression" dxfId="387" priority="113">
      <formula>(IF($C2235=0,1,0)=1)</formula>
    </cfRule>
  </conditionalFormatting>
  <conditionalFormatting sqref="O2238">
    <cfRule type="expression" dxfId="386" priority="112">
      <formula>(IF($C2238=0,1,0)=1)</formula>
    </cfRule>
  </conditionalFormatting>
  <conditionalFormatting sqref="O2240">
    <cfRule type="expression" dxfId="385" priority="111">
      <formula>(IF($C2240=0,1,0)=1)</formula>
    </cfRule>
  </conditionalFormatting>
  <conditionalFormatting sqref="O2241">
    <cfRule type="expression" dxfId="384" priority="110">
      <formula>(IF($C2241=0,1,0)=1)</formula>
    </cfRule>
  </conditionalFormatting>
  <conditionalFormatting sqref="O2267">
    <cfRule type="expression" dxfId="383" priority="109">
      <formula>(IF($C2267=0,1,0)=1)</formula>
    </cfRule>
  </conditionalFormatting>
  <conditionalFormatting sqref="O2231">
    <cfRule type="expression" dxfId="382" priority="108">
      <formula>(IF($C2231=0,1,0)=1)</formula>
    </cfRule>
  </conditionalFormatting>
  <conditionalFormatting sqref="O2234">
    <cfRule type="expression" dxfId="381" priority="107">
      <formula>(IF($C2234=0,1,0)=1)</formula>
    </cfRule>
  </conditionalFormatting>
  <conditionalFormatting sqref="O2237">
    <cfRule type="expression" dxfId="380" priority="106">
      <formula>(IF($C2237=0,1,0)=1)</formula>
    </cfRule>
  </conditionalFormatting>
  <conditionalFormatting sqref="O2236">
    <cfRule type="expression" dxfId="379" priority="105">
      <formula>(IF($C2236=0,1,0)=1)</formula>
    </cfRule>
  </conditionalFormatting>
  <conditionalFormatting sqref="O2249">
    <cfRule type="expression" dxfId="378" priority="104">
      <formula>(IF($C2249=0,1,0)=1)</formula>
    </cfRule>
  </conditionalFormatting>
  <conditionalFormatting sqref="O2264">
    <cfRule type="expression" dxfId="377" priority="103">
      <formula>(IF($C2264=0,1,0)=1)</formula>
    </cfRule>
  </conditionalFormatting>
  <conditionalFormatting sqref="O2262">
    <cfRule type="expression" dxfId="376" priority="102">
      <formula>(IF($C2262=0,1,0)=1)</formula>
    </cfRule>
  </conditionalFormatting>
  <conditionalFormatting sqref="O2265">
    <cfRule type="expression" dxfId="375" priority="101">
      <formula>(IF($C2265=0,1,0)=1)</formula>
    </cfRule>
  </conditionalFormatting>
  <conditionalFormatting sqref="O2261">
    <cfRule type="expression" dxfId="374" priority="100">
      <formula>(IF($C2261=0,1,0)=1)</formula>
    </cfRule>
  </conditionalFormatting>
  <conditionalFormatting sqref="O2260">
    <cfRule type="expression" dxfId="373" priority="99">
      <formula>(IF($C2260=0,1,0)=1)</formula>
    </cfRule>
  </conditionalFormatting>
  <conditionalFormatting sqref="O2270">
    <cfRule type="expression" dxfId="372" priority="98">
      <formula>(IF($C2270=0,1,0)=1)</formula>
    </cfRule>
  </conditionalFormatting>
  <conditionalFormatting sqref="O2271">
    <cfRule type="expression" dxfId="371" priority="97">
      <formula>(IF($C2271=0,1,0)=1)</formula>
    </cfRule>
  </conditionalFormatting>
  <conditionalFormatting sqref="O2274">
    <cfRule type="expression" dxfId="370" priority="96">
      <formula>(IF($C2274=0,1,0)=1)</formula>
    </cfRule>
  </conditionalFormatting>
  <conditionalFormatting sqref="O2276">
    <cfRule type="expression" dxfId="369" priority="95">
      <formula>(IF($C2276=0,1,0)=1)</formula>
    </cfRule>
  </conditionalFormatting>
  <conditionalFormatting sqref="O2279">
    <cfRule type="expression" dxfId="368" priority="94">
      <formula>(IF($C2279=0,1,0)=1)</formula>
    </cfRule>
  </conditionalFormatting>
  <conditionalFormatting sqref="O2281">
    <cfRule type="expression" dxfId="367" priority="93">
      <formula>(IF($C2281=0,1,0)=1)</formula>
    </cfRule>
  </conditionalFormatting>
  <conditionalFormatting sqref="O2282">
    <cfRule type="expression" dxfId="366" priority="92">
      <formula>(IF($C2282=0,1,0)=1)</formula>
    </cfRule>
  </conditionalFormatting>
  <conditionalFormatting sqref="O2272">
    <cfRule type="expression" dxfId="365" priority="91">
      <formula>(IF($C2272=0,1,0)=1)</formula>
    </cfRule>
  </conditionalFormatting>
  <conditionalFormatting sqref="O2273">
    <cfRule type="expression" dxfId="364" priority="90">
      <formula>(IF($C2273=0,1,0)=1)</formula>
    </cfRule>
  </conditionalFormatting>
  <conditionalFormatting sqref="O2278">
    <cfRule type="expression" dxfId="363" priority="89">
      <formula>(IF($C2278=0,1,0)=1)</formula>
    </cfRule>
  </conditionalFormatting>
  <conditionalFormatting sqref="O2277">
    <cfRule type="expression" dxfId="362" priority="88">
      <formula>(IF($C2277=0,1,0)=1)</formula>
    </cfRule>
  </conditionalFormatting>
  <conditionalFormatting sqref="O2280">
    <cfRule type="expression" dxfId="361" priority="87">
      <formula>(IF($C2280=0,1,0)=1)</formula>
    </cfRule>
  </conditionalFormatting>
  <conditionalFormatting sqref="O2289">
    <cfRule type="expression" dxfId="360" priority="86">
      <formula>(IF($C2289=0,1,0)=1)</formula>
    </cfRule>
  </conditionalFormatting>
  <conditionalFormatting sqref="O2266">
    <cfRule type="expression" dxfId="359" priority="85">
      <formula>(IF($C2266=0,1,0)=1)</formula>
    </cfRule>
  </conditionalFormatting>
  <conditionalFormatting sqref="O2268">
    <cfRule type="expression" dxfId="358" priority="84">
      <formula>(IF($C2268=0,1,0)=1)</formula>
    </cfRule>
  </conditionalFormatting>
  <conditionalFormatting sqref="O2284">
    <cfRule type="expression" dxfId="357" priority="83">
      <formula>(IF($C2284=0,1,0)=1)</formula>
    </cfRule>
  </conditionalFormatting>
  <conditionalFormatting sqref="O2285">
    <cfRule type="expression" dxfId="356" priority="82">
      <formula>(IF($C2285=0,1,0)=1)</formula>
    </cfRule>
  </conditionalFormatting>
  <conditionalFormatting sqref="O2287">
    <cfRule type="expression" dxfId="355" priority="81">
      <formula>(IF($C2287=0,1,0)=1)</formula>
    </cfRule>
  </conditionalFormatting>
  <conditionalFormatting sqref="O2288">
    <cfRule type="expression" dxfId="354" priority="80">
      <formula>(IF($C2288=0,1,0)=1)</formula>
    </cfRule>
  </conditionalFormatting>
  <conditionalFormatting sqref="O2269">
    <cfRule type="expression" dxfId="353" priority="79">
      <formula>(IF($C2269=0,1,0)=1)</formula>
    </cfRule>
  </conditionalFormatting>
  <conditionalFormatting sqref="O2258:O2259">
    <cfRule type="expression" dxfId="352" priority="78">
      <formula>(IF($C2258=0,1,0)=1)</formula>
    </cfRule>
  </conditionalFormatting>
  <conditionalFormatting sqref="O2275 O2263 O2250:O2256 O2242:O2248 O2239 O2232 O2224 O2214">
    <cfRule type="expression" dxfId="351" priority="77">
      <formula>(IF($C2214=0,1,0)=1)</formula>
    </cfRule>
  </conditionalFormatting>
  <conditionalFormatting sqref="O2305 O2318">
    <cfRule type="expression" dxfId="350" priority="76">
      <formula>(IF($C2305=0,1,0)=1)</formula>
    </cfRule>
  </conditionalFormatting>
  <conditionalFormatting sqref="O2319:O2320">
    <cfRule type="expression" dxfId="349" priority="75">
      <formula>(IF($C2319=0,1,0)=1)</formula>
    </cfRule>
  </conditionalFormatting>
  <conditionalFormatting sqref="O2321">
    <cfRule type="expression" dxfId="348" priority="74">
      <formula>(IF($C2321=0,1,0)=1)</formula>
    </cfRule>
  </conditionalFormatting>
  <conditionalFormatting sqref="O2336">
    <cfRule type="expression" dxfId="347" priority="73">
      <formula>(IF($C2336=0,1,0)=1)</formula>
    </cfRule>
  </conditionalFormatting>
  <conditionalFormatting sqref="O2337">
    <cfRule type="expression" dxfId="346" priority="72">
      <formula>(IF($C2337=0,1,0)=1)</formula>
    </cfRule>
  </conditionalFormatting>
  <conditionalFormatting sqref="O2335">
    <cfRule type="expression" dxfId="345" priority="71">
      <formula>(IF($C2335=0,1,0)=1)</formula>
    </cfRule>
  </conditionalFormatting>
  <conditionalFormatting sqref="O2332">
    <cfRule type="expression" dxfId="344" priority="70">
      <formula>(IF($C2332=0,1,0)=1)</formula>
    </cfRule>
  </conditionalFormatting>
  <conditionalFormatting sqref="O2328">
    <cfRule type="expression" dxfId="343" priority="69">
      <formula>(IF($C2328=0,1,0)=1)</formula>
    </cfRule>
  </conditionalFormatting>
  <conditionalFormatting sqref="O2326">
    <cfRule type="expression" dxfId="342" priority="68">
      <formula>(IF($C2326=0,1,0)=1)</formula>
    </cfRule>
  </conditionalFormatting>
  <conditionalFormatting sqref="O2323">
    <cfRule type="expression" dxfId="341" priority="67">
      <formula>(IF($C2323=0,1,0)=1)</formula>
    </cfRule>
  </conditionalFormatting>
  <conditionalFormatting sqref="O2306">
    <cfRule type="expression" dxfId="340" priority="66">
      <formula>(IF($C2306=0,1,0)=1)</formula>
    </cfRule>
  </conditionalFormatting>
  <conditionalFormatting sqref="O2309">
    <cfRule type="expression" dxfId="339" priority="65">
      <formula>(IF($C2309=0,1,0)=1)</formula>
    </cfRule>
  </conditionalFormatting>
  <conditionalFormatting sqref="O2311">
    <cfRule type="expression" dxfId="338" priority="64">
      <formula>(IF($C2311=0,1,0)=1)</formula>
    </cfRule>
  </conditionalFormatting>
  <conditionalFormatting sqref="O2316">
    <cfRule type="expression" dxfId="337" priority="63">
      <formula>(IF($C2316=0,1,0)=1)</formula>
    </cfRule>
  </conditionalFormatting>
  <conditionalFormatting sqref="O2317">
    <cfRule type="expression" dxfId="336" priority="62">
      <formula>(IF($C2317=0,1,0)=1)</formula>
    </cfRule>
  </conditionalFormatting>
  <conditionalFormatting sqref="O2324:O2325">
    <cfRule type="expression" dxfId="335" priority="61">
      <formula>(IF($C2324=0,1,0)=1)</formula>
    </cfRule>
  </conditionalFormatting>
  <conditionalFormatting sqref="O2327">
    <cfRule type="expression" dxfId="334" priority="60">
      <formula>(IF($C2327=0,1,0)=1)</formula>
    </cfRule>
  </conditionalFormatting>
  <conditionalFormatting sqref="O2331">
    <cfRule type="expression" dxfId="333" priority="59">
      <formula>(IF($C2331=0,1,0)=1)</formula>
    </cfRule>
  </conditionalFormatting>
  <conditionalFormatting sqref="O2333">
    <cfRule type="expression" dxfId="332" priority="58">
      <formula>(IF($C2333=0,1,0)=1)</formula>
    </cfRule>
  </conditionalFormatting>
  <conditionalFormatting sqref="O2292">
    <cfRule type="expression" dxfId="331" priority="57">
      <formula>(IF($C2292=0,1,0)=1)</formula>
    </cfRule>
  </conditionalFormatting>
  <conditionalFormatting sqref="O2294">
    <cfRule type="expression" dxfId="330" priority="56">
      <formula>(IF($C2294=0,1,0)=1)</formula>
    </cfRule>
  </conditionalFormatting>
  <conditionalFormatting sqref="O2301">
    <cfRule type="expression" dxfId="329" priority="55">
      <formula>(IF($C2301=0,1,0)=1)</formula>
    </cfRule>
  </conditionalFormatting>
  <conditionalFormatting sqref="O2303">
    <cfRule type="expression" dxfId="328" priority="54">
      <formula>(IF($C2303=0,1,0)=1)</formula>
    </cfRule>
  </conditionalFormatting>
  <conditionalFormatting sqref="O2310">
    <cfRule type="expression" dxfId="327" priority="53">
      <formula>(IF($C2310=0,1,0)=1)</formula>
    </cfRule>
  </conditionalFormatting>
  <conditionalFormatting sqref="O2291">
    <cfRule type="expression" dxfId="326" priority="52">
      <formula>(IF($C2291=0,1,0)=1)</formula>
    </cfRule>
  </conditionalFormatting>
  <conditionalFormatting sqref="O2293">
    <cfRule type="expression" dxfId="325" priority="51">
      <formula>(IF($C2293=0,1,0)=1)</formula>
    </cfRule>
  </conditionalFormatting>
  <conditionalFormatting sqref="O2299">
    <cfRule type="expression" dxfId="324" priority="50">
      <formula>(IF($C2299=0,1,0)=1)</formula>
    </cfRule>
  </conditionalFormatting>
  <conditionalFormatting sqref="O2298">
    <cfRule type="expression" dxfId="323" priority="49">
      <formula>(IF($C2298=0,1,0)=1)</formula>
    </cfRule>
  </conditionalFormatting>
  <conditionalFormatting sqref="O2302">
    <cfRule type="expression" dxfId="322" priority="48">
      <formula>(IF($C2302=0,1,0)=1)</formula>
    </cfRule>
  </conditionalFormatting>
  <conditionalFormatting sqref="O2307">
    <cfRule type="expression" dxfId="321" priority="47">
      <formula>(IF($C2307=0,1,0)=1)</formula>
    </cfRule>
  </conditionalFormatting>
  <conditionalFormatting sqref="O2308">
    <cfRule type="expression" dxfId="320" priority="46">
      <formula>(IF($C2308=0,1,0)=1)</formula>
    </cfRule>
  </conditionalFormatting>
  <conditionalFormatting sqref="O2313">
    <cfRule type="expression" dxfId="319" priority="45">
      <formula>(IF($C2313=0,1,0)=1)</formula>
    </cfRule>
  </conditionalFormatting>
  <conditionalFormatting sqref="O2312">
    <cfRule type="expression" dxfId="318" priority="44">
      <formula>(IF($C2312=0,1,0)=1)</formula>
    </cfRule>
  </conditionalFormatting>
  <conditionalFormatting sqref="O2315">
    <cfRule type="expression" dxfId="317" priority="43">
      <formula>(IF($C2315=0,1,0)=1)</formula>
    </cfRule>
  </conditionalFormatting>
  <conditionalFormatting sqref="O2353">
    <cfRule type="expression" dxfId="316" priority="42">
      <formula>(IF($C2353=0,1,0)=1)</formula>
    </cfRule>
  </conditionalFormatting>
  <conditionalFormatting sqref="O2338:O2340">
    <cfRule type="expression" dxfId="315" priority="41">
      <formula>(IF($C2338=0,1,0)=1)</formula>
    </cfRule>
  </conditionalFormatting>
  <conditionalFormatting sqref="O2345">
    <cfRule type="expression" dxfId="314" priority="40">
      <formula>(IF($C2345=0,1,0)=1)</formula>
    </cfRule>
  </conditionalFormatting>
  <conditionalFormatting sqref="O2348">
    <cfRule type="expression" dxfId="313" priority="39">
      <formula>(IF($C2348=0,1,0)=1)</formula>
    </cfRule>
  </conditionalFormatting>
  <conditionalFormatting sqref="O2350">
    <cfRule type="expression" dxfId="312" priority="38">
      <formula>(IF($C2350=0,1,0)=1)</formula>
    </cfRule>
  </conditionalFormatting>
  <conditionalFormatting sqref="O2351">
    <cfRule type="expression" dxfId="311" priority="37">
      <formula>(IF($C2351=0,1,0)=1)</formula>
    </cfRule>
  </conditionalFormatting>
  <conditionalFormatting sqref="O2352">
    <cfRule type="expression" dxfId="310" priority="36">
      <formula>(IF($C2352=0,1,0)=1)</formula>
    </cfRule>
  </conditionalFormatting>
  <conditionalFormatting sqref="O2341">
    <cfRule type="expression" dxfId="309" priority="35">
      <formula>(IF($C2341=0,1,0)=1)</formula>
    </cfRule>
  </conditionalFormatting>
  <conditionalFormatting sqref="O2342">
    <cfRule type="expression" dxfId="308" priority="34">
      <formula>(IF($C2342=0,1,0)=1)</formula>
    </cfRule>
  </conditionalFormatting>
  <conditionalFormatting sqref="O2344">
    <cfRule type="expression" dxfId="307" priority="33">
      <formula>(IF($C2344=0,1,0)=1)</formula>
    </cfRule>
  </conditionalFormatting>
  <conditionalFormatting sqref="O2347">
    <cfRule type="expression" dxfId="306" priority="32">
      <formula>(IF($C2347=0,1,0)=1)</formula>
    </cfRule>
  </conditionalFormatting>
  <conditionalFormatting sqref="O2346">
    <cfRule type="expression" dxfId="305" priority="31">
      <formula>(IF($C2346=0,1,0)=1)</formula>
    </cfRule>
  </conditionalFormatting>
  <conditionalFormatting sqref="O2349">
    <cfRule type="expression" dxfId="304" priority="30">
      <formula>(IF($C2349=0,1,0)=1)</formula>
    </cfRule>
  </conditionalFormatting>
  <conditionalFormatting sqref="O2296">
    <cfRule type="expression" dxfId="303" priority="29">
      <formula>(IF($C2296=0,1,0)=1)</formula>
    </cfRule>
  </conditionalFormatting>
  <conditionalFormatting sqref="O2300">
    <cfRule type="expression" dxfId="302" priority="28">
      <formula>(IF($C2300=0,1,0)=1)</formula>
    </cfRule>
  </conditionalFormatting>
  <conditionalFormatting sqref="O2295">
    <cfRule type="expression" dxfId="301" priority="27">
      <formula>(IF($C2295=0,1,0)=1)</formula>
    </cfRule>
  </conditionalFormatting>
  <conditionalFormatting sqref="O2297">
    <cfRule type="expression" dxfId="300" priority="26">
      <formula>(IF($C2297=0,1,0)=1)</formula>
    </cfRule>
  </conditionalFormatting>
  <conditionalFormatting sqref="O2354 O2343 O2334 O2329:O2330 O2322 O2314 O2304 O2290">
    <cfRule type="expression" dxfId="299" priority="25">
      <formula>(IF($C2290=0,1,0)=1)</formula>
    </cfRule>
  </conditionalFormatting>
  <conditionalFormatting sqref="O2366:O2367 O2369:O2373 O2375:O2376">
    <cfRule type="expression" dxfId="298" priority="24">
      <formula>(IF($C2366=0,1,0)=1)</formula>
    </cfRule>
  </conditionalFormatting>
  <conditionalFormatting sqref="O2355">
    <cfRule type="expression" dxfId="297" priority="23">
      <formula>(IF($C2355=0,1,0)=1)</formula>
    </cfRule>
  </conditionalFormatting>
  <conditionalFormatting sqref="O2358">
    <cfRule type="expression" dxfId="296" priority="22">
      <formula>(IF($C2358=0,1,0)=1)</formula>
    </cfRule>
  </conditionalFormatting>
  <conditionalFormatting sqref="O2360">
    <cfRule type="expression" dxfId="295" priority="21">
      <formula>(IF($C2360=0,1,0)=1)</formula>
    </cfRule>
  </conditionalFormatting>
  <conditionalFormatting sqref="O2368">
    <cfRule type="expression" dxfId="294" priority="20">
      <formula>(IF($C2368=0,1,0)=1)</formula>
    </cfRule>
  </conditionalFormatting>
  <conditionalFormatting sqref="O2377:O2378">
    <cfRule type="expression" dxfId="293" priority="19">
      <formula>(IF($C2377=0,1,0)=1)</formula>
    </cfRule>
  </conditionalFormatting>
  <conditionalFormatting sqref="O2356">
    <cfRule type="expression" dxfId="292" priority="18">
      <formula>(IF($C2356=0,1,0)=1)</formula>
    </cfRule>
  </conditionalFormatting>
  <conditionalFormatting sqref="O2357">
    <cfRule type="expression" dxfId="291" priority="17">
      <formula>(IF($C2357=0,1,0)=1)</formula>
    </cfRule>
  </conditionalFormatting>
  <conditionalFormatting sqref="O2359">
    <cfRule type="expression" dxfId="290" priority="16">
      <formula>(IF($C2359=0,1,0)=1)</formula>
    </cfRule>
  </conditionalFormatting>
  <conditionalFormatting sqref="O2361">
    <cfRule type="expression" dxfId="289" priority="15">
      <formula>(IF($C2361=0,1,0)=1)</formula>
    </cfRule>
  </conditionalFormatting>
  <conditionalFormatting sqref="O2362">
    <cfRule type="expression" dxfId="288" priority="14">
      <formula>(IF($C2362=0,1,0)=1)</formula>
    </cfRule>
  </conditionalFormatting>
  <conditionalFormatting sqref="O2363">
    <cfRule type="expression" dxfId="287" priority="13">
      <formula>(IF($C2363=0,1,0)=1)</formula>
    </cfRule>
  </conditionalFormatting>
  <conditionalFormatting sqref="O2365">
    <cfRule type="expression" dxfId="286" priority="12">
      <formula>(IF($C2365=0,1,0)=1)</formula>
    </cfRule>
  </conditionalFormatting>
  <conditionalFormatting sqref="O2381">
    <cfRule type="expression" dxfId="285" priority="11">
      <formula>(IF($C2381=0,1,0)=1)</formula>
    </cfRule>
  </conditionalFormatting>
  <conditionalFormatting sqref="O2379">
    <cfRule type="expression" dxfId="284" priority="10">
      <formula>(IF($C2379=0,1,0)=1)</formula>
    </cfRule>
  </conditionalFormatting>
  <conditionalFormatting sqref="O2382">
    <cfRule type="expression" dxfId="283" priority="9">
      <formula>(IF($C2382=0,1,0)=1)</formula>
    </cfRule>
  </conditionalFormatting>
  <conditionalFormatting sqref="O2384">
    <cfRule type="expression" dxfId="282" priority="8">
      <formula>(IF($C2384=0,1,0)=1)</formula>
    </cfRule>
  </conditionalFormatting>
  <conditionalFormatting sqref="O2383">
    <cfRule type="expression" dxfId="281" priority="7">
      <formula>(IF($C2383=0,1,0)=1)</formula>
    </cfRule>
  </conditionalFormatting>
  <conditionalFormatting sqref="O2386">
    <cfRule type="expression" dxfId="280" priority="6">
      <formula>(IF($C2386=0,1,0)=1)</formula>
    </cfRule>
  </conditionalFormatting>
  <conditionalFormatting sqref="O2385">
    <cfRule type="expression" dxfId="279" priority="5">
      <formula>(IF($C2385=0,1,0)=1)</formula>
    </cfRule>
  </conditionalFormatting>
  <conditionalFormatting sqref="O2387 O2380 O2374 O2364">
    <cfRule type="expression" dxfId="278" priority="4">
      <formula>(IF($C2364=0,1,0)=1)</formula>
    </cfRule>
  </conditionalFormatting>
  <conditionalFormatting sqref="I3006:J3012">
    <cfRule type="expression" dxfId="277" priority="3">
      <formula>(IF($C3006=0,1,0)=1)</formula>
    </cfRule>
  </conditionalFormatting>
  <conditionalFormatting sqref="I3013:J3013">
    <cfRule type="expression" dxfId="276" priority="2">
      <formula>(IF($C3013=0,1,0)=1)</formula>
    </cfRule>
  </conditionalFormatting>
  <conditionalFormatting sqref="I3014:J3475">
    <cfRule type="expression" dxfId="275" priority="1">
      <formula>(IF($C3014=0,1,0)=1)</formula>
    </cfRule>
  </conditionalFormatting>
  <pageMargins left="0.7" right="0.7" top="0.75" bottom="0.75" header="0.3" footer="0.3"/>
  <pageSetup paperSize="9" orientation="portrait" horizontalDpi="1200" verticalDpi="1200" r:id="rId1"/>
  <ignoredErrors>
    <ignoredError sqref="K22:K32 K34:K50 O16:O59" numberStoredAsText="1"/>
  </ignoredError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323BF11F-C534-4F8D-AFAA-7C0F07EFFEE4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R3376:R3486 R2388:R3005 R14:S135 R590:R826</xm:sqref>
        </x14:conditionalFormatting>
        <x14:conditionalFormatting xmlns:xm="http://schemas.microsoft.com/office/excel/2006/main">
          <x14:cfRule type="dataBar" id="{1C98A28C-0AE1-41B8-92F1-81B1F49C8A2A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S2388</xm:sqref>
        </x14:conditionalFormatting>
        <x14:conditionalFormatting xmlns:xm="http://schemas.microsoft.com/office/excel/2006/main">
          <x14:cfRule type="dataBar" id="{CFC60C35-8B72-458B-B0D8-40276FEE3513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S2389:S2391</xm:sqref>
        </x14:conditionalFormatting>
        <x14:conditionalFormatting xmlns:xm="http://schemas.microsoft.com/office/excel/2006/main">
          <x14:cfRule type="dataBar" id="{82D6293F-A662-458F-BB44-7B89688BBDAC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S2392</xm:sqref>
        </x14:conditionalFormatting>
        <x14:conditionalFormatting xmlns:xm="http://schemas.microsoft.com/office/excel/2006/main">
          <x14:cfRule type="dataBar" id="{CD1C84FE-D8AB-41B2-B316-B0FC7A5EC65F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S2393</xm:sqref>
        </x14:conditionalFormatting>
        <x14:conditionalFormatting xmlns:xm="http://schemas.microsoft.com/office/excel/2006/main">
          <x14:cfRule type="dataBar" id="{B7092BB5-989F-429B-8238-841D446B5BE9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S2403</xm:sqref>
        </x14:conditionalFormatting>
        <x14:conditionalFormatting xmlns:xm="http://schemas.microsoft.com/office/excel/2006/main">
          <x14:cfRule type="dataBar" id="{49544620-AE05-4387-87A9-82BCDE24D275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S2404</xm:sqref>
        </x14:conditionalFormatting>
        <x14:conditionalFormatting xmlns:xm="http://schemas.microsoft.com/office/excel/2006/main">
          <x14:cfRule type="dataBar" id="{648AE10C-73A7-481B-9C68-A11A091C8C19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S2402</xm:sqref>
        </x14:conditionalFormatting>
        <x14:conditionalFormatting xmlns:xm="http://schemas.microsoft.com/office/excel/2006/main">
          <x14:cfRule type="dataBar" id="{E0C1963C-25B7-4512-A4B1-15DDBA48862A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S2413</xm:sqref>
        </x14:conditionalFormatting>
        <x14:conditionalFormatting xmlns:xm="http://schemas.microsoft.com/office/excel/2006/main">
          <x14:cfRule type="dataBar" id="{6B7B6052-4008-46A6-8B1A-1F8A24F45714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S2414</xm:sqref>
        </x14:conditionalFormatting>
        <x14:conditionalFormatting xmlns:xm="http://schemas.microsoft.com/office/excel/2006/main">
          <x14:cfRule type="dataBar" id="{6FF04113-D068-4F74-8359-3957248D65E3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S2423:S2425</xm:sqref>
        </x14:conditionalFormatting>
        <x14:conditionalFormatting xmlns:xm="http://schemas.microsoft.com/office/excel/2006/main">
          <x14:cfRule type="dataBar" id="{27AB3DA2-C599-476F-9BB1-4AA97C49378A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S2443</xm:sqref>
        </x14:conditionalFormatting>
        <x14:conditionalFormatting xmlns:xm="http://schemas.microsoft.com/office/excel/2006/main">
          <x14:cfRule type="dataBar" id="{FB3EEC5D-2C47-44C9-B1F9-6172E4C12080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S2444</xm:sqref>
        </x14:conditionalFormatting>
        <x14:conditionalFormatting xmlns:xm="http://schemas.microsoft.com/office/excel/2006/main">
          <x14:cfRule type="dataBar" id="{6F720321-3441-4BA2-ABA8-C3F53CA90CFD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S2453</xm:sqref>
        </x14:conditionalFormatting>
        <x14:conditionalFormatting xmlns:xm="http://schemas.microsoft.com/office/excel/2006/main">
          <x14:cfRule type="dataBar" id="{052918E6-DE08-4A42-9FDD-7AC7CCCDBB5F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S2454</xm:sqref>
        </x14:conditionalFormatting>
        <x14:conditionalFormatting xmlns:xm="http://schemas.microsoft.com/office/excel/2006/main">
          <x14:cfRule type="dataBar" id="{A8D6F966-3310-4CB4-B8B2-497D4666E4DB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S2434</xm:sqref>
        </x14:conditionalFormatting>
        <x14:conditionalFormatting xmlns:xm="http://schemas.microsoft.com/office/excel/2006/main">
          <x14:cfRule type="dataBar" id="{8F016893-124E-4A63-848C-9B5EA9697366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S2467:S2468</xm:sqref>
        </x14:conditionalFormatting>
        <x14:conditionalFormatting xmlns:xm="http://schemas.microsoft.com/office/excel/2006/main">
          <x14:cfRule type="dataBar" id="{FED94F7B-206A-4526-B6CD-F6EC374D2E97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S2478</xm:sqref>
        </x14:conditionalFormatting>
        <x14:conditionalFormatting xmlns:xm="http://schemas.microsoft.com/office/excel/2006/main">
          <x14:cfRule type="dataBar" id="{F0F21632-DEB1-4333-BE0B-5A1CBD645082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S2463</xm:sqref>
        </x14:conditionalFormatting>
        <x14:conditionalFormatting xmlns:xm="http://schemas.microsoft.com/office/excel/2006/main">
          <x14:cfRule type="dataBar" id="{964595B9-36EE-4B86-BCDE-1D5368158282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S2465</xm:sqref>
        </x14:conditionalFormatting>
        <x14:conditionalFormatting xmlns:xm="http://schemas.microsoft.com/office/excel/2006/main">
          <x14:cfRule type="dataBar" id="{72CF1DA0-6DC7-4078-8583-96A829F060CC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S2464</xm:sqref>
        </x14:conditionalFormatting>
        <x14:conditionalFormatting xmlns:xm="http://schemas.microsoft.com/office/excel/2006/main">
          <x14:cfRule type="dataBar" id="{9A0D713F-94C2-4D79-B7A6-3F214DAFC332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S2405</xm:sqref>
        </x14:conditionalFormatting>
        <x14:conditionalFormatting xmlns:xm="http://schemas.microsoft.com/office/excel/2006/main">
          <x14:cfRule type="dataBar" id="{3412DC4E-2A83-4835-8AE7-C8E0BD283929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S2406</xm:sqref>
        </x14:conditionalFormatting>
        <x14:conditionalFormatting xmlns:xm="http://schemas.microsoft.com/office/excel/2006/main">
          <x14:cfRule type="dataBar" id="{05F280BD-685B-432D-A6FD-55FAC47FEF4E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S2407</xm:sqref>
        </x14:conditionalFormatting>
        <x14:conditionalFormatting xmlns:xm="http://schemas.microsoft.com/office/excel/2006/main">
          <x14:cfRule type="dataBar" id="{9B14A6BC-BD63-426A-B33E-E7864DF0AAB1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S2408</xm:sqref>
        </x14:conditionalFormatting>
        <x14:conditionalFormatting xmlns:xm="http://schemas.microsoft.com/office/excel/2006/main">
          <x14:cfRule type="dataBar" id="{6FF093A6-F0FF-4D26-9D5C-DB4E655E6746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S2409</xm:sqref>
        </x14:conditionalFormatting>
        <x14:conditionalFormatting xmlns:xm="http://schemas.microsoft.com/office/excel/2006/main">
          <x14:cfRule type="dataBar" id="{8031E4F5-B471-43E9-A25E-6538EFE313EC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S2410</xm:sqref>
        </x14:conditionalFormatting>
        <x14:conditionalFormatting xmlns:xm="http://schemas.microsoft.com/office/excel/2006/main">
          <x14:cfRule type="dataBar" id="{3A397FB2-81D7-4DA8-8E60-7B06DC86045F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S2411</xm:sqref>
        </x14:conditionalFormatting>
        <x14:conditionalFormatting xmlns:xm="http://schemas.microsoft.com/office/excel/2006/main">
          <x14:cfRule type="dataBar" id="{49BDA2F5-E944-49A3-99D1-CD0D40EC2C9E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S2412</xm:sqref>
        </x14:conditionalFormatting>
        <x14:conditionalFormatting xmlns:xm="http://schemas.microsoft.com/office/excel/2006/main">
          <x14:cfRule type="dataBar" id="{A618ADB8-B225-4870-8096-59B405225863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S2427</xm:sqref>
        </x14:conditionalFormatting>
        <x14:conditionalFormatting xmlns:xm="http://schemas.microsoft.com/office/excel/2006/main">
          <x14:cfRule type="dataBar" id="{7D0D70D3-24E2-4ED4-A821-6ECA076E4FA3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S2428</xm:sqref>
        </x14:conditionalFormatting>
        <x14:conditionalFormatting xmlns:xm="http://schemas.microsoft.com/office/excel/2006/main">
          <x14:cfRule type="dataBar" id="{D5A417D3-7A1F-47A5-A5EF-E5F82F3A0300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S2429</xm:sqref>
        </x14:conditionalFormatting>
        <x14:conditionalFormatting xmlns:xm="http://schemas.microsoft.com/office/excel/2006/main">
          <x14:cfRule type="dataBar" id="{246438FB-21F1-4061-8D20-C08AD2A0EAA3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S2430</xm:sqref>
        </x14:conditionalFormatting>
        <x14:conditionalFormatting xmlns:xm="http://schemas.microsoft.com/office/excel/2006/main">
          <x14:cfRule type="dataBar" id="{800976D8-53CD-495C-B263-41B1E6A6F6C2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S2431</xm:sqref>
        </x14:conditionalFormatting>
        <x14:conditionalFormatting xmlns:xm="http://schemas.microsoft.com/office/excel/2006/main">
          <x14:cfRule type="dataBar" id="{F39EA1F5-A094-4AC9-90EC-B7F0A2DEA498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S2432</xm:sqref>
        </x14:conditionalFormatting>
        <x14:conditionalFormatting xmlns:xm="http://schemas.microsoft.com/office/excel/2006/main">
          <x14:cfRule type="dataBar" id="{E876EFF3-4089-40D5-9451-F4934B4932E8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S2433</xm:sqref>
        </x14:conditionalFormatting>
        <x14:conditionalFormatting xmlns:xm="http://schemas.microsoft.com/office/excel/2006/main">
          <x14:cfRule type="dataBar" id="{2955DCBF-77DB-4D3A-A97F-C5D3C8D0D446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S2426</xm:sqref>
        </x14:conditionalFormatting>
        <x14:conditionalFormatting xmlns:xm="http://schemas.microsoft.com/office/excel/2006/main">
          <x14:cfRule type="dataBar" id="{E9EABA7E-A63C-4A55-9C59-0F08D96339BF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S2436</xm:sqref>
        </x14:conditionalFormatting>
        <x14:conditionalFormatting xmlns:xm="http://schemas.microsoft.com/office/excel/2006/main">
          <x14:cfRule type="dataBar" id="{7B12A09B-9884-4FED-B3BB-5655BE36EBF2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S2437</xm:sqref>
        </x14:conditionalFormatting>
        <x14:conditionalFormatting xmlns:xm="http://schemas.microsoft.com/office/excel/2006/main">
          <x14:cfRule type="dataBar" id="{322D0682-2843-4592-B0D6-16830037EF84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S2438</xm:sqref>
        </x14:conditionalFormatting>
        <x14:conditionalFormatting xmlns:xm="http://schemas.microsoft.com/office/excel/2006/main">
          <x14:cfRule type="dataBar" id="{48E0DCFF-38A5-4216-9057-0D3194F435D9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S2439</xm:sqref>
        </x14:conditionalFormatting>
        <x14:conditionalFormatting xmlns:xm="http://schemas.microsoft.com/office/excel/2006/main">
          <x14:cfRule type="dataBar" id="{27815C11-EB54-47CB-ADA1-BFD0FA3A34C5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S2440</xm:sqref>
        </x14:conditionalFormatting>
        <x14:conditionalFormatting xmlns:xm="http://schemas.microsoft.com/office/excel/2006/main">
          <x14:cfRule type="dataBar" id="{B48E1614-FD6A-4233-BFA9-AFE5D038B943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S2441</xm:sqref>
        </x14:conditionalFormatting>
        <x14:conditionalFormatting xmlns:xm="http://schemas.microsoft.com/office/excel/2006/main">
          <x14:cfRule type="dataBar" id="{4453959C-2055-4002-8421-C55C8DA55EA6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S2442</xm:sqref>
        </x14:conditionalFormatting>
        <x14:conditionalFormatting xmlns:xm="http://schemas.microsoft.com/office/excel/2006/main">
          <x14:cfRule type="dataBar" id="{B8478D33-4E83-44A5-A8CE-07C8FD18A810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S2435</xm:sqref>
        </x14:conditionalFormatting>
        <x14:conditionalFormatting xmlns:xm="http://schemas.microsoft.com/office/excel/2006/main">
          <x14:cfRule type="dataBar" id="{CDCBC6B4-2322-4B8C-B03A-D775B1D112DE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S2451</xm:sqref>
        </x14:conditionalFormatting>
        <x14:conditionalFormatting xmlns:xm="http://schemas.microsoft.com/office/excel/2006/main">
          <x14:cfRule type="dataBar" id="{2A28F832-A313-44F4-89CA-9141FA949F69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S2452</xm:sqref>
        </x14:conditionalFormatting>
        <x14:conditionalFormatting xmlns:xm="http://schemas.microsoft.com/office/excel/2006/main">
          <x14:cfRule type="dataBar" id="{06A1E290-1FF1-4F70-8343-C5621A84A175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S2448</xm:sqref>
        </x14:conditionalFormatting>
        <x14:conditionalFormatting xmlns:xm="http://schemas.microsoft.com/office/excel/2006/main">
          <x14:cfRule type="dataBar" id="{9EE84F8E-78E1-456A-BB66-CDECB119DAB5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S2470</xm:sqref>
        </x14:conditionalFormatting>
        <x14:conditionalFormatting xmlns:xm="http://schemas.microsoft.com/office/excel/2006/main">
          <x14:cfRule type="dataBar" id="{AC94075B-618E-4920-808F-FEB3D6CBF06D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S2471</xm:sqref>
        </x14:conditionalFormatting>
        <x14:conditionalFormatting xmlns:xm="http://schemas.microsoft.com/office/excel/2006/main">
          <x14:cfRule type="dataBar" id="{8D709FB1-5930-45C0-97BD-0F8BED0B2834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S2472</xm:sqref>
        </x14:conditionalFormatting>
        <x14:conditionalFormatting xmlns:xm="http://schemas.microsoft.com/office/excel/2006/main">
          <x14:cfRule type="dataBar" id="{4DFE0764-8F3B-4805-9E8C-90FFAFE50EE8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S2474</xm:sqref>
        </x14:conditionalFormatting>
        <x14:conditionalFormatting xmlns:xm="http://schemas.microsoft.com/office/excel/2006/main">
          <x14:cfRule type="dataBar" id="{41F416D3-FEE9-4081-AD37-E3DA6FAFB6A4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S2475</xm:sqref>
        </x14:conditionalFormatting>
        <x14:conditionalFormatting xmlns:xm="http://schemas.microsoft.com/office/excel/2006/main">
          <x14:cfRule type="dataBar" id="{DEA7F5D2-46FD-460D-BEBD-083ED7D6AD0D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S2476</xm:sqref>
        </x14:conditionalFormatting>
        <x14:conditionalFormatting xmlns:xm="http://schemas.microsoft.com/office/excel/2006/main">
          <x14:cfRule type="dataBar" id="{6F36B8EB-84DF-4ECA-94BA-575685CB7C56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S2477</xm:sqref>
        </x14:conditionalFormatting>
        <x14:conditionalFormatting xmlns:xm="http://schemas.microsoft.com/office/excel/2006/main">
          <x14:cfRule type="dataBar" id="{97C781CF-C11E-4AD5-B67D-4C2ECD61D14C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S2469</xm:sqref>
        </x14:conditionalFormatting>
        <x14:conditionalFormatting xmlns:xm="http://schemas.microsoft.com/office/excel/2006/main">
          <x14:cfRule type="dataBar" id="{8458F8FF-6EB7-49F7-B9F8-6A7A73855AAD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S2466</xm:sqref>
        </x14:conditionalFormatting>
        <x14:conditionalFormatting xmlns:xm="http://schemas.microsoft.com/office/excel/2006/main">
          <x14:cfRule type="dataBar" id="{DF413FAF-C089-42C5-9A20-CD556CE66AAD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S2446</xm:sqref>
        </x14:conditionalFormatting>
        <x14:conditionalFormatting xmlns:xm="http://schemas.microsoft.com/office/excel/2006/main">
          <x14:cfRule type="dataBar" id="{AD20F8DA-4053-4F76-8D0B-564EB5F3C7EA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S2447</xm:sqref>
        </x14:conditionalFormatting>
        <x14:conditionalFormatting xmlns:xm="http://schemas.microsoft.com/office/excel/2006/main">
          <x14:cfRule type="dataBar" id="{F2C8927A-9A99-4006-A2A2-E843BF7ADAAF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S2445</xm:sqref>
        </x14:conditionalFormatting>
        <x14:conditionalFormatting xmlns:xm="http://schemas.microsoft.com/office/excel/2006/main">
          <x14:cfRule type="dataBar" id="{7D5523AF-6820-435B-A05F-8E62E3BFFD78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S2449</xm:sqref>
        </x14:conditionalFormatting>
        <x14:conditionalFormatting xmlns:xm="http://schemas.microsoft.com/office/excel/2006/main">
          <x14:cfRule type="dataBar" id="{668A4F06-5888-4F2D-AC12-27E0260A99B9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S2450</xm:sqref>
        </x14:conditionalFormatting>
        <x14:conditionalFormatting xmlns:xm="http://schemas.microsoft.com/office/excel/2006/main">
          <x14:cfRule type="dataBar" id="{C2B8FD79-C909-401B-8E5D-25B3A92A5673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S2461</xm:sqref>
        </x14:conditionalFormatting>
        <x14:conditionalFormatting xmlns:xm="http://schemas.microsoft.com/office/excel/2006/main">
          <x14:cfRule type="dataBar" id="{C774D1A4-27DE-4F14-BCE9-2726582CAB1C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S2462</xm:sqref>
        </x14:conditionalFormatting>
        <x14:conditionalFormatting xmlns:xm="http://schemas.microsoft.com/office/excel/2006/main">
          <x14:cfRule type="dataBar" id="{FC75CE7B-D8EC-4431-BF79-77D4ABABFC65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S2458</xm:sqref>
        </x14:conditionalFormatting>
        <x14:conditionalFormatting xmlns:xm="http://schemas.microsoft.com/office/excel/2006/main">
          <x14:cfRule type="dataBar" id="{FB42D7B5-B78F-4074-9649-C251A71800E1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S2456</xm:sqref>
        </x14:conditionalFormatting>
        <x14:conditionalFormatting xmlns:xm="http://schemas.microsoft.com/office/excel/2006/main">
          <x14:cfRule type="dataBar" id="{BEC7C527-0F0E-489D-8A9B-44CCB1CE055D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S2457</xm:sqref>
        </x14:conditionalFormatting>
        <x14:conditionalFormatting xmlns:xm="http://schemas.microsoft.com/office/excel/2006/main">
          <x14:cfRule type="dataBar" id="{80364F53-C625-4D03-B453-99545F28AF81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S2455</xm:sqref>
        </x14:conditionalFormatting>
        <x14:conditionalFormatting xmlns:xm="http://schemas.microsoft.com/office/excel/2006/main">
          <x14:cfRule type="dataBar" id="{91460852-97AA-4800-88EE-10B50570CE62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S2459</xm:sqref>
        </x14:conditionalFormatting>
        <x14:conditionalFormatting xmlns:xm="http://schemas.microsoft.com/office/excel/2006/main">
          <x14:cfRule type="dataBar" id="{858902E0-6756-4764-A4F4-6FA78DF9087B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S2460</xm:sqref>
        </x14:conditionalFormatting>
        <x14:conditionalFormatting xmlns:xm="http://schemas.microsoft.com/office/excel/2006/main">
          <x14:cfRule type="dataBar" id="{E0925BCB-FFF7-42AF-9093-5D2EF2F33533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S2394</xm:sqref>
        </x14:conditionalFormatting>
        <x14:conditionalFormatting xmlns:xm="http://schemas.microsoft.com/office/excel/2006/main">
          <x14:cfRule type="dataBar" id="{08470D99-8455-48AE-BAF5-8B5A37B4AEC0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S2395</xm:sqref>
        </x14:conditionalFormatting>
        <x14:conditionalFormatting xmlns:xm="http://schemas.microsoft.com/office/excel/2006/main">
          <x14:cfRule type="dataBar" id="{63463951-01F7-404F-85DF-F13F83DF414A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S2396</xm:sqref>
        </x14:conditionalFormatting>
        <x14:conditionalFormatting xmlns:xm="http://schemas.microsoft.com/office/excel/2006/main">
          <x14:cfRule type="dataBar" id="{908BA8EC-963A-4EE8-ADED-7A63B3D981BB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S2397</xm:sqref>
        </x14:conditionalFormatting>
        <x14:conditionalFormatting xmlns:xm="http://schemas.microsoft.com/office/excel/2006/main">
          <x14:cfRule type="dataBar" id="{5C814E8F-A9D9-448C-83F5-0C50C88E48A4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S2398</xm:sqref>
        </x14:conditionalFormatting>
        <x14:conditionalFormatting xmlns:xm="http://schemas.microsoft.com/office/excel/2006/main">
          <x14:cfRule type="dataBar" id="{088888F0-5BAB-4A24-B6BD-392945A921A0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S2399</xm:sqref>
        </x14:conditionalFormatting>
        <x14:conditionalFormatting xmlns:xm="http://schemas.microsoft.com/office/excel/2006/main">
          <x14:cfRule type="dataBar" id="{76F7F9C2-1200-4EFD-A786-424AAB862D1C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S2400</xm:sqref>
        </x14:conditionalFormatting>
        <x14:conditionalFormatting xmlns:xm="http://schemas.microsoft.com/office/excel/2006/main">
          <x14:cfRule type="dataBar" id="{66E8C08A-62C1-436A-822B-0EB744A815ED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S2401</xm:sqref>
        </x14:conditionalFormatting>
        <x14:conditionalFormatting xmlns:xm="http://schemas.microsoft.com/office/excel/2006/main">
          <x14:cfRule type="dataBar" id="{6633F786-2C82-48BB-BEFB-31B18A5CC3D5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S2415</xm:sqref>
        </x14:conditionalFormatting>
        <x14:conditionalFormatting xmlns:xm="http://schemas.microsoft.com/office/excel/2006/main">
          <x14:cfRule type="dataBar" id="{19B90525-E469-43E4-ACDF-5E3ED287AAF2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S2416</xm:sqref>
        </x14:conditionalFormatting>
        <x14:conditionalFormatting xmlns:xm="http://schemas.microsoft.com/office/excel/2006/main">
          <x14:cfRule type="dataBar" id="{E176B260-B84D-4E7B-BCEB-9AFD6DA22BE2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S2417</xm:sqref>
        </x14:conditionalFormatting>
        <x14:conditionalFormatting xmlns:xm="http://schemas.microsoft.com/office/excel/2006/main">
          <x14:cfRule type="dataBar" id="{0CC961C9-F7D8-45FF-8D65-69CB1B3ECE12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S2418</xm:sqref>
        </x14:conditionalFormatting>
        <x14:conditionalFormatting xmlns:xm="http://schemas.microsoft.com/office/excel/2006/main">
          <x14:cfRule type="dataBar" id="{A68FE5B6-30BA-4459-BAB2-36FE098F3EEE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S2419</xm:sqref>
        </x14:conditionalFormatting>
        <x14:conditionalFormatting xmlns:xm="http://schemas.microsoft.com/office/excel/2006/main">
          <x14:cfRule type="dataBar" id="{BC2BEF11-759B-4C63-87DC-B9A60A07FE05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S2420</xm:sqref>
        </x14:conditionalFormatting>
        <x14:conditionalFormatting xmlns:xm="http://schemas.microsoft.com/office/excel/2006/main">
          <x14:cfRule type="dataBar" id="{85BA98A3-7769-4E83-BF2D-3C62E50628F4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S2421</xm:sqref>
        </x14:conditionalFormatting>
        <x14:conditionalFormatting xmlns:xm="http://schemas.microsoft.com/office/excel/2006/main">
          <x14:cfRule type="dataBar" id="{5B96B8B0-6CAA-45CB-B007-9C5791D1FFA6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S2422</xm:sqref>
        </x14:conditionalFormatting>
        <x14:conditionalFormatting xmlns:xm="http://schemas.microsoft.com/office/excel/2006/main">
          <x14:cfRule type="dataBar" id="{8676269B-DFED-4FFD-9795-F2B7EF3EA11B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S2480</xm:sqref>
        </x14:conditionalFormatting>
        <x14:conditionalFormatting xmlns:xm="http://schemas.microsoft.com/office/excel/2006/main">
          <x14:cfRule type="dataBar" id="{A99D2DA5-B5C6-4116-B443-4F5DDC99A0A5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S2481</xm:sqref>
        </x14:conditionalFormatting>
        <x14:conditionalFormatting xmlns:xm="http://schemas.microsoft.com/office/excel/2006/main">
          <x14:cfRule type="dataBar" id="{595CA8F5-110A-4F54-ADD4-F2C89D985B18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S2482</xm:sqref>
        </x14:conditionalFormatting>
        <x14:conditionalFormatting xmlns:xm="http://schemas.microsoft.com/office/excel/2006/main">
          <x14:cfRule type="dataBar" id="{3B1807F6-0118-4AC6-9EE5-F47FACF06F62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S2483</xm:sqref>
        </x14:conditionalFormatting>
        <x14:conditionalFormatting xmlns:xm="http://schemas.microsoft.com/office/excel/2006/main">
          <x14:cfRule type="dataBar" id="{DD5466F3-973A-4D05-B05D-864BC02AEBD0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S2484</xm:sqref>
        </x14:conditionalFormatting>
        <x14:conditionalFormatting xmlns:xm="http://schemas.microsoft.com/office/excel/2006/main">
          <x14:cfRule type="dataBar" id="{DEAABCA9-CADF-4243-83E9-210726D15B37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S2485</xm:sqref>
        </x14:conditionalFormatting>
        <x14:conditionalFormatting xmlns:xm="http://schemas.microsoft.com/office/excel/2006/main">
          <x14:cfRule type="dataBar" id="{A83A71E4-F914-4EDF-B969-1292134F888F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S2486</xm:sqref>
        </x14:conditionalFormatting>
        <x14:conditionalFormatting xmlns:xm="http://schemas.microsoft.com/office/excel/2006/main">
          <x14:cfRule type="dataBar" id="{D53570D5-04CE-42F8-9059-96A4205B125F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S2479</xm:sqref>
        </x14:conditionalFormatting>
        <x14:conditionalFormatting xmlns:xm="http://schemas.microsoft.com/office/excel/2006/main">
          <x14:cfRule type="dataBar" id="{97FFA62E-E396-4A17-BD00-3B639789E87F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S2487</xm:sqref>
        </x14:conditionalFormatting>
        <x14:conditionalFormatting xmlns:xm="http://schemas.microsoft.com/office/excel/2006/main">
          <x14:cfRule type="dataBar" id="{31389DCF-D482-4BCB-B263-FAE5A25545E6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S2490</xm:sqref>
        </x14:conditionalFormatting>
        <x14:conditionalFormatting xmlns:xm="http://schemas.microsoft.com/office/excel/2006/main">
          <x14:cfRule type="dataBar" id="{BCEB8B02-64BB-431C-BE2A-962B62CB4DF0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S2491</xm:sqref>
        </x14:conditionalFormatting>
        <x14:conditionalFormatting xmlns:xm="http://schemas.microsoft.com/office/excel/2006/main">
          <x14:cfRule type="dataBar" id="{1CF7ECD7-22E7-4E7F-8C50-04A2EDB06D5A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S2492</xm:sqref>
        </x14:conditionalFormatting>
        <x14:conditionalFormatting xmlns:xm="http://schemas.microsoft.com/office/excel/2006/main">
          <x14:cfRule type="dataBar" id="{11BF7A4D-7A34-4554-9D0B-BBF9B36CEAA2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S2493</xm:sqref>
        </x14:conditionalFormatting>
        <x14:conditionalFormatting xmlns:xm="http://schemas.microsoft.com/office/excel/2006/main">
          <x14:cfRule type="dataBar" id="{1BD497F6-B5A9-430D-86A3-163AED056095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S2494</xm:sqref>
        </x14:conditionalFormatting>
        <x14:conditionalFormatting xmlns:xm="http://schemas.microsoft.com/office/excel/2006/main">
          <x14:cfRule type="dataBar" id="{B3D69FA3-79B0-4AC0-ADB4-FA2DEF281CD9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S2495</xm:sqref>
        </x14:conditionalFormatting>
        <x14:conditionalFormatting xmlns:xm="http://schemas.microsoft.com/office/excel/2006/main">
          <x14:cfRule type="dataBar" id="{56A6A3B5-3678-44E0-944E-2E8D03CCC384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S2496</xm:sqref>
        </x14:conditionalFormatting>
        <x14:conditionalFormatting xmlns:xm="http://schemas.microsoft.com/office/excel/2006/main">
          <x14:cfRule type="dataBar" id="{83256163-1BFB-4046-BCFF-AC25A4F00E25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S2489</xm:sqref>
        </x14:conditionalFormatting>
        <x14:conditionalFormatting xmlns:xm="http://schemas.microsoft.com/office/excel/2006/main">
          <x14:cfRule type="dataBar" id="{A665AB0E-E59C-439E-B9BD-CD5EFCD9B474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S2488</xm:sqref>
        </x14:conditionalFormatting>
        <x14:conditionalFormatting xmlns:xm="http://schemas.microsoft.com/office/excel/2006/main">
          <x14:cfRule type="dataBar" id="{68F4AC13-9857-49F9-88A8-0645E36EC06B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S2473</xm:sqref>
        </x14:conditionalFormatting>
        <x14:conditionalFormatting xmlns:xm="http://schemas.microsoft.com/office/excel/2006/main">
          <x14:cfRule type="dataBar" id="{A844D463-8BF2-4EF6-A967-00C2D8D5156E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S2497</xm:sqref>
        </x14:conditionalFormatting>
        <x14:conditionalFormatting xmlns:xm="http://schemas.microsoft.com/office/excel/2006/main">
          <x14:cfRule type="dataBar" id="{BFB9D6E1-C774-48A8-9308-D61819484D77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S2498:S2500</xm:sqref>
        </x14:conditionalFormatting>
        <x14:conditionalFormatting xmlns:xm="http://schemas.microsoft.com/office/excel/2006/main">
          <x14:cfRule type="dataBar" id="{92B74B74-345D-42BE-8E72-E14AE92E1BE8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S2512</xm:sqref>
        </x14:conditionalFormatting>
        <x14:conditionalFormatting xmlns:xm="http://schemas.microsoft.com/office/excel/2006/main">
          <x14:cfRule type="dataBar" id="{C0425436-9F8F-4332-97E4-76D0D3300A6A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S2513</xm:sqref>
        </x14:conditionalFormatting>
        <x14:conditionalFormatting xmlns:xm="http://schemas.microsoft.com/office/excel/2006/main">
          <x14:cfRule type="dataBar" id="{A7B0FCA3-784A-4A3D-87CD-18B9040470BC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S2537</xm:sqref>
        </x14:conditionalFormatting>
        <x14:conditionalFormatting xmlns:xm="http://schemas.microsoft.com/office/excel/2006/main">
          <x14:cfRule type="dataBar" id="{7878E773-F42C-4BF0-8AA3-045F09A53660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S2525</xm:sqref>
        </x14:conditionalFormatting>
        <x14:conditionalFormatting xmlns:xm="http://schemas.microsoft.com/office/excel/2006/main">
          <x14:cfRule type="dataBar" id="{A702911A-217D-4455-8DF5-5BD651275AC6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S2538</xm:sqref>
        </x14:conditionalFormatting>
        <x14:conditionalFormatting xmlns:xm="http://schemas.microsoft.com/office/excel/2006/main">
          <x14:cfRule type="dataBar" id="{E6D651A0-7257-4665-BC65-5CFA61D78FEF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S2550</xm:sqref>
        </x14:conditionalFormatting>
        <x14:conditionalFormatting xmlns:xm="http://schemas.microsoft.com/office/excel/2006/main">
          <x14:cfRule type="dataBar" id="{26B4CA62-8DD7-44D7-921C-F12B45E42D51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S2551</xm:sqref>
        </x14:conditionalFormatting>
        <x14:conditionalFormatting xmlns:xm="http://schemas.microsoft.com/office/excel/2006/main">
          <x14:cfRule type="dataBar" id="{0D6FACFF-35E4-4112-AEE8-2BE5DF8ABB5B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S2563</xm:sqref>
        </x14:conditionalFormatting>
        <x14:conditionalFormatting xmlns:xm="http://schemas.microsoft.com/office/excel/2006/main">
          <x14:cfRule type="dataBar" id="{FB9B108E-32C4-4EF7-8118-35F7731BE0E6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S2564</xm:sqref>
        </x14:conditionalFormatting>
        <x14:conditionalFormatting xmlns:xm="http://schemas.microsoft.com/office/excel/2006/main">
          <x14:cfRule type="dataBar" id="{8083805E-716E-4CE3-8C84-49081784DBF5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S2565:S2567</xm:sqref>
        </x14:conditionalFormatting>
        <x14:conditionalFormatting xmlns:xm="http://schemas.microsoft.com/office/excel/2006/main">
          <x14:cfRule type="dataBar" id="{6E36FD9F-14F5-4406-9062-5030C4B3FA79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S2501</xm:sqref>
        </x14:conditionalFormatting>
        <x14:conditionalFormatting xmlns:xm="http://schemas.microsoft.com/office/excel/2006/main">
          <x14:cfRule type="dataBar" id="{689C2C91-622A-4844-850E-E9DF1463FCFE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S2502:S2508</xm:sqref>
        </x14:conditionalFormatting>
        <x14:conditionalFormatting xmlns:xm="http://schemas.microsoft.com/office/excel/2006/main">
          <x14:cfRule type="dataBar" id="{7D4ABEF2-83D0-4E07-B54D-4D65D97CB5FC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S2509:S2511</xm:sqref>
        </x14:conditionalFormatting>
        <x14:conditionalFormatting xmlns:xm="http://schemas.microsoft.com/office/excel/2006/main">
          <x14:cfRule type="dataBar" id="{06A50279-11A1-4E76-BC4A-F521614B0E5A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S2514</xm:sqref>
        </x14:conditionalFormatting>
        <x14:conditionalFormatting xmlns:xm="http://schemas.microsoft.com/office/excel/2006/main">
          <x14:cfRule type="dataBar" id="{1A0E7473-BBE1-494F-A7C1-0AAF2400563D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S2515:S2521</xm:sqref>
        </x14:conditionalFormatting>
        <x14:conditionalFormatting xmlns:xm="http://schemas.microsoft.com/office/excel/2006/main">
          <x14:cfRule type="dataBar" id="{8F52E7F3-3E97-4F34-86E0-1EE46F334A33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S2522:S2524</xm:sqref>
        </x14:conditionalFormatting>
        <x14:conditionalFormatting xmlns:xm="http://schemas.microsoft.com/office/excel/2006/main">
          <x14:cfRule type="dataBar" id="{835D9213-F036-427F-AC95-F9C3327C21DB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S2526</xm:sqref>
        </x14:conditionalFormatting>
        <x14:conditionalFormatting xmlns:xm="http://schemas.microsoft.com/office/excel/2006/main">
          <x14:cfRule type="dataBar" id="{2FA1CE82-5B06-4263-A1F0-618154B22377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S2527:S2533</xm:sqref>
        </x14:conditionalFormatting>
        <x14:conditionalFormatting xmlns:xm="http://schemas.microsoft.com/office/excel/2006/main">
          <x14:cfRule type="dataBar" id="{6C785D6A-E19D-438F-828C-F6C7E5211E99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S2534:S2536</xm:sqref>
        </x14:conditionalFormatting>
        <x14:conditionalFormatting xmlns:xm="http://schemas.microsoft.com/office/excel/2006/main">
          <x14:cfRule type="dataBar" id="{89FA9F4A-72F4-4185-BBCE-1A6187BE44DE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S2539</xm:sqref>
        </x14:conditionalFormatting>
        <x14:conditionalFormatting xmlns:xm="http://schemas.microsoft.com/office/excel/2006/main">
          <x14:cfRule type="dataBar" id="{0152F3C2-D77F-4565-926A-7738F4ABBAD5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S2540:S2546</xm:sqref>
        </x14:conditionalFormatting>
        <x14:conditionalFormatting xmlns:xm="http://schemas.microsoft.com/office/excel/2006/main">
          <x14:cfRule type="dataBar" id="{3BCA5B31-DE3E-4A4F-82F1-823C14DCBEBF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S2547:S2549</xm:sqref>
        </x14:conditionalFormatting>
        <x14:conditionalFormatting xmlns:xm="http://schemas.microsoft.com/office/excel/2006/main">
          <x14:cfRule type="dataBar" id="{5D72C907-3660-4286-AA44-0EDE3EF39213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S2552</xm:sqref>
        </x14:conditionalFormatting>
        <x14:conditionalFormatting xmlns:xm="http://schemas.microsoft.com/office/excel/2006/main">
          <x14:cfRule type="dataBar" id="{BAB0FF0D-91BB-430A-B1AB-1AB1795EE9D2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S2553:S2559</xm:sqref>
        </x14:conditionalFormatting>
        <x14:conditionalFormatting xmlns:xm="http://schemas.microsoft.com/office/excel/2006/main">
          <x14:cfRule type="dataBar" id="{63D51852-A87F-44E8-A8B5-0A5A64F38C95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S2560:S2562</xm:sqref>
        </x14:conditionalFormatting>
        <x14:conditionalFormatting xmlns:xm="http://schemas.microsoft.com/office/excel/2006/main">
          <x14:cfRule type="dataBar" id="{4D86950E-DC16-4672-9F74-8B7621B02CB4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S2568</xm:sqref>
        </x14:conditionalFormatting>
        <x14:conditionalFormatting xmlns:xm="http://schemas.microsoft.com/office/excel/2006/main">
          <x14:cfRule type="dataBar" id="{B135FA55-705F-456F-AEAB-56409E448123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S2569:S2575</xm:sqref>
        </x14:conditionalFormatting>
        <x14:conditionalFormatting xmlns:xm="http://schemas.microsoft.com/office/excel/2006/main">
          <x14:cfRule type="dataBar" id="{83326164-F132-4941-BF55-AB1E6967AA18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S2576:S2578</xm:sqref>
        </x14:conditionalFormatting>
        <x14:conditionalFormatting xmlns:xm="http://schemas.microsoft.com/office/excel/2006/main">
          <x14:cfRule type="dataBar" id="{9E132C41-68A5-4CA8-A74C-CD18AFB77CC6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S2591</xm:sqref>
        </x14:conditionalFormatting>
        <x14:conditionalFormatting xmlns:xm="http://schemas.microsoft.com/office/excel/2006/main">
          <x14:cfRule type="dataBar" id="{16F8699B-F7EB-43E6-B063-CE976D9541A7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S2592</xm:sqref>
        </x14:conditionalFormatting>
        <x14:conditionalFormatting xmlns:xm="http://schemas.microsoft.com/office/excel/2006/main">
          <x14:cfRule type="dataBar" id="{EF1AAC7F-A09E-4037-85BF-575D58D5B532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S2579</xm:sqref>
        </x14:conditionalFormatting>
        <x14:conditionalFormatting xmlns:xm="http://schemas.microsoft.com/office/excel/2006/main">
          <x14:cfRule type="dataBar" id="{16FF8F79-7ED8-4012-971F-1B3F9A9DF0AF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S2593:S2595</xm:sqref>
        </x14:conditionalFormatting>
        <x14:conditionalFormatting xmlns:xm="http://schemas.microsoft.com/office/excel/2006/main">
          <x14:cfRule type="dataBar" id="{299C1499-2D22-46C8-8CDA-23ADDA7B4CBD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S2608</xm:sqref>
        </x14:conditionalFormatting>
        <x14:conditionalFormatting xmlns:xm="http://schemas.microsoft.com/office/excel/2006/main">
          <x14:cfRule type="dataBar" id="{F2A820A1-4443-42CA-8443-E32D7B222626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S2609</xm:sqref>
        </x14:conditionalFormatting>
        <x14:conditionalFormatting xmlns:xm="http://schemas.microsoft.com/office/excel/2006/main">
          <x14:cfRule type="dataBar" id="{77CF8CC4-BC02-4ED2-A0DC-7A27D3E64DE5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S2580</xm:sqref>
        </x14:conditionalFormatting>
        <x14:conditionalFormatting xmlns:xm="http://schemas.microsoft.com/office/excel/2006/main">
          <x14:cfRule type="dataBar" id="{99CD7184-B433-4A10-B270-AD1256704930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S2581:S2587</xm:sqref>
        </x14:conditionalFormatting>
        <x14:conditionalFormatting xmlns:xm="http://schemas.microsoft.com/office/excel/2006/main">
          <x14:cfRule type="dataBar" id="{700E81E4-80EE-4F40-9C9F-AAFAA3839B62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S2588:S2590</xm:sqref>
        </x14:conditionalFormatting>
        <x14:conditionalFormatting xmlns:xm="http://schemas.microsoft.com/office/excel/2006/main">
          <x14:cfRule type="dataBar" id="{13730C0E-9844-4728-A507-9378A5C2C88B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S2596</xm:sqref>
        </x14:conditionalFormatting>
        <x14:conditionalFormatting xmlns:xm="http://schemas.microsoft.com/office/excel/2006/main">
          <x14:cfRule type="dataBar" id="{F62700C4-1A5F-47DE-A068-AA48A1FFC1A6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S2597:S2603</xm:sqref>
        </x14:conditionalFormatting>
        <x14:conditionalFormatting xmlns:xm="http://schemas.microsoft.com/office/excel/2006/main">
          <x14:cfRule type="dataBar" id="{9FE145D8-013C-4747-BC26-562ABD582547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S2604:S2606</xm:sqref>
        </x14:conditionalFormatting>
        <x14:conditionalFormatting xmlns:xm="http://schemas.microsoft.com/office/excel/2006/main">
          <x14:cfRule type="dataBar" id="{F70A26E3-9AB9-4F5F-9A9C-61591A727DD0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S2607</xm:sqref>
        </x14:conditionalFormatting>
        <x14:conditionalFormatting xmlns:xm="http://schemas.microsoft.com/office/excel/2006/main">
          <x14:cfRule type="dataBar" id="{BF61ABE3-A8A0-4AA5-B6CD-4F6406BE4727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S2615</xm:sqref>
        </x14:conditionalFormatting>
        <x14:conditionalFormatting xmlns:xm="http://schemas.microsoft.com/office/excel/2006/main">
          <x14:cfRule type="dataBar" id="{F6F1AE40-023D-478C-92EF-4CEB814AB903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S2616:S2621</xm:sqref>
        </x14:conditionalFormatting>
        <x14:conditionalFormatting xmlns:xm="http://schemas.microsoft.com/office/excel/2006/main">
          <x14:cfRule type="dataBar" id="{4B4082BE-14BD-4666-A392-4036957AFF9B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S2610</xm:sqref>
        </x14:conditionalFormatting>
        <x14:conditionalFormatting xmlns:xm="http://schemas.microsoft.com/office/excel/2006/main">
          <x14:cfRule type="dataBar" id="{4C67B3A9-FA64-4008-8CD5-4437CDDDD04D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S2611:S2614</xm:sqref>
        </x14:conditionalFormatting>
        <x14:conditionalFormatting xmlns:xm="http://schemas.microsoft.com/office/excel/2006/main">
          <x14:cfRule type="dataBar" id="{918FEE89-9B6D-4D5D-81A6-E07EF96A2B2D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S2622</xm:sqref>
        </x14:conditionalFormatting>
        <x14:conditionalFormatting xmlns:xm="http://schemas.microsoft.com/office/excel/2006/main">
          <x14:cfRule type="dataBar" id="{093CD2B4-8635-498F-B854-B80C2B31CA9A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S2623:S2625</xm:sqref>
        </x14:conditionalFormatting>
        <x14:conditionalFormatting xmlns:xm="http://schemas.microsoft.com/office/excel/2006/main">
          <x14:cfRule type="dataBar" id="{42D8B368-C948-4C07-81DD-58BD13D3370A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S2631</xm:sqref>
        </x14:conditionalFormatting>
        <x14:conditionalFormatting xmlns:xm="http://schemas.microsoft.com/office/excel/2006/main">
          <x14:cfRule type="dataBar" id="{A88B25C9-2FE8-4AB8-9CA5-EF4119B8CEB2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S2632</xm:sqref>
        </x14:conditionalFormatting>
        <x14:conditionalFormatting xmlns:xm="http://schemas.microsoft.com/office/excel/2006/main">
          <x14:cfRule type="dataBar" id="{9C837E3A-2928-40E8-AD74-3E3AD2278B7B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S2640</xm:sqref>
        </x14:conditionalFormatting>
        <x14:conditionalFormatting xmlns:xm="http://schemas.microsoft.com/office/excel/2006/main">
          <x14:cfRule type="dataBar" id="{78142206-02AB-4163-8186-40DE1E629FED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S2638</xm:sqref>
        </x14:conditionalFormatting>
        <x14:conditionalFormatting xmlns:xm="http://schemas.microsoft.com/office/excel/2006/main">
          <x14:cfRule type="dataBar" id="{67E3D735-F20D-4BBA-8CE1-BEBE20997967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S2641</xm:sqref>
        </x14:conditionalFormatting>
        <x14:conditionalFormatting xmlns:xm="http://schemas.microsoft.com/office/excel/2006/main">
          <x14:cfRule type="dataBar" id="{FE35515E-0957-49B0-B0B7-041C9DC91E64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S2648</xm:sqref>
        </x14:conditionalFormatting>
        <x14:conditionalFormatting xmlns:xm="http://schemas.microsoft.com/office/excel/2006/main">
          <x14:cfRule type="dataBar" id="{51547972-F82E-49EA-86FE-9DC5DDB990FE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S2649</xm:sqref>
        </x14:conditionalFormatting>
        <x14:conditionalFormatting xmlns:xm="http://schemas.microsoft.com/office/excel/2006/main">
          <x14:cfRule type="dataBar" id="{698EADD1-402F-44EA-8F70-29B6931AB95B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S2656</xm:sqref>
        </x14:conditionalFormatting>
        <x14:conditionalFormatting xmlns:xm="http://schemas.microsoft.com/office/excel/2006/main">
          <x14:cfRule type="dataBar" id="{132B309B-9A25-4322-B431-C59DCAB055CA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S2657</xm:sqref>
        </x14:conditionalFormatting>
        <x14:conditionalFormatting xmlns:xm="http://schemas.microsoft.com/office/excel/2006/main">
          <x14:cfRule type="dataBar" id="{245CC9A7-0D60-4EDC-BF6B-9E1798B4DF6A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S2658:S2660</xm:sqref>
        </x14:conditionalFormatting>
        <x14:conditionalFormatting xmlns:xm="http://schemas.microsoft.com/office/excel/2006/main">
          <x14:cfRule type="dataBar" id="{2D544A0B-6B68-45A9-9575-26540B1276B7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S2626</xm:sqref>
        </x14:conditionalFormatting>
        <x14:conditionalFormatting xmlns:xm="http://schemas.microsoft.com/office/excel/2006/main">
          <x14:cfRule type="dataBar" id="{9DD4755B-9373-433E-9A52-022CC4BD1D92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S2627:S2630</xm:sqref>
        </x14:conditionalFormatting>
        <x14:conditionalFormatting xmlns:xm="http://schemas.microsoft.com/office/excel/2006/main">
          <x14:cfRule type="dataBar" id="{2027CB2E-484E-4506-AAD6-59F9AB9269B0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S2633</xm:sqref>
        </x14:conditionalFormatting>
        <x14:conditionalFormatting xmlns:xm="http://schemas.microsoft.com/office/excel/2006/main">
          <x14:cfRule type="dataBar" id="{91FE8D22-E991-4A53-91D9-9D4797AE6188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S2634:S2637</xm:sqref>
        </x14:conditionalFormatting>
        <x14:conditionalFormatting xmlns:xm="http://schemas.microsoft.com/office/excel/2006/main">
          <x14:cfRule type="dataBar" id="{CA80A113-018A-49FF-AB90-DCA23B700B7D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S2639</xm:sqref>
        </x14:conditionalFormatting>
        <x14:conditionalFormatting xmlns:xm="http://schemas.microsoft.com/office/excel/2006/main">
          <x14:cfRule type="dataBar" id="{4F827A5C-32D7-408C-8BDF-2724346983CF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S2642</xm:sqref>
        </x14:conditionalFormatting>
        <x14:conditionalFormatting xmlns:xm="http://schemas.microsoft.com/office/excel/2006/main">
          <x14:cfRule type="dataBar" id="{D85645D9-AC56-4D0B-BE9C-876662C0C290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S2643:S2647</xm:sqref>
        </x14:conditionalFormatting>
        <x14:conditionalFormatting xmlns:xm="http://schemas.microsoft.com/office/excel/2006/main">
          <x14:cfRule type="dataBar" id="{2A89B09E-5BD6-474F-AEA2-01190A6AC39C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S2650</xm:sqref>
        </x14:conditionalFormatting>
        <x14:conditionalFormatting xmlns:xm="http://schemas.microsoft.com/office/excel/2006/main">
          <x14:cfRule type="dataBar" id="{B92187C0-E8A8-44FB-8851-3A4587A6CA9D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S2651:S2655</xm:sqref>
        </x14:conditionalFormatting>
        <x14:conditionalFormatting xmlns:xm="http://schemas.microsoft.com/office/excel/2006/main">
          <x14:cfRule type="dataBar" id="{6FCDB58F-FB2A-4720-A9BB-7688B529F7A9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S2661</xm:sqref>
        </x14:conditionalFormatting>
        <x14:conditionalFormatting xmlns:xm="http://schemas.microsoft.com/office/excel/2006/main">
          <x14:cfRule type="dataBar" id="{D710ED30-7AB0-41AF-B3E9-16745B1F8384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S2662:S2666</xm:sqref>
        </x14:conditionalFormatting>
        <x14:conditionalFormatting xmlns:xm="http://schemas.microsoft.com/office/excel/2006/main">
          <x14:cfRule type="dataBar" id="{3293A008-5F42-4022-B874-6B52EEB822B1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S2677</xm:sqref>
        </x14:conditionalFormatting>
        <x14:conditionalFormatting xmlns:xm="http://schemas.microsoft.com/office/excel/2006/main">
          <x14:cfRule type="dataBar" id="{38EF5093-D53A-43EA-81C7-DC1236A65FDE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S2678</xm:sqref>
        </x14:conditionalFormatting>
        <x14:conditionalFormatting xmlns:xm="http://schemas.microsoft.com/office/excel/2006/main">
          <x14:cfRule type="dataBar" id="{9D6EBA12-2A8E-41E5-92F7-95654B671BDB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S2667</xm:sqref>
        </x14:conditionalFormatting>
        <x14:conditionalFormatting xmlns:xm="http://schemas.microsoft.com/office/excel/2006/main">
          <x14:cfRule type="dataBar" id="{094EBF7D-7E60-4C06-B8E7-D7C98662C904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S2679:S2681</xm:sqref>
        </x14:conditionalFormatting>
        <x14:conditionalFormatting xmlns:xm="http://schemas.microsoft.com/office/excel/2006/main">
          <x14:cfRule type="dataBar" id="{47160414-4452-4F06-8BF8-677889637563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S2691</xm:sqref>
        </x14:conditionalFormatting>
        <x14:conditionalFormatting xmlns:xm="http://schemas.microsoft.com/office/excel/2006/main">
          <x14:cfRule type="dataBar" id="{F1EC6A8F-F159-418D-A2DA-FE1841C5FD21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S2692</xm:sqref>
        </x14:conditionalFormatting>
        <x14:conditionalFormatting xmlns:xm="http://schemas.microsoft.com/office/excel/2006/main">
          <x14:cfRule type="dataBar" id="{3E37AD83-C161-4ADD-A0B0-D38985E78BE2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S2668</xm:sqref>
        </x14:conditionalFormatting>
        <x14:conditionalFormatting xmlns:xm="http://schemas.microsoft.com/office/excel/2006/main">
          <x14:cfRule type="dataBar" id="{52D2DD6C-6D75-408D-BAC4-A1BE7A6B0008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S2669:S2675</xm:sqref>
        </x14:conditionalFormatting>
        <x14:conditionalFormatting xmlns:xm="http://schemas.microsoft.com/office/excel/2006/main">
          <x14:cfRule type="dataBar" id="{42A10B03-F1D5-4DAE-9743-25ABBC66F461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S2676</xm:sqref>
        </x14:conditionalFormatting>
        <x14:conditionalFormatting xmlns:xm="http://schemas.microsoft.com/office/excel/2006/main">
          <x14:cfRule type="dataBar" id="{0D799CDC-E03C-4A17-B185-8D59FB258997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S2682</xm:sqref>
        </x14:conditionalFormatting>
        <x14:conditionalFormatting xmlns:xm="http://schemas.microsoft.com/office/excel/2006/main">
          <x14:cfRule type="dataBar" id="{03FE28B3-9239-44EF-9FDB-8C3148042429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S2683:S2689</xm:sqref>
        </x14:conditionalFormatting>
        <x14:conditionalFormatting xmlns:xm="http://schemas.microsoft.com/office/excel/2006/main">
          <x14:cfRule type="dataBar" id="{754F2F7E-EA70-456F-9735-67DB9CAF220B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S2690</xm:sqref>
        </x14:conditionalFormatting>
        <x14:conditionalFormatting xmlns:xm="http://schemas.microsoft.com/office/excel/2006/main">
          <x14:cfRule type="dataBar" id="{F3221BDB-7FB3-494A-BFF3-544E4FE76838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S2698</xm:sqref>
        </x14:conditionalFormatting>
        <x14:conditionalFormatting xmlns:xm="http://schemas.microsoft.com/office/excel/2006/main">
          <x14:cfRule type="dataBar" id="{19DAB6A4-432A-43D4-A675-5AFF1FE229CE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S2693</xm:sqref>
        </x14:conditionalFormatting>
        <x14:conditionalFormatting xmlns:xm="http://schemas.microsoft.com/office/excel/2006/main">
          <x14:cfRule type="dataBar" id="{4423B670-9825-4C21-AD16-24B9F2C0154D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S2694:S2697</xm:sqref>
        </x14:conditionalFormatting>
        <x14:conditionalFormatting xmlns:xm="http://schemas.microsoft.com/office/excel/2006/main">
          <x14:cfRule type="dataBar" id="{D0882CC4-8302-4645-B7AE-902EC7CF0DBA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S2699</xm:sqref>
        </x14:conditionalFormatting>
        <x14:conditionalFormatting xmlns:xm="http://schemas.microsoft.com/office/excel/2006/main">
          <x14:cfRule type="dataBar" id="{2E58783B-8AE8-4826-9442-C2D95BB1C543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S2700:S2702</xm:sqref>
        </x14:conditionalFormatting>
        <x14:conditionalFormatting xmlns:xm="http://schemas.microsoft.com/office/excel/2006/main">
          <x14:cfRule type="dataBar" id="{E98C70F3-74E2-420F-A9C6-0A8D25F9EDA8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S2711</xm:sqref>
        </x14:conditionalFormatting>
        <x14:conditionalFormatting xmlns:xm="http://schemas.microsoft.com/office/excel/2006/main">
          <x14:cfRule type="dataBar" id="{EEF4D32C-A7BD-4AD3-99E6-3D393550A0AB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S2712</xm:sqref>
        </x14:conditionalFormatting>
        <x14:conditionalFormatting xmlns:xm="http://schemas.microsoft.com/office/excel/2006/main">
          <x14:cfRule type="dataBar" id="{5007F052-270D-439E-9558-69FCAE5D6152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S2730</xm:sqref>
        </x14:conditionalFormatting>
        <x14:conditionalFormatting xmlns:xm="http://schemas.microsoft.com/office/excel/2006/main">
          <x14:cfRule type="dataBar" id="{79FFBEFD-E25D-42AE-A22F-00F58C1099BC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S2721</xm:sqref>
        </x14:conditionalFormatting>
        <x14:conditionalFormatting xmlns:xm="http://schemas.microsoft.com/office/excel/2006/main">
          <x14:cfRule type="dataBar" id="{DF57C840-01EE-45A8-8912-A01EA9CFD3AF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S2731</xm:sqref>
        </x14:conditionalFormatting>
        <x14:conditionalFormatting xmlns:xm="http://schemas.microsoft.com/office/excel/2006/main">
          <x14:cfRule type="dataBar" id="{FB6FE26D-6878-4E9A-8550-7DB4484D9176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S2740</xm:sqref>
        </x14:conditionalFormatting>
        <x14:conditionalFormatting xmlns:xm="http://schemas.microsoft.com/office/excel/2006/main">
          <x14:cfRule type="dataBar" id="{3CFE14E5-80FE-46D8-BCCE-2D93EF789615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S2741</xm:sqref>
        </x14:conditionalFormatting>
        <x14:conditionalFormatting xmlns:xm="http://schemas.microsoft.com/office/excel/2006/main">
          <x14:cfRule type="dataBar" id="{4DF2440D-F5A8-4C65-B4A8-B9D3D966FA40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S2750</xm:sqref>
        </x14:conditionalFormatting>
        <x14:conditionalFormatting xmlns:xm="http://schemas.microsoft.com/office/excel/2006/main">
          <x14:cfRule type="dataBar" id="{F7D81CDB-8D27-43E5-8FF2-7AD011348CC8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S2751</xm:sqref>
        </x14:conditionalFormatting>
        <x14:conditionalFormatting xmlns:xm="http://schemas.microsoft.com/office/excel/2006/main">
          <x14:cfRule type="dataBar" id="{D4A90E41-DD46-4B95-92AB-C7F033866623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S2752:S2754</xm:sqref>
        </x14:conditionalFormatting>
        <x14:conditionalFormatting xmlns:xm="http://schemas.microsoft.com/office/excel/2006/main">
          <x14:cfRule type="dataBar" id="{675BD422-3E00-4E32-8697-CEAA10CEA6D8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S2703</xm:sqref>
        </x14:conditionalFormatting>
        <x14:conditionalFormatting xmlns:xm="http://schemas.microsoft.com/office/excel/2006/main">
          <x14:cfRule type="dataBar" id="{F869F6A3-7503-4E7A-8298-12A3C1210612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S2704:S2710</xm:sqref>
        </x14:conditionalFormatting>
        <x14:conditionalFormatting xmlns:xm="http://schemas.microsoft.com/office/excel/2006/main">
          <x14:cfRule type="dataBar" id="{87A77F35-CFDD-4423-9D72-9C410A958951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S2713</xm:sqref>
        </x14:conditionalFormatting>
        <x14:conditionalFormatting xmlns:xm="http://schemas.microsoft.com/office/excel/2006/main">
          <x14:cfRule type="dataBar" id="{B9416870-6DAF-4714-9870-4F3EC69B9D33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S2714:S2720</xm:sqref>
        </x14:conditionalFormatting>
        <x14:conditionalFormatting xmlns:xm="http://schemas.microsoft.com/office/excel/2006/main">
          <x14:cfRule type="dataBar" id="{CF41F1AC-100C-48E6-A77E-D77CF395FC8D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S2722</xm:sqref>
        </x14:conditionalFormatting>
        <x14:conditionalFormatting xmlns:xm="http://schemas.microsoft.com/office/excel/2006/main">
          <x14:cfRule type="dataBar" id="{5A676D01-9E0A-44B8-B137-7C4EB1817E68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S2723:S2729</xm:sqref>
        </x14:conditionalFormatting>
        <x14:conditionalFormatting xmlns:xm="http://schemas.microsoft.com/office/excel/2006/main">
          <x14:cfRule type="dataBar" id="{F070C358-02BC-4D42-B6A9-9588DB53A03F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S2732</xm:sqref>
        </x14:conditionalFormatting>
        <x14:conditionalFormatting xmlns:xm="http://schemas.microsoft.com/office/excel/2006/main">
          <x14:cfRule type="dataBar" id="{0C1A0A96-C515-493C-9D20-B480DCD7405E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S2733:S2739</xm:sqref>
        </x14:conditionalFormatting>
        <x14:conditionalFormatting xmlns:xm="http://schemas.microsoft.com/office/excel/2006/main">
          <x14:cfRule type="dataBar" id="{160698DC-EA3E-412A-A169-135C036B434E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S2742</xm:sqref>
        </x14:conditionalFormatting>
        <x14:conditionalFormatting xmlns:xm="http://schemas.microsoft.com/office/excel/2006/main">
          <x14:cfRule type="dataBar" id="{C1533CBE-854B-4DD3-8B21-8BC8AF272A88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S2743:S2749</xm:sqref>
        </x14:conditionalFormatting>
        <x14:conditionalFormatting xmlns:xm="http://schemas.microsoft.com/office/excel/2006/main">
          <x14:cfRule type="dataBar" id="{A39F8D99-1F21-4886-9CF9-E0B8D8009A0C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S2755</xm:sqref>
        </x14:conditionalFormatting>
        <x14:conditionalFormatting xmlns:xm="http://schemas.microsoft.com/office/excel/2006/main">
          <x14:cfRule type="dataBar" id="{7397D012-A95A-4AD4-9B53-68A5906EF710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S2756:S2762</xm:sqref>
        </x14:conditionalFormatting>
        <x14:conditionalFormatting xmlns:xm="http://schemas.microsoft.com/office/excel/2006/main">
          <x14:cfRule type="dataBar" id="{5851B324-DC5F-4C01-BEB9-436EF2974B2E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S2772</xm:sqref>
        </x14:conditionalFormatting>
        <x14:conditionalFormatting xmlns:xm="http://schemas.microsoft.com/office/excel/2006/main">
          <x14:cfRule type="dataBar" id="{8BA95564-7270-43A6-812D-C1E3F7E6E04F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S2773</xm:sqref>
        </x14:conditionalFormatting>
        <x14:conditionalFormatting xmlns:xm="http://schemas.microsoft.com/office/excel/2006/main">
          <x14:cfRule type="dataBar" id="{5BE8A413-837A-44E1-935F-981B7F0687FD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S2763</xm:sqref>
        </x14:conditionalFormatting>
        <x14:conditionalFormatting xmlns:xm="http://schemas.microsoft.com/office/excel/2006/main">
          <x14:cfRule type="dataBar" id="{EFECD2DB-F1B6-4567-8D14-617D6015FD6F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S2774:S2776</xm:sqref>
        </x14:conditionalFormatting>
        <x14:conditionalFormatting xmlns:xm="http://schemas.microsoft.com/office/excel/2006/main">
          <x14:cfRule type="dataBar" id="{B5E0AFC4-ECBF-4D39-9302-B6F300A70501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S2785</xm:sqref>
        </x14:conditionalFormatting>
        <x14:conditionalFormatting xmlns:xm="http://schemas.microsoft.com/office/excel/2006/main">
          <x14:cfRule type="dataBar" id="{9406E2F7-0909-40C5-A355-4C8DDE4DE2E1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S2786</xm:sqref>
        </x14:conditionalFormatting>
        <x14:conditionalFormatting xmlns:xm="http://schemas.microsoft.com/office/excel/2006/main">
          <x14:cfRule type="dataBar" id="{C9CFF513-E47B-4E37-95D4-C68E54E9B595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S2764</xm:sqref>
        </x14:conditionalFormatting>
        <x14:conditionalFormatting xmlns:xm="http://schemas.microsoft.com/office/excel/2006/main">
          <x14:cfRule type="dataBar" id="{26C98781-0ACB-4782-9F67-4B98D311CBB3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S2765:S2771</xm:sqref>
        </x14:conditionalFormatting>
        <x14:conditionalFormatting xmlns:xm="http://schemas.microsoft.com/office/excel/2006/main">
          <x14:cfRule type="dataBar" id="{38C3DABA-4BBE-4EF2-8056-9442EA7A7AF4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S2777</xm:sqref>
        </x14:conditionalFormatting>
        <x14:conditionalFormatting xmlns:xm="http://schemas.microsoft.com/office/excel/2006/main">
          <x14:cfRule type="dataBar" id="{10ACCCF0-2731-48CA-A398-AEB87147D54B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S2778:S2784</xm:sqref>
        </x14:conditionalFormatting>
        <x14:conditionalFormatting xmlns:xm="http://schemas.microsoft.com/office/excel/2006/main">
          <x14:cfRule type="dataBar" id="{0D750FE0-353D-4238-AE6D-E2640777ACA3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S2792</xm:sqref>
        </x14:conditionalFormatting>
        <x14:conditionalFormatting xmlns:xm="http://schemas.microsoft.com/office/excel/2006/main">
          <x14:cfRule type="dataBar" id="{7DBDF50E-6206-477B-B02A-3C3550CCF9ED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S2793:S2794</xm:sqref>
        </x14:conditionalFormatting>
        <x14:conditionalFormatting xmlns:xm="http://schemas.microsoft.com/office/excel/2006/main">
          <x14:cfRule type="dataBar" id="{42924CC0-CB6C-4952-9CE8-9507ECE74135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S2787</xm:sqref>
        </x14:conditionalFormatting>
        <x14:conditionalFormatting xmlns:xm="http://schemas.microsoft.com/office/excel/2006/main">
          <x14:cfRule type="dataBar" id="{EA10BC66-8ADB-462D-BFCF-EAADAEBBFE2D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S2788:S2791</xm:sqref>
        </x14:conditionalFormatting>
        <x14:conditionalFormatting xmlns:xm="http://schemas.microsoft.com/office/excel/2006/main">
          <x14:cfRule type="dataBar" id="{CA7B2AA2-A1A7-48CB-BEBE-9D5B92CBB8E2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S2795</xm:sqref>
        </x14:conditionalFormatting>
        <x14:conditionalFormatting xmlns:xm="http://schemas.microsoft.com/office/excel/2006/main">
          <x14:cfRule type="dataBar" id="{A2DD1A76-9929-46EE-83DA-45F8FBDCB52E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S2796:S2798</xm:sqref>
        </x14:conditionalFormatting>
        <x14:conditionalFormatting xmlns:xm="http://schemas.microsoft.com/office/excel/2006/main">
          <x14:cfRule type="dataBar" id="{9873F77E-2800-4E8D-85F5-8B3E5AE87A8A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S2809</xm:sqref>
        </x14:conditionalFormatting>
        <x14:conditionalFormatting xmlns:xm="http://schemas.microsoft.com/office/excel/2006/main">
          <x14:cfRule type="dataBar" id="{830CAA00-026F-44E5-B45F-BD9A16B9F9EF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S2810</xm:sqref>
        </x14:conditionalFormatting>
        <x14:conditionalFormatting xmlns:xm="http://schemas.microsoft.com/office/excel/2006/main">
          <x14:cfRule type="dataBar" id="{0B25507C-4D5E-4EE0-87C2-25F9313CFBCF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S2832</xm:sqref>
        </x14:conditionalFormatting>
        <x14:conditionalFormatting xmlns:xm="http://schemas.microsoft.com/office/excel/2006/main">
          <x14:cfRule type="dataBar" id="{CA19EE0F-9FD4-4B60-911A-53DDF0D05F22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S2821</xm:sqref>
        </x14:conditionalFormatting>
        <x14:conditionalFormatting xmlns:xm="http://schemas.microsoft.com/office/excel/2006/main">
          <x14:cfRule type="dataBar" id="{A3A10960-C3A6-4F22-8B6F-2CF78C185C95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S2833</xm:sqref>
        </x14:conditionalFormatting>
        <x14:conditionalFormatting xmlns:xm="http://schemas.microsoft.com/office/excel/2006/main">
          <x14:cfRule type="dataBar" id="{A3D5652B-2554-4A00-A0DD-78DA606BFC48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S2844</xm:sqref>
        </x14:conditionalFormatting>
        <x14:conditionalFormatting xmlns:xm="http://schemas.microsoft.com/office/excel/2006/main">
          <x14:cfRule type="dataBar" id="{EC94B3A0-3BA0-4991-B589-4478E0A92714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S2845</xm:sqref>
        </x14:conditionalFormatting>
        <x14:conditionalFormatting xmlns:xm="http://schemas.microsoft.com/office/excel/2006/main">
          <x14:cfRule type="dataBar" id="{DA25EB8B-4AF9-4A39-83BB-2EC20CF5EF62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S2856</xm:sqref>
        </x14:conditionalFormatting>
        <x14:conditionalFormatting xmlns:xm="http://schemas.microsoft.com/office/excel/2006/main">
          <x14:cfRule type="dataBar" id="{FA4C390F-C230-4159-B082-EE28CA67F8CB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S2857</xm:sqref>
        </x14:conditionalFormatting>
        <x14:conditionalFormatting xmlns:xm="http://schemas.microsoft.com/office/excel/2006/main">
          <x14:cfRule type="dataBar" id="{6D40FC83-84E5-4517-A5B7-8C27F0DAD035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S2858:S2860</xm:sqref>
        </x14:conditionalFormatting>
        <x14:conditionalFormatting xmlns:xm="http://schemas.microsoft.com/office/excel/2006/main">
          <x14:cfRule type="dataBar" id="{B72DF340-42A8-46AE-BDA1-67A13DE40DE0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S2799</xm:sqref>
        </x14:conditionalFormatting>
        <x14:conditionalFormatting xmlns:xm="http://schemas.microsoft.com/office/excel/2006/main">
          <x14:cfRule type="dataBar" id="{3CC1C58F-D55B-4809-A5D5-E253A69A1BED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S2800:S2806</xm:sqref>
        </x14:conditionalFormatting>
        <x14:conditionalFormatting xmlns:xm="http://schemas.microsoft.com/office/excel/2006/main">
          <x14:cfRule type="dataBar" id="{98F1BADB-574B-4EB6-AC4C-32C02A3DD459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S2807:S2808</xm:sqref>
        </x14:conditionalFormatting>
        <x14:conditionalFormatting xmlns:xm="http://schemas.microsoft.com/office/excel/2006/main">
          <x14:cfRule type="dataBar" id="{F15BEDAB-EDDF-45AD-9FAB-1773E203022B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S2811</xm:sqref>
        </x14:conditionalFormatting>
        <x14:conditionalFormatting xmlns:xm="http://schemas.microsoft.com/office/excel/2006/main">
          <x14:cfRule type="dataBar" id="{C1C34CFD-F58E-455A-82ED-8749720B4939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S2812:S2818</xm:sqref>
        </x14:conditionalFormatting>
        <x14:conditionalFormatting xmlns:xm="http://schemas.microsoft.com/office/excel/2006/main">
          <x14:cfRule type="dataBar" id="{0A4FF88C-F597-4524-987D-DB86D8CD3E54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S2819:S2820</xm:sqref>
        </x14:conditionalFormatting>
        <x14:conditionalFormatting xmlns:xm="http://schemas.microsoft.com/office/excel/2006/main">
          <x14:cfRule type="dataBar" id="{D4E49FB7-9491-4207-BE36-5E201D55E6A5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S2822</xm:sqref>
        </x14:conditionalFormatting>
        <x14:conditionalFormatting xmlns:xm="http://schemas.microsoft.com/office/excel/2006/main">
          <x14:cfRule type="dataBar" id="{A9278BF9-27F4-4919-BE0E-02A8821295E2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S2823:S2829</xm:sqref>
        </x14:conditionalFormatting>
        <x14:conditionalFormatting xmlns:xm="http://schemas.microsoft.com/office/excel/2006/main">
          <x14:cfRule type="dataBar" id="{5B48DF82-718D-4D31-9F7A-55EEFD8A7D0D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S2830:S2831</xm:sqref>
        </x14:conditionalFormatting>
        <x14:conditionalFormatting xmlns:xm="http://schemas.microsoft.com/office/excel/2006/main">
          <x14:cfRule type="dataBar" id="{30A7E760-E68F-4757-91C5-5D36A9E8400D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S2834</xm:sqref>
        </x14:conditionalFormatting>
        <x14:conditionalFormatting xmlns:xm="http://schemas.microsoft.com/office/excel/2006/main">
          <x14:cfRule type="dataBar" id="{DE059012-86EC-406D-9175-89C04DBB17CC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S2835:S2841</xm:sqref>
        </x14:conditionalFormatting>
        <x14:conditionalFormatting xmlns:xm="http://schemas.microsoft.com/office/excel/2006/main">
          <x14:cfRule type="dataBar" id="{4FE54FF1-902B-4C86-9C82-42EFA8DAAC99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S2842:S2843</xm:sqref>
        </x14:conditionalFormatting>
        <x14:conditionalFormatting xmlns:xm="http://schemas.microsoft.com/office/excel/2006/main">
          <x14:cfRule type="dataBar" id="{790F5708-0DB8-4B50-A3A7-9D6FC09CFE96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S2846</xm:sqref>
        </x14:conditionalFormatting>
        <x14:conditionalFormatting xmlns:xm="http://schemas.microsoft.com/office/excel/2006/main">
          <x14:cfRule type="dataBar" id="{A7EE8FB7-9233-4797-9591-E9E5D257B3E1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S2847:S2853</xm:sqref>
        </x14:conditionalFormatting>
        <x14:conditionalFormatting xmlns:xm="http://schemas.microsoft.com/office/excel/2006/main">
          <x14:cfRule type="dataBar" id="{3F38152F-6867-43C3-A888-A95CCD2265CA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S2854:S2855</xm:sqref>
        </x14:conditionalFormatting>
        <x14:conditionalFormatting xmlns:xm="http://schemas.microsoft.com/office/excel/2006/main">
          <x14:cfRule type="dataBar" id="{09F7D778-456B-4F47-8E76-37EC3A1F5B7C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S2861</xm:sqref>
        </x14:conditionalFormatting>
        <x14:conditionalFormatting xmlns:xm="http://schemas.microsoft.com/office/excel/2006/main">
          <x14:cfRule type="dataBar" id="{4B4D2866-0D89-458B-933B-30DB3899A5EE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S2862:S2868</xm:sqref>
        </x14:conditionalFormatting>
        <x14:conditionalFormatting xmlns:xm="http://schemas.microsoft.com/office/excel/2006/main">
          <x14:cfRule type="dataBar" id="{1FFEB2F3-8AD3-4C7E-87E7-7C1A08DB76C5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S2869:S2870</xm:sqref>
        </x14:conditionalFormatting>
        <x14:conditionalFormatting xmlns:xm="http://schemas.microsoft.com/office/excel/2006/main">
          <x14:cfRule type="dataBar" id="{7D81D067-1EA4-439F-AA96-D17AB18C8CB8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S2882</xm:sqref>
        </x14:conditionalFormatting>
        <x14:conditionalFormatting xmlns:xm="http://schemas.microsoft.com/office/excel/2006/main">
          <x14:cfRule type="dataBar" id="{A5A7FA67-C4B9-4A76-AF41-2700319686EC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S2883</xm:sqref>
        </x14:conditionalFormatting>
        <x14:conditionalFormatting xmlns:xm="http://schemas.microsoft.com/office/excel/2006/main">
          <x14:cfRule type="dataBar" id="{D419DF92-90A0-410F-AF33-3EAA5CECE9F9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S2871</xm:sqref>
        </x14:conditionalFormatting>
        <x14:conditionalFormatting xmlns:xm="http://schemas.microsoft.com/office/excel/2006/main">
          <x14:cfRule type="dataBar" id="{BC8112B4-0570-4B56-9D52-7CD3CF5AAD73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S2884:S2886</xm:sqref>
        </x14:conditionalFormatting>
        <x14:conditionalFormatting xmlns:xm="http://schemas.microsoft.com/office/excel/2006/main">
          <x14:cfRule type="dataBar" id="{3761E0BE-0FCC-45FB-A849-84263789C197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S2897</xm:sqref>
        </x14:conditionalFormatting>
        <x14:conditionalFormatting xmlns:xm="http://schemas.microsoft.com/office/excel/2006/main">
          <x14:cfRule type="dataBar" id="{4CA79D26-3A00-440C-9F05-58E04FFA85A7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S2898</xm:sqref>
        </x14:conditionalFormatting>
        <x14:conditionalFormatting xmlns:xm="http://schemas.microsoft.com/office/excel/2006/main">
          <x14:cfRule type="dataBar" id="{F1816CC7-AF05-4B39-91ED-327B6F706B45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S2872</xm:sqref>
        </x14:conditionalFormatting>
        <x14:conditionalFormatting xmlns:xm="http://schemas.microsoft.com/office/excel/2006/main">
          <x14:cfRule type="dataBar" id="{F62787ED-3B6F-4F84-8C14-45D7FA9B5500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S2873:S2879</xm:sqref>
        </x14:conditionalFormatting>
        <x14:conditionalFormatting xmlns:xm="http://schemas.microsoft.com/office/excel/2006/main">
          <x14:cfRule type="dataBar" id="{AD20FBD4-35A2-4750-86E1-AF150F9BCD06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S2880:S2881</xm:sqref>
        </x14:conditionalFormatting>
        <x14:conditionalFormatting xmlns:xm="http://schemas.microsoft.com/office/excel/2006/main">
          <x14:cfRule type="dataBar" id="{A2893B0D-A496-4B5B-BC74-5FCF1882F7F0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S2887</xm:sqref>
        </x14:conditionalFormatting>
        <x14:conditionalFormatting xmlns:xm="http://schemas.microsoft.com/office/excel/2006/main">
          <x14:cfRule type="dataBar" id="{6FE4C34F-525D-48EC-895E-2FD443332177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S2888:S2894</xm:sqref>
        </x14:conditionalFormatting>
        <x14:conditionalFormatting xmlns:xm="http://schemas.microsoft.com/office/excel/2006/main">
          <x14:cfRule type="dataBar" id="{D7026ECE-C446-4586-A55E-311128FD6891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S2895:S2896</xm:sqref>
        </x14:conditionalFormatting>
        <x14:conditionalFormatting xmlns:xm="http://schemas.microsoft.com/office/excel/2006/main">
          <x14:cfRule type="dataBar" id="{5FABC44A-5871-49DB-A15B-4C379E82F947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S2904</xm:sqref>
        </x14:conditionalFormatting>
        <x14:conditionalFormatting xmlns:xm="http://schemas.microsoft.com/office/excel/2006/main">
          <x14:cfRule type="dataBar" id="{CEAF4274-FEE1-420B-AFD3-BDA992A05847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S2905:S2908</xm:sqref>
        </x14:conditionalFormatting>
        <x14:conditionalFormatting xmlns:xm="http://schemas.microsoft.com/office/excel/2006/main">
          <x14:cfRule type="dataBar" id="{7F32B081-CC8A-43D5-995B-8D8EAA064599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S2899</xm:sqref>
        </x14:conditionalFormatting>
        <x14:conditionalFormatting xmlns:xm="http://schemas.microsoft.com/office/excel/2006/main">
          <x14:cfRule type="dataBar" id="{E310C566-6B85-4DC7-9F9E-49AE3547344D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S2900:S2903</xm:sqref>
        </x14:conditionalFormatting>
        <x14:conditionalFormatting xmlns:xm="http://schemas.microsoft.com/office/excel/2006/main">
          <x14:cfRule type="dataBar" id="{EBDE018B-9064-4098-9A7C-D9DBF1903022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S2949:S3004</xm:sqref>
        </x14:conditionalFormatting>
        <x14:conditionalFormatting xmlns:xm="http://schemas.microsoft.com/office/excel/2006/main">
          <x14:cfRule type="dataBar" id="{AD7FEB13-D0D0-4C2F-B410-BBB973C22506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S2947:S2948</xm:sqref>
        </x14:conditionalFormatting>
        <x14:conditionalFormatting xmlns:xm="http://schemas.microsoft.com/office/excel/2006/main">
          <x14:cfRule type="dataBar" id="{E574E33C-A19E-464C-8B28-E1B8225D363B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S2946</xm:sqref>
        </x14:conditionalFormatting>
        <x14:conditionalFormatting xmlns:xm="http://schemas.microsoft.com/office/excel/2006/main">
          <x14:cfRule type="dataBar" id="{81EAC739-C2A7-4782-A3B0-60F295C1B01C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S3376:S3378 S3380:S3389 S3394 S3415:S3462 S3397:S3411</xm:sqref>
        </x14:conditionalFormatting>
        <x14:conditionalFormatting xmlns:xm="http://schemas.microsoft.com/office/excel/2006/main">
          <x14:cfRule type="dataBar" id="{5A61AD3A-4BBD-4242-9E9C-D220F532610D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S3379</xm:sqref>
        </x14:conditionalFormatting>
        <x14:conditionalFormatting xmlns:xm="http://schemas.microsoft.com/office/excel/2006/main">
          <x14:cfRule type="dataBar" id="{93374499-1258-453A-9033-AC68E9AEF38E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S3390</xm:sqref>
        </x14:conditionalFormatting>
        <x14:conditionalFormatting xmlns:xm="http://schemas.microsoft.com/office/excel/2006/main">
          <x14:cfRule type="dataBar" id="{7CA424D1-2117-4E82-80DC-223C4A431BC1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S3391</xm:sqref>
        </x14:conditionalFormatting>
        <x14:conditionalFormatting xmlns:xm="http://schemas.microsoft.com/office/excel/2006/main">
          <x14:cfRule type="dataBar" id="{E10E1373-9752-4302-8A02-F2252650C3A1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S3392</xm:sqref>
        </x14:conditionalFormatting>
        <x14:conditionalFormatting xmlns:xm="http://schemas.microsoft.com/office/excel/2006/main">
          <x14:cfRule type="dataBar" id="{68E1ADEF-EF4F-4C46-9F87-60114CDE9ED7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S3393</xm:sqref>
        </x14:conditionalFormatting>
        <x14:conditionalFormatting xmlns:xm="http://schemas.microsoft.com/office/excel/2006/main">
          <x14:cfRule type="dataBar" id="{77904B0F-1474-4679-8BE8-9E14363FE60F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S3395</xm:sqref>
        </x14:conditionalFormatting>
        <x14:conditionalFormatting xmlns:xm="http://schemas.microsoft.com/office/excel/2006/main">
          <x14:cfRule type="dataBar" id="{81D8D8D5-C602-43D0-B0D5-707FEC9CA4E5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S3396</xm:sqref>
        </x14:conditionalFormatting>
        <x14:conditionalFormatting xmlns:xm="http://schemas.microsoft.com/office/excel/2006/main">
          <x14:cfRule type="dataBar" id="{57ADE9FC-3FFD-471B-9608-899A1B987C14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S3413</xm:sqref>
        </x14:conditionalFormatting>
        <x14:conditionalFormatting xmlns:xm="http://schemas.microsoft.com/office/excel/2006/main">
          <x14:cfRule type="dataBar" id="{233F5E27-5D3C-412C-98EC-741DBD708053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S3414</xm:sqref>
        </x14:conditionalFormatting>
        <x14:conditionalFormatting xmlns:xm="http://schemas.microsoft.com/office/excel/2006/main">
          <x14:cfRule type="dataBar" id="{7D936ACD-829F-42F6-9848-4969727588F0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S3412</xm:sqref>
        </x14:conditionalFormatting>
        <x14:conditionalFormatting xmlns:xm="http://schemas.microsoft.com/office/excel/2006/main">
          <x14:cfRule type="dataBar" id="{39095132-20B6-4DE9-A439-651B3EEB66D4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S3463:S3486</xm:sqref>
        </x14:conditionalFormatting>
        <x14:conditionalFormatting xmlns:xm="http://schemas.microsoft.com/office/excel/2006/main">
          <x14:cfRule type="dataBar" id="{4031A49F-8071-443D-BA11-4C179416D41C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T2909</xm:sqref>
        </x14:conditionalFormatting>
        <x14:conditionalFormatting xmlns:xm="http://schemas.microsoft.com/office/excel/2006/main">
          <x14:cfRule type="dataBar" id="{55F4CCE2-EEC4-421A-9DCB-D94945E3EB36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T2910:T2911</xm:sqref>
        </x14:conditionalFormatting>
        <x14:conditionalFormatting xmlns:xm="http://schemas.microsoft.com/office/excel/2006/main">
          <x14:cfRule type="dataBar" id="{368399CB-FF8B-429A-9D5C-E434059EF516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T2916</xm:sqref>
        </x14:conditionalFormatting>
        <x14:conditionalFormatting xmlns:xm="http://schemas.microsoft.com/office/excel/2006/main">
          <x14:cfRule type="dataBar" id="{A8CF3CA3-8795-4B9A-949D-A6FBAB068F8D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T2917</xm:sqref>
        </x14:conditionalFormatting>
        <x14:conditionalFormatting xmlns:xm="http://schemas.microsoft.com/office/excel/2006/main">
          <x14:cfRule type="dataBar" id="{8DC7A297-1F8E-4278-96CE-1A185C085E17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T2926:T2927</xm:sqref>
        </x14:conditionalFormatting>
        <x14:conditionalFormatting xmlns:xm="http://schemas.microsoft.com/office/excel/2006/main">
          <x14:cfRule type="dataBar" id="{24FD3DED-AA53-422B-AC29-D63D936F5168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T2928</xm:sqref>
        </x14:conditionalFormatting>
        <x14:conditionalFormatting xmlns:xm="http://schemas.microsoft.com/office/excel/2006/main">
          <x14:cfRule type="dataBar" id="{EAB9348A-804A-4CAA-9D5C-BF630C2C6FFB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T2929</xm:sqref>
        </x14:conditionalFormatting>
        <x14:conditionalFormatting xmlns:xm="http://schemas.microsoft.com/office/excel/2006/main">
          <x14:cfRule type="dataBar" id="{D163F4E3-6FE8-478A-98FE-C02BDEC2863E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T2930</xm:sqref>
        </x14:conditionalFormatting>
        <x14:conditionalFormatting xmlns:xm="http://schemas.microsoft.com/office/excel/2006/main">
          <x14:cfRule type="dataBar" id="{A51307DA-501A-46B8-81A1-2F3E55E1822A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T2931</xm:sqref>
        </x14:conditionalFormatting>
        <x14:conditionalFormatting xmlns:xm="http://schemas.microsoft.com/office/excel/2006/main">
          <x14:cfRule type="dataBar" id="{46E0248E-CD86-49CA-B4DB-3718FDFA29DC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T2936</xm:sqref>
        </x14:conditionalFormatting>
        <x14:conditionalFormatting xmlns:xm="http://schemas.microsoft.com/office/excel/2006/main">
          <x14:cfRule type="dataBar" id="{E15E2FE7-343B-4A28-B15C-E975FB669BC1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T2943</xm:sqref>
        </x14:conditionalFormatting>
        <x14:conditionalFormatting xmlns:xm="http://schemas.microsoft.com/office/excel/2006/main">
          <x14:cfRule type="dataBar" id="{489AD20E-2255-4DAE-8B46-0C015B548AA8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T2944</xm:sqref>
        </x14:conditionalFormatting>
        <x14:conditionalFormatting xmlns:xm="http://schemas.microsoft.com/office/excel/2006/main">
          <x14:cfRule type="dataBar" id="{C233403C-C469-4D59-BAAA-1BBBA693B8F3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T2945</xm:sqref>
        </x14:conditionalFormatting>
        <x14:conditionalFormatting xmlns:xm="http://schemas.microsoft.com/office/excel/2006/main">
          <x14:cfRule type="dataBar" id="{FCBF69FD-5102-4AA8-8CB6-39A833BC081E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T2923</xm:sqref>
        </x14:conditionalFormatting>
        <x14:conditionalFormatting xmlns:xm="http://schemas.microsoft.com/office/excel/2006/main">
          <x14:cfRule type="dataBar" id="{35648987-AB6B-4E1F-A73F-DFBDFD9A6833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T2922</xm:sqref>
        </x14:conditionalFormatting>
        <x14:conditionalFormatting xmlns:xm="http://schemas.microsoft.com/office/excel/2006/main">
          <x14:cfRule type="dataBar" id="{96DC6E30-4934-4284-982D-3F518D7248B0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T2919</xm:sqref>
        </x14:conditionalFormatting>
        <x14:conditionalFormatting xmlns:xm="http://schemas.microsoft.com/office/excel/2006/main">
          <x14:cfRule type="dataBar" id="{CB1E30C7-3A03-443F-8AC3-D77ED946B903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T2918</xm:sqref>
        </x14:conditionalFormatting>
        <x14:conditionalFormatting xmlns:xm="http://schemas.microsoft.com/office/excel/2006/main">
          <x14:cfRule type="dataBar" id="{504B40B3-207E-4AD7-B724-F45CFFA012A8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T2920</xm:sqref>
        </x14:conditionalFormatting>
        <x14:conditionalFormatting xmlns:xm="http://schemas.microsoft.com/office/excel/2006/main">
          <x14:cfRule type="dataBar" id="{72F25711-C0B4-4D9E-8127-E68A34DF3C6B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T2921</xm:sqref>
        </x14:conditionalFormatting>
        <x14:conditionalFormatting xmlns:xm="http://schemas.microsoft.com/office/excel/2006/main">
          <x14:cfRule type="dataBar" id="{8FE1846E-F616-40EF-9FEA-CF3D2FE7D84D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T2924</xm:sqref>
        </x14:conditionalFormatting>
        <x14:conditionalFormatting xmlns:xm="http://schemas.microsoft.com/office/excel/2006/main">
          <x14:cfRule type="dataBar" id="{A0830BE3-2A57-44DE-A78C-FEBCB92C8BF5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T2912</xm:sqref>
        </x14:conditionalFormatting>
        <x14:conditionalFormatting xmlns:xm="http://schemas.microsoft.com/office/excel/2006/main">
          <x14:cfRule type="dataBar" id="{8906B246-7E23-4EBF-9805-21E63CC209B0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T2913</xm:sqref>
        </x14:conditionalFormatting>
        <x14:conditionalFormatting xmlns:xm="http://schemas.microsoft.com/office/excel/2006/main">
          <x14:cfRule type="dataBar" id="{586CA82C-C0C0-4528-B0A1-FAC153764CFA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T2925</xm:sqref>
        </x14:conditionalFormatting>
        <x14:conditionalFormatting xmlns:xm="http://schemas.microsoft.com/office/excel/2006/main">
          <x14:cfRule type="dataBar" id="{50E3E985-FA99-4768-B6E2-CA82665A0EEC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T2914</xm:sqref>
        </x14:conditionalFormatting>
        <x14:conditionalFormatting xmlns:xm="http://schemas.microsoft.com/office/excel/2006/main">
          <x14:cfRule type="dataBar" id="{0401A598-0716-47E7-A570-02BDBABFDF19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T2915</xm:sqref>
        </x14:conditionalFormatting>
        <x14:conditionalFormatting xmlns:xm="http://schemas.microsoft.com/office/excel/2006/main">
          <x14:cfRule type="dataBar" id="{1003BEAF-D2D0-40EE-8278-DBA9B350F6BC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T2932</xm:sqref>
        </x14:conditionalFormatting>
        <x14:conditionalFormatting xmlns:xm="http://schemas.microsoft.com/office/excel/2006/main">
          <x14:cfRule type="dataBar" id="{7EA6301A-01F1-4D3C-8434-2A976013ED13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T2933</xm:sqref>
        </x14:conditionalFormatting>
        <x14:conditionalFormatting xmlns:xm="http://schemas.microsoft.com/office/excel/2006/main">
          <x14:cfRule type="dataBar" id="{8D9CE5AC-5954-4222-B829-CA9FA2436A9E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T2935</xm:sqref>
        </x14:conditionalFormatting>
        <x14:conditionalFormatting xmlns:xm="http://schemas.microsoft.com/office/excel/2006/main">
          <x14:cfRule type="dataBar" id="{3A0F253C-3855-4994-8EB4-CDC76A131B67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T2934</xm:sqref>
        </x14:conditionalFormatting>
        <x14:conditionalFormatting xmlns:xm="http://schemas.microsoft.com/office/excel/2006/main">
          <x14:cfRule type="dataBar" id="{922AA69A-A281-4657-A94D-C0D74B14DDC8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T2937</xm:sqref>
        </x14:conditionalFormatting>
        <x14:conditionalFormatting xmlns:xm="http://schemas.microsoft.com/office/excel/2006/main">
          <x14:cfRule type="dataBar" id="{737760FB-1DA4-46D4-9190-A4E0D8E6ABFE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T2939</xm:sqref>
        </x14:conditionalFormatting>
        <x14:conditionalFormatting xmlns:xm="http://schemas.microsoft.com/office/excel/2006/main">
          <x14:cfRule type="dataBar" id="{C33577F1-D998-46AC-B1F0-F09F7634B7F0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T2941</xm:sqref>
        </x14:conditionalFormatting>
        <x14:conditionalFormatting xmlns:xm="http://schemas.microsoft.com/office/excel/2006/main">
          <x14:cfRule type="dataBar" id="{3F4F2628-A718-4155-8B7A-C99DB9039D8F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T2940</xm:sqref>
        </x14:conditionalFormatting>
        <x14:conditionalFormatting xmlns:xm="http://schemas.microsoft.com/office/excel/2006/main">
          <x14:cfRule type="dataBar" id="{0B0F6162-D8C4-47CE-ACA0-46A67F894D94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T2942</xm:sqref>
        </x14:conditionalFormatting>
        <x14:conditionalFormatting xmlns:xm="http://schemas.microsoft.com/office/excel/2006/main">
          <x14:cfRule type="dataBar" id="{70B6B11A-2444-4CEE-A668-BAD3AA848A3F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T2938</xm:sqref>
        </x14:conditionalFormatting>
        <x14:conditionalFormatting xmlns:xm="http://schemas.microsoft.com/office/excel/2006/main">
          <x14:cfRule type="dataBar" id="{D9CB0856-14CF-469D-95A6-FD98D592A738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S2909</xm:sqref>
        </x14:conditionalFormatting>
        <x14:conditionalFormatting xmlns:xm="http://schemas.microsoft.com/office/excel/2006/main">
          <x14:cfRule type="dataBar" id="{94692DC5-55B0-411F-969C-491D9BEF4FFB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S2910:S2911</xm:sqref>
        </x14:conditionalFormatting>
        <x14:conditionalFormatting xmlns:xm="http://schemas.microsoft.com/office/excel/2006/main">
          <x14:cfRule type="dataBar" id="{2BEE3E22-8E5E-4223-BE70-55DACE2BB1AC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S2916</xm:sqref>
        </x14:conditionalFormatting>
        <x14:conditionalFormatting xmlns:xm="http://schemas.microsoft.com/office/excel/2006/main">
          <x14:cfRule type="dataBar" id="{688B9640-C5D4-40B8-9AFB-D2A149DE9208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S2917</xm:sqref>
        </x14:conditionalFormatting>
        <x14:conditionalFormatting xmlns:xm="http://schemas.microsoft.com/office/excel/2006/main">
          <x14:cfRule type="dataBar" id="{D57A047D-514B-46BB-9A44-9F7BDC71CB3D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S2926:S2927</xm:sqref>
        </x14:conditionalFormatting>
        <x14:conditionalFormatting xmlns:xm="http://schemas.microsoft.com/office/excel/2006/main">
          <x14:cfRule type="dataBar" id="{649961EE-971A-4FF2-BF53-8349E4CC37E7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S2928</xm:sqref>
        </x14:conditionalFormatting>
        <x14:conditionalFormatting xmlns:xm="http://schemas.microsoft.com/office/excel/2006/main">
          <x14:cfRule type="dataBar" id="{291FFE7C-F10D-497E-9460-9511D36071A3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S2929</xm:sqref>
        </x14:conditionalFormatting>
        <x14:conditionalFormatting xmlns:xm="http://schemas.microsoft.com/office/excel/2006/main">
          <x14:cfRule type="dataBar" id="{B305174C-1C4E-4D72-B95B-C9FD2BAA400E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S2930</xm:sqref>
        </x14:conditionalFormatting>
        <x14:conditionalFormatting xmlns:xm="http://schemas.microsoft.com/office/excel/2006/main">
          <x14:cfRule type="dataBar" id="{55DB059F-E395-4686-A9FA-6BF3EA52F5C8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S2931</xm:sqref>
        </x14:conditionalFormatting>
        <x14:conditionalFormatting xmlns:xm="http://schemas.microsoft.com/office/excel/2006/main">
          <x14:cfRule type="dataBar" id="{FEBA628E-A231-4CF0-827E-4F2A6B8BD610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S2936</xm:sqref>
        </x14:conditionalFormatting>
        <x14:conditionalFormatting xmlns:xm="http://schemas.microsoft.com/office/excel/2006/main">
          <x14:cfRule type="dataBar" id="{4CABDCBE-E1B2-481E-B0F6-2DD9D909FC94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S2943</xm:sqref>
        </x14:conditionalFormatting>
        <x14:conditionalFormatting xmlns:xm="http://schemas.microsoft.com/office/excel/2006/main">
          <x14:cfRule type="dataBar" id="{90E8CD74-0CEE-4308-9814-E3E24784886A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S2944</xm:sqref>
        </x14:conditionalFormatting>
        <x14:conditionalFormatting xmlns:xm="http://schemas.microsoft.com/office/excel/2006/main">
          <x14:cfRule type="dataBar" id="{2E61D590-E1A6-430A-963B-6DD2E7399C9B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S2945</xm:sqref>
        </x14:conditionalFormatting>
        <x14:conditionalFormatting xmlns:xm="http://schemas.microsoft.com/office/excel/2006/main">
          <x14:cfRule type="dataBar" id="{6B699FD3-4DEA-4576-AC23-C0C5CF4FEBC3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S2923</xm:sqref>
        </x14:conditionalFormatting>
        <x14:conditionalFormatting xmlns:xm="http://schemas.microsoft.com/office/excel/2006/main">
          <x14:cfRule type="dataBar" id="{4686C79C-2194-4B5A-936C-52E84C76D216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S2922</xm:sqref>
        </x14:conditionalFormatting>
        <x14:conditionalFormatting xmlns:xm="http://schemas.microsoft.com/office/excel/2006/main">
          <x14:cfRule type="dataBar" id="{D9127C4C-53FF-4C9F-95EC-8A104AC4A424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S2919</xm:sqref>
        </x14:conditionalFormatting>
        <x14:conditionalFormatting xmlns:xm="http://schemas.microsoft.com/office/excel/2006/main">
          <x14:cfRule type="dataBar" id="{50A0B476-0E14-447E-AA1D-E1D220BC3816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S2918</xm:sqref>
        </x14:conditionalFormatting>
        <x14:conditionalFormatting xmlns:xm="http://schemas.microsoft.com/office/excel/2006/main">
          <x14:cfRule type="dataBar" id="{0857E26C-389F-498C-A3A3-8132203D61C9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S2920</xm:sqref>
        </x14:conditionalFormatting>
        <x14:conditionalFormatting xmlns:xm="http://schemas.microsoft.com/office/excel/2006/main">
          <x14:cfRule type="dataBar" id="{3968D5F1-53B2-4D05-A22E-CDAE1DA78849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S2921</xm:sqref>
        </x14:conditionalFormatting>
        <x14:conditionalFormatting xmlns:xm="http://schemas.microsoft.com/office/excel/2006/main">
          <x14:cfRule type="dataBar" id="{718CD3E7-B9E1-4625-972F-66B4F651A2EE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S2924</xm:sqref>
        </x14:conditionalFormatting>
        <x14:conditionalFormatting xmlns:xm="http://schemas.microsoft.com/office/excel/2006/main">
          <x14:cfRule type="dataBar" id="{A1FB5EF4-0B49-4B90-81F2-3CAE8636D1E6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S2912</xm:sqref>
        </x14:conditionalFormatting>
        <x14:conditionalFormatting xmlns:xm="http://schemas.microsoft.com/office/excel/2006/main">
          <x14:cfRule type="dataBar" id="{D255C86F-9627-420D-80E0-267B37DB6FC7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S2913</xm:sqref>
        </x14:conditionalFormatting>
        <x14:conditionalFormatting xmlns:xm="http://schemas.microsoft.com/office/excel/2006/main">
          <x14:cfRule type="dataBar" id="{AA2BAD45-5595-4DB9-9E6F-4125466AFCAA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S2925</xm:sqref>
        </x14:conditionalFormatting>
        <x14:conditionalFormatting xmlns:xm="http://schemas.microsoft.com/office/excel/2006/main">
          <x14:cfRule type="dataBar" id="{41725BD3-9040-4ACE-B14F-1A815F435929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S2914</xm:sqref>
        </x14:conditionalFormatting>
        <x14:conditionalFormatting xmlns:xm="http://schemas.microsoft.com/office/excel/2006/main">
          <x14:cfRule type="dataBar" id="{90C59F62-6BBF-42F3-92AE-CDC45A62A725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S2915</xm:sqref>
        </x14:conditionalFormatting>
        <x14:conditionalFormatting xmlns:xm="http://schemas.microsoft.com/office/excel/2006/main">
          <x14:cfRule type="dataBar" id="{A5E72D5C-6CB8-410D-B16F-C8BEFDAA734C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S2932</xm:sqref>
        </x14:conditionalFormatting>
        <x14:conditionalFormatting xmlns:xm="http://schemas.microsoft.com/office/excel/2006/main">
          <x14:cfRule type="dataBar" id="{B9530EF7-8607-446F-BA00-322045578E1F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S2933</xm:sqref>
        </x14:conditionalFormatting>
        <x14:conditionalFormatting xmlns:xm="http://schemas.microsoft.com/office/excel/2006/main">
          <x14:cfRule type="dataBar" id="{41734BAB-DFB1-4E69-82F4-F438868834D8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S2935</xm:sqref>
        </x14:conditionalFormatting>
        <x14:conditionalFormatting xmlns:xm="http://schemas.microsoft.com/office/excel/2006/main">
          <x14:cfRule type="dataBar" id="{6FF27AD3-9AF6-4AB2-9402-46991E1B6C85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S2934</xm:sqref>
        </x14:conditionalFormatting>
        <x14:conditionalFormatting xmlns:xm="http://schemas.microsoft.com/office/excel/2006/main">
          <x14:cfRule type="dataBar" id="{2D589627-321A-4445-B87B-3C20D0B90399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S2937</xm:sqref>
        </x14:conditionalFormatting>
        <x14:conditionalFormatting xmlns:xm="http://schemas.microsoft.com/office/excel/2006/main">
          <x14:cfRule type="dataBar" id="{E8BF7FD8-9741-40FE-AA38-DB8FFCE1B2DC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S2939</xm:sqref>
        </x14:conditionalFormatting>
        <x14:conditionalFormatting xmlns:xm="http://schemas.microsoft.com/office/excel/2006/main">
          <x14:cfRule type="dataBar" id="{271854A6-7267-425E-AB21-B0A5A3687160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S2941</xm:sqref>
        </x14:conditionalFormatting>
        <x14:conditionalFormatting xmlns:xm="http://schemas.microsoft.com/office/excel/2006/main">
          <x14:cfRule type="dataBar" id="{9B22C9AB-EBDA-4B2B-A4D8-EC8FCCD3E204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S2940</xm:sqref>
        </x14:conditionalFormatting>
        <x14:conditionalFormatting xmlns:xm="http://schemas.microsoft.com/office/excel/2006/main">
          <x14:cfRule type="dataBar" id="{61B8D85A-B234-482D-8811-7892AD3A3ABF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S2942</xm:sqref>
        </x14:conditionalFormatting>
        <x14:conditionalFormatting xmlns:xm="http://schemas.microsoft.com/office/excel/2006/main">
          <x14:cfRule type="dataBar" id="{A607DD13-C9C8-4795-AFC9-A529EF358AD9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S2938</xm:sqref>
        </x14:conditionalFormatting>
        <x14:conditionalFormatting xmlns:xm="http://schemas.microsoft.com/office/excel/2006/main">
          <x14:cfRule type="dataBar" id="{78D1D6FD-2957-434E-8C0A-F9935D714024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S2001</xm:sqref>
        </x14:conditionalFormatting>
        <x14:conditionalFormatting xmlns:xm="http://schemas.microsoft.com/office/excel/2006/main">
          <x14:cfRule type="dataBar" id="{9ABB3886-0F86-4D10-A739-949AFABADAF3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S2002:S2004</xm:sqref>
        </x14:conditionalFormatting>
        <x14:conditionalFormatting xmlns:xm="http://schemas.microsoft.com/office/excel/2006/main">
          <x14:cfRule type="dataBar" id="{DC31150E-59B8-47DB-9BAD-2A0EB0A80AD8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S2017</xm:sqref>
        </x14:conditionalFormatting>
        <x14:conditionalFormatting xmlns:xm="http://schemas.microsoft.com/office/excel/2006/main">
          <x14:cfRule type="dataBar" id="{BBB6D4D4-1EBB-4970-9177-AF93BE504639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S2018</xm:sqref>
        </x14:conditionalFormatting>
        <x14:conditionalFormatting xmlns:xm="http://schemas.microsoft.com/office/excel/2006/main">
          <x14:cfRule type="dataBar" id="{BE8D35B1-0FD4-4188-8479-31C20F2C6D0B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S2034</xm:sqref>
        </x14:conditionalFormatting>
        <x14:conditionalFormatting xmlns:xm="http://schemas.microsoft.com/office/excel/2006/main">
          <x14:cfRule type="dataBar" id="{B8052629-F526-4051-9427-8129E838E5DA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S2035</xm:sqref>
        </x14:conditionalFormatting>
        <x14:conditionalFormatting xmlns:xm="http://schemas.microsoft.com/office/excel/2006/main">
          <x14:cfRule type="dataBar" id="{B31EA276-43F4-4715-8D12-F918C6C81900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S2036</xm:sqref>
        </x14:conditionalFormatting>
        <x14:conditionalFormatting xmlns:xm="http://schemas.microsoft.com/office/excel/2006/main">
          <x14:cfRule type="dataBar" id="{1AC87131-69FC-4361-B862-39C6DE4EA534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S2037</xm:sqref>
        </x14:conditionalFormatting>
        <x14:conditionalFormatting xmlns:xm="http://schemas.microsoft.com/office/excel/2006/main">
          <x14:cfRule type="dataBar" id="{729B667B-D411-4A67-A6BB-D2E5D251DBBE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S2033</xm:sqref>
        </x14:conditionalFormatting>
        <x14:conditionalFormatting xmlns:xm="http://schemas.microsoft.com/office/excel/2006/main">
          <x14:cfRule type="dataBar" id="{9AB6ED39-8C8C-4F59-8839-BCAD75EA7B4C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S2038</xm:sqref>
        </x14:conditionalFormatting>
        <x14:conditionalFormatting xmlns:xm="http://schemas.microsoft.com/office/excel/2006/main">
          <x14:cfRule type="dataBar" id="{7261D2D4-967A-4531-BD34-87D9B9F51592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S2039</xm:sqref>
        </x14:conditionalFormatting>
        <x14:conditionalFormatting xmlns:xm="http://schemas.microsoft.com/office/excel/2006/main">
          <x14:cfRule type="dataBar" id="{D11F530C-788E-46C3-BD3D-3F3694457E53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S2040</xm:sqref>
        </x14:conditionalFormatting>
        <x14:conditionalFormatting xmlns:xm="http://schemas.microsoft.com/office/excel/2006/main">
          <x14:cfRule type="dataBar" id="{30853D87-69CC-4540-979E-37A47659869B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S2097:S2098</xm:sqref>
        </x14:conditionalFormatting>
        <x14:conditionalFormatting xmlns:xm="http://schemas.microsoft.com/office/excel/2006/main">
          <x14:cfRule type="dataBar" id="{B26071C6-EE9A-48F1-A203-7FC80269D072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S2099</xm:sqref>
        </x14:conditionalFormatting>
        <x14:conditionalFormatting xmlns:xm="http://schemas.microsoft.com/office/excel/2006/main">
          <x14:cfRule type="dataBar" id="{687DAF24-638F-4D84-889A-0FA16116309E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S2007</xm:sqref>
        </x14:conditionalFormatting>
        <x14:conditionalFormatting xmlns:xm="http://schemas.microsoft.com/office/excel/2006/main">
          <x14:cfRule type="dataBar" id="{22443C99-C742-4313-B7F5-6D2CB4C5723A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S2009</xm:sqref>
        </x14:conditionalFormatting>
        <x14:conditionalFormatting xmlns:xm="http://schemas.microsoft.com/office/excel/2006/main">
          <x14:cfRule type="dataBar" id="{1A7D3E9C-11EF-4D74-80B2-F898DF1CF98A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S2012</xm:sqref>
        </x14:conditionalFormatting>
        <x14:conditionalFormatting xmlns:xm="http://schemas.microsoft.com/office/excel/2006/main">
          <x14:cfRule type="dataBar" id="{7EA9BBA0-B010-4569-A353-DF27AE13D854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S2014</xm:sqref>
        </x14:conditionalFormatting>
        <x14:conditionalFormatting xmlns:xm="http://schemas.microsoft.com/office/excel/2006/main">
          <x14:cfRule type="dataBar" id="{4FBB4DCB-A32A-4452-822F-B66EB5495BA6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S2015</xm:sqref>
        </x14:conditionalFormatting>
        <x14:conditionalFormatting xmlns:xm="http://schemas.microsoft.com/office/excel/2006/main">
          <x14:cfRule type="dataBar" id="{24040C63-7C64-4CC6-8BB4-D93C21CF67BF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S2016</xm:sqref>
        </x14:conditionalFormatting>
        <x14:conditionalFormatting xmlns:xm="http://schemas.microsoft.com/office/excel/2006/main">
          <x14:cfRule type="dataBar" id="{1AEF9C58-5DB7-4002-ADDB-1D44DDB7B7AD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S2019</xm:sqref>
        </x14:conditionalFormatting>
        <x14:conditionalFormatting xmlns:xm="http://schemas.microsoft.com/office/excel/2006/main">
          <x14:cfRule type="dataBar" id="{350BB397-32D4-4936-A785-DAE0C313A19E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S2022</xm:sqref>
        </x14:conditionalFormatting>
        <x14:conditionalFormatting xmlns:xm="http://schemas.microsoft.com/office/excel/2006/main">
          <x14:cfRule type="dataBar" id="{8FACE7AA-8BEC-4C92-9861-83944AEFE388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S2024</xm:sqref>
        </x14:conditionalFormatting>
        <x14:conditionalFormatting xmlns:xm="http://schemas.microsoft.com/office/excel/2006/main">
          <x14:cfRule type="dataBar" id="{A4281ACC-FE37-4B1A-8E10-340BBCD2559C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S2028</xm:sqref>
        </x14:conditionalFormatting>
        <x14:conditionalFormatting xmlns:xm="http://schemas.microsoft.com/office/excel/2006/main">
          <x14:cfRule type="dataBar" id="{8726DA08-554F-46D9-AF05-3EACBB55BBB3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S2030</xm:sqref>
        </x14:conditionalFormatting>
        <x14:conditionalFormatting xmlns:xm="http://schemas.microsoft.com/office/excel/2006/main">
          <x14:cfRule type="dataBar" id="{70D41E4D-773C-4349-85E5-D4D10DA95671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S2031</xm:sqref>
        </x14:conditionalFormatting>
        <x14:conditionalFormatting xmlns:xm="http://schemas.microsoft.com/office/excel/2006/main">
          <x14:cfRule type="dataBar" id="{5159E8E7-57E7-4D57-9892-3D2576ECB1A4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S2032</xm:sqref>
        </x14:conditionalFormatting>
        <x14:conditionalFormatting xmlns:xm="http://schemas.microsoft.com/office/excel/2006/main">
          <x14:cfRule type="dataBar" id="{3F86AC64-B743-4B0F-A8D8-2DD191F197D6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S2041:S2042</xm:sqref>
        </x14:conditionalFormatting>
        <x14:conditionalFormatting xmlns:xm="http://schemas.microsoft.com/office/excel/2006/main">
          <x14:cfRule type="dataBar" id="{F21FC186-7339-4B38-854D-9BAC1B2D8A28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S2055</xm:sqref>
        </x14:conditionalFormatting>
        <x14:conditionalFormatting xmlns:xm="http://schemas.microsoft.com/office/excel/2006/main">
          <x14:cfRule type="dataBar" id="{8DAE0C59-1023-4525-9419-DAF1D690B875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S2069</xm:sqref>
        </x14:conditionalFormatting>
        <x14:conditionalFormatting xmlns:xm="http://schemas.microsoft.com/office/excel/2006/main">
          <x14:cfRule type="dataBar" id="{D216BCD7-095A-4573-9ABA-2FD1A2900227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S2096</xm:sqref>
        </x14:conditionalFormatting>
        <x14:conditionalFormatting xmlns:xm="http://schemas.microsoft.com/office/excel/2006/main">
          <x14:cfRule type="dataBar" id="{33117F17-C563-4EF2-9F61-38CC123A442E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S2070</xm:sqref>
        </x14:conditionalFormatting>
        <x14:conditionalFormatting xmlns:xm="http://schemas.microsoft.com/office/excel/2006/main">
          <x14:cfRule type="dataBar" id="{8963E8FA-69FB-447A-B350-D29C0EC2914D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S2100</xm:sqref>
        </x14:conditionalFormatting>
        <x14:conditionalFormatting xmlns:xm="http://schemas.microsoft.com/office/excel/2006/main">
          <x14:cfRule type="dataBar" id="{687547AE-C616-4CE3-BA4E-33FAC321B21C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S2114</xm:sqref>
        </x14:conditionalFormatting>
        <x14:conditionalFormatting xmlns:xm="http://schemas.microsoft.com/office/excel/2006/main">
          <x14:cfRule type="dataBar" id="{5B52BE52-8367-4C69-9B64-615593EE15CC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S2113</xm:sqref>
        </x14:conditionalFormatting>
        <x14:conditionalFormatting xmlns:xm="http://schemas.microsoft.com/office/excel/2006/main">
          <x14:cfRule type="dataBar" id="{63AD227E-C25D-42A6-86E9-D3C303ACD158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S2112</xm:sqref>
        </x14:conditionalFormatting>
        <x14:conditionalFormatting xmlns:xm="http://schemas.microsoft.com/office/excel/2006/main">
          <x14:cfRule type="dataBar" id="{7B66F840-B5B4-4FBE-8920-C7CC6169541C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S2111</xm:sqref>
        </x14:conditionalFormatting>
        <x14:conditionalFormatting xmlns:xm="http://schemas.microsoft.com/office/excel/2006/main">
          <x14:cfRule type="dataBar" id="{14942D6E-20FE-4748-886E-F8BCAD7E2572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S2109</xm:sqref>
        </x14:conditionalFormatting>
        <x14:conditionalFormatting xmlns:xm="http://schemas.microsoft.com/office/excel/2006/main">
          <x14:cfRule type="dataBar" id="{6C7915B7-19A4-4925-9B12-85F52A43A631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S2106</xm:sqref>
        </x14:conditionalFormatting>
        <x14:conditionalFormatting xmlns:xm="http://schemas.microsoft.com/office/excel/2006/main">
          <x14:cfRule type="dataBar" id="{976942AD-E12C-457C-A3B9-77933A5CA4EF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S2104</xm:sqref>
        </x14:conditionalFormatting>
        <x14:conditionalFormatting xmlns:xm="http://schemas.microsoft.com/office/excel/2006/main">
          <x14:cfRule type="dataBar" id="{0E909D5C-FFA4-4A7D-A875-CE9687A89C6A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S2101</xm:sqref>
        </x14:conditionalFormatting>
        <x14:conditionalFormatting xmlns:xm="http://schemas.microsoft.com/office/excel/2006/main">
          <x14:cfRule type="dataBar" id="{D2A8DB19-2377-4075-B6BE-953F90CB3C2C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S2005</xm:sqref>
        </x14:conditionalFormatting>
        <x14:conditionalFormatting xmlns:xm="http://schemas.microsoft.com/office/excel/2006/main">
          <x14:cfRule type="dataBar" id="{438BAA9F-0DB9-419E-9643-6CFB7528035C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S2006</xm:sqref>
        </x14:conditionalFormatting>
        <x14:conditionalFormatting xmlns:xm="http://schemas.microsoft.com/office/excel/2006/main">
          <x14:cfRule type="dataBar" id="{7309C48B-5107-4385-BC9C-CFC4D749A0E0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S2008</xm:sqref>
        </x14:conditionalFormatting>
        <x14:conditionalFormatting xmlns:xm="http://schemas.microsoft.com/office/excel/2006/main">
          <x14:cfRule type="dataBar" id="{B899E61A-820D-4AED-815A-617CC4951119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S2011</xm:sqref>
        </x14:conditionalFormatting>
        <x14:conditionalFormatting xmlns:xm="http://schemas.microsoft.com/office/excel/2006/main">
          <x14:cfRule type="dataBar" id="{E9ADF6C3-C3F0-4AC3-B2ED-94C4E3786B34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S2010</xm:sqref>
        </x14:conditionalFormatting>
        <x14:conditionalFormatting xmlns:xm="http://schemas.microsoft.com/office/excel/2006/main">
          <x14:cfRule type="dataBar" id="{57AEEAC8-662A-49CF-8C62-794057695F2F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S2013</xm:sqref>
        </x14:conditionalFormatting>
        <x14:conditionalFormatting xmlns:xm="http://schemas.microsoft.com/office/excel/2006/main">
          <x14:cfRule type="dataBar" id="{EA5217A6-BBB5-45ED-B8F1-B6A31D8A6CF5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S2020</xm:sqref>
        </x14:conditionalFormatting>
        <x14:conditionalFormatting xmlns:xm="http://schemas.microsoft.com/office/excel/2006/main">
          <x14:cfRule type="dataBar" id="{EB906EBB-52D6-4887-8829-DB61B67EFA70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S2021</xm:sqref>
        </x14:conditionalFormatting>
        <x14:conditionalFormatting xmlns:xm="http://schemas.microsoft.com/office/excel/2006/main">
          <x14:cfRule type="dataBar" id="{004B0584-56A4-4AFD-B028-BF75A13254FF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S2023</xm:sqref>
        </x14:conditionalFormatting>
        <x14:conditionalFormatting xmlns:xm="http://schemas.microsoft.com/office/excel/2006/main">
          <x14:cfRule type="dataBar" id="{0F427BF8-3768-4E7E-9ADF-82E5EF02FCD9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S2025</xm:sqref>
        </x14:conditionalFormatting>
        <x14:conditionalFormatting xmlns:xm="http://schemas.microsoft.com/office/excel/2006/main">
          <x14:cfRule type="dataBar" id="{504E9A28-AC42-49F5-A32D-4647A19EC0AB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S2026</xm:sqref>
        </x14:conditionalFormatting>
        <x14:conditionalFormatting xmlns:xm="http://schemas.microsoft.com/office/excel/2006/main">
          <x14:cfRule type="dataBar" id="{899BBD00-E7A6-4C18-9DB9-A08145C965D0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S2027</xm:sqref>
        </x14:conditionalFormatting>
        <x14:conditionalFormatting xmlns:xm="http://schemas.microsoft.com/office/excel/2006/main">
          <x14:cfRule type="dataBar" id="{D7CF6C20-0AB7-4B95-AAB7-18AE3B28F4F9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S2029</xm:sqref>
        </x14:conditionalFormatting>
        <x14:conditionalFormatting xmlns:xm="http://schemas.microsoft.com/office/excel/2006/main">
          <x14:cfRule type="dataBar" id="{B1F86341-AA68-4152-8CE0-6C862F0F1112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S2043</xm:sqref>
        </x14:conditionalFormatting>
        <x14:conditionalFormatting xmlns:xm="http://schemas.microsoft.com/office/excel/2006/main">
          <x14:cfRule type="dataBar" id="{EF5B7436-4203-48B2-97EE-7072FB5081E1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S2046</xm:sqref>
        </x14:conditionalFormatting>
        <x14:conditionalFormatting xmlns:xm="http://schemas.microsoft.com/office/excel/2006/main">
          <x14:cfRule type="dataBar" id="{1EB26BEB-D640-4140-B05D-1F2DEF6C4DE5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S2048</xm:sqref>
        </x14:conditionalFormatting>
        <x14:conditionalFormatting xmlns:xm="http://schemas.microsoft.com/office/excel/2006/main">
          <x14:cfRule type="dataBar" id="{3C7ADCA7-FEBC-4136-8A55-9111F56D1308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S2051</xm:sqref>
        </x14:conditionalFormatting>
        <x14:conditionalFormatting xmlns:xm="http://schemas.microsoft.com/office/excel/2006/main">
          <x14:cfRule type="dataBar" id="{DA80C14F-4897-4FF7-AB84-22F2547FABE8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S2053</xm:sqref>
        </x14:conditionalFormatting>
        <x14:conditionalFormatting xmlns:xm="http://schemas.microsoft.com/office/excel/2006/main">
          <x14:cfRule type="dataBar" id="{44B5EA08-5A3B-427D-B3BA-4E15A2197F55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S2054</xm:sqref>
        </x14:conditionalFormatting>
        <x14:conditionalFormatting xmlns:xm="http://schemas.microsoft.com/office/excel/2006/main">
          <x14:cfRule type="dataBar" id="{AF375325-01DF-418B-BE33-68D6C3C0B50E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S2044</xm:sqref>
        </x14:conditionalFormatting>
        <x14:conditionalFormatting xmlns:xm="http://schemas.microsoft.com/office/excel/2006/main">
          <x14:cfRule type="dataBar" id="{339D4EC1-531F-462B-9F1E-E26CB00F4629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S2045</xm:sqref>
        </x14:conditionalFormatting>
        <x14:conditionalFormatting xmlns:xm="http://schemas.microsoft.com/office/excel/2006/main">
          <x14:cfRule type="dataBar" id="{98EA137D-3F64-429A-A16A-65543C49FFD0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S2047</xm:sqref>
        </x14:conditionalFormatting>
        <x14:conditionalFormatting xmlns:xm="http://schemas.microsoft.com/office/excel/2006/main">
          <x14:cfRule type="dataBar" id="{5FD6B884-3ADB-430D-8F80-D87661913EBF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S2050</xm:sqref>
        </x14:conditionalFormatting>
        <x14:conditionalFormatting xmlns:xm="http://schemas.microsoft.com/office/excel/2006/main">
          <x14:cfRule type="dataBar" id="{23465A76-73E7-4734-99D1-58991B198287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S2049</xm:sqref>
        </x14:conditionalFormatting>
        <x14:conditionalFormatting xmlns:xm="http://schemas.microsoft.com/office/excel/2006/main">
          <x14:cfRule type="dataBar" id="{3B73EF49-1D4F-457D-993D-60DDE4BCC7D6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S2052</xm:sqref>
        </x14:conditionalFormatting>
        <x14:conditionalFormatting xmlns:xm="http://schemas.microsoft.com/office/excel/2006/main">
          <x14:cfRule type="dataBar" id="{393FB86D-9180-4C2B-B218-1052B7405F3E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S2056</xm:sqref>
        </x14:conditionalFormatting>
        <x14:conditionalFormatting xmlns:xm="http://schemas.microsoft.com/office/excel/2006/main">
          <x14:cfRule type="dataBar" id="{4B4B3A65-513F-4E34-B446-62F610EF7FE4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S2057</xm:sqref>
        </x14:conditionalFormatting>
        <x14:conditionalFormatting xmlns:xm="http://schemas.microsoft.com/office/excel/2006/main">
          <x14:cfRule type="dataBar" id="{422D3678-D9E0-45C3-AE78-0C6C489EB46D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S2060</xm:sqref>
        </x14:conditionalFormatting>
        <x14:conditionalFormatting xmlns:xm="http://schemas.microsoft.com/office/excel/2006/main">
          <x14:cfRule type="dataBar" id="{06635CB9-A6ED-4E58-B56F-BAA471F51C61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S2062</xm:sqref>
        </x14:conditionalFormatting>
        <x14:conditionalFormatting xmlns:xm="http://schemas.microsoft.com/office/excel/2006/main">
          <x14:cfRule type="dataBar" id="{856D588D-1212-45F8-BB09-82885473A41A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S2065</xm:sqref>
        </x14:conditionalFormatting>
        <x14:conditionalFormatting xmlns:xm="http://schemas.microsoft.com/office/excel/2006/main">
          <x14:cfRule type="dataBar" id="{6BCBCEC0-B230-4735-BE66-2DEFFE62EB3F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S2067</xm:sqref>
        </x14:conditionalFormatting>
        <x14:conditionalFormatting xmlns:xm="http://schemas.microsoft.com/office/excel/2006/main">
          <x14:cfRule type="dataBar" id="{BC5EB4E4-36B8-4327-9F74-F6FE11ABAEF6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S2068</xm:sqref>
        </x14:conditionalFormatting>
        <x14:conditionalFormatting xmlns:xm="http://schemas.microsoft.com/office/excel/2006/main">
          <x14:cfRule type="dataBar" id="{EE262C16-65C6-4471-BF5B-03B792BE1CAD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S2058</xm:sqref>
        </x14:conditionalFormatting>
        <x14:conditionalFormatting xmlns:xm="http://schemas.microsoft.com/office/excel/2006/main">
          <x14:cfRule type="dataBar" id="{EA7A87E5-0CD9-4376-97AB-FB3FEB788C57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S2059</xm:sqref>
        </x14:conditionalFormatting>
        <x14:conditionalFormatting xmlns:xm="http://schemas.microsoft.com/office/excel/2006/main">
          <x14:cfRule type="dataBar" id="{5160A27C-2BE5-4675-8A8C-548B1200B5EE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S2061</xm:sqref>
        </x14:conditionalFormatting>
        <x14:conditionalFormatting xmlns:xm="http://schemas.microsoft.com/office/excel/2006/main">
          <x14:cfRule type="dataBar" id="{3FB13711-3C9E-43CC-9BC0-D6CC16160D8C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S2064</xm:sqref>
        </x14:conditionalFormatting>
        <x14:conditionalFormatting xmlns:xm="http://schemas.microsoft.com/office/excel/2006/main">
          <x14:cfRule type="dataBar" id="{B46E318F-6DA0-485F-AB0C-920AE73275AC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S2063</xm:sqref>
        </x14:conditionalFormatting>
        <x14:conditionalFormatting xmlns:xm="http://schemas.microsoft.com/office/excel/2006/main">
          <x14:cfRule type="dataBar" id="{2F395E2D-2171-4532-97EF-876C21C0CB06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S2066</xm:sqref>
        </x14:conditionalFormatting>
        <x14:conditionalFormatting xmlns:xm="http://schemas.microsoft.com/office/excel/2006/main">
          <x14:cfRule type="dataBar" id="{FF1C6C91-E0C2-416C-8049-C27B067A007C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S2084</xm:sqref>
        </x14:conditionalFormatting>
        <x14:conditionalFormatting xmlns:xm="http://schemas.microsoft.com/office/excel/2006/main">
          <x14:cfRule type="dataBar" id="{FB450D1F-9A35-40FC-8431-2A597BFD9BCC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S2087</xm:sqref>
        </x14:conditionalFormatting>
        <x14:conditionalFormatting xmlns:xm="http://schemas.microsoft.com/office/excel/2006/main">
          <x14:cfRule type="dataBar" id="{4567356E-04F0-4C93-8A2A-60EA4CB66EF3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S2089</xm:sqref>
        </x14:conditionalFormatting>
        <x14:conditionalFormatting xmlns:xm="http://schemas.microsoft.com/office/excel/2006/main">
          <x14:cfRule type="dataBar" id="{ABFDCC6F-A938-4984-A0E3-C7E0764B4C80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S2092</xm:sqref>
        </x14:conditionalFormatting>
        <x14:conditionalFormatting xmlns:xm="http://schemas.microsoft.com/office/excel/2006/main">
          <x14:cfRule type="dataBar" id="{35EA817F-9EA9-4564-8F99-D89F6A72EFFA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S2094</xm:sqref>
        </x14:conditionalFormatting>
        <x14:conditionalFormatting xmlns:xm="http://schemas.microsoft.com/office/excel/2006/main">
          <x14:cfRule type="dataBar" id="{E73AD0DD-3B5F-40C2-8D98-3D97992F1685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S2095</xm:sqref>
        </x14:conditionalFormatting>
        <x14:conditionalFormatting xmlns:xm="http://schemas.microsoft.com/office/excel/2006/main">
          <x14:cfRule type="dataBar" id="{3F346E1F-EFD2-4CEA-8BF0-770ABAEA64B6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S2102:S2103</xm:sqref>
        </x14:conditionalFormatting>
        <x14:conditionalFormatting xmlns:xm="http://schemas.microsoft.com/office/excel/2006/main">
          <x14:cfRule type="dataBar" id="{8018CF8E-55D4-44D3-9343-92D0337CDCD9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S2105</xm:sqref>
        </x14:conditionalFormatting>
        <x14:conditionalFormatting xmlns:xm="http://schemas.microsoft.com/office/excel/2006/main">
          <x14:cfRule type="dataBar" id="{4923FB8E-0ECC-4589-BFE4-7151338EF4D9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S2108</xm:sqref>
        </x14:conditionalFormatting>
        <x14:conditionalFormatting xmlns:xm="http://schemas.microsoft.com/office/excel/2006/main">
          <x14:cfRule type="dataBar" id="{9C7DC973-D902-43EB-8656-07B6AE2BB88A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S2107</xm:sqref>
        </x14:conditionalFormatting>
        <x14:conditionalFormatting xmlns:xm="http://schemas.microsoft.com/office/excel/2006/main">
          <x14:cfRule type="dataBar" id="{F141080B-E178-474B-913F-E77849A1BCD2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S2110</xm:sqref>
        </x14:conditionalFormatting>
        <x14:conditionalFormatting xmlns:xm="http://schemas.microsoft.com/office/excel/2006/main">
          <x14:cfRule type="dataBar" id="{750EBBDE-4549-4BEF-AF84-787130868EDB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S2071</xm:sqref>
        </x14:conditionalFormatting>
        <x14:conditionalFormatting xmlns:xm="http://schemas.microsoft.com/office/excel/2006/main">
          <x14:cfRule type="dataBar" id="{6D93DCF3-4352-4D0D-ABF8-743C2791C0E4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S2074</xm:sqref>
        </x14:conditionalFormatting>
        <x14:conditionalFormatting xmlns:xm="http://schemas.microsoft.com/office/excel/2006/main">
          <x14:cfRule type="dataBar" id="{3025D8E6-FD69-4BFF-9A32-97892FEF1E52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S2076</xm:sqref>
        </x14:conditionalFormatting>
        <x14:conditionalFormatting xmlns:xm="http://schemas.microsoft.com/office/excel/2006/main">
          <x14:cfRule type="dataBar" id="{A7AADAE9-011C-4304-AB0F-A4304E36E5A1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S2079</xm:sqref>
        </x14:conditionalFormatting>
        <x14:conditionalFormatting xmlns:xm="http://schemas.microsoft.com/office/excel/2006/main">
          <x14:cfRule type="dataBar" id="{5FF4D0D7-E52A-430C-A3D6-6E3C96D5BB72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S2081</xm:sqref>
        </x14:conditionalFormatting>
        <x14:conditionalFormatting xmlns:xm="http://schemas.microsoft.com/office/excel/2006/main">
          <x14:cfRule type="dataBar" id="{47EC7BCC-9E4B-40F4-B1A5-D9934A438A15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S2082</xm:sqref>
        </x14:conditionalFormatting>
        <x14:conditionalFormatting xmlns:xm="http://schemas.microsoft.com/office/excel/2006/main">
          <x14:cfRule type="dataBar" id="{276BFE52-BED9-4C40-B5C7-3AA2EC21FE1C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S2072</xm:sqref>
        </x14:conditionalFormatting>
        <x14:conditionalFormatting xmlns:xm="http://schemas.microsoft.com/office/excel/2006/main">
          <x14:cfRule type="dataBar" id="{85D0D805-6F6C-4974-A0A4-D9ABF5110DE1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S2073</xm:sqref>
        </x14:conditionalFormatting>
        <x14:conditionalFormatting xmlns:xm="http://schemas.microsoft.com/office/excel/2006/main">
          <x14:cfRule type="dataBar" id="{77BD530E-7A61-418D-AB24-59B7938BCA34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S2075</xm:sqref>
        </x14:conditionalFormatting>
        <x14:conditionalFormatting xmlns:xm="http://schemas.microsoft.com/office/excel/2006/main">
          <x14:cfRule type="dataBar" id="{D718A27D-FE2E-479B-B9E6-0A5AB8865AFE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S2078</xm:sqref>
        </x14:conditionalFormatting>
        <x14:conditionalFormatting xmlns:xm="http://schemas.microsoft.com/office/excel/2006/main">
          <x14:cfRule type="dataBar" id="{6A9D1772-7B8A-4216-BD72-48DC7AAFDA77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S2077</xm:sqref>
        </x14:conditionalFormatting>
        <x14:conditionalFormatting xmlns:xm="http://schemas.microsoft.com/office/excel/2006/main">
          <x14:cfRule type="dataBar" id="{76A8E018-AA96-44E1-BD28-4ED7C75683FF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S2080</xm:sqref>
        </x14:conditionalFormatting>
        <x14:conditionalFormatting xmlns:xm="http://schemas.microsoft.com/office/excel/2006/main">
          <x14:cfRule type="dataBar" id="{2FF22529-F89A-40E3-9A5B-FBD513C1608A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S2085</xm:sqref>
        </x14:conditionalFormatting>
        <x14:conditionalFormatting xmlns:xm="http://schemas.microsoft.com/office/excel/2006/main">
          <x14:cfRule type="dataBar" id="{542D324F-EA4E-4CE7-92FB-7C539BC768F9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S2086</xm:sqref>
        </x14:conditionalFormatting>
        <x14:conditionalFormatting xmlns:xm="http://schemas.microsoft.com/office/excel/2006/main">
          <x14:cfRule type="dataBar" id="{20882B61-4594-4E21-9952-5EDBBD1CD65C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S2088</xm:sqref>
        </x14:conditionalFormatting>
        <x14:conditionalFormatting xmlns:xm="http://schemas.microsoft.com/office/excel/2006/main">
          <x14:cfRule type="dataBar" id="{5A0A0CCC-04C7-4416-8271-81489970735E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S2091</xm:sqref>
        </x14:conditionalFormatting>
        <x14:conditionalFormatting xmlns:xm="http://schemas.microsoft.com/office/excel/2006/main">
          <x14:cfRule type="dataBar" id="{8FA4B652-E00D-436F-B86F-DFB884BD8D42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S2090</xm:sqref>
        </x14:conditionalFormatting>
        <x14:conditionalFormatting xmlns:xm="http://schemas.microsoft.com/office/excel/2006/main">
          <x14:cfRule type="dataBar" id="{F3DB2216-C181-480F-946B-6BB570A9077F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S2093</xm:sqref>
        </x14:conditionalFormatting>
        <x14:conditionalFormatting xmlns:xm="http://schemas.microsoft.com/office/excel/2006/main">
          <x14:cfRule type="dataBar" id="{A3DD3A85-3EC8-4429-BECB-D12900CCE71B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S2115:S2117</xm:sqref>
        </x14:conditionalFormatting>
        <x14:conditionalFormatting xmlns:xm="http://schemas.microsoft.com/office/excel/2006/main">
          <x14:cfRule type="dataBar" id="{6F95B872-A785-4BEE-932C-75341F0F6FE0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S2130</xm:sqref>
        </x14:conditionalFormatting>
        <x14:conditionalFormatting xmlns:xm="http://schemas.microsoft.com/office/excel/2006/main">
          <x14:cfRule type="dataBar" id="{698138A5-313A-49C7-BCD7-8544F8DBBD49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S2131</xm:sqref>
        </x14:conditionalFormatting>
        <x14:conditionalFormatting xmlns:xm="http://schemas.microsoft.com/office/excel/2006/main">
          <x14:cfRule type="dataBar" id="{0A24B99A-DCC2-414D-83FD-F8453086DA31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S2120</xm:sqref>
        </x14:conditionalFormatting>
        <x14:conditionalFormatting xmlns:xm="http://schemas.microsoft.com/office/excel/2006/main">
          <x14:cfRule type="dataBar" id="{90894399-3322-462C-8326-2BEDE5824271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S2122</xm:sqref>
        </x14:conditionalFormatting>
        <x14:conditionalFormatting xmlns:xm="http://schemas.microsoft.com/office/excel/2006/main">
          <x14:cfRule type="dataBar" id="{7550E695-3B21-4947-B279-D267FB2E6DE5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S2125</xm:sqref>
        </x14:conditionalFormatting>
        <x14:conditionalFormatting xmlns:xm="http://schemas.microsoft.com/office/excel/2006/main">
          <x14:cfRule type="dataBar" id="{9AAC62CC-BF6C-400F-8A1D-B142DAAD912D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S2127</xm:sqref>
        </x14:conditionalFormatting>
        <x14:conditionalFormatting xmlns:xm="http://schemas.microsoft.com/office/excel/2006/main">
          <x14:cfRule type="dataBar" id="{CA43C4AF-FDFD-4E16-A170-CEE3420D4DAC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S2128</xm:sqref>
        </x14:conditionalFormatting>
        <x14:conditionalFormatting xmlns:xm="http://schemas.microsoft.com/office/excel/2006/main">
          <x14:cfRule type="dataBar" id="{C9974BF0-55D3-4F29-A86B-58F31F63D02E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S2129</xm:sqref>
        </x14:conditionalFormatting>
        <x14:conditionalFormatting xmlns:xm="http://schemas.microsoft.com/office/excel/2006/main">
          <x14:cfRule type="dataBar" id="{2F05F366-0459-4D9D-8F03-175D24C7EE5F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S2132</xm:sqref>
        </x14:conditionalFormatting>
        <x14:conditionalFormatting xmlns:xm="http://schemas.microsoft.com/office/excel/2006/main">
          <x14:cfRule type="dataBar" id="{83B1B519-E3FF-4FC1-BC10-FF86965D190D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S2135</xm:sqref>
        </x14:conditionalFormatting>
        <x14:conditionalFormatting xmlns:xm="http://schemas.microsoft.com/office/excel/2006/main">
          <x14:cfRule type="dataBar" id="{E0A60A89-DACD-4540-AC2A-5ADF124C8440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S2118</xm:sqref>
        </x14:conditionalFormatting>
        <x14:conditionalFormatting xmlns:xm="http://schemas.microsoft.com/office/excel/2006/main">
          <x14:cfRule type="dataBar" id="{9AA09092-6627-47FD-B2D5-7671C78A3983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S2119</xm:sqref>
        </x14:conditionalFormatting>
        <x14:conditionalFormatting xmlns:xm="http://schemas.microsoft.com/office/excel/2006/main">
          <x14:cfRule type="dataBar" id="{733FD4ED-3AA4-4354-90ED-8D031D117EAA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S2121</xm:sqref>
        </x14:conditionalFormatting>
        <x14:conditionalFormatting xmlns:xm="http://schemas.microsoft.com/office/excel/2006/main">
          <x14:cfRule type="dataBar" id="{0392413E-B8EA-4D4B-986C-5F49AE412CE3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S2124</xm:sqref>
        </x14:conditionalFormatting>
        <x14:conditionalFormatting xmlns:xm="http://schemas.microsoft.com/office/excel/2006/main">
          <x14:cfRule type="dataBar" id="{97E3CCF2-7D49-4860-84E9-9974AE54B9B5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S2123</xm:sqref>
        </x14:conditionalFormatting>
        <x14:conditionalFormatting xmlns:xm="http://schemas.microsoft.com/office/excel/2006/main">
          <x14:cfRule type="dataBar" id="{3980B677-73BF-484F-9622-D656A11DC0C3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S2126</xm:sqref>
        </x14:conditionalFormatting>
        <x14:conditionalFormatting xmlns:xm="http://schemas.microsoft.com/office/excel/2006/main">
          <x14:cfRule type="dataBar" id="{AEF1DB11-D1C2-4E11-91EE-633DD164DAD4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S2133</xm:sqref>
        </x14:conditionalFormatting>
        <x14:conditionalFormatting xmlns:xm="http://schemas.microsoft.com/office/excel/2006/main">
          <x14:cfRule type="dataBar" id="{50534B8D-5D6F-4371-8757-206E15C56942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S2134</xm:sqref>
        </x14:conditionalFormatting>
        <x14:conditionalFormatting xmlns:xm="http://schemas.microsoft.com/office/excel/2006/main">
          <x14:cfRule type="dataBar" id="{612AE8AE-D489-4B03-8392-E678B69F3F91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S2083</xm:sqref>
        </x14:conditionalFormatting>
        <x14:conditionalFormatting xmlns:xm="http://schemas.microsoft.com/office/excel/2006/main">
          <x14:cfRule type="dataBar" id="{C468B2BD-64E8-4B2F-BF33-DB9B1D99A23B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S2154</xm:sqref>
        </x14:conditionalFormatting>
        <x14:conditionalFormatting xmlns:xm="http://schemas.microsoft.com/office/excel/2006/main">
          <x14:cfRule type="dataBar" id="{74A5ED3D-2F6D-447E-8DD2-7A83B91DB6C7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S2147</xm:sqref>
        </x14:conditionalFormatting>
        <x14:conditionalFormatting xmlns:xm="http://schemas.microsoft.com/office/excel/2006/main">
          <x14:cfRule type="dataBar" id="{0111C623-3331-4A97-B97B-578E194DE2BB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S2148</xm:sqref>
        </x14:conditionalFormatting>
        <x14:conditionalFormatting xmlns:xm="http://schemas.microsoft.com/office/excel/2006/main">
          <x14:cfRule type="dataBar" id="{E2A2B8B3-7DC4-4007-A8D4-B6901A3D4268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S2149</xm:sqref>
        </x14:conditionalFormatting>
        <x14:conditionalFormatting xmlns:xm="http://schemas.microsoft.com/office/excel/2006/main">
          <x14:cfRule type="dataBar" id="{E539D1D3-3CD7-4B52-AC3D-05A64B93E417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S2150</xm:sqref>
        </x14:conditionalFormatting>
        <x14:conditionalFormatting xmlns:xm="http://schemas.microsoft.com/office/excel/2006/main">
          <x14:cfRule type="dataBar" id="{A253086C-57E9-462F-8DC1-7C0272A29741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S2146</xm:sqref>
        </x14:conditionalFormatting>
        <x14:conditionalFormatting xmlns:xm="http://schemas.microsoft.com/office/excel/2006/main">
          <x14:cfRule type="dataBar" id="{E18CDC86-47BC-41F5-A054-64BED4CAB8B8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S2151</xm:sqref>
        </x14:conditionalFormatting>
        <x14:conditionalFormatting xmlns:xm="http://schemas.microsoft.com/office/excel/2006/main">
          <x14:cfRule type="dataBar" id="{DEA39F70-68FD-40DD-9881-E5A150B8D66E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S2152</xm:sqref>
        </x14:conditionalFormatting>
        <x14:conditionalFormatting xmlns:xm="http://schemas.microsoft.com/office/excel/2006/main">
          <x14:cfRule type="dataBar" id="{9B5CFBF0-750B-4390-8F79-822EE259CF20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S2153</xm:sqref>
        </x14:conditionalFormatting>
        <x14:conditionalFormatting xmlns:xm="http://schemas.microsoft.com/office/excel/2006/main">
          <x14:cfRule type="dataBar" id="{D2620A32-D9CF-4F5D-9D57-50FD09E66B2B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S2137</xm:sqref>
        </x14:conditionalFormatting>
        <x14:conditionalFormatting xmlns:xm="http://schemas.microsoft.com/office/excel/2006/main">
          <x14:cfRule type="dataBar" id="{6BDCDC3D-7BFC-413B-8A16-319B5794CCF2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S2141</xm:sqref>
        </x14:conditionalFormatting>
        <x14:conditionalFormatting xmlns:xm="http://schemas.microsoft.com/office/excel/2006/main">
          <x14:cfRule type="dataBar" id="{76252EC0-7D5D-49AE-A2EF-5BE47D19EF74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S2143</xm:sqref>
        </x14:conditionalFormatting>
        <x14:conditionalFormatting xmlns:xm="http://schemas.microsoft.com/office/excel/2006/main">
          <x14:cfRule type="dataBar" id="{F209BC1C-003B-4CA8-8412-9ECB1617845C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S2144</xm:sqref>
        </x14:conditionalFormatting>
        <x14:conditionalFormatting xmlns:xm="http://schemas.microsoft.com/office/excel/2006/main">
          <x14:cfRule type="dataBar" id="{E7DBBB07-18BD-48B0-84F8-5339420C53D6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S2145</xm:sqref>
        </x14:conditionalFormatting>
        <x14:conditionalFormatting xmlns:xm="http://schemas.microsoft.com/office/excel/2006/main">
          <x14:cfRule type="dataBar" id="{EFBF7F59-B21C-4551-8D6C-62152068C462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S2167</xm:sqref>
        </x14:conditionalFormatting>
        <x14:conditionalFormatting xmlns:xm="http://schemas.microsoft.com/office/excel/2006/main">
          <x14:cfRule type="dataBar" id="{34242F35-783E-47CC-8130-B413D3E17CF9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S2182</xm:sqref>
        </x14:conditionalFormatting>
        <x14:conditionalFormatting xmlns:xm="http://schemas.microsoft.com/office/excel/2006/main">
          <x14:cfRule type="dataBar" id="{EBEC7DD9-7638-4741-BA85-29618BCDF3BF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S2196</xm:sqref>
        </x14:conditionalFormatting>
        <x14:conditionalFormatting xmlns:xm="http://schemas.microsoft.com/office/excel/2006/main">
          <x14:cfRule type="dataBar" id="{B82A06E9-6ECB-4908-BDE4-D63C872CE408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S2183</xm:sqref>
        </x14:conditionalFormatting>
        <x14:conditionalFormatting xmlns:xm="http://schemas.microsoft.com/office/excel/2006/main">
          <x14:cfRule type="dataBar" id="{929BA3AC-6E81-43B8-97C0-2432EAA086F9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S2136</xm:sqref>
        </x14:conditionalFormatting>
        <x14:conditionalFormatting xmlns:xm="http://schemas.microsoft.com/office/excel/2006/main">
          <x14:cfRule type="dataBar" id="{2DCC00B7-1E4D-49FF-B034-3D4ADC529B4F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S2138</xm:sqref>
        </x14:conditionalFormatting>
        <x14:conditionalFormatting xmlns:xm="http://schemas.microsoft.com/office/excel/2006/main">
          <x14:cfRule type="dataBar" id="{6D0BCD4C-1319-4D4F-8268-F20032840818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S2139</xm:sqref>
        </x14:conditionalFormatting>
        <x14:conditionalFormatting xmlns:xm="http://schemas.microsoft.com/office/excel/2006/main">
          <x14:cfRule type="dataBar" id="{CEC325A0-3D0D-4871-B73C-7B8268594054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S2140</xm:sqref>
        </x14:conditionalFormatting>
        <x14:conditionalFormatting xmlns:xm="http://schemas.microsoft.com/office/excel/2006/main">
          <x14:cfRule type="dataBar" id="{5F5518B8-0ECC-4E9C-817E-EA9A0B6AC3CF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S2142</xm:sqref>
        </x14:conditionalFormatting>
        <x14:conditionalFormatting xmlns:xm="http://schemas.microsoft.com/office/excel/2006/main">
          <x14:cfRule type="dataBar" id="{4D44FFB1-DF7B-4D56-B8C2-8C2556D2B7B9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S2155</xm:sqref>
        </x14:conditionalFormatting>
        <x14:conditionalFormatting xmlns:xm="http://schemas.microsoft.com/office/excel/2006/main">
          <x14:cfRule type="dataBar" id="{AFAC659D-CEB2-410E-AB1B-60429B545F85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S2158</xm:sqref>
        </x14:conditionalFormatting>
        <x14:conditionalFormatting xmlns:xm="http://schemas.microsoft.com/office/excel/2006/main">
          <x14:cfRule type="dataBar" id="{FD6A91D1-D403-448D-88BB-E844E68BEA00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S2160</xm:sqref>
        </x14:conditionalFormatting>
        <x14:conditionalFormatting xmlns:xm="http://schemas.microsoft.com/office/excel/2006/main">
          <x14:cfRule type="dataBar" id="{45615FDF-A176-4CCE-98EB-8C6341A55D55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S2163</xm:sqref>
        </x14:conditionalFormatting>
        <x14:conditionalFormatting xmlns:xm="http://schemas.microsoft.com/office/excel/2006/main">
          <x14:cfRule type="dataBar" id="{8B14CD0E-E5A6-45AF-B66E-36AB239419FF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S2165</xm:sqref>
        </x14:conditionalFormatting>
        <x14:conditionalFormatting xmlns:xm="http://schemas.microsoft.com/office/excel/2006/main">
          <x14:cfRule type="dataBar" id="{41567B5E-0CFD-4B89-AB70-9C74A9B11D50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S2166</xm:sqref>
        </x14:conditionalFormatting>
        <x14:conditionalFormatting xmlns:xm="http://schemas.microsoft.com/office/excel/2006/main">
          <x14:cfRule type="dataBar" id="{8F9DCD8B-9BCD-4483-B149-32FDF650EB2C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S2156</xm:sqref>
        </x14:conditionalFormatting>
        <x14:conditionalFormatting xmlns:xm="http://schemas.microsoft.com/office/excel/2006/main">
          <x14:cfRule type="dataBar" id="{96634CEB-BB31-4176-A83B-F64D34A2F8F6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S2157</xm:sqref>
        </x14:conditionalFormatting>
        <x14:conditionalFormatting xmlns:xm="http://schemas.microsoft.com/office/excel/2006/main">
          <x14:cfRule type="dataBar" id="{042EE94B-CF19-4743-9580-1EB145630F65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S2159</xm:sqref>
        </x14:conditionalFormatting>
        <x14:conditionalFormatting xmlns:xm="http://schemas.microsoft.com/office/excel/2006/main">
          <x14:cfRule type="dataBar" id="{7854C2C1-8AFB-461B-97DD-0D8E6F2DC289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S2162</xm:sqref>
        </x14:conditionalFormatting>
        <x14:conditionalFormatting xmlns:xm="http://schemas.microsoft.com/office/excel/2006/main">
          <x14:cfRule type="dataBar" id="{D8A9C985-57B5-4216-AAC1-ECB8AE884D2F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S2161</xm:sqref>
        </x14:conditionalFormatting>
        <x14:conditionalFormatting xmlns:xm="http://schemas.microsoft.com/office/excel/2006/main">
          <x14:cfRule type="dataBar" id="{E13242EE-3E68-4A23-A8C2-5317D6CF66B8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S2164</xm:sqref>
        </x14:conditionalFormatting>
        <x14:conditionalFormatting xmlns:xm="http://schemas.microsoft.com/office/excel/2006/main">
          <x14:cfRule type="dataBar" id="{558876D3-FC4E-4F18-B5AE-39DB0F34D896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S2168</xm:sqref>
        </x14:conditionalFormatting>
        <x14:conditionalFormatting xmlns:xm="http://schemas.microsoft.com/office/excel/2006/main">
          <x14:cfRule type="dataBar" id="{C8932578-3242-4A71-9871-28C5E50F0842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S2169</xm:sqref>
        </x14:conditionalFormatting>
        <x14:conditionalFormatting xmlns:xm="http://schemas.microsoft.com/office/excel/2006/main">
          <x14:cfRule type="dataBar" id="{93D519DE-BCE3-441F-95A7-32B89B79A1CB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S2172</xm:sqref>
        </x14:conditionalFormatting>
        <x14:conditionalFormatting xmlns:xm="http://schemas.microsoft.com/office/excel/2006/main">
          <x14:cfRule type="dataBar" id="{67CA9F9A-9129-4B1D-8D21-68301D1D444F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S2174</xm:sqref>
        </x14:conditionalFormatting>
        <x14:conditionalFormatting xmlns:xm="http://schemas.microsoft.com/office/excel/2006/main">
          <x14:cfRule type="dataBar" id="{9D8F4DB4-C1D7-4452-8581-C44DE6473ADA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S2177</xm:sqref>
        </x14:conditionalFormatting>
        <x14:conditionalFormatting xmlns:xm="http://schemas.microsoft.com/office/excel/2006/main">
          <x14:cfRule type="dataBar" id="{92E4F30F-21E3-4033-B2BD-802048F0CA4D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S2179</xm:sqref>
        </x14:conditionalFormatting>
        <x14:conditionalFormatting xmlns:xm="http://schemas.microsoft.com/office/excel/2006/main">
          <x14:cfRule type="dataBar" id="{C79FAF26-4DEB-4D66-87D6-29CC40A7677F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S2180</xm:sqref>
        </x14:conditionalFormatting>
        <x14:conditionalFormatting xmlns:xm="http://schemas.microsoft.com/office/excel/2006/main">
          <x14:cfRule type="dataBar" id="{63D5E4E4-10C2-4E57-A26A-442E61C60896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S2170</xm:sqref>
        </x14:conditionalFormatting>
        <x14:conditionalFormatting xmlns:xm="http://schemas.microsoft.com/office/excel/2006/main">
          <x14:cfRule type="dataBar" id="{ECA7395E-090E-4FF1-96CC-D6786313126B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S2171</xm:sqref>
        </x14:conditionalFormatting>
        <x14:conditionalFormatting xmlns:xm="http://schemas.microsoft.com/office/excel/2006/main">
          <x14:cfRule type="dataBar" id="{3AB3B157-3E47-480A-8D12-5ADFBF2AB85A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S2173</xm:sqref>
        </x14:conditionalFormatting>
        <x14:conditionalFormatting xmlns:xm="http://schemas.microsoft.com/office/excel/2006/main">
          <x14:cfRule type="dataBar" id="{A28B7F6D-1892-4366-B984-61EF7AB0DAC1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S2176</xm:sqref>
        </x14:conditionalFormatting>
        <x14:conditionalFormatting xmlns:xm="http://schemas.microsoft.com/office/excel/2006/main">
          <x14:cfRule type="dataBar" id="{CD3324B4-8E7D-42E4-A66E-885AF3AC81C6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S2175</xm:sqref>
        </x14:conditionalFormatting>
        <x14:conditionalFormatting xmlns:xm="http://schemas.microsoft.com/office/excel/2006/main">
          <x14:cfRule type="dataBar" id="{85984641-876B-4484-BF7B-D1E284239D1A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S2178</xm:sqref>
        </x14:conditionalFormatting>
        <x14:conditionalFormatting xmlns:xm="http://schemas.microsoft.com/office/excel/2006/main">
          <x14:cfRule type="dataBar" id="{5DD8257E-15EC-4902-8845-8AEB4601A949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S2197</xm:sqref>
        </x14:conditionalFormatting>
        <x14:conditionalFormatting xmlns:xm="http://schemas.microsoft.com/office/excel/2006/main">
          <x14:cfRule type="dataBar" id="{7581CE8B-763E-44F3-A263-6F19ABEFF4AF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S2200</xm:sqref>
        </x14:conditionalFormatting>
        <x14:conditionalFormatting xmlns:xm="http://schemas.microsoft.com/office/excel/2006/main">
          <x14:cfRule type="dataBar" id="{CED2819F-32FD-4B91-947E-1834119A513B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S2202</xm:sqref>
        </x14:conditionalFormatting>
        <x14:conditionalFormatting xmlns:xm="http://schemas.microsoft.com/office/excel/2006/main">
          <x14:cfRule type="dataBar" id="{832BABAE-1195-4442-8E2C-CB3E46FA0C64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S2184</xm:sqref>
        </x14:conditionalFormatting>
        <x14:conditionalFormatting xmlns:xm="http://schemas.microsoft.com/office/excel/2006/main">
          <x14:cfRule type="dataBar" id="{E300A3C3-37F3-41E1-AB49-507BAC76A633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S2187</xm:sqref>
        </x14:conditionalFormatting>
        <x14:conditionalFormatting xmlns:xm="http://schemas.microsoft.com/office/excel/2006/main">
          <x14:cfRule type="dataBar" id="{DCAB8D05-360A-4DDE-99C7-846E5CE62647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S2189</xm:sqref>
        </x14:conditionalFormatting>
        <x14:conditionalFormatting xmlns:xm="http://schemas.microsoft.com/office/excel/2006/main">
          <x14:cfRule type="dataBar" id="{017066DC-A317-4E21-9F57-C6C7E9B21907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S2192</xm:sqref>
        </x14:conditionalFormatting>
        <x14:conditionalFormatting xmlns:xm="http://schemas.microsoft.com/office/excel/2006/main">
          <x14:cfRule type="dataBar" id="{20F35A4A-8A58-4A3A-89B6-BCC4FA3681DA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S2194</xm:sqref>
        </x14:conditionalFormatting>
        <x14:conditionalFormatting xmlns:xm="http://schemas.microsoft.com/office/excel/2006/main">
          <x14:cfRule type="dataBar" id="{7462074E-8EC3-4A2B-850A-0BB0DD68A0FA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S2195</xm:sqref>
        </x14:conditionalFormatting>
        <x14:conditionalFormatting xmlns:xm="http://schemas.microsoft.com/office/excel/2006/main">
          <x14:cfRule type="dataBar" id="{C6EB7578-141A-4967-BF70-B6CF2453B55A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S2185</xm:sqref>
        </x14:conditionalFormatting>
        <x14:conditionalFormatting xmlns:xm="http://schemas.microsoft.com/office/excel/2006/main">
          <x14:cfRule type="dataBar" id="{D05B9758-F2C0-40D6-B956-7FE03A9A2D22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S2186</xm:sqref>
        </x14:conditionalFormatting>
        <x14:conditionalFormatting xmlns:xm="http://schemas.microsoft.com/office/excel/2006/main">
          <x14:cfRule type="dataBar" id="{F87A593D-341A-4832-A342-F7DCBA136B44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S2188</xm:sqref>
        </x14:conditionalFormatting>
        <x14:conditionalFormatting xmlns:xm="http://schemas.microsoft.com/office/excel/2006/main">
          <x14:cfRule type="dataBar" id="{8F249DCA-D292-4C4D-9709-10EEA048D47F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S2191</xm:sqref>
        </x14:conditionalFormatting>
        <x14:conditionalFormatting xmlns:xm="http://schemas.microsoft.com/office/excel/2006/main">
          <x14:cfRule type="dataBar" id="{0092557D-DFC6-49E4-BBEC-C53CA7B9E9C0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S2190</xm:sqref>
        </x14:conditionalFormatting>
        <x14:conditionalFormatting xmlns:xm="http://schemas.microsoft.com/office/excel/2006/main">
          <x14:cfRule type="dataBar" id="{27C72CD1-432A-46F3-B987-04FF3A492B55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S2193</xm:sqref>
        </x14:conditionalFormatting>
        <x14:conditionalFormatting xmlns:xm="http://schemas.microsoft.com/office/excel/2006/main">
          <x14:cfRule type="dataBar" id="{7BB964CC-E12B-4E0F-B9A7-655AD297CC9F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S2198</xm:sqref>
        </x14:conditionalFormatting>
        <x14:conditionalFormatting xmlns:xm="http://schemas.microsoft.com/office/excel/2006/main">
          <x14:cfRule type="dataBar" id="{DD87661D-01FD-4860-BEAA-45AFF6B704A6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S2199</xm:sqref>
        </x14:conditionalFormatting>
        <x14:conditionalFormatting xmlns:xm="http://schemas.microsoft.com/office/excel/2006/main">
          <x14:cfRule type="dataBar" id="{468A2C4E-2251-4C1D-A208-02EC4F346C22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S2201</xm:sqref>
        </x14:conditionalFormatting>
        <x14:conditionalFormatting xmlns:xm="http://schemas.microsoft.com/office/excel/2006/main">
          <x14:cfRule type="dataBar" id="{6BF94777-BAEC-4F90-B7AE-3AACB8C416F9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S2204</xm:sqref>
        </x14:conditionalFormatting>
        <x14:conditionalFormatting xmlns:xm="http://schemas.microsoft.com/office/excel/2006/main">
          <x14:cfRule type="dataBar" id="{F1E72C1B-351F-4FB8-8397-C75E836B5AFC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S2203</xm:sqref>
        </x14:conditionalFormatting>
        <x14:conditionalFormatting xmlns:xm="http://schemas.microsoft.com/office/excel/2006/main">
          <x14:cfRule type="dataBar" id="{D7742F4F-E9D0-45E1-86EC-77AF79738D2F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S2181</xm:sqref>
        </x14:conditionalFormatting>
        <x14:conditionalFormatting xmlns:xm="http://schemas.microsoft.com/office/excel/2006/main">
          <x14:cfRule type="dataBar" id="{60506D35-64CC-4C2B-A340-08DE5F4C5E67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S2210:S2211</xm:sqref>
        </x14:conditionalFormatting>
        <x14:conditionalFormatting xmlns:xm="http://schemas.microsoft.com/office/excel/2006/main">
          <x14:cfRule type="dataBar" id="{102C4104-CB77-4943-913D-6E398F3DF5D4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S2212</xm:sqref>
        </x14:conditionalFormatting>
        <x14:conditionalFormatting xmlns:xm="http://schemas.microsoft.com/office/excel/2006/main">
          <x14:cfRule type="dataBar" id="{E2B16DF3-0AA7-494E-AC65-9432A59C28B1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S2209</xm:sqref>
        </x14:conditionalFormatting>
        <x14:conditionalFormatting xmlns:xm="http://schemas.microsoft.com/office/excel/2006/main">
          <x14:cfRule type="dataBar" id="{E2F47F4A-D0DA-4CB5-8E0D-6CCF5D9751A1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S2213</xm:sqref>
        </x14:conditionalFormatting>
        <x14:conditionalFormatting xmlns:xm="http://schemas.microsoft.com/office/excel/2006/main">
          <x14:cfRule type="dataBar" id="{DE4469BE-BF7C-411B-9849-32ECFAD8172F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S2227</xm:sqref>
        </x14:conditionalFormatting>
        <x14:conditionalFormatting xmlns:xm="http://schemas.microsoft.com/office/excel/2006/main">
          <x14:cfRule type="dataBar" id="{6B93BFD7-F8EE-48D3-8B90-DE6FBDDBC138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S2226</xm:sqref>
        </x14:conditionalFormatting>
        <x14:conditionalFormatting xmlns:xm="http://schemas.microsoft.com/office/excel/2006/main">
          <x14:cfRule type="dataBar" id="{24017B78-FA9A-400A-8F60-5E5E19E25299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S2225</xm:sqref>
        </x14:conditionalFormatting>
        <x14:conditionalFormatting xmlns:xm="http://schemas.microsoft.com/office/excel/2006/main">
          <x14:cfRule type="dataBar" id="{AB95540E-F919-4884-B885-CD1BCD320291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S2224</xm:sqref>
        </x14:conditionalFormatting>
        <x14:conditionalFormatting xmlns:xm="http://schemas.microsoft.com/office/excel/2006/main">
          <x14:cfRule type="dataBar" id="{746CE6C9-06EF-403A-A855-B6B09F446117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S2222</xm:sqref>
        </x14:conditionalFormatting>
        <x14:conditionalFormatting xmlns:xm="http://schemas.microsoft.com/office/excel/2006/main">
          <x14:cfRule type="dataBar" id="{6DF51ACE-4155-46FF-BEE7-D49CB35AC1B3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S2219</xm:sqref>
        </x14:conditionalFormatting>
        <x14:conditionalFormatting xmlns:xm="http://schemas.microsoft.com/office/excel/2006/main">
          <x14:cfRule type="dataBar" id="{FF8E7E98-2E12-491A-89CE-325D95A3B6D5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S2217</xm:sqref>
        </x14:conditionalFormatting>
        <x14:conditionalFormatting xmlns:xm="http://schemas.microsoft.com/office/excel/2006/main">
          <x14:cfRule type="dataBar" id="{A56E1443-EF50-4E70-BDFB-E178901B2277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S2214</xm:sqref>
        </x14:conditionalFormatting>
        <x14:conditionalFormatting xmlns:xm="http://schemas.microsoft.com/office/excel/2006/main">
          <x14:cfRule type="dataBar" id="{FA4066D1-E9A5-423A-A269-84115793B5B2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S2205</xm:sqref>
        </x14:conditionalFormatting>
        <x14:conditionalFormatting xmlns:xm="http://schemas.microsoft.com/office/excel/2006/main">
          <x14:cfRule type="dataBar" id="{04F2E1DE-C949-42CE-8F1B-2CA931695AF7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S2207</xm:sqref>
        </x14:conditionalFormatting>
        <x14:conditionalFormatting xmlns:xm="http://schemas.microsoft.com/office/excel/2006/main">
          <x14:cfRule type="dataBar" id="{FD30D952-73E3-4B46-8CCC-D5F1BF042916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S2208</xm:sqref>
        </x14:conditionalFormatting>
        <x14:conditionalFormatting xmlns:xm="http://schemas.microsoft.com/office/excel/2006/main">
          <x14:cfRule type="dataBar" id="{494FD578-703A-4AF1-8E5E-71E80F453A40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S2215:S2216</xm:sqref>
        </x14:conditionalFormatting>
        <x14:conditionalFormatting xmlns:xm="http://schemas.microsoft.com/office/excel/2006/main">
          <x14:cfRule type="dataBar" id="{DDB84B12-CA0C-49FA-87F4-067C20A2BE5C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S2218</xm:sqref>
        </x14:conditionalFormatting>
        <x14:conditionalFormatting xmlns:xm="http://schemas.microsoft.com/office/excel/2006/main">
          <x14:cfRule type="dataBar" id="{8983A385-5EA5-4D93-B02F-E760B7A1DB54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S2221</xm:sqref>
        </x14:conditionalFormatting>
        <x14:conditionalFormatting xmlns:xm="http://schemas.microsoft.com/office/excel/2006/main">
          <x14:cfRule type="dataBar" id="{8214404D-8F27-4EB0-80DB-0E90082B95CF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S2220</xm:sqref>
        </x14:conditionalFormatting>
        <x14:conditionalFormatting xmlns:xm="http://schemas.microsoft.com/office/excel/2006/main">
          <x14:cfRule type="dataBar" id="{C8BA0E81-E55C-4257-978F-35B383B408CE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S2223</xm:sqref>
        </x14:conditionalFormatting>
        <x14:conditionalFormatting xmlns:xm="http://schemas.microsoft.com/office/excel/2006/main">
          <x14:cfRule type="dataBar" id="{84C6F1C3-1B05-4431-992F-3B06D0CD545E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S2206</xm:sqref>
        </x14:conditionalFormatting>
        <x14:conditionalFormatting xmlns:xm="http://schemas.microsoft.com/office/excel/2006/main">
          <x14:cfRule type="dataBar" id="{851770F1-7760-458D-9BC4-CF2C7BA1128C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S2228:S2230</xm:sqref>
        </x14:conditionalFormatting>
        <x14:conditionalFormatting xmlns:xm="http://schemas.microsoft.com/office/excel/2006/main">
          <x14:cfRule type="dataBar" id="{BBBEEC5E-07F7-43A5-AEB7-5222357EEBA0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S2243</xm:sqref>
        </x14:conditionalFormatting>
        <x14:conditionalFormatting xmlns:xm="http://schemas.microsoft.com/office/excel/2006/main">
          <x14:cfRule type="dataBar" id="{71A4DBD1-8614-45AD-A9EF-E895BB07CD33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S2244</xm:sqref>
        </x14:conditionalFormatting>
        <x14:conditionalFormatting xmlns:xm="http://schemas.microsoft.com/office/excel/2006/main">
          <x14:cfRule type="dataBar" id="{F91F999C-3224-4D4D-ACAD-3527373B85F9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S2259</xm:sqref>
        </x14:conditionalFormatting>
        <x14:conditionalFormatting xmlns:xm="http://schemas.microsoft.com/office/excel/2006/main">
          <x14:cfRule type="dataBar" id="{F3392A04-014D-4018-B950-DCE629E2B6C5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S2233</xm:sqref>
        </x14:conditionalFormatting>
        <x14:conditionalFormatting xmlns:xm="http://schemas.microsoft.com/office/excel/2006/main">
          <x14:cfRule type="dataBar" id="{63E04F7C-29E7-498F-B9EE-B1EC44159C5B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S2235</xm:sqref>
        </x14:conditionalFormatting>
        <x14:conditionalFormatting xmlns:xm="http://schemas.microsoft.com/office/excel/2006/main">
          <x14:cfRule type="dataBar" id="{CC51A3D7-B715-4AE9-A979-8499341FD34D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S2238</xm:sqref>
        </x14:conditionalFormatting>
        <x14:conditionalFormatting xmlns:xm="http://schemas.microsoft.com/office/excel/2006/main">
          <x14:cfRule type="dataBar" id="{E4B627DB-9149-4B7A-80EF-04883FF91F77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S2240</xm:sqref>
        </x14:conditionalFormatting>
        <x14:conditionalFormatting xmlns:xm="http://schemas.microsoft.com/office/excel/2006/main">
          <x14:cfRule type="dataBar" id="{5FEA98BE-8BB2-4D12-A308-539AC9EDF196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S2241</xm:sqref>
        </x14:conditionalFormatting>
        <x14:conditionalFormatting xmlns:xm="http://schemas.microsoft.com/office/excel/2006/main">
          <x14:cfRule type="dataBar" id="{ACF10720-3DD5-4394-B712-3DC5FE1F6DA3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S2242</xm:sqref>
        </x14:conditionalFormatting>
        <x14:conditionalFormatting xmlns:xm="http://schemas.microsoft.com/office/excel/2006/main">
          <x14:cfRule type="dataBar" id="{A65B72F7-F35B-48BA-8F94-B195FA9E53B9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S2245</xm:sqref>
        </x14:conditionalFormatting>
        <x14:conditionalFormatting xmlns:xm="http://schemas.microsoft.com/office/excel/2006/main">
          <x14:cfRule type="dataBar" id="{C87FB2C2-AC71-479B-B432-F9FA011BB783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S2248</xm:sqref>
        </x14:conditionalFormatting>
        <x14:conditionalFormatting xmlns:xm="http://schemas.microsoft.com/office/excel/2006/main">
          <x14:cfRule type="dataBar" id="{39416392-C45D-402B-8855-985F6DA6FB41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S2250</xm:sqref>
        </x14:conditionalFormatting>
        <x14:conditionalFormatting xmlns:xm="http://schemas.microsoft.com/office/excel/2006/main">
          <x14:cfRule type="dataBar" id="{3CB1B6FE-50C5-4DF5-94A6-0B57EF14F226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S2254</xm:sqref>
        </x14:conditionalFormatting>
        <x14:conditionalFormatting xmlns:xm="http://schemas.microsoft.com/office/excel/2006/main">
          <x14:cfRule type="dataBar" id="{88286D02-055C-47E9-90FE-4F59727EDB32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S2256</xm:sqref>
        </x14:conditionalFormatting>
        <x14:conditionalFormatting xmlns:xm="http://schemas.microsoft.com/office/excel/2006/main">
          <x14:cfRule type="dataBar" id="{729B1FCB-911F-476E-BDFB-DF5D7CD866DB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S2257</xm:sqref>
        </x14:conditionalFormatting>
        <x14:conditionalFormatting xmlns:xm="http://schemas.microsoft.com/office/excel/2006/main">
          <x14:cfRule type="dataBar" id="{F3FA6F6F-7174-4E54-8309-B56225FDEC20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S2258</xm:sqref>
        </x14:conditionalFormatting>
        <x14:conditionalFormatting xmlns:xm="http://schemas.microsoft.com/office/excel/2006/main">
          <x14:cfRule type="dataBar" id="{71AB5415-06C9-4C4D-A11F-7AF039E9B726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S2267</xm:sqref>
        </x14:conditionalFormatting>
        <x14:conditionalFormatting xmlns:xm="http://schemas.microsoft.com/office/excel/2006/main">
          <x14:cfRule type="dataBar" id="{C4DC4F71-05EA-4D5B-AF7E-B6CB9B9C6B8A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S2283</xm:sqref>
        </x14:conditionalFormatting>
        <x14:conditionalFormatting xmlns:xm="http://schemas.microsoft.com/office/excel/2006/main">
          <x14:cfRule type="dataBar" id="{81EC2DAE-EE72-4AFB-9D06-2C537B1C9232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S2286</xm:sqref>
        </x14:conditionalFormatting>
        <x14:conditionalFormatting xmlns:xm="http://schemas.microsoft.com/office/excel/2006/main">
          <x14:cfRule type="dataBar" id="{9007301B-1026-4ACA-B9C4-D88CC065FBE1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S2231</xm:sqref>
        </x14:conditionalFormatting>
        <x14:conditionalFormatting xmlns:xm="http://schemas.microsoft.com/office/excel/2006/main">
          <x14:cfRule type="dataBar" id="{7C00BEB5-4DF8-4DC8-A329-1E42578B1EB2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S2232</xm:sqref>
        </x14:conditionalFormatting>
        <x14:conditionalFormatting xmlns:xm="http://schemas.microsoft.com/office/excel/2006/main">
          <x14:cfRule type="dataBar" id="{AC36D81C-2E6C-434C-BE44-ED8FD5F4D682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S2234</xm:sqref>
        </x14:conditionalFormatting>
        <x14:conditionalFormatting xmlns:xm="http://schemas.microsoft.com/office/excel/2006/main">
          <x14:cfRule type="dataBar" id="{39482B9B-0F94-430F-B945-8E9C35ED6EC5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S2237</xm:sqref>
        </x14:conditionalFormatting>
        <x14:conditionalFormatting xmlns:xm="http://schemas.microsoft.com/office/excel/2006/main">
          <x14:cfRule type="dataBar" id="{5D395279-59B5-4FE2-811C-ADACA4E176C3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S2236</xm:sqref>
        </x14:conditionalFormatting>
        <x14:conditionalFormatting xmlns:xm="http://schemas.microsoft.com/office/excel/2006/main">
          <x14:cfRule type="dataBar" id="{A9D19AB1-B39F-4258-ADB4-D369D85FE062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S2239</xm:sqref>
        </x14:conditionalFormatting>
        <x14:conditionalFormatting xmlns:xm="http://schemas.microsoft.com/office/excel/2006/main">
          <x14:cfRule type="dataBar" id="{82173869-70BF-4154-851A-200DE28EDB23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S2246</xm:sqref>
        </x14:conditionalFormatting>
        <x14:conditionalFormatting xmlns:xm="http://schemas.microsoft.com/office/excel/2006/main">
          <x14:cfRule type="dataBar" id="{77C48CAF-4610-46E2-AA97-BB29CB4D3C3E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S2247</xm:sqref>
        </x14:conditionalFormatting>
        <x14:conditionalFormatting xmlns:xm="http://schemas.microsoft.com/office/excel/2006/main">
          <x14:cfRule type="dataBar" id="{0AC5A0AE-A228-4FFE-ACB9-8C3F2C851167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S2249</xm:sqref>
        </x14:conditionalFormatting>
        <x14:conditionalFormatting xmlns:xm="http://schemas.microsoft.com/office/excel/2006/main">
          <x14:cfRule type="dataBar" id="{1798A16A-70D4-46A1-9069-880FBD2CE9FA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S2251</xm:sqref>
        </x14:conditionalFormatting>
        <x14:conditionalFormatting xmlns:xm="http://schemas.microsoft.com/office/excel/2006/main">
          <x14:cfRule type="dataBar" id="{D18F6852-E1C9-4116-86C5-0117AFAAA75B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S2252</xm:sqref>
        </x14:conditionalFormatting>
        <x14:conditionalFormatting xmlns:xm="http://schemas.microsoft.com/office/excel/2006/main">
          <x14:cfRule type="dataBar" id="{23FE4519-C6B4-4DBD-AFA5-6B6D98DA9EB2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S2253</xm:sqref>
        </x14:conditionalFormatting>
        <x14:conditionalFormatting xmlns:xm="http://schemas.microsoft.com/office/excel/2006/main">
          <x14:cfRule type="dataBar" id="{65AC983B-3BF6-4089-9F1D-E20A5294A8AD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S2255</xm:sqref>
        </x14:conditionalFormatting>
        <x14:conditionalFormatting xmlns:xm="http://schemas.microsoft.com/office/excel/2006/main">
          <x14:cfRule type="dataBar" id="{EC2436C3-57FA-4B95-829F-059D23B9EFEB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S2262</xm:sqref>
        </x14:conditionalFormatting>
        <x14:conditionalFormatting xmlns:xm="http://schemas.microsoft.com/office/excel/2006/main">
          <x14:cfRule type="dataBar" id="{32EE6C1E-084B-4ED0-A29B-D1DF8CDE0B5C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S2264</xm:sqref>
        </x14:conditionalFormatting>
        <x14:conditionalFormatting xmlns:xm="http://schemas.microsoft.com/office/excel/2006/main">
          <x14:cfRule type="dataBar" id="{66713097-ABE3-4743-B768-FE746EFA7951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S2265</xm:sqref>
        </x14:conditionalFormatting>
        <x14:conditionalFormatting xmlns:xm="http://schemas.microsoft.com/office/excel/2006/main">
          <x14:cfRule type="dataBar" id="{D0121B5D-E494-424A-BF02-B6C8D1121551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S2261</xm:sqref>
        </x14:conditionalFormatting>
        <x14:conditionalFormatting xmlns:xm="http://schemas.microsoft.com/office/excel/2006/main">
          <x14:cfRule type="dataBar" id="{B0D096C9-36D5-437F-AED9-1C116AAA51F5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S2260</xm:sqref>
        </x14:conditionalFormatting>
        <x14:conditionalFormatting xmlns:xm="http://schemas.microsoft.com/office/excel/2006/main">
          <x14:cfRule type="dataBar" id="{220A4BAB-ECB3-4035-BAC9-341CBF5E74DE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S2263</xm:sqref>
        </x14:conditionalFormatting>
        <x14:conditionalFormatting xmlns:xm="http://schemas.microsoft.com/office/excel/2006/main">
          <x14:cfRule type="dataBar" id="{702AFCE8-AC13-4464-86B0-F4AB0A9374E5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S2270</xm:sqref>
        </x14:conditionalFormatting>
        <x14:conditionalFormatting xmlns:xm="http://schemas.microsoft.com/office/excel/2006/main">
          <x14:cfRule type="dataBar" id="{A0A4B9C2-2A5E-4510-A619-E521E33A83A4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S2271</xm:sqref>
        </x14:conditionalFormatting>
        <x14:conditionalFormatting xmlns:xm="http://schemas.microsoft.com/office/excel/2006/main">
          <x14:cfRule type="dataBar" id="{85F460A5-BA13-4922-BA6F-AF2B4EEDB2BB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S2274</xm:sqref>
        </x14:conditionalFormatting>
        <x14:conditionalFormatting xmlns:xm="http://schemas.microsoft.com/office/excel/2006/main">
          <x14:cfRule type="dataBar" id="{48BDB9DC-12AE-4C86-99DF-9D6BC4B99776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S2276</xm:sqref>
        </x14:conditionalFormatting>
        <x14:conditionalFormatting xmlns:xm="http://schemas.microsoft.com/office/excel/2006/main">
          <x14:cfRule type="dataBar" id="{1C07FD0E-ACFB-4DC7-B7A3-AD2EFF0753DA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S2279</xm:sqref>
        </x14:conditionalFormatting>
        <x14:conditionalFormatting xmlns:xm="http://schemas.microsoft.com/office/excel/2006/main">
          <x14:cfRule type="dataBar" id="{FDEC7D98-E579-4710-9B16-7FA91C7639E3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S2281</xm:sqref>
        </x14:conditionalFormatting>
        <x14:conditionalFormatting xmlns:xm="http://schemas.microsoft.com/office/excel/2006/main">
          <x14:cfRule type="dataBar" id="{BAAC0C15-D6DC-4612-A13B-53AAC93EB212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S2282</xm:sqref>
        </x14:conditionalFormatting>
        <x14:conditionalFormatting xmlns:xm="http://schemas.microsoft.com/office/excel/2006/main">
          <x14:cfRule type="dataBar" id="{652F0CB9-D9FF-4757-AC89-4872BA84572C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S2272</xm:sqref>
        </x14:conditionalFormatting>
        <x14:conditionalFormatting xmlns:xm="http://schemas.microsoft.com/office/excel/2006/main">
          <x14:cfRule type="dataBar" id="{0BB5ED96-C432-48DD-B8C4-260A90B20CE3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S2273</xm:sqref>
        </x14:conditionalFormatting>
        <x14:conditionalFormatting xmlns:xm="http://schemas.microsoft.com/office/excel/2006/main">
          <x14:cfRule type="dataBar" id="{BB58E1C9-E06F-422C-BDF7-AB5028D08447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S2275</xm:sqref>
        </x14:conditionalFormatting>
        <x14:conditionalFormatting xmlns:xm="http://schemas.microsoft.com/office/excel/2006/main">
          <x14:cfRule type="dataBar" id="{8AA44D32-ABE3-4D64-B3FC-36A3119B837D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S2278</xm:sqref>
        </x14:conditionalFormatting>
        <x14:conditionalFormatting xmlns:xm="http://schemas.microsoft.com/office/excel/2006/main">
          <x14:cfRule type="dataBar" id="{16DBD181-5BCE-472E-A539-4045D4DB1834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S2277</xm:sqref>
        </x14:conditionalFormatting>
        <x14:conditionalFormatting xmlns:xm="http://schemas.microsoft.com/office/excel/2006/main">
          <x14:cfRule type="dataBar" id="{552040AF-0C87-4B69-9B20-A061EDFE95A4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S2280</xm:sqref>
        </x14:conditionalFormatting>
        <x14:conditionalFormatting xmlns:xm="http://schemas.microsoft.com/office/excel/2006/main">
          <x14:cfRule type="dataBar" id="{0EDD3CAC-C2F0-4113-A1E9-2F4DC6F7B711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S2289</xm:sqref>
        </x14:conditionalFormatting>
        <x14:conditionalFormatting xmlns:xm="http://schemas.microsoft.com/office/excel/2006/main">
          <x14:cfRule type="dataBar" id="{FA38D910-6D82-4CB2-8F0E-DC47E712A227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S2266</xm:sqref>
        </x14:conditionalFormatting>
        <x14:conditionalFormatting xmlns:xm="http://schemas.microsoft.com/office/excel/2006/main">
          <x14:cfRule type="dataBar" id="{50255B4C-2193-4CF7-9C63-FCDF4B586071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S2268</xm:sqref>
        </x14:conditionalFormatting>
        <x14:conditionalFormatting xmlns:xm="http://schemas.microsoft.com/office/excel/2006/main">
          <x14:cfRule type="dataBar" id="{1C5A8C0F-6201-4174-9A04-4D9D67C645DD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S2284</xm:sqref>
        </x14:conditionalFormatting>
        <x14:conditionalFormatting xmlns:xm="http://schemas.microsoft.com/office/excel/2006/main">
          <x14:cfRule type="dataBar" id="{CB55A973-78FC-4057-9AB2-204B483A8FAF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S2285</xm:sqref>
        </x14:conditionalFormatting>
        <x14:conditionalFormatting xmlns:xm="http://schemas.microsoft.com/office/excel/2006/main">
          <x14:cfRule type="dataBar" id="{271ECEE7-4E14-4ABD-9CA4-E9A96FBB72A5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S2287</xm:sqref>
        </x14:conditionalFormatting>
        <x14:conditionalFormatting xmlns:xm="http://schemas.microsoft.com/office/excel/2006/main">
          <x14:cfRule type="dataBar" id="{8FB608DD-0EB5-4834-9527-AD0BAF9481A9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S2288</xm:sqref>
        </x14:conditionalFormatting>
        <x14:conditionalFormatting xmlns:xm="http://schemas.microsoft.com/office/excel/2006/main">
          <x14:cfRule type="dataBar" id="{D07D6FDC-9A54-4A65-93C7-2796ED7F5E90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S2269</xm:sqref>
        </x14:conditionalFormatting>
        <x14:conditionalFormatting xmlns:xm="http://schemas.microsoft.com/office/excel/2006/main">
          <x14:cfRule type="dataBar" id="{A21D5D47-7E1C-4123-885E-3A59423DF85F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S2319:S2320</xm:sqref>
        </x14:conditionalFormatting>
        <x14:conditionalFormatting xmlns:xm="http://schemas.microsoft.com/office/excel/2006/main">
          <x14:cfRule type="dataBar" id="{658EBD96-FF7A-4DD4-9C2A-6EA97A7F23A9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S2321</xm:sqref>
        </x14:conditionalFormatting>
        <x14:conditionalFormatting xmlns:xm="http://schemas.microsoft.com/office/excel/2006/main">
          <x14:cfRule type="dataBar" id="{6E7B048F-56EF-48C9-946F-0622E38672FA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S2305 S2318</xm:sqref>
        </x14:conditionalFormatting>
        <x14:conditionalFormatting xmlns:xm="http://schemas.microsoft.com/office/excel/2006/main">
          <x14:cfRule type="dataBar" id="{02309628-098F-4357-B3F1-FCAE3509A38C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S2322</xm:sqref>
        </x14:conditionalFormatting>
        <x14:conditionalFormatting xmlns:xm="http://schemas.microsoft.com/office/excel/2006/main">
          <x14:cfRule type="dataBar" id="{DC03235D-324B-4E8E-8A80-BCAD41E8A147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S2337</xm:sqref>
        </x14:conditionalFormatting>
        <x14:conditionalFormatting xmlns:xm="http://schemas.microsoft.com/office/excel/2006/main">
          <x14:cfRule type="dataBar" id="{A459A9A1-345C-4725-984C-011168D0CDA3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S2336</xm:sqref>
        </x14:conditionalFormatting>
        <x14:conditionalFormatting xmlns:xm="http://schemas.microsoft.com/office/excel/2006/main">
          <x14:cfRule type="dataBar" id="{FC91E6B3-B8E0-4FC6-8680-B5255B468D4C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S2335</xm:sqref>
        </x14:conditionalFormatting>
        <x14:conditionalFormatting xmlns:xm="http://schemas.microsoft.com/office/excel/2006/main">
          <x14:cfRule type="dataBar" id="{F9A12052-2A4F-44E6-8CAE-44EBD2EA5E55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S2334</xm:sqref>
        </x14:conditionalFormatting>
        <x14:conditionalFormatting xmlns:xm="http://schemas.microsoft.com/office/excel/2006/main">
          <x14:cfRule type="dataBar" id="{AEB588A9-2E5D-49A0-97D8-EC5934542D3C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S2332</xm:sqref>
        </x14:conditionalFormatting>
        <x14:conditionalFormatting xmlns:xm="http://schemas.microsoft.com/office/excel/2006/main">
          <x14:cfRule type="dataBar" id="{8BE04879-43C0-4D33-B9C6-D48F4FB9B0FF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S2328</xm:sqref>
        </x14:conditionalFormatting>
        <x14:conditionalFormatting xmlns:xm="http://schemas.microsoft.com/office/excel/2006/main">
          <x14:cfRule type="dataBar" id="{32306328-49EC-4943-BDC6-EF92926BD70B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S2326</xm:sqref>
        </x14:conditionalFormatting>
        <x14:conditionalFormatting xmlns:xm="http://schemas.microsoft.com/office/excel/2006/main">
          <x14:cfRule type="dataBar" id="{1BFA6CA5-601D-4856-BE87-19DB5F367E17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S2323</xm:sqref>
        </x14:conditionalFormatting>
        <x14:conditionalFormatting xmlns:xm="http://schemas.microsoft.com/office/excel/2006/main">
          <x14:cfRule type="dataBar" id="{0EDAEB20-E58C-4FEE-A7F0-DAECF341D0ED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S2306</xm:sqref>
        </x14:conditionalFormatting>
        <x14:conditionalFormatting xmlns:xm="http://schemas.microsoft.com/office/excel/2006/main">
          <x14:cfRule type="dataBar" id="{6B648C6E-938E-4331-9975-46DA23EBC654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S2309</xm:sqref>
        </x14:conditionalFormatting>
        <x14:conditionalFormatting xmlns:xm="http://schemas.microsoft.com/office/excel/2006/main">
          <x14:cfRule type="dataBar" id="{87069071-0B65-4317-8015-6BB6E714E0FD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S2311</xm:sqref>
        </x14:conditionalFormatting>
        <x14:conditionalFormatting xmlns:xm="http://schemas.microsoft.com/office/excel/2006/main">
          <x14:cfRule type="dataBar" id="{25853832-7396-4BD5-8D71-37D3057CC5B6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S2314</xm:sqref>
        </x14:conditionalFormatting>
        <x14:conditionalFormatting xmlns:xm="http://schemas.microsoft.com/office/excel/2006/main">
          <x14:cfRule type="dataBar" id="{291650EC-BCE9-4160-981B-0196FA32861B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S2316</xm:sqref>
        </x14:conditionalFormatting>
        <x14:conditionalFormatting xmlns:xm="http://schemas.microsoft.com/office/excel/2006/main">
          <x14:cfRule type="dataBar" id="{0EC05107-A2BF-44A1-B778-38E0828BBF84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S2317</xm:sqref>
        </x14:conditionalFormatting>
        <x14:conditionalFormatting xmlns:xm="http://schemas.microsoft.com/office/excel/2006/main">
          <x14:cfRule type="dataBar" id="{24982762-EEA9-4EA2-A27A-DCE34E34E6FA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S2324:S2325</xm:sqref>
        </x14:conditionalFormatting>
        <x14:conditionalFormatting xmlns:xm="http://schemas.microsoft.com/office/excel/2006/main">
          <x14:cfRule type="dataBar" id="{E0C18B24-8510-49AF-A430-A313AFBA417E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S2327</xm:sqref>
        </x14:conditionalFormatting>
        <x14:conditionalFormatting xmlns:xm="http://schemas.microsoft.com/office/excel/2006/main">
          <x14:cfRule type="dataBar" id="{067DBE9D-8FD1-40D1-9117-855388AD9D50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S2331</xm:sqref>
        </x14:conditionalFormatting>
        <x14:conditionalFormatting xmlns:xm="http://schemas.microsoft.com/office/excel/2006/main">
          <x14:cfRule type="dataBar" id="{C1B50858-6175-4534-B7A5-A4137D525373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S2329</xm:sqref>
        </x14:conditionalFormatting>
        <x14:conditionalFormatting xmlns:xm="http://schemas.microsoft.com/office/excel/2006/main">
          <x14:cfRule type="dataBar" id="{4E60E25E-9095-4002-8643-68165AD9342B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S2333</xm:sqref>
        </x14:conditionalFormatting>
        <x14:conditionalFormatting xmlns:xm="http://schemas.microsoft.com/office/excel/2006/main">
          <x14:cfRule type="dataBar" id="{46E33FC6-B860-4627-A58E-8A67CE805A92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S2292</xm:sqref>
        </x14:conditionalFormatting>
        <x14:conditionalFormatting xmlns:xm="http://schemas.microsoft.com/office/excel/2006/main">
          <x14:cfRule type="dataBar" id="{70386FEE-27A8-435D-8B2F-FFADCC93A0D9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S2294</xm:sqref>
        </x14:conditionalFormatting>
        <x14:conditionalFormatting xmlns:xm="http://schemas.microsoft.com/office/excel/2006/main">
          <x14:cfRule type="dataBar" id="{EAB9ADFF-6D3A-4C2F-89C8-D25BEE4D008B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S2301</xm:sqref>
        </x14:conditionalFormatting>
        <x14:conditionalFormatting xmlns:xm="http://schemas.microsoft.com/office/excel/2006/main">
          <x14:cfRule type="dataBar" id="{DE0EB3B2-01F7-4C84-89CA-A124DAE6B5C2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S2303</xm:sqref>
        </x14:conditionalFormatting>
        <x14:conditionalFormatting xmlns:xm="http://schemas.microsoft.com/office/excel/2006/main">
          <x14:cfRule type="dataBar" id="{6D804AFB-DDD0-4621-B614-6648A5E58726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S2304</xm:sqref>
        </x14:conditionalFormatting>
        <x14:conditionalFormatting xmlns:xm="http://schemas.microsoft.com/office/excel/2006/main">
          <x14:cfRule type="dataBar" id="{1E87D43C-2E6E-4285-8254-ADC2876BF887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S2290</xm:sqref>
        </x14:conditionalFormatting>
        <x14:conditionalFormatting xmlns:xm="http://schemas.microsoft.com/office/excel/2006/main">
          <x14:cfRule type="dataBar" id="{9398F129-3EF1-460E-81CB-251B894E98DC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S2291</xm:sqref>
        </x14:conditionalFormatting>
        <x14:conditionalFormatting xmlns:xm="http://schemas.microsoft.com/office/excel/2006/main">
          <x14:cfRule type="dataBar" id="{8E1AD362-8A8B-47FF-8B45-F053076DA9D5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S2293</xm:sqref>
        </x14:conditionalFormatting>
        <x14:conditionalFormatting xmlns:xm="http://schemas.microsoft.com/office/excel/2006/main">
          <x14:cfRule type="dataBar" id="{E639B277-BBC9-4CEA-B71F-F5FBBE3572B1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S2299</xm:sqref>
        </x14:conditionalFormatting>
        <x14:conditionalFormatting xmlns:xm="http://schemas.microsoft.com/office/excel/2006/main">
          <x14:cfRule type="dataBar" id="{64E9AFEC-BBF8-4FE2-9E70-CC003B717C8A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S2298</xm:sqref>
        </x14:conditionalFormatting>
        <x14:conditionalFormatting xmlns:xm="http://schemas.microsoft.com/office/excel/2006/main">
          <x14:cfRule type="dataBar" id="{DEA99A67-F1EC-413D-B792-5D97F21FEDC1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S2302</xm:sqref>
        </x14:conditionalFormatting>
        <x14:conditionalFormatting xmlns:xm="http://schemas.microsoft.com/office/excel/2006/main">
          <x14:cfRule type="dataBar" id="{73CDDE75-ACB9-4596-9CAA-7A8FA8A1A86E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S2307</xm:sqref>
        </x14:conditionalFormatting>
        <x14:conditionalFormatting xmlns:xm="http://schemas.microsoft.com/office/excel/2006/main">
          <x14:cfRule type="dataBar" id="{8B86B54D-10FF-4BD7-8908-A187F5B01544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S2308</xm:sqref>
        </x14:conditionalFormatting>
        <x14:conditionalFormatting xmlns:xm="http://schemas.microsoft.com/office/excel/2006/main">
          <x14:cfRule type="dataBar" id="{48FC2B51-7C51-496B-B5B9-98733F8E5BDA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S2310</xm:sqref>
        </x14:conditionalFormatting>
        <x14:conditionalFormatting xmlns:xm="http://schemas.microsoft.com/office/excel/2006/main">
          <x14:cfRule type="dataBar" id="{843E7BFE-DB4B-4718-B15B-7C4DB8D04BDC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S2313</xm:sqref>
        </x14:conditionalFormatting>
        <x14:conditionalFormatting xmlns:xm="http://schemas.microsoft.com/office/excel/2006/main">
          <x14:cfRule type="dataBar" id="{71C63CA7-47AC-4F3D-B88D-2DE483162EAB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S2312</xm:sqref>
        </x14:conditionalFormatting>
        <x14:conditionalFormatting xmlns:xm="http://schemas.microsoft.com/office/excel/2006/main">
          <x14:cfRule type="dataBar" id="{4FD40957-626B-487A-9E7B-5DED037E5722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S2315</xm:sqref>
        </x14:conditionalFormatting>
        <x14:conditionalFormatting xmlns:xm="http://schemas.microsoft.com/office/excel/2006/main">
          <x14:cfRule type="dataBar" id="{7ABD2FD6-851F-41A5-92AF-D3ACDE76480B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S2338:S2340</xm:sqref>
        </x14:conditionalFormatting>
        <x14:conditionalFormatting xmlns:xm="http://schemas.microsoft.com/office/excel/2006/main">
          <x14:cfRule type="dataBar" id="{499582F4-08B2-4FC7-B9DC-CDB9332BFA9E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S2353</xm:sqref>
        </x14:conditionalFormatting>
        <x14:conditionalFormatting xmlns:xm="http://schemas.microsoft.com/office/excel/2006/main">
          <x14:cfRule type="dataBar" id="{11988B25-2C44-4C2C-B149-F98D8213FB59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S2354</xm:sqref>
        </x14:conditionalFormatting>
        <x14:conditionalFormatting xmlns:xm="http://schemas.microsoft.com/office/excel/2006/main">
          <x14:cfRule type="dataBar" id="{E4C214D9-4517-46FE-8770-9EA476FEAA99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S2343</xm:sqref>
        </x14:conditionalFormatting>
        <x14:conditionalFormatting xmlns:xm="http://schemas.microsoft.com/office/excel/2006/main">
          <x14:cfRule type="dataBar" id="{769735FC-5C3F-47A4-A28E-C11E2FF48C5D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S2345</xm:sqref>
        </x14:conditionalFormatting>
        <x14:conditionalFormatting xmlns:xm="http://schemas.microsoft.com/office/excel/2006/main">
          <x14:cfRule type="dataBar" id="{22286656-CED2-43DE-9D7B-7B6600707985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S2348</xm:sqref>
        </x14:conditionalFormatting>
        <x14:conditionalFormatting xmlns:xm="http://schemas.microsoft.com/office/excel/2006/main">
          <x14:cfRule type="dataBar" id="{08E41559-ED6D-4C14-8B76-54B248FD406C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S2350</xm:sqref>
        </x14:conditionalFormatting>
        <x14:conditionalFormatting xmlns:xm="http://schemas.microsoft.com/office/excel/2006/main">
          <x14:cfRule type="dataBar" id="{6C054A4D-99C1-4454-89EF-7A4DDDEB4100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S2351</xm:sqref>
        </x14:conditionalFormatting>
        <x14:conditionalFormatting xmlns:xm="http://schemas.microsoft.com/office/excel/2006/main">
          <x14:cfRule type="dataBar" id="{4BB81ED0-7B8F-458B-93A5-9788A1FB3336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S2352</xm:sqref>
        </x14:conditionalFormatting>
        <x14:conditionalFormatting xmlns:xm="http://schemas.microsoft.com/office/excel/2006/main">
          <x14:cfRule type="dataBar" id="{C2048098-A190-4F2F-A3A5-FB3CF542184D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S2341</xm:sqref>
        </x14:conditionalFormatting>
        <x14:conditionalFormatting xmlns:xm="http://schemas.microsoft.com/office/excel/2006/main">
          <x14:cfRule type="dataBar" id="{4A8F764C-5CA7-4EB7-A3DB-6FFAA3582F43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S2342</xm:sqref>
        </x14:conditionalFormatting>
        <x14:conditionalFormatting xmlns:xm="http://schemas.microsoft.com/office/excel/2006/main">
          <x14:cfRule type="dataBar" id="{0F083692-344C-4634-AB83-1C6D35295B75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S2344</xm:sqref>
        </x14:conditionalFormatting>
        <x14:conditionalFormatting xmlns:xm="http://schemas.microsoft.com/office/excel/2006/main">
          <x14:cfRule type="dataBar" id="{8A8BC871-70E2-48E1-9D43-7178C15F5B5A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S2347</xm:sqref>
        </x14:conditionalFormatting>
        <x14:conditionalFormatting xmlns:xm="http://schemas.microsoft.com/office/excel/2006/main">
          <x14:cfRule type="dataBar" id="{1049C104-1DF9-4C46-A375-5B906BC9F92A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S2346</xm:sqref>
        </x14:conditionalFormatting>
        <x14:conditionalFormatting xmlns:xm="http://schemas.microsoft.com/office/excel/2006/main">
          <x14:cfRule type="dataBar" id="{24CFB403-9BEA-46D1-A7A0-F3FF85DD15B5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S2349</xm:sqref>
        </x14:conditionalFormatting>
        <x14:conditionalFormatting xmlns:xm="http://schemas.microsoft.com/office/excel/2006/main">
          <x14:cfRule type="dataBar" id="{0657D9F2-5C94-4B10-91E7-F6087F35B941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S2296</xm:sqref>
        </x14:conditionalFormatting>
        <x14:conditionalFormatting xmlns:xm="http://schemas.microsoft.com/office/excel/2006/main">
          <x14:cfRule type="dataBar" id="{3FF2F906-5167-4256-9465-5DE7D28E3B64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S2300</xm:sqref>
        </x14:conditionalFormatting>
        <x14:conditionalFormatting xmlns:xm="http://schemas.microsoft.com/office/excel/2006/main">
          <x14:cfRule type="dataBar" id="{4F3B1960-C555-4B9D-85FA-B0DAA317EC8B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S2295</xm:sqref>
        </x14:conditionalFormatting>
        <x14:conditionalFormatting xmlns:xm="http://schemas.microsoft.com/office/excel/2006/main">
          <x14:cfRule type="dataBar" id="{78DA0E3B-02A7-46C5-B37F-7DDF875ADC32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S2297</xm:sqref>
        </x14:conditionalFormatting>
        <x14:conditionalFormatting xmlns:xm="http://schemas.microsoft.com/office/excel/2006/main">
          <x14:cfRule type="dataBar" id="{8903AE81-F82D-464C-968E-F13E094EB2A7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S2330</xm:sqref>
        </x14:conditionalFormatting>
        <x14:conditionalFormatting xmlns:xm="http://schemas.microsoft.com/office/excel/2006/main">
          <x14:cfRule type="dataBar" id="{DAA013C2-D798-4B0A-8F5F-4EA3F3222A77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S2370</xm:sqref>
        </x14:conditionalFormatting>
        <x14:conditionalFormatting xmlns:xm="http://schemas.microsoft.com/office/excel/2006/main">
          <x14:cfRule type="dataBar" id="{43BE167A-2408-454D-84BA-CF6729203338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S2371</xm:sqref>
        </x14:conditionalFormatting>
        <x14:conditionalFormatting xmlns:xm="http://schemas.microsoft.com/office/excel/2006/main">
          <x14:cfRule type="dataBar" id="{F1644AC3-03B2-47C3-AC7D-27FD98893238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S2372</xm:sqref>
        </x14:conditionalFormatting>
        <x14:conditionalFormatting xmlns:xm="http://schemas.microsoft.com/office/excel/2006/main">
          <x14:cfRule type="dataBar" id="{B45A0A8C-95D8-4840-B3DA-54D423B22A70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S2373</xm:sqref>
        </x14:conditionalFormatting>
        <x14:conditionalFormatting xmlns:xm="http://schemas.microsoft.com/office/excel/2006/main">
          <x14:cfRule type="dataBar" id="{07CEE33A-5193-4B5D-91A9-02F09AE331E5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S2369</xm:sqref>
        </x14:conditionalFormatting>
        <x14:conditionalFormatting xmlns:xm="http://schemas.microsoft.com/office/excel/2006/main">
          <x14:cfRule type="dataBar" id="{34D9F086-A7B3-4761-93F6-90DE71597667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S2374</xm:sqref>
        </x14:conditionalFormatting>
        <x14:conditionalFormatting xmlns:xm="http://schemas.microsoft.com/office/excel/2006/main">
          <x14:cfRule type="dataBar" id="{95ED2CBA-959E-4AA3-8AC8-C815328ED07A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S2375</xm:sqref>
        </x14:conditionalFormatting>
        <x14:conditionalFormatting xmlns:xm="http://schemas.microsoft.com/office/excel/2006/main">
          <x14:cfRule type="dataBar" id="{29925944-5FF4-4625-9512-FDAD4C76B4E5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S2376</xm:sqref>
        </x14:conditionalFormatting>
        <x14:conditionalFormatting xmlns:xm="http://schemas.microsoft.com/office/excel/2006/main">
          <x14:cfRule type="dataBar" id="{C8F49433-E7AA-4917-A98D-054A9DB5FEF9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S2355</xm:sqref>
        </x14:conditionalFormatting>
        <x14:conditionalFormatting xmlns:xm="http://schemas.microsoft.com/office/excel/2006/main">
          <x14:cfRule type="dataBar" id="{D3423D92-28BC-41C7-AC8A-CC95F6A6D7BC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S2358</xm:sqref>
        </x14:conditionalFormatting>
        <x14:conditionalFormatting xmlns:xm="http://schemas.microsoft.com/office/excel/2006/main">
          <x14:cfRule type="dataBar" id="{51F65A06-CA83-45AE-B57A-FDE1229CEEF0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S2360</xm:sqref>
        </x14:conditionalFormatting>
        <x14:conditionalFormatting xmlns:xm="http://schemas.microsoft.com/office/excel/2006/main">
          <x14:cfRule type="dataBar" id="{E8956160-B3D3-4820-8909-81AEEEFB1C82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S2364</xm:sqref>
        </x14:conditionalFormatting>
        <x14:conditionalFormatting xmlns:xm="http://schemas.microsoft.com/office/excel/2006/main">
          <x14:cfRule type="dataBar" id="{C0CF41DC-7DA1-4ED1-A729-73F0912F53C4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S2366</xm:sqref>
        </x14:conditionalFormatting>
        <x14:conditionalFormatting xmlns:xm="http://schemas.microsoft.com/office/excel/2006/main">
          <x14:cfRule type="dataBar" id="{1A2226B1-6653-45DB-9F52-257F62EFD40F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S2367</xm:sqref>
        </x14:conditionalFormatting>
        <x14:conditionalFormatting xmlns:xm="http://schemas.microsoft.com/office/excel/2006/main">
          <x14:cfRule type="dataBar" id="{0DDB52BF-9BBF-4BEC-9CEF-66E52494D97A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S2368</xm:sqref>
        </x14:conditionalFormatting>
        <x14:conditionalFormatting xmlns:xm="http://schemas.microsoft.com/office/excel/2006/main">
          <x14:cfRule type="dataBar" id="{B85E4D4A-05A4-44D2-9317-9E39DF842897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S2377:S2378</xm:sqref>
        </x14:conditionalFormatting>
        <x14:conditionalFormatting xmlns:xm="http://schemas.microsoft.com/office/excel/2006/main">
          <x14:cfRule type="dataBar" id="{D38876C3-9624-47BD-8ECD-77FEFA3921D9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S2356</xm:sqref>
        </x14:conditionalFormatting>
        <x14:conditionalFormatting xmlns:xm="http://schemas.microsoft.com/office/excel/2006/main">
          <x14:cfRule type="dataBar" id="{0A56FD08-5A3E-4CA1-87D3-D03218092303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S2357</xm:sqref>
        </x14:conditionalFormatting>
        <x14:conditionalFormatting xmlns:xm="http://schemas.microsoft.com/office/excel/2006/main">
          <x14:cfRule type="dataBar" id="{17DAEA37-B25D-4418-BC88-181044917658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S2359</xm:sqref>
        </x14:conditionalFormatting>
        <x14:conditionalFormatting xmlns:xm="http://schemas.microsoft.com/office/excel/2006/main">
          <x14:cfRule type="dataBar" id="{F9E3F1A5-B4DA-47CC-B5C1-2CD5ED16AF14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S2361</xm:sqref>
        </x14:conditionalFormatting>
        <x14:conditionalFormatting xmlns:xm="http://schemas.microsoft.com/office/excel/2006/main">
          <x14:cfRule type="dataBar" id="{2C736EC6-A213-4EC8-8F54-03ACC17D30DA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S2362</xm:sqref>
        </x14:conditionalFormatting>
        <x14:conditionalFormatting xmlns:xm="http://schemas.microsoft.com/office/excel/2006/main">
          <x14:cfRule type="dataBar" id="{3347544C-9DA3-4650-B124-A2982F7EFB9F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S2363</xm:sqref>
        </x14:conditionalFormatting>
        <x14:conditionalFormatting xmlns:xm="http://schemas.microsoft.com/office/excel/2006/main">
          <x14:cfRule type="dataBar" id="{BD774CFF-A812-42DD-82E2-BAC313E1A277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S2365</xm:sqref>
        </x14:conditionalFormatting>
        <x14:conditionalFormatting xmlns:xm="http://schemas.microsoft.com/office/excel/2006/main">
          <x14:cfRule type="dataBar" id="{0631539F-C62F-4B1B-919D-4A72A1641EBA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S2379</xm:sqref>
        </x14:conditionalFormatting>
        <x14:conditionalFormatting xmlns:xm="http://schemas.microsoft.com/office/excel/2006/main">
          <x14:cfRule type="dataBar" id="{5D091995-CA3B-4899-BF0E-C481CB983640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S2382</xm:sqref>
        </x14:conditionalFormatting>
        <x14:conditionalFormatting xmlns:xm="http://schemas.microsoft.com/office/excel/2006/main">
          <x14:cfRule type="dataBar" id="{35B25D29-4CD6-4D92-A8FF-6C88FB0CC4A2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S2384</xm:sqref>
        </x14:conditionalFormatting>
        <x14:conditionalFormatting xmlns:xm="http://schemas.microsoft.com/office/excel/2006/main">
          <x14:cfRule type="dataBar" id="{6542277B-33CB-43B4-9D4B-73F0946950AE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S2387</xm:sqref>
        </x14:conditionalFormatting>
        <x14:conditionalFormatting xmlns:xm="http://schemas.microsoft.com/office/excel/2006/main">
          <x14:cfRule type="dataBar" id="{0A8ADCA6-5580-41A9-A0F2-BF687DADDFF4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S2380</xm:sqref>
        </x14:conditionalFormatting>
        <x14:conditionalFormatting xmlns:xm="http://schemas.microsoft.com/office/excel/2006/main">
          <x14:cfRule type="dataBar" id="{F992F6F6-DE44-4864-9575-5E31A38DA36D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S2381</xm:sqref>
        </x14:conditionalFormatting>
        <x14:conditionalFormatting xmlns:xm="http://schemas.microsoft.com/office/excel/2006/main">
          <x14:cfRule type="dataBar" id="{3C1715B1-F131-4B69-81C3-8D8B38D7ABF5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S2383</xm:sqref>
        </x14:conditionalFormatting>
        <x14:conditionalFormatting xmlns:xm="http://schemas.microsoft.com/office/excel/2006/main">
          <x14:cfRule type="dataBar" id="{00731383-9DD9-495F-9F1A-6B4558DD4108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S2386</xm:sqref>
        </x14:conditionalFormatting>
        <x14:conditionalFormatting xmlns:xm="http://schemas.microsoft.com/office/excel/2006/main">
          <x14:cfRule type="dataBar" id="{87B77428-0CAA-496E-BFB6-BC28B2078CB1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S2385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L1:AS174"/>
  <sheetViews>
    <sheetView showGridLines="0" view="pageBreakPreview" zoomScale="85" zoomScaleNormal="100" zoomScaleSheetLayoutView="85" workbookViewId="0">
      <selection activeCell="AU133" sqref="AU133"/>
    </sheetView>
  </sheetViews>
  <sheetFormatPr defaultColWidth="5.7109375" defaultRowHeight="12" x14ac:dyDescent="0.25"/>
  <cols>
    <col min="1" max="38" width="5.7109375" style="1"/>
    <col min="39" max="39" width="5.5703125" style="1" bestFit="1" customWidth="1"/>
    <col min="40" max="40" width="5.85546875" style="1" bestFit="1" customWidth="1"/>
    <col min="41" max="41" width="9.28515625" style="1" bestFit="1" customWidth="1"/>
    <col min="42" max="42" width="5.85546875" style="1" bestFit="1" customWidth="1"/>
    <col min="43" max="44" width="9.28515625" style="1" bestFit="1" customWidth="1"/>
    <col min="45" max="45" width="7" style="1" bestFit="1" customWidth="1"/>
    <col min="46" max="46" width="9.28515625" style="1" bestFit="1" customWidth="1"/>
    <col min="47" max="48" width="9.140625" style="1" customWidth="1"/>
    <col min="49" max="16384" width="5.7109375" style="1"/>
  </cols>
  <sheetData>
    <row r="1" spans="38:45" x14ac:dyDescent="0.25">
      <c r="AL1" s="119" t="s">
        <v>78</v>
      </c>
      <c r="AM1" s="120"/>
      <c r="AN1" s="121" t="s">
        <v>70</v>
      </c>
      <c r="AO1" s="121" t="s">
        <v>70</v>
      </c>
      <c r="AP1" s="120" t="s">
        <v>72</v>
      </c>
      <c r="AQ1" s="120" t="s">
        <v>72</v>
      </c>
      <c r="AR1" s="120"/>
      <c r="AS1" s="120"/>
    </row>
    <row r="2" spans="38:45" x14ac:dyDescent="0.25">
      <c r="AL2" s="119" t="s">
        <v>78</v>
      </c>
      <c r="AM2" s="120" t="s">
        <v>62</v>
      </c>
      <c r="AN2" s="120" t="s">
        <v>71</v>
      </c>
      <c r="AO2" s="120" t="s">
        <v>74</v>
      </c>
      <c r="AP2" s="120" t="s">
        <v>71</v>
      </c>
      <c r="AQ2" s="120" t="s">
        <v>74</v>
      </c>
      <c r="AR2" s="120" t="s">
        <v>73</v>
      </c>
      <c r="AS2" s="120" t="s">
        <v>77</v>
      </c>
    </row>
    <row r="3" spans="38:45" x14ac:dyDescent="0.25">
      <c r="AL3" s="119" t="s">
        <v>78</v>
      </c>
      <c r="AM3" s="120">
        <v>1</v>
      </c>
      <c r="AN3" s="122" t="e">
        <f>COUNTIF(WBS!#REF!,Chart!AM3)</f>
        <v>#REF!</v>
      </c>
      <c r="AO3" s="120" t="e">
        <f>AN3</f>
        <v>#REF!</v>
      </c>
      <c r="AP3" s="123" t="e">
        <f>COUNTIF(WBS!#REF!,Chart!AM3)</f>
        <v>#REF!</v>
      </c>
      <c r="AQ3" s="120" t="e">
        <f>AP3</f>
        <v>#REF!</v>
      </c>
      <c r="AR3" s="120" t="e">
        <f>AO3-AQ3</f>
        <v>#REF!</v>
      </c>
      <c r="AS3" s="120" t="e">
        <f t="shared" ref="AS3:AS34" si="0">$AN$57-AQ3</f>
        <v>#REF!</v>
      </c>
    </row>
    <row r="4" spans="38:45" x14ac:dyDescent="0.25">
      <c r="AL4" s="119" t="s">
        <v>78</v>
      </c>
      <c r="AM4" s="120">
        <v>2</v>
      </c>
      <c r="AN4" s="122" t="e">
        <f>COUNTIF(WBS!#REF!,Chart!AM4)</f>
        <v>#REF!</v>
      </c>
      <c r="AO4" s="120" t="e">
        <f>AO3+AN4</f>
        <v>#REF!</v>
      </c>
      <c r="AP4" s="123" t="e">
        <f>COUNTIF(WBS!#REF!,Chart!AM4)</f>
        <v>#REF!</v>
      </c>
      <c r="AQ4" s="120" t="e">
        <f>AQ3+AP4</f>
        <v>#REF!</v>
      </c>
      <c r="AR4" s="120" t="e">
        <f t="shared" ref="AR4:AR55" si="1">AO4-AQ4</f>
        <v>#REF!</v>
      </c>
      <c r="AS4" s="120" t="e">
        <f t="shared" si="0"/>
        <v>#REF!</v>
      </c>
    </row>
    <row r="5" spans="38:45" x14ac:dyDescent="0.25">
      <c r="AL5" s="119" t="s">
        <v>78</v>
      </c>
      <c r="AM5" s="120">
        <v>3</v>
      </c>
      <c r="AN5" s="122" t="e">
        <f>COUNTIF(WBS!#REF!,Chart!AM5)</f>
        <v>#REF!</v>
      </c>
      <c r="AO5" s="120" t="e">
        <f t="shared" ref="AO5:AO55" si="2">AO4+AN5</f>
        <v>#REF!</v>
      </c>
      <c r="AP5" s="123" t="e">
        <f>COUNTIF(WBS!#REF!,Chart!AM5)</f>
        <v>#REF!</v>
      </c>
      <c r="AQ5" s="120" t="e">
        <f t="shared" ref="AQ5:AQ55" si="3">AQ4+AP5</f>
        <v>#REF!</v>
      </c>
      <c r="AR5" s="120" t="e">
        <f t="shared" si="1"/>
        <v>#REF!</v>
      </c>
      <c r="AS5" s="120" t="e">
        <f t="shared" si="0"/>
        <v>#REF!</v>
      </c>
    </row>
    <row r="6" spans="38:45" x14ac:dyDescent="0.25">
      <c r="AL6" s="119" t="s">
        <v>78</v>
      </c>
      <c r="AM6" s="120">
        <v>4</v>
      </c>
      <c r="AN6" s="122" t="e">
        <f>COUNTIF(WBS!#REF!,Chart!AM6)</f>
        <v>#REF!</v>
      </c>
      <c r="AO6" s="120" t="e">
        <f t="shared" si="2"/>
        <v>#REF!</v>
      </c>
      <c r="AP6" s="123" t="e">
        <f>COUNTIF(WBS!#REF!,Chart!AM6)</f>
        <v>#REF!</v>
      </c>
      <c r="AQ6" s="120" t="e">
        <f t="shared" si="3"/>
        <v>#REF!</v>
      </c>
      <c r="AR6" s="120" t="e">
        <f t="shared" si="1"/>
        <v>#REF!</v>
      </c>
      <c r="AS6" s="120" t="e">
        <f t="shared" si="0"/>
        <v>#REF!</v>
      </c>
    </row>
    <row r="7" spans="38:45" x14ac:dyDescent="0.25">
      <c r="AL7" s="119" t="s">
        <v>78</v>
      </c>
      <c r="AM7" s="120">
        <v>5</v>
      </c>
      <c r="AN7" s="122" t="e">
        <f>COUNTIF(WBS!#REF!,Chart!AM7)</f>
        <v>#REF!</v>
      </c>
      <c r="AO7" s="120" t="e">
        <f t="shared" si="2"/>
        <v>#REF!</v>
      </c>
      <c r="AP7" s="123" t="e">
        <f>COUNTIF(WBS!#REF!,Chart!AM7)</f>
        <v>#REF!</v>
      </c>
      <c r="AQ7" s="120" t="e">
        <f t="shared" si="3"/>
        <v>#REF!</v>
      </c>
      <c r="AR7" s="120" t="e">
        <f t="shared" si="1"/>
        <v>#REF!</v>
      </c>
      <c r="AS7" s="120" t="e">
        <f t="shared" si="0"/>
        <v>#REF!</v>
      </c>
    </row>
    <row r="8" spans="38:45" x14ac:dyDescent="0.25">
      <c r="AL8" s="119" t="s">
        <v>78</v>
      </c>
      <c r="AM8" s="120">
        <v>6</v>
      </c>
      <c r="AN8" s="122" t="e">
        <f>COUNTIF(WBS!#REF!,Chart!AM8)</f>
        <v>#REF!</v>
      </c>
      <c r="AO8" s="120" t="e">
        <f t="shared" si="2"/>
        <v>#REF!</v>
      </c>
      <c r="AP8" s="123" t="e">
        <f>COUNTIF(WBS!#REF!,Chart!AM8)</f>
        <v>#REF!</v>
      </c>
      <c r="AQ8" s="120" t="e">
        <f t="shared" si="3"/>
        <v>#REF!</v>
      </c>
      <c r="AR8" s="120" t="e">
        <f t="shared" si="1"/>
        <v>#REF!</v>
      </c>
      <c r="AS8" s="120" t="e">
        <f t="shared" si="0"/>
        <v>#REF!</v>
      </c>
    </row>
    <row r="9" spans="38:45" x14ac:dyDescent="0.25">
      <c r="AL9" s="119" t="s">
        <v>78</v>
      </c>
      <c r="AM9" s="120">
        <v>7</v>
      </c>
      <c r="AN9" s="122" t="e">
        <f>COUNTIF(WBS!#REF!,Chart!AM9)</f>
        <v>#REF!</v>
      </c>
      <c r="AO9" s="120" t="e">
        <f t="shared" si="2"/>
        <v>#REF!</v>
      </c>
      <c r="AP9" s="123" t="e">
        <f>COUNTIF(WBS!#REF!,Chart!AM9)</f>
        <v>#REF!</v>
      </c>
      <c r="AQ9" s="120" t="e">
        <f t="shared" si="3"/>
        <v>#REF!</v>
      </c>
      <c r="AR9" s="120" t="e">
        <f t="shared" si="1"/>
        <v>#REF!</v>
      </c>
      <c r="AS9" s="120" t="e">
        <f t="shared" si="0"/>
        <v>#REF!</v>
      </c>
    </row>
    <row r="10" spans="38:45" x14ac:dyDescent="0.25">
      <c r="AL10" s="119" t="s">
        <v>78</v>
      </c>
      <c r="AM10" s="120">
        <v>8</v>
      </c>
      <c r="AN10" s="122" t="e">
        <f>COUNTIF(WBS!#REF!,Chart!AM10)</f>
        <v>#REF!</v>
      </c>
      <c r="AO10" s="120" t="e">
        <f t="shared" si="2"/>
        <v>#REF!</v>
      </c>
      <c r="AP10" s="123" t="e">
        <f>COUNTIF(WBS!#REF!,Chart!AM10)</f>
        <v>#REF!</v>
      </c>
      <c r="AQ10" s="120" t="e">
        <f t="shared" si="3"/>
        <v>#REF!</v>
      </c>
      <c r="AR10" s="120" t="e">
        <f t="shared" si="1"/>
        <v>#REF!</v>
      </c>
      <c r="AS10" s="120" t="e">
        <f t="shared" si="0"/>
        <v>#REF!</v>
      </c>
    </row>
    <row r="11" spans="38:45" x14ac:dyDescent="0.25">
      <c r="AL11" s="119" t="s">
        <v>78</v>
      </c>
      <c r="AM11" s="120">
        <v>9</v>
      </c>
      <c r="AN11" s="122" t="e">
        <f>COUNTIF(WBS!#REF!,Chart!AM11)</f>
        <v>#REF!</v>
      </c>
      <c r="AO11" s="120" t="e">
        <f t="shared" si="2"/>
        <v>#REF!</v>
      </c>
      <c r="AP11" s="123" t="e">
        <f>COUNTIF(WBS!#REF!,Chart!AM11)</f>
        <v>#REF!</v>
      </c>
      <c r="AQ11" s="120" t="e">
        <f t="shared" si="3"/>
        <v>#REF!</v>
      </c>
      <c r="AR11" s="120" t="e">
        <f t="shared" si="1"/>
        <v>#REF!</v>
      </c>
      <c r="AS11" s="120" t="e">
        <f t="shared" si="0"/>
        <v>#REF!</v>
      </c>
    </row>
    <row r="12" spans="38:45" x14ac:dyDescent="0.25">
      <c r="AL12" s="119" t="s">
        <v>78</v>
      </c>
      <c r="AM12" s="120">
        <v>10</v>
      </c>
      <c r="AN12" s="122" t="e">
        <f>COUNTIF(WBS!#REF!,Chart!AM12)</f>
        <v>#REF!</v>
      </c>
      <c r="AO12" s="120" t="e">
        <f t="shared" si="2"/>
        <v>#REF!</v>
      </c>
      <c r="AP12" s="123" t="e">
        <f>COUNTIF(WBS!#REF!,Chart!AM12)</f>
        <v>#REF!</v>
      </c>
      <c r="AQ12" s="120" t="e">
        <f t="shared" si="3"/>
        <v>#REF!</v>
      </c>
      <c r="AR12" s="120" t="e">
        <f t="shared" si="1"/>
        <v>#REF!</v>
      </c>
      <c r="AS12" s="120" t="e">
        <f t="shared" si="0"/>
        <v>#REF!</v>
      </c>
    </row>
    <row r="13" spans="38:45" x14ac:dyDescent="0.25">
      <c r="AL13" s="119" t="s">
        <v>78</v>
      </c>
      <c r="AM13" s="120">
        <v>11</v>
      </c>
      <c r="AN13" s="122" t="e">
        <f>COUNTIF(WBS!#REF!,Chart!AM13)</f>
        <v>#REF!</v>
      </c>
      <c r="AO13" s="120" t="e">
        <f t="shared" si="2"/>
        <v>#REF!</v>
      </c>
      <c r="AP13" s="123" t="e">
        <f>COUNTIF(WBS!#REF!,Chart!AM13)</f>
        <v>#REF!</v>
      </c>
      <c r="AQ13" s="120" t="e">
        <f t="shared" si="3"/>
        <v>#REF!</v>
      </c>
      <c r="AR13" s="120" t="e">
        <f t="shared" si="1"/>
        <v>#REF!</v>
      </c>
      <c r="AS13" s="120" t="e">
        <f t="shared" si="0"/>
        <v>#REF!</v>
      </c>
    </row>
    <row r="14" spans="38:45" x14ac:dyDescent="0.25">
      <c r="AL14" s="119" t="s">
        <v>78</v>
      </c>
      <c r="AM14" s="120">
        <v>12</v>
      </c>
      <c r="AN14" s="122" t="e">
        <f>COUNTIF(WBS!#REF!,Chart!AM14)</f>
        <v>#REF!</v>
      </c>
      <c r="AO14" s="120" t="e">
        <f t="shared" si="2"/>
        <v>#REF!</v>
      </c>
      <c r="AP14" s="123" t="e">
        <f>COUNTIF(WBS!#REF!,Chart!AM14)</f>
        <v>#REF!</v>
      </c>
      <c r="AQ14" s="120" t="e">
        <f t="shared" si="3"/>
        <v>#REF!</v>
      </c>
      <c r="AR14" s="120" t="e">
        <f t="shared" si="1"/>
        <v>#REF!</v>
      </c>
      <c r="AS14" s="120" t="e">
        <f t="shared" si="0"/>
        <v>#REF!</v>
      </c>
    </row>
    <row r="15" spans="38:45" x14ac:dyDescent="0.25">
      <c r="AL15" s="119" t="s">
        <v>78</v>
      </c>
      <c r="AM15" s="120">
        <v>13</v>
      </c>
      <c r="AN15" s="122" t="e">
        <f>COUNTIF(WBS!#REF!,Chart!AM15)</f>
        <v>#REF!</v>
      </c>
      <c r="AO15" s="120" t="e">
        <f t="shared" si="2"/>
        <v>#REF!</v>
      </c>
      <c r="AP15" s="123" t="e">
        <f>COUNTIF(WBS!#REF!,Chart!AM15)</f>
        <v>#REF!</v>
      </c>
      <c r="AQ15" s="120" t="e">
        <f t="shared" si="3"/>
        <v>#REF!</v>
      </c>
      <c r="AR15" s="120" t="e">
        <f t="shared" si="1"/>
        <v>#REF!</v>
      </c>
      <c r="AS15" s="120" t="e">
        <f t="shared" si="0"/>
        <v>#REF!</v>
      </c>
    </row>
    <row r="16" spans="38:45" x14ac:dyDescent="0.25">
      <c r="AL16" s="119" t="s">
        <v>78</v>
      </c>
      <c r="AM16" s="120">
        <v>14</v>
      </c>
      <c r="AN16" s="122" t="e">
        <f>COUNTIF(WBS!#REF!,Chart!AM16)</f>
        <v>#REF!</v>
      </c>
      <c r="AO16" s="120" t="e">
        <f t="shared" si="2"/>
        <v>#REF!</v>
      </c>
      <c r="AP16" s="123" t="e">
        <f>COUNTIF(WBS!#REF!,Chart!AM16)</f>
        <v>#REF!</v>
      </c>
      <c r="AQ16" s="120" t="e">
        <f t="shared" si="3"/>
        <v>#REF!</v>
      </c>
      <c r="AR16" s="120" t="e">
        <f t="shared" si="1"/>
        <v>#REF!</v>
      </c>
      <c r="AS16" s="120" t="e">
        <f t="shared" si="0"/>
        <v>#REF!</v>
      </c>
    </row>
    <row r="17" spans="38:45" x14ac:dyDescent="0.25">
      <c r="AL17" s="119" t="s">
        <v>78</v>
      </c>
      <c r="AM17" s="120">
        <v>15</v>
      </c>
      <c r="AN17" s="122" t="e">
        <f>COUNTIF(WBS!#REF!,Chart!AM17)</f>
        <v>#REF!</v>
      </c>
      <c r="AO17" s="120" t="e">
        <f t="shared" si="2"/>
        <v>#REF!</v>
      </c>
      <c r="AP17" s="123" t="e">
        <f>COUNTIF(WBS!#REF!,Chart!AM17)</f>
        <v>#REF!</v>
      </c>
      <c r="AQ17" s="120" t="e">
        <f t="shared" si="3"/>
        <v>#REF!</v>
      </c>
      <c r="AR17" s="120" t="e">
        <f t="shared" si="1"/>
        <v>#REF!</v>
      </c>
      <c r="AS17" s="120" t="e">
        <f t="shared" si="0"/>
        <v>#REF!</v>
      </c>
    </row>
    <row r="18" spans="38:45" x14ac:dyDescent="0.25">
      <c r="AL18" s="119" t="s">
        <v>78</v>
      </c>
      <c r="AM18" s="120">
        <v>16</v>
      </c>
      <c r="AN18" s="122" t="e">
        <f>COUNTIF(WBS!#REF!,Chart!AM18)</f>
        <v>#REF!</v>
      </c>
      <c r="AO18" s="120" t="e">
        <f t="shared" si="2"/>
        <v>#REF!</v>
      </c>
      <c r="AP18" s="123" t="e">
        <f>COUNTIF(WBS!#REF!,Chart!AM18)</f>
        <v>#REF!</v>
      </c>
      <c r="AQ18" s="120" t="e">
        <f t="shared" si="3"/>
        <v>#REF!</v>
      </c>
      <c r="AR18" s="120" t="e">
        <f t="shared" si="1"/>
        <v>#REF!</v>
      </c>
      <c r="AS18" s="120" t="e">
        <f t="shared" si="0"/>
        <v>#REF!</v>
      </c>
    </row>
    <row r="19" spans="38:45" x14ac:dyDescent="0.25">
      <c r="AL19" s="119" t="s">
        <v>78</v>
      </c>
      <c r="AM19" s="120">
        <v>17</v>
      </c>
      <c r="AN19" s="122" t="e">
        <f>COUNTIF(WBS!#REF!,Chart!AM19)</f>
        <v>#REF!</v>
      </c>
      <c r="AO19" s="120" t="e">
        <f t="shared" si="2"/>
        <v>#REF!</v>
      </c>
      <c r="AP19" s="123" t="e">
        <f>COUNTIF(WBS!#REF!,Chart!AM19)</f>
        <v>#REF!</v>
      </c>
      <c r="AQ19" s="120" t="e">
        <f t="shared" si="3"/>
        <v>#REF!</v>
      </c>
      <c r="AR19" s="120" t="e">
        <f t="shared" si="1"/>
        <v>#REF!</v>
      </c>
      <c r="AS19" s="120" t="e">
        <f t="shared" si="0"/>
        <v>#REF!</v>
      </c>
    </row>
    <row r="20" spans="38:45" x14ac:dyDescent="0.25">
      <c r="AL20" s="119" t="s">
        <v>78</v>
      </c>
      <c r="AM20" s="120">
        <v>18</v>
      </c>
      <c r="AN20" s="122" t="e">
        <f>COUNTIF(WBS!#REF!,Chart!AM20)</f>
        <v>#REF!</v>
      </c>
      <c r="AO20" s="120" t="e">
        <f t="shared" si="2"/>
        <v>#REF!</v>
      </c>
      <c r="AP20" s="123" t="e">
        <f>COUNTIF(WBS!#REF!,Chart!AM20)</f>
        <v>#REF!</v>
      </c>
      <c r="AQ20" s="120" t="e">
        <f t="shared" si="3"/>
        <v>#REF!</v>
      </c>
      <c r="AR20" s="120" t="e">
        <f t="shared" si="1"/>
        <v>#REF!</v>
      </c>
      <c r="AS20" s="120" t="e">
        <f t="shared" si="0"/>
        <v>#REF!</v>
      </c>
    </row>
    <row r="21" spans="38:45" x14ac:dyDescent="0.25">
      <c r="AL21" s="119" t="s">
        <v>78</v>
      </c>
      <c r="AM21" s="120">
        <v>19</v>
      </c>
      <c r="AN21" s="122" t="e">
        <f>COUNTIF(WBS!#REF!,Chart!AM21)</f>
        <v>#REF!</v>
      </c>
      <c r="AO21" s="120" t="e">
        <f t="shared" si="2"/>
        <v>#REF!</v>
      </c>
      <c r="AP21" s="123" t="e">
        <f>COUNTIF(WBS!#REF!,Chart!AM21)</f>
        <v>#REF!</v>
      </c>
      <c r="AQ21" s="120" t="e">
        <f t="shared" si="3"/>
        <v>#REF!</v>
      </c>
      <c r="AR21" s="120" t="e">
        <f t="shared" si="1"/>
        <v>#REF!</v>
      </c>
      <c r="AS21" s="120" t="e">
        <f t="shared" si="0"/>
        <v>#REF!</v>
      </c>
    </row>
    <row r="22" spans="38:45" x14ac:dyDescent="0.25">
      <c r="AL22" s="119" t="s">
        <v>78</v>
      </c>
      <c r="AM22" s="120">
        <v>20</v>
      </c>
      <c r="AN22" s="122" t="e">
        <f>COUNTIF(WBS!#REF!,Chart!AM22)</f>
        <v>#REF!</v>
      </c>
      <c r="AO22" s="120" t="e">
        <f t="shared" si="2"/>
        <v>#REF!</v>
      </c>
      <c r="AP22" s="123" t="e">
        <f>COUNTIF(WBS!#REF!,Chart!AM22)</f>
        <v>#REF!</v>
      </c>
      <c r="AQ22" s="120" t="e">
        <f t="shared" si="3"/>
        <v>#REF!</v>
      </c>
      <c r="AR22" s="120" t="e">
        <f t="shared" si="1"/>
        <v>#REF!</v>
      </c>
      <c r="AS22" s="120" t="e">
        <f t="shared" si="0"/>
        <v>#REF!</v>
      </c>
    </row>
    <row r="23" spans="38:45" x14ac:dyDescent="0.25">
      <c r="AL23" s="119" t="s">
        <v>78</v>
      </c>
      <c r="AM23" s="120">
        <v>21</v>
      </c>
      <c r="AN23" s="122" t="e">
        <f>COUNTIF(WBS!#REF!,Chart!AM23)</f>
        <v>#REF!</v>
      </c>
      <c r="AO23" s="120" t="e">
        <f t="shared" si="2"/>
        <v>#REF!</v>
      </c>
      <c r="AP23" s="123" t="e">
        <f>COUNTIF(WBS!#REF!,Chart!AM23)</f>
        <v>#REF!</v>
      </c>
      <c r="AQ23" s="120" t="e">
        <f t="shared" si="3"/>
        <v>#REF!</v>
      </c>
      <c r="AR23" s="120" t="e">
        <f t="shared" si="1"/>
        <v>#REF!</v>
      </c>
      <c r="AS23" s="120" t="e">
        <f t="shared" si="0"/>
        <v>#REF!</v>
      </c>
    </row>
    <row r="24" spans="38:45" x14ac:dyDescent="0.25">
      <c r="AL24" s="119" t="s">
        <v>78</v>
      </c>
      <c r="AM24" s="120">
        <v>22</v>
      </c>
      <c r="AN24" s="122" t="e">
        <f>COUNTIF(WBS!#REF!,Chart!AM24)</f>
        <v>#REF!</v>
      </c>
      <c r="AO24" s="120" t="e">
        <f t="shared" si="2"/>
        <v>#REF!</v>
      </c>
      <c r="AP24" s="123" t="e">
        <f>COUNTIF(WBS!#REF!,Chart!AM24)</f>
        <v>#REF!</v>
      </c>
      <c r="AQ24" s="120" t="e">
        <f t="shared" si="3"/>
        <v>#REF!</v>
      </c>
      <c r="AR24" s="120" t="e">
        <f t="shared" si="1"/>
        <v>#REF!</v>
      </c>
      <c r="AS24" s="120" t="e">
        <f t="shared" si="0"/>
        <v>#REF!</v>
      </c>
    </row>
    <row r="25" spans="38:45" x14ac:dyDescent="0.25">
      <c r="AL25" s="119" t="s">
        <v>78</v>
      </c>
      <c r="AM25" s="120">
        <v>23</v>
      </c>
      <c r="AN25" s="122" t="e">
        <f>COUNTIF(WBS!#REF!,Chart!AM25)</f>
        <v>#REF!</v>
      </c>
      <c r="AO25" s="120" t="e">
        <f t="shared" si="2"/>
        <v>#REF!</v>
      </c>
      <c r="AP25" s="123" t="e">
        <f>COUNTIF(WBS!#REF!,Chart!AM25)</f>
        <v>#REF!</v>
      </c>
      <c r="AQ25" s="120" t="e">
        <f t="shared" si="3"/>
        <v>#REF!</v>
      </c>
      <c r="AR25" s="120" t="e">
        <f t="shared" si="1"/>
        <v>#REF!</v>
      </c>
      <c r="AS25" s="120" t="e">
        <f t="shared" si="0"/>
        <v>#REF!</v>
      </c>
    </row>
    <row r="26" spans="38:45" x14ac:dyDescent="0.25">
      <c r="AL26" s="119" t="s">
        <v>78</v>
      </c>
      <c r="AM26" s="120">
        <v>24</v>
      </c>
      <c r="AN26" s="122" t="e">
        <f>COUNTIF(WBS!#REF!,Chart!AM26)</f>
        <v>#REF!</v>
      </c>
      <c r="AO26" s="120" t="e">
        <f t="shared" si="2"/>
        <v>#REF!</v>
      </c>
      <c r="AP26" s="123" t="e">
        <f>COUNTIF(WBS!#REF!,Chart!AM26)</f>
        <v>#REF!</v>
      </c>
      <c r="AQ26" s="120" t="e">
        <f t="shared" si="3"/>
        <v>#REF!</v>
      </c>
      <c r="AR26" s="120" t="e">
        <f t="shared" si="1"/>
        <v>#REF!</v>
      </c>
      <c r="AS26" s="120" t="e">
        <f t="shared" si="0"/>
        <v>#REF!</v>
      </c>
    </row>
    <row r="27" spans="38:45" x14ac:dyDescent="0.25">
      <c r="AL27" s="119" t="s">
        <v>78</v>
      </c>
      <c r="AM27" s="120">
        <v>25</v>
      </c>
      <c r="AN27" s="122" t="e">
        <f>COUNTIF(WBS!#REF!,Chart!AM27)</f>
        <v>#REF!</v>
      </c>
      <c r="AO27" s="120" t="e">
        <f t="shared" si="2"/>
        <v>#REF!</v>
      </c>
      <c r="AP27" s="123" t="e">
        <f>COUNTIF(WBS!#REF!,Chart!AM27)</f>
        <v>#REF!</v>
      </c>
      <c r="AQ27" s="120" t="e">
        <f t="shared" si="3"/>
        <v>#REF!</v>
      </c>
      <c r="AR27" s="120" t="e">
        <f t="shared" si="1"/>
        <v>#REF!</v>
      </c>
      <c r="AS27" s="120" t="e">
        <f t="shared" si="0"/>
        <v>#REF!</v>
      </c>
    </row>
    <row r="28" spans="38:45" x14ac:dyDescent="0.25">
      <c r="AL28" s="119" t="s">
        <v>78</v>
      </c>
      <c r="AM28" s="120">
        <v>26</v>
      </c>
      <c r="AN28" s="122" t="e">
        <f>COUNTIF(WBS!#REF!,Chart!AM28)</f>
        <v>#REF!</v>
      </c>
      <c r="AO28" s="120" t="e">
        <f t="shared" si="2"/>
        <v>#REF!</v>
      </c>
      <c r="AP28" s="123" t="e">
        <f>COUNTIF(WBS!#REF!,Chart!AM28)</f>
        <v>#REF!</v>
      </c>
      <c r="AQ28" s="120" t="e">
        <f t="shared" si="3"/>
        <v>#REF!</v>
      </c>
      <c r="AR28" s="120" t="e">
        <f t="shared" si="1"/>
        <v>#REF!</v>
      </c>
      <c r="AS28" s="120" t="e">
        <f t="shared" si="0"/>
        <v>#REF!</v>
      </c>
    </row>
    <row r="29" spans="38:45" x14ac:dyDescent="0.25">
      <c r="AL29" s="119" t="s">
        <v>78</v>
      </c>
      <c r="AM29" s="120">
        <v>27</v>
      </c>
      <c r="AN29" s="122" t="e">
        <f>COUNTIF(WBS!#REF!,Chart!AM29)</f>
        <v>#REF!</v>
      </c>
      <c r="AO29" s="120" t="e">
        <f t="shared" si="2"/>
        <v>#REF!</v>
      </c>
      <c r="AP29" s="123" t="e">
        <f>COUNTIF(WBS!#REF!,Chart!AM29)</f>
        <v>#REF!</v>
      </c>
      <c r="AQ29" s="120" t="e">
        <f t="shared" si="3"/>
        <v>#REF!</v>
      </c>
      <c r="AR29" s="120" t="e">
        <f t="shared" si="1"/>
        <v>#REF!</v>
      </c>
      <c r="AS29" s="120" t="e">
        <f t="shared" si="0"/>
        <v>#REF!</v>
      </c>
    </row>
    <row r="30" spans="38:45" x14ac:dyDescent="0.25">
      <c r="AL30" s="119" t="s">
        <v>78</v>
      </c>
      <c r="AM30" s="120">
        <v>28</v>
      </c>
      <c r="AN30" s="122" t="e">
        <f>COUNTIF(WBS!#REF!,Chart!AM30)</f>
        <v>#REF!</v>
      </c>
      <c r="AO30" s="120" t="e">
        <f t="shared" si="2"/>
        <v>#REF!</v>
      </c>
      <c r="AP30" s="123" t="e">
        <f>COUNTIF(WBS!#REF!,Chart!AM30)</f>
        <v>#REF!</v>
      </c>
      <c r="AQ30" s="120" t="e">
        <f t="shared" si="3"/>
        <v>#REF!</v>
      </c>
      <c r="AR30" s="120" t="e">
        <f t="shared" si="1"/>
        <v>#REF!</v>
      </c>
      <c r="AS30" s="120" t="e">
        <f t="shared" si="0"/>
        <v>#REF!</v>
      </c>
    </row>
    <row r="31" spans="38:45" x14ac:dyDescent="0.25">
      <c r="AL31" s="119" t="s">
        <v>78</v>
      </c>
      <c r="AM31" s="120">
        <v>29</v>
      </c>
      <c r="AN31" s="122" t="e">
        <f>COUNTIF(WBS!#REF!,Chart!AM31)</f>
        <v>#REF!</v>
      </c>
      <c r="AO31" s="120" t="e">
        <f t="shared" si="2"/>
        <v>#REF!</v>
      </c>
      <c r="AP31" s="123" t="e">
        <f>COUNTIF(WBS!#REF!,Chart!AM31)</f>
        <v>#REF!</v>
      </c>
      <c r="AQ31" s="120" t="e">
        <f t="shared" si="3"/>
        <v>#REF!</v>
      </c>
      <c r="AR31" s="120" t="e">
        <f t="shared" si="1"/>
        <v>#REF!</v>
      </c>
      <c r="AS31" s="120" t="e">
        <f t="shared" si="0"/>
        <v>#REF!</v>
      </c>
    </row>
    <row r="32" spans="38:45" x14ac:dyDescent="0.25">
      <c r="AL32" s="119" t="s">
        <v>78</v>
      </c>
      <c r="AM32" s="120">
        <v>30</v>
      </c>
      <c r="AN32" s="122" t="e">
        <f>COUNTIF(WBS!#REF!,Chart!AM32)</f>
        <v>#REF!</v>
      </c>
      <c r="AO32" s="120" t="e">
        <f t="shared" si="2"/>
        <v>#REF!</v>
      </c>
      <c r="AP32" s="123" t="e">
        <f>COUNTIF(WBS!#REF!,Chart!AM32)</f>
        <v>#REF!</v>
      </c>
      <c r="AQ32" s="120" t="e">
        <f t="shared" si="3"/>
        <v>#REF!</v>
      </c>
      <c r="AR32" s="120" t="e">
        <f t="shared" si="1"/>
        <v>#REF!</v>
      </c>
      <c r="AS32" s="120" t="e">
        <f t="shared" si="0"/>
        <v>#REF!</v>
      </c>
    </row>
    <row r="33" spans="38:45" x14ac:dyDescent="0.25">
      <c r="AL33" s="119" t="s">
        <v>78</v>
      </c>
      <c r="AM33" s="120">
        <v>31</v>
      </c>
      <c r="AN33" s="122" t="e">
        <f>COUNTIF(WBS!#REF!,Chart!AM33)</f>
        <v>#REF!</v>
      </c>
      <c r="AO33" s="120" t="e">
        <f t="shared" si="2"/>
        <v>#REF!</v>
      </c>
      <c r="AP33" s="123" t="e">
        <f>COUNTIF(WBS!#REF!,Chart!AM33)</f>
        <v>#REF!</v>
      </c>
      <c r="AQ33" s="120" t="e">
        <f t="shared" si="3"/>
        <v>#REF!</v>
      </c>
      <c r="AR33" s="120" t="e">
        <f t="shared" si="1"/>
        <v>#REF!</v>
      </c>
      <c r="AS33" s="120" t="e">
        <f t="shared" si="0"/>
        <v>#REF!</v>
      </c>
    </row>
    <row r="34" spans="38:45" x14ac:dyDescent="0.25">
      <c r="AL34" s="119" t="s">
        <v>78</v>
      </c>
      <c r="AM34" s="120">
        <v>32</v>
      </c>
      <c r="AN34" s="122" t="e">
        <f>COUNTIF(WBS!#REF!,Chart!AM34)</f>
        <v>#REF!</v>
      </c>
      <c r="AO34" s="120" t="e">
        <f t="shared" si="2"/>
        <v>#REF!</v>
      </c>
      <c r="AP34" s="123" t="e">
        <f>COUNTIF(WBS!#REF!,Chart!AM34)</f>
        <v>#REF!</v>
      </c>
      <c r="AQ34" s="120" t="e">
        <f t="shared" si="3"/>
        <v>#REF!</v>
      </c>
      <c r="AR34" s="120" t="e">
        <f t="shared" si="1"/>
        <v>#REF!</v>
      </c>
      <c r="AS34" s="120" t="e">
        <f t="shared" si="0"/>
        <v>#REF!</v>
      </c>
    </row>
    <row r="35" spans="38:45" x14ac:dyDescent="0.25">
      <c r="AL35" s="119" t="s">
        <v>78</v>
      </c>
      <c r="AM35" s="120">
        <v>33</v>
      </c>
      <c r="AN35" s="122" t="e">
        <f>COUNTIF(WBS!#REF!,Chart!AM35)</f>
        <v>#REF!</v>
      </c>
      <c r="AO35" s="120" t="e">
        <f t="shared" si="2"/>
        <v>#REF!</v>
      </c>
      <c r="AP35" s="123" t="e">
        <f>COUNTIF(WBS!#REF!,Chart!AM35)</f>
        <v>#REF!</v>
      </c>
      <c r="AQ35" s="120" t="e">
        <f t="shared" si="3"/>
        <v>#REF!</v>
      </c>
      <c r="AR35" s="120" t="e">
        <f t="shared" si="1"/>
        <v>#REF!</v>
      </c>
      <c r="AS35" s="120" t="e">
        <f t="shared" ref="AS35:AS56" si="4">$AN$57-AQ35</f>
        <v>#REF!</v>
      </c>
    </row>
    <row r="36" spans="38:45" x14ac:dyDescent="0.25">
      <c r="AL36" s="119" t="s">
        <v>78</v>
      </c>
      <c r="AM36" s="120">
        <v>34</v>
      </c>
      <c r="AN36" s="122" t="e">
        <f>COUNTIF(WBS!#REF!,Chart!AM36)</f>
        <v>#REF!</v>
      </c>
      <c r="AO36" s="120" t="e">
        <f t="shared" si="2"/>
        <v>#REF!</v>
      </c>
      <c r="AP36" s="123" t="e">
        <f>COUNTIF(WBS!#REF!,Chart!AM36)</f>
        <v>#REF!</v>
      </c>
      <c r="AQ36" s="120" t="e">
        <f t="shared" si="3"/>
        <v>#REF!</v>
      </c>
      <c r="AR36" s="120" t="e">
        <f t="shared" si="1"/>
        <v>#REF!</v>
      </c>
      <c r="AS36" s="120" t="e">
        <f t="shared" si="4"/>
        <v>#REF!</v>
      </c>
    </row>
    <row r="37" spans="38:45" x14ac:dyDescent="0.25">
      <c r="AL37" s="119" t="s">
        <v>78</v>
      </c>
      <c r="AM37" s="120">
        <v>35</v>
      </c>
      <c r="AN37" s="122" t="e">
        <f>COUNTIF(WBS!#REF!,Chart!AM37)</f>
        <v>#REF!</v>
      </c>
      <c r="AO37" s="120" t="e">
        <f t="shared" si="2"/>
        <v>#REF!</v>
      </c>
      <c r="AP37" s="123" t="e">
        <f>COUNTIF(WBS!#REF!,Chart!AM37)</f>
        <v>#REF!</v>
      </c>
      <c r="AQ37" s="120" t="e">
        <f t="shared" si="3"/>
        <v>#REF!</v>
      </c>
      <c r="AR37" s="120" t="e">
        <f t="shared" si="1"/>
        <v>#REF!</v>
      </c>
      <c r="AS37" s="120" t="e">
        <f t="shared" si="4"/>
        <v>#REF!</v>
      </c>
    </row>
    <row r="38" spans="38:45" x14ac:dyDescent="0.25">
      <c r="AL38" s="119" t="s">
        <v>78</v>
      </c>
      <c r="AM38" s="120">
        <v>36</v>
      </c>
      <c r="AN38" s="122" t="e">
        <f>COUNTIF(WBS!#REF!,Chart!AM38)</f>
        <v>#REF!</v>
      </c>
      <c r="AO38" s="120" t="e">
        <f t="shared" si="2"/>
        <v>#REF!</v>
      </c>
      <c r="AP38" s="123" t="e">
        <f>COUNTIF(WBS!#REF!,Chart!AM38)</f>
        <v>#REF!</v>
      </c>
      <c r="AQ38" s="120" t="e">
        <f t="shared" si="3"/>
        <v>#REF!</v>
      </c>
      <c r="AR38" s="120" t="e">
        <f t="shared" si="1"/>
        <v>#REF!</v>
      </c>
      <c r="AS38" s="120" t="e">
        <f t="shared" si="4"/>
        <v>#REF!</v>
      </c>
    </row>
    <row r="39" spans="38:45" x14ac:dyDescent="0.25">
      <c r="AL39" s="119" t="s">
        <v>78</v>
      </c>
      <c r="AM39" s="120">
        <v>37</v>
      </c>
      <c r="AN39" s="122" t="e">
        <f>COUNTIF(WBS!#REF!,Chart!AM39)</f>
        <v>#REF!</v>
      </c>
      <c r="AO39" s="120" t="e">
        <f t="shared" si="2"/>
        <v>#REF!</v>
      </c>
      <c r="AP39" s="123" t="e">
        <f>COUNTIF(WBS!#REF!,Chart!AM39)</f>
        <v>#REF!</v>
      </c>
      <c r="AQ39" s="120" t="e">
        <f t="shared" si="3"/>
        <v>#REF!</v>
      </c>
      <c r="AR39" s="120" t="e">
        <f t="shared" si="1"/>
        <v>#REF!</v>
      </c>
      <c r="AS39" s="120" t="e">
        <f t="shared" si="4"/>
        <v>#REF!</v>
      </c>
    </row>
    <row r="40" spans="38:45" x14ac:dyDescent="0.25">
      <c r="AL40" s="119" t="s">
        <v>78</v>
      </c>
      <c r="AM40" s="120">
        <v>38</v>
      </c>
      <c r="AN40" s="122" t="e">
        <f>COUNTIF(WBS!#REF!,Chart!AM40)</f>
        <v>#REF!</v>
      </c>
      <c r="AO40" s="120" t="e">
        <f t="shared" si="2"/>
        <v>#REF!</v>
      </c>
      <c r="AP40" s="123" t="e">
        <f>COUNTIF(WBS!#REF!,Chart!AM40)</f>
        <v>#REF!</v>
      </c>
      <c r="AQ40" s="120" t="e">
        <f t="shared" si="3"/>
        <v>#REF!</v>
      </c>
      <c r="AR40" s="120" t="e">
        <f t="shared" si="1"/>
        <v>#REF!</v>
      </c>
      <c r="AS40" s="120" t="e">
        <f t="shared" si="4"/>
        <v>#REF!</v>
      </c>
    </row>
    <row r="41" spans="38:45" x14ac:dyDescent="0.25">
      <c r="AL41" s="119" t="s">
        <v>78</v>
      </c>
      <c r="AM41" s="120">
        <v>39</v>
      </c>
      <c r="AN41" s="122" t="e">
        <f>COUNTIF(WBS!#REF!,Chart!AM41)</f>
        <v>#REF!</v>
      </c>
      <c r="AO41" s="120" t="e">
        <f t="shared" si="2"/>
        <v>#REF!</v>
      </c>
      <c r="AP41" s="123" t="e">
        <f>COUNTIF(WBS!#REF!,Chart!AM41)</f>
        <v>#REF!</v>
      </c>
      <c r="AQ41" s="120" t="e">
        <f t="shared" si="3"/>
        <v>#REF!</v>
      </c>
      <c r="AR41" s="120" t="e">
        <f t="shared" si="1"/>
        <v>#REF!</v>
      </c>
      <c r="AS41" s="120" t="e">
        <f t="shared" si="4"/>
        <v>#REF!</v>
      </c>
    </row>
    <row r="42" spans="38:45" x14ac:dyDescent="0.25">
      <c r="AL42" s="119" t="s">
        <v>78</v>
      </c>
      <c r="AM42" s="120">
        <v>40</v>
      </c>
      <c r="AN42" s="122" t="e">
        <f>COUNTIF(WBS!#REF!,Chart!AM42)</f>
        <v>#REF!</v>
      </c>
      <c r="AO42" s="120" t="e">
        <f t="shared" si="2"/>
        <v>#REF!</v>
      </c>
      <c r="AP42" s="123" t="e">
        <f>COUNTIF(WBS!#REF!,Chart!AM42)</f>
        <v>#REF!</v>
      </c>
      <c r="AQ42" s="120" t="e">
        <f t="shared" si="3"/>
        <v>#REF!</v>
      </c>
      <c r="AR42" s="120" t="e">
        <f t="shared" si="1"/>
        <v>#REF!</v>
      </c>
      <c r="AS42" s="120" t="e">
        <f t="shared" si="4"/>
        <v>#REF!</v>
      </c>
    </row>
    <row r="43" spans="38:45" x14ac:dyDescent="0.25">
      <c r="AL43" s="119" t="s">
        <v>78</v>
      </c>
      <c r="AM43" s="120">
        <v>41</v>
      </c>
      <c r="AN43" s="122" t="e">
        <f>COUNTIF(WBS!#REF!,Chart!AM43)</f>
        <v>#REF!</v>
      </c>
      <c r="AO43" s="120" t="e">
        <f t="shared" si="2"/>
        <v>#REF!</v>
      </c>
      <c r="AP43" s="123" t="e">
        <f>COUNTIF(WBS!#REF!,Chart!AM43)</f>
        <v>#REF!</v>
      </c>
      <c r="AQ43" s="120" t="e">
        <f t="shared" si="3"/>
        <v>#REF!</v>
      </c>
      <c r="AR43" s="120" t="e">
        <f t="shared" si="1"/>
        <v>#REF!</v>
      </c>
      <c r="AS43" s="120" t="e">
        <f t="shared" si="4"/>
        <v>#REF!</v>
      </c>
    </row>
    <row r="44" spans="38:45" x14ac:dyDescent="0.25">
      <c r="AL44" s="119" t="s">
        <v>78</v>
      </c>
      <c r="AM44" s="120">
        <v>42</v>
      </c>
      <c r="AN44" s="122" t="e">
        <f>COUNTIF(WBS!#REF!,Chart!AM44)</f>
        <v>#REF!</v>
      </c>
      <c r="AO44" s="120" t="e">
        <f t="shared" si="2"/>
        <v>#REF!</v>
      </c>
      <c r="AP44" s="123" t="e">
        <f>COUNTIF(WBS!#REF!,Chart!AM44)</f>
        <v>#REF!</v>
      </c>
      <c r="AQ44" s="120" t="e">
        <f t="shared" si="3"/>
        <v>#REF!</v>
      </c>
      <c r="AR44" s="120" t="e">
        <f t="shared" si="1"/>
        <v>#REF!</v>
      </c>
      <c r="AS44" s="120" t="e">
        <f t="shared" si="4"/>
        <v>#REF!</v>
      </c>
    </row>
    <row r="45" spans="38:45" x14ac:dyDescent="0.25">
      <c r="AL45" s="119" t="s">
        <v>78</v>
      </c>
      <c r="AM45" s="120">
        <v>43</v>
      </c>
      <c r="AN45" s="122" t="e">
        <f>COUNTIF(WBS!#REF!,Chart!AM45)</f>
        <v>#REF!</v>
      </c>
      <c r="AO45" s="120" t="e">
        <f t="shared" si="2"/>
        <v>#REF!</v>
      </c>
      <c r="AP45" s="123" t="e">
        <f>COUNTIF(WBS!#REF!,Chart!AM45)</f>
        <v>#REF!</v>
      </c>
      <c r="AQ45" s="120" t="e">
        <f t="shared" si="3"/>
        <v>#REF!</v>
      </c>
      <c r="AR45" s="120" t="e">
        <f t="shared" si="1"/>
        <v>#REF!</v>
      </c>
      <c r="AS45" s="120" t="e">
        <f t="shared" si="4"/>
        <v>#REF!</v>
      </c>
    </row>
    <row r="46" spans="38:45" x14ac:dyDescent="0.25">
      <c r="AL46" s="119" t="s">
        <v>78</v>
      </c>
      <c r="AM46" s="120">
        <v>44</v>
      </c>
      <c r="AN46" s="122" t="e">
        <f>COUNTIF(WBS!#REF!,Chart!AM46)</f>
        <v>#REF!</v>
      </c>
      <c r="AO46" s="120" t="e">
        <f t="shared" si="2"/>
        <v>#REF!</v>
      </c>
      <c r="AP46" s="123" t="e">
        <f>COUNTIF(WBS!#REF!,Chart!AM46)</f>
        <v>#REF!</v>
      </c>
      <c r="AQ46" s="120" t="e">
        <f t="shared" si="3"/>
        <v>#REF!</v>
      </c>
      <c r="AR46" s="120" t="e">
        <f t="shared" si="1"/>
        <v>#REF!</v>
      </c>
      <c r="AS46" s="120" t="e">
        <f t="shared" si="4"/>
        <v>#REF!</v>
      </c>
    </row>
    <row r="47" spans="38:45" x14ac:dyDescent="0.25">
      <c r="AL47" s="119" t="s">
        <v>78</v>
      </c>
      <c r="AM47" s="120">
        <v>45</v>
      </c>
      <c r="AN47" s="122" t="e">
        <f>COUNTIF(WBS!#REF!,Chart!AM47)</f>
        <v>#REF!</v>
      </c>
      <c r="AO47" s="120" t="e">
        <f t="shared" si="2"/>
        <v>#REF!</v>
      </c>
      <c r="AP47" s="123" t="e">
        <f>COUNTIF(WBS!#REF!,Chart!AM47)</f>
        <v>#REF!</v>
      </c>
      <c r="AQ47" s="120" t="e">
        <f t="shared" si="3"/>
        <v>#REF!</v>
      </c>
      <c r="AR47" s="120" t="e">
        <f t="shared" si="1"/>
        <v>#REF!</v>
      </c>
      <c r="AS47" s="120" t="e">
        <f t="shared" si="4"/>
        <v>#REF!</v>
      </c>
    </row>
    <row r="48" spans="38:45" x14ac:dyDescent="0.25">
      <c r="AL48" s="119" t="s">
        <v>78</v>
      </c>
      <c r="AM48" s="120">
        <v>46</v>
      </c>
      <c r="AN48" s="122" t="e">
        <f>COUNTIF(WBS!#REF!,Chart!AM48)</f>
        <v>#REF!</v>
      </c>
      <c r="AO48" s="120" t="e">
        <f t="shared" si="2"/>
        <v>#REF!</v>
      </c>
      <c r="AP48" s="123" t="e">
        <f>COUNTIF(WBS!#REF!,Chart!AM48)</f>
        <v>#REF!</v>
      </c>
      <c r="AQ48" s="120" t="e">
        <f t="shared" si="3"/>
        <v>#REF!</v>
      </c>
      <c r="AR48" s="120" t="e">
        <f t="shared" si="1"/>
        <v>#REF!</v>
      </c>
      <c r="AS48" s="120" t="e">
        <f t="shared" si="4"/>
        <v>#REF!</v>
      </c>
    </row>
    <row r="49" spans="38:45" x14ac:dyDescent="0.25">
      <c r="AL49" s="119" t="s">
        <v>78</v>
      </c>
      <c r="AM49" s="120">
        <v>47</v>
      </c>
      <c r="AN49" s="122" t="e">
        <f>COUNTIF(WBS!#REF!,Chart!AM49)</f>
        <v>#REF!</v>
      </c>
      <c r="AO49" s="120" t="e">
        <f t="shared" si="2"/>
        <v>#REF!</v>
      </c>
      <c r="AP49" s="123" t="e">
        <f>COUNTIF(WBS!#REF!,Chart!AM49)</f>
        <v>#REF!</v>
      </c>
      <c r="AQ49" s="120" t="e">
        <f t="shared" si="3"/>
        <v>#REF!</v>
      </c>
      <c r="AR49" s="120" t="e">
        <f t="shared" si="1"/>
        <v>#REF!</v>
      </c>
      <c r="AS49" s="120" t="e">
        <f t="shared" si="4"/>
        <v>#REF!</v>
      </c>
    </row>
    <row r="50" spans="38:45" x14ac:dyDescent="0.25">
      <c r="AL50" s="119" t="s">
        <v>78</v>
      </c>
      <c r="AM50" s="120">
        <v>48</v>
      </c>
      <c r="AN50" s="122" t="e">
        <f>COUNTIF(WBS!#REF!,Chart!AM50)</f>
        <v>#REF!</v>
      </c>
      <c r="AO50" s="120" t="e">
        <f t="shared" si="2"/>
        <v>#REF!</v>
      </c>
      <c r="AP50" s="123" t="e">
        <f>COUNTIF(WBS!#REF!,Chart!AM50)</f>
        <v>#REF!</v>
      </c>
      <c r="AQ50" s="120" t="e">
        <f t="shared" si="3"/>
        <v>#REF!</v>
      </c>
      <c r="AR50" s="120" t="e">
        <f t="shared" si="1"/>
        <v>#REF!</v>
      </c>
      <c r="AS50" s="120" t="e">
        <f t="shared" si="4"/>
        <v>#REF!</v>
      </c>
    </row>
    <row r="51" spans="38:45" x14ac:dyDescent="0.25">
      <c r="AL51" s="119" t="s">
        <v>78</v>
      </c>
      <c r="AM51" s="120">
        <v>49</v>
      </c>
      <c r="AN51" s="122" t="e">
        <f>COUNTIF(WBS!#REF!,Chart!AM51)</f>
        <v>#REF!</v>
      </c>
      <c r="AO51" s="120" t="e">
        <f t="shared" si="2"/>
        <v>#REF!</v>
      </c>
      <c r="AP51" s="123" t="e">
        <f>COUNTIF(WBS!#REF!,Chart!AM51)</f>
        <v>#REF!</v>
      </c>
      <c r="AQ51" s="120" t="e">
        <f t="shared" si="3"/>
        <v>#REF!</v>
      </c>
      <c r="AR51" s="120" t="e">
        <f t="shared" si="1"/>
        <v>#REF!</v>
      </c>
      <c r="AS51" s="120" t="e">
        <f t="shared" si="4"/>
        <v>#REF!</v>
      </c>
    </row>
    <row r="52" spans="38:45" x14ac:dyDescent="0.25">
      <c r="AL52" s="119" t="s">
        <v>78</v>
      </c>
      <c r="AM52" s="120">
        <v>50</v>
      </c>
      <c r="AN52" s="122" t="e">
        <f>COUNTIF(WBS!#REF!,Chart!AM52)</f>
        <v>#REF!</v>
      </c>
      <c r="AO52" s="120" t="e">
        <f t="shared" si="2"/>
        <v>#REF!</v>
      </c>
      <c r="AP52" s="123" t="e">
        <f>COUNTIF(WBS!#REF!,Chart!AM52)</f>
        <v>#REF!</v>
      </c>
      <c r="AQ52" s="120" t="e">
        <f t="shared" si="3"/>
        <v>#REF!</v>
      </c>
      <c r="AR52" s="120" t="e">
        <f t="shared" si="1"/>
        <v>#REF!</v>
      </c>
      <c r="AS52" s="120" t="e">
        <f t="shared" si="4"/>
        <v>#REF!</v>
      </c>
    </row>
    <row r="53" spans="38:45" x14ac:dyDescent="0.25">
      <c r="AL53" s="119" t="s">
        <v>78</v>
      </c>
      <c r="AM53" s="120">
        <v>51</v>
      </c>
      <c r="AN53" s="122" t="e">
        <f>COUNTIF(WBS!#REF!,Chart!AM53)</f>
        <v>#REF!</v>
      </c>
      <c r="AO53" s="120" t="e">
        <f t="shared" si="2"/>
        <v>#REF!</v>
      </c>
      <c r="AP53" s="123" t="e">
        <f>COUNTIF(WBS!#REF!,Chart!AM53)</f>
        <v>#REF!</v>
      </c>
      <c r="AQ53" s="120" t="e">
        <f t="shared" si="3"/>
        <v>#REF!</v>
      </c>
      <c r="AR53" s="120" t="e">
        <f t="shared" si="1"/>
        <v>#REF!</v>
      </c>
      <c r="AS53" s="120" t="e">
        <f t="shared" si="4"/>
        <v>#REF!</v>
      </c>
    </row>
    <row r="54" spans="38:45" x14ac:dyDescent="0.25">
      <c r="AL54" s="119" t="s">
        <v>78</v>
      </c>
      <c r="AM54" s="120">
        <v>52</v>
      </c>
      <c r="AN54" s="122" t="e">
        <f>COUNTIF(WBS!#REF!,Chart!AM54)</f>
        <v>#REF!</v>
      </c>
      <c r="AO54" s="120" t="e">
        <f t="shared" si="2"/>
        <v>#REF!</v>
      </c>
      <c r="AP54" s="123" t="e">
        <f>COUNTIF(WBS!#REF!,Chart!AM54)</f>
        <v>#REF!</v>
      </c>
      <c r="AQ54" s="120" t="e">
        <f t="shared" si="3"/>
        <v>#REF!</v>
      </c>
      <c r="AR54" s="120" t="e">
        <f t="shared" si="1"/>
        <v>#REF!</v>
      </c>
      <c r="AS54" s="120" t="e">
        <f t="shared" si="4"/>
        <v>#REF!</v>
      </c>
    </row>
    <row r="55" spans="38:45" x14ac:dyDescent="0.25">
      <c r="AL55" s="119" t="s">
        <v>78</v>
      </c>
      <c r="AM55" s="120">
        <v>53</v>
      </c>
      <c r="AN55" s="122" t="e">
        <f>COUNTIF(WBS!#REF!,Chart!AM55)</f>
        <v>#REF!</v>
      </c>
      <c r="AO55" s="120" t="e">
        <f t="shared" si="2"/>
        <v>#REF!</v>
      </c>
      <c r="AP55" s="123" t="e">
        <f>COUNTIF(WBS!#REF!,Chart!AM55)</f>
        <v>#REF!</v>
      </c>
      <c r="AQ55" s="120" t="e">
        <f t="shared" si="3"/>
        <v>#REF!</v>
      </c>
      <c r="AR55" s="120" t="e">
        <f t="shared" si="1"/>
        <v>#REF!</v>
      </c>
      <c r="AS55" s="120" t="e">
        <f t="shared" si="4"/>
        <v>#REF!</v>
      </c>
    </row>
    <row r="56" spans="38:45" x14ac:dyDescent="0.25">
      <c r="AL56" s="119" t="s">
        <v>78</v>
      </c>
      <c r="AM56" s="120">
        <v>54</v>
      </c>
      <c r="AN56" s="122" t="e">
        <f>COUNTIF(WBS!#REF!,Chart!AM56)</f>
        <v>#REF!</v>
      </c>
      <c r="AO56" s="120" t="e">
        <f>AO55+AN56</f>
        <v>#REF!</v>
      </c>
      <c r="AP56" s="123" t="e">
        <f>COUNTIF(WBS!#REF!,Chart!AM56)</f>
        <v>#REF!</v>
      </c>
      <c r="AQ56" s="120" t="e">
        <f>AQ55+AP56</f>
        <v>#REF!</v>
      </c>
      <c r="AR56" s="120" t="e">
        <f>AO56-AQ56</f>
        <v>#REF!</v>
      </c>
      <c r="AS56" s="120" t="e">
        <f t="shared" si="4"/>
        <v>#REF!</v>
      </c>
    </row>
    <row r="57" spans="38:45" x14ac:dyDescent="0.25">
      <c r="AL57" s="119" t="s">
        <v>78</v>
      </c>
      <c r="AM57" s="120" t="s">
        <v>76</v>
      </c>
      <c r="AN57" s="120" t="e">
        <f>SUM(AN3:AN56)</f>
        <v>#REF!</v>
      </c>
      <c r="AO57" s="120"/>
      <c r="AP57" s="123" t="e">
        <f>SUM(AP3:AP56)</f>
        <v>#REF!</v>
      </c>
      <c r="AQ57" s="120"/>
      <c r="AR57" s="120"/>
      <c r="AS57" s="120"/>
    </row>
    <row r="58" spans="38:45" x14ac:dyDescent="0.25">
      <c r="AL58" s="119" t="s">
        <v>78</v>
      </c>
      <c r="AM58" s="98"/>
      <c r="AN58" s="98"/>
      <c r="AO58" s="98"/>
      <c r="AP58" s="98"/>
      <c r="AQ58" s="98"/>
      <c r="AR58" s="98"/>
      <c r="AS58" s="98"/>
    </row>
    <row r="59" spans="38:45" x14ac:dyDescent="0.25">
      <c r="AL59" s="119" t="s">
        <v>78</v>
      </c>
      <c r="AM59" s="98"/>
      <c r="AN59" s="239" t="s">
        <v>70</v>
      </c>
      <c r="AO59" s="239"/>
      <c r="AP59" s="239" t="s">
        <v>72</v>
      </c>
      <c r="AQ59" s="239"/>
      <c r="AR59" s="98"/>
      <c r="AS59" s="98"/>
    </row>
    <row r="60" spans="38:45" x14ac:dyDescent="0.25">
      <c r="AL60" s="119" t="s">
        <v>78</v>
      </c>
      <c r="AM60" s="98" t="s">
        <v>62</v>
      </c>
      <c r="AN60" s="98" t="s">
        <v>71</v>
      </c>
      <c r="AO60" s="112" t="s">
        <v>74</v>
      </c>
      <c r="AP60" s="98" t="s">
        <v>71</v>
      </c>
      <c r="AQ60" s="112" t="s">
        <v>74</v>
      </c>
      <c r="AR60" s="112" t="s">
        <v>73</v>
      </c>
      <c r="AS60" s="98" t="s">
        <v>77</v>
      </c>
    </row>
    <row r="61" spans="38:45" x14ac:dyDescent="0.25">
      <c r="AL61" s="119" t="s">
        <v>78</v>
      </c>
      <c r="AM61" s="98">
        <v>1</v>
      </c>
      <c r="AN61" s="98" t="e">
        <f>COUNTIF(WBS!#REF!,Chart!AM61)</f>
        <v>#REF!</v>
      </c>
      <c r="AO61" s="114" t="e">
        <f>AN61</f>
        <v>#REF!</v>
      </c>
      <c r="AP61" s="98" t="e">
        <f>COUNTIF(WBS!#REF!,Chart!AM61)</f>
        <v>#REF!</v>
      </c>
      <c r="AQ61" s="115" t="e">
        <f>AP61</f>
        <v>#REF!</v>
      </c>
      <c r="AR61" s="116" t="e">
        <f>AO61-AQ61</f>
        <v>#REF!</v>
      </c>
      <c r="AS61" s="98" t="e">
        <f t="shared" ref="AS61:AS92" si="5">$AN$57-AQ61</f>
        <v>#REF!</v>
      </c>
    </row>
    <row r="62" spans="38:45" x14ac:dyDescent="0.25">
      <c r="AL62" s="119" t="s">
        <v>78</v>
      </c>
      <c r="AM62" s="98">
        <v>2</v>
      </c>
      <c r="AN62" s="98" t="e">
        <f>COUNTIF(WBS!#REF!,Chart!AM62)</f>
        <v>#REF!</v>
      </c>
      <c r="AO62" s="114" t="e">
        <f>AO61+AN62</f>
        <v>#REF!</v>
      </c>
      <c r="AP62" s="98" t="e">
        <f>COUNTIF(WBS!#REF!,Chart!AM62)</f>
        <v>#REF!</v>
      </c>
      <c r="AQ62" s="115" t="e">
        <f>AQ61+AP62</f>
        <v>#REF!</v>
      </c>
      <c r="AR62" s="116" t="e">
        <f t="shared" ref="AR62:AR113" si="6">AO62-AQ62</f>
        <v>#REF!</v>
      </c>
      <c r="AS62" s="98" t="e">
        <f t="shared" si="5"/>
        <v>#REF!</v>
      </c>
    </row>
    <row r="63" spans="38:45" x14ac:dyDescent="0.25">
      <c r="AL63" s="119" t="s">
        <v>78</v>
      </c>
      <c r="AM63" s="98">
        <v>3</v>
      </c>
      <c r="AN63" s="98" t="e">
        <f>COUNTIF(WBS!#REF!,Chart!AM63)</f>
        <v>#REF!</v>
      </c>
      <c r="AO63" s="114" t="e">
        <f t="shared" ref="AO63:AO113" si="7">AO62+AN63</f>
        <v>#REF!</v>
      </c>
      <c r="AP63" s="98" t="e">
        <f>COUNTIF(WBS!#REF!,Chart!AM63)</f>
        <v>#REF!</v>
      </c>
      <c r="AQ63" s="115" t="e">
        <f t="shared" ref="AQ63:AQ113" si="8">AQ62+AP63</f>
        <v>#REF!</v>
      </c>
      <c r="AR63" s="116" t="e">
        <f t="shared" si="6"/>
        <v>#REF!</v>
      </c>
      <c r="AS63" s="98" t="e">
        <f t="shared" si="5"/>
        <v>#REF!</v>
      </c>
    </row>
    <row r="64" spans="38:45" x14ac:dyDescent="0.25">
      <c r="AL64" s="119" t="s">
        <v>78</v>
      </c>
      <c r="AM64" s="98">
        <v>4</v>
      </c>
      <c r="AN64" s="98" t="e">
        <f>COUNTIF(WBS!#REF!,Chart!AM64)</f>
        <v>#REF!</v>
      </c>
      <c r="AO64" s="114" t="e">
        <f t="shared" si="7"/>
        <v>#REF!</v>
      </c>
      <c r="AP64" s="98" t="e">
        <f>COUNTIF(WBS!#REF!,Chart!AM64)</f>
        <v>#REF!</v>
      </c>
      <c r="AQ64" s="115" t="e">
        <f t="shared" si="8"/>
        <v>#REF!</v>
      </c>
      <c r="AR64" s="116" t="e">
        <f t="shared" si="6"/>
        <v>#REF!</v>
      </c>
      <c r="AS64" s="98" t="e">
        <f t="shared" si="5"/>
        <v>#REF!</v>
      </c>
    </row>
    <row r="65" spans="38:45" x14ac:dyDescent="0.25">
      <c r="AL65" s="119" t="s">
        <v>78</v>
      </c>
      <c r="AM65" s="98">
        <v>5</v>
      </c>
      <c r="AN65" s="98" t="e">
        <f>COUNTIF(WBS!#REF!,Chart!AM65)</f>
        <v>#REF!</v>
      </c>
      <c r="AO65" s="114" t="e">
        <f t="shared" si="7"/>
        <v>#REF!</v>
      </c>
      <c r="AP65" s="98" t="e">
        <f>COUNTIF(WBS!#REF!,Chart!AM65)</f>
        <v>#REF!</v>
      </c>
      <c r="AQ65" s="115" t="e">
        <f t="shared" si="8"/>
        <v>#REF!</v>
      </c>
      <c r="AR65" s="116" t="e">
        <f t="shared" si="6"/>
        <v>#REF!</v>
      </c>
      <c r="AS65" s="98" t="e">
        <f t="shared" si="5"/>
        <v>#REF!</v>
      </c>
    </row>
    <row r="66" spans="38:45" x14ac:dyDescent="0.25">
      <c r="AL66" s="119" t="s">
        <v>78</v>
      </c>
      <c r="AM66" s="98">
        <v>6</v>
      </c>
      <c r="AN66" s="98" t="e">
        <f>COUNTIF(WBS!#REF!,Chart!AM66)</f>
        <v>#REF!</v>
      </c>
      <c r="AO66" s="114" t="e">
        <f t="shared" si="7"/>
        <v>#REF!</v>
      </c>
      <c r="AP66" s="98" t="e">
        <f>COUNTIF(WBS!#REF!,Chart!AM66)</f>
        <v>#REF!</v>
      </c>
      <c r="AQ66" s="115" t="e">
        <f t="shared" si="8"/>
        <v>#REF!</v>
      </c>
      <c r="AR66" s="116" t="e">
        <f t="shared" si="6"/>
        <v>#REF!</v>
      </c>
      <c r="AS66" s="98" t="e">
        <f t="shared" si="5"/>
        <v>#REF!</v>
      </c>
    </row>
    <row r="67" spans="38:45" x14ac:dyDescent="0.25">
      <c r="AL67" s="119" t="s">
        <v>78</v>
      </c>
      <c r="AM67" s="98">
        <v>7</v>
      </c>
      <c r="AN67" s="98" t="e">
        <f>COUNTIF(WBS!#REF!,Chart!AM67)</f>
        <v>#REF!</v>
      </c>
      <c r="AO67" s="114" t="e">
        <f t="shared" si="7"/>
        <v>#REF!</v>
      </c>
      <c r="AP67" s="98" t="e">
        <f>COUNTIF(WBS!#REF!,Chart!AM67)</f>
        <v>#REF!</v>
      </c>
      <c r="AQ67" s="115" t="e">
        <f t="shared" si="8"/>
        <v>#REF!</v>
      </c>
      <c r="AR67" s="116" t="e">
        <f t="shared" si="6"/>
        <v>#REF!</v>
      </c>
      <c r="AS67" s="98" t="e">
        <f t="shared" si="5"/>
        <v>#REF!</v>
      </c>
    </row>
    <row r="68" spans="38:45" x14ac:dyDescent="0.25">
      <c r="AL68" s="119" t="s">
        <v>78</v>
      </c>
      <c r="AM68" s="98">
        <v>8</v>
      </c>
      <c r="AN68" s="98" t="e">
        <f>COUNTIF(WBS!#REF!,Chart!AM68)</f>
        <v>#REF!</v>
      </c>
      <c r="AO68" s="114" t="e">
        <f t="shared" si="7"/>
        <v>#REF!</v>
      </c>
      <c r="AP68" s="98" t="e">
        <f>COUNTIF(WBS!#REF!,Chart!AM68)</f>
        <v>#REF!</v>
      </c>
      <c r="AQ68" s="115" t="e">
        <f t="shared" si="8"/>
        <v>#REF!</v>
      </c>
      <c r="AR68" s="116" t="e">
        <f t="shared" si="6"/>
        <v>#REF!</v>
      </c>
      <c r="AS68" s="98" t="e">
        <f t="shared" si="5"/>
        <v>#REF!</v>
      </c>
    </row>
    <row r="69" spans="38:45" x14ac:dyDescent="0.25">
      <c r="AL69" s="119" t="s">
        <v>78</v>
      </c>
      <c r="AM69" s="98">
        <v>9</v>
      </c>
      <c r="AN69" s="98" t="e">
        <f>COUNTIF(WBS!#REF!,Chart!AM69)</f>
        <v>#REF!</v>
      </c>
      <c r="AO69" s="114" t="e">
        <f t="shared" si="7"/>
        <v>#REF!</v>
      </c>
      <c r="AP69" s="98" t="e">
        <f>COUNTIF(WBS!#REF!,Chart!AM69)</f>
        <v>#REF!</v>
      </c>
      <c r="AQ69" s="115" t="e">
        <f t="shared" si="8"/>
        <v>#REF!</v>
      </c>
      <c r="AR69" s="116" t="e">
        <f t="shared" si="6"/>
        <v>#REF!</v>
      </c>
      <c r="AS69" s="98" t="e">
        <f t="shared" si="5"/>
        <v>#REF!</v>
      </c>
    </row>
    <row r="70" spans="38:45" x14ac:dyDescent="0.25">
      <c r="AL70" s="119" t="s">
        <v>78</v>
      </c>
      <c r="AM70" s="98">
        <v>10</v>
      </c>
      <c r="AN70" s="98" t="e">
        <f>COUNTIF(WBS!#REF!,Chart!AM70)</f>
        <v>#REF!</v>
      </c>
      <c r="AO70" s="114" t="e">
        <f t="shared" si="7"/>
        <v>#REF!</v>
      </c>
      <c r="AP70" s="98" t="e">
        <f>COUNTIF(WBS!#REF!,Chart!AM70)</f>
        <v>#REF!</v>
      </c>
      <c r="AQ70" s="115" t="e">
        <f t="shared" si="8"/>
        <v>#REF!</v>
      </c>
      <c r="AR70" s="116" t="e">
        <f t="shared" si="6"/>
        <v>#REF!</v>
      </c>
      <c r="AS70" s="98" t="e">
        <f t="shared" si="5"/>
        <v>#REF!</v>
      </c>
    </row>
    <row r="71" spans="38:45" x14ac:dyDescent="0.25">
      <c r="AL71" s="119" t="s">
        <v>78</v>
      </c>
      <c r="AM71" s="98">
        <v>11</v>
      </c>
      <c r="AN71" s="98" t="e">
        <f>COUNTIF(WBS!#REF!,Chart!AM71)</f>
        <v>#REF!</v>
      </c>
      <c r="AO71" s="114" t="e">
        <f t="shared" si="7"/>
        <v>#REF!</v>
      </c>
      <c r="AP71" s="98" t="e">
        <f>COUNTIF(WBS!#REF!,Chart!AM71)</f>
        <v>#REF!</v>
      </c>
      <c r="AQ71" s="115" t="e">
        <f t="shared" si="8"/>
        <v>#REF!</v>
      </c>
      <c r="AR71" s="116" t="e">
        <f t="shared" si="6"/>
        <v>#REF!</v>
      </c>
      <c r="AS71" s="98" t="e">
        <f t="shared" si="5"/>
        <v>#REF!</v>
      </c>
    </row>
    <row r="72" spans="38:45" x14ac:dyDescent="0.25">
      <c r="AL72" s="119" t="s">
        <v>78</v>
      </c>
      <c r="AM72" s="98">
        <v>12</v>
      </c>
      <c r="AN72" s="98" t="e">
        <f>COUNTIF(WBS!#REF!,Chart!AM72)</f>
        <v>#REF!</v>
      </c>
      <c r="AO72" s="114" t="e">
        <f t="shared" si="7"/>
        <v>#REF!</v>
      </c>
      <c r="AP72" s="98" t="e">
        <f>COUNTIF(WBS!#REF!,Chart!AM72)</f>
        <v>#REF!</v>
      </c>
      <c r="AQ72" s="115" t="e">
        <f t="shared" si="8"/>
        <v>#REF!</v>
      </c>
      <c r="AR72" s="116" t="e">
        <f t="shared" si="6"/>
        <v>#REF!</v>
      </c>
      <c r="AS72" s="98" t="e">
        <f t="shared" si="5"/>
        <v>#REF!</v>
      </c>
    </row>
    <row r="73" spans="38:45" x14ac:dyDescent="0.25">
      <c r="AL73" s="119" t="s">
        <v>78</v>
      </c>
      <c r="AM73" s="98">
        <v>13</v>
      </c>
      <c r="AN73" s="98" t="e">
        <f>COUNTIF(WBS!#REF!,Chart!AM73)</f>
        <v>#REF!</v>
      </c>
      <c r="AO73" s="114" t="e">
        <f t="shared" si="7"/>
        <v>#REF!</v>
      </c>
      <c r="AP73" s="98" t="e">
        <f>COUNTIF(WBS!#REF!,Chart!AM73)</f>
        <v>#REF!</v>
      </c>
      <c r="AQ73" s="115" t="e">
        <f t="shared" si="8"/>
        <v>#REF!</v>
      </c>
      <c r="AR73" s="116" t="e">
        <f t="shared" si="6"/>
        <v>#REF!</v>
      </c>
      <c r="AS73" s="98" t="e">
        <f t="shared" si="5"/>
        <v>#REF!</v>
      </c>
    </row>
    <row r="74" spans="38:45" x14ac:dyDescent="0.25">
      <c r="AL74" s="119" t="s">
        <v>78</v>
      </c>
      <c r="AM74" s="98">
        <v>14</v>
      </c>
      <c r="AN74" s="98" t="e">
        <f>COUNTIF(WBS!#REF!,Chart!AM74)</f>
        <v>#REF!</v>
      </c>
      <c r="AO74" s="114" t="e">
        <f t="shared" si="7"/>
        <v>#REF!</v>
      </c>
      <c r="AP74" s="98" t="e">
        <f>COUNTIF(WBS!#REF!,Chart!AM74)</f>
        <v>#REF!</v>
      </c>
      <c r="AQ74" s="115" t="e">
        <f t="shared" si="8"/>
        <v>#REF!</v>
      </c>
      <c r="AR74" s="116" t="e">
        <f t="shared" si="6"/>
        <v>#REF!</v>
      </c>
      <c r="AS74" s="98" t="e">
        <f t="shared" si="5"/>
        <v>#REF!</v>
      </c>
    </row>
    <row r="75" spans="38:45" x14ac:dyDescent="0.25">
      <c r="AL75" s="119" t="s">
        <v>78</v>
      </c>
      <c r="AM75" s="98">
        <v>15</v>
      </c>
      <c r="AN75" s="98" t="e">
        <f>COUNTIF(WBS!#REF!,Chart!AM75)</f>
        <v>#REF!</v>
      </c>
      <c r="AO75" s="114" t="e">
        <f t="shared" si="7"/>
        <v>#REF!</v>
      </c>
      <c r="AP75" s="98" t="e">
        <f>COUNTIF(WBS!#REF!,Chart!AM75)</f>
        <v>#REF!</v>
      </c>
      <c r="AQ75" s="115" t="e">
        <f t="shared" si="8"/>
        <v>#REF!</v>
      </c>
      <c r="AR75" s="116" t="e">
        <f t="shared" si="6"/>
        <v>#REF!</v>
      </c>
      <c r="AS75" s="98" t="e">
        <f t="shared" si="5"/>
        <v>#REF!</v>
      </c>
    </row>
    <row r="76" spans="38:45" x14ac:dyDescent="0.25">
      <c r="AL76" s="119" t="s">
        <v>78</v>
      </c>
      <c r="AM76" s="98">
        <v>16</v>
      </c>
      <c r="AN76" s="98" t="e">
        <f>COUNTIF(WBS!#REF!,Chart!AM76)</f>
        <v>#REF!</v>
      </c>
      <c r="AO76" s="114" t="e">
        <f t="shared" si="7"/>
        <v>#REF!</v>
      </c>
      <c r="AP76" s="98" t="e">
        <f>COUNTIF(WBS!#REF!,Chart!AM76)</f>
        <v>#REF!</v>
      </c>
      <c r="AQ76" s="115" t="e">
        <f t="shared" si="8"/>
        <v>#REF!</v>
      </c>
      <c r="AR76" s="116" t="e">
        <f t="shared" si="6"/>
        <v>#REF!</v>
      </c>
      <c r="AS76" s="98" t="e">
        <f t="shared" si="5"/>
        <v>#REF!</v>
      </c>
    </row>
    <row r="77" spans="38:45" x14ac:dyDescent="0.25">
      <c r="AL77" s="119" t="s">
        <v>78</v>
      </c>
      <c r="AM77" s="98">
        <v>17</v>
      </c>
      <c r="AN77" s="98" t="e">
        <f>COUNTIF(WBS!#REF!,Chart!AM77)</f>
        <v>#REF!</v>
      </c>
      <c r="AO77" s="114" t="e">
        <f t="shared" si="7"/>
        <v>#REF!</v>
      </c>
      <c r="AP77" s="98" t="e">
        <f>COUNTIF(WBS!#REF!,Chart!AM77)</f>
        <v>#REF!</v>
      </c>
      <c r="AQ77" s="115" t="e">
        <f t="shared" si="8"/>
        <v>#REF!</v>
      </c>
      <c r="AR77" s="116" t="e">
        <f t="shared" si="6"/>
        <v>#REF!</v>
      </c>
      <c r="AS77" s="98" t="e">
        <f t="shared" si="5"/>
        <v>#REF!</v>
      </c>
    </row>
    <row r="78" spans="38:45" x14ac:dyDescent="0.25">
      <c r="AL78" s="119" t="s">
        <v>78</v>
      </c>
      <c r="AM78" s="98">
        <v>18</v>
      </c>
      <c r="AN78" s="98" t="e">
        <f>COUNTIF(WBS!#REF!,Chart!AM78)</f>
        <v>#REF!</v>
      </c>
      <c r="AO78" s="114" t="e">
        <f t="shared" si="7"/>
        <v>#REF!</v>
      </c>
      <c r="AP78" s="98" t="e">
        <f>COUNTIF(WBS!#REF!,Chart!AM78)</f>
        <v>#REF!</v>
      </c>
      <c r="AQ78" s="115" t="e">
        <f t="shared" si="8"/>
        <v>#REF!</v>
      </c>
      <c r="AR78" s="116" t="e">
        <f t="shared" si="6"/>
        <v>#REF!</v>
      </c>
      <c r="AS78" s="98" t="e">
        <f t="shared" si="5"/>
        <v>#REF!</v>
      </c>
    </row>
    <row r="79" spans="38:45" x14ac:dyDescent="0.25">
      <c r="AL79" s="119" t="s">
        <v>78</v>
      </c>
      <c r="AM79" s="98">
        <v>19</v>
      </c>
      <c r="AN79" s="98" t="e">
        <f>COUNTIF(WBS!#REF!,Chart!AM79)</f>
        <v>#REF!</v>
      </c>
      <c r="AO79" s="114" t="e">
        <f t="shared" si="7"/>
        <v>#REF!</v>
      </c>
      <c r="AP79" s="98" t="e">
        <f>COUNTIF(WBS!#REF!,Chart!AM79)</f>
        <v>#REF!</v>
      </c>
      <c r="AQ79" s="115" t="e">
        <f t="shared" si="8"/>
        <v>#REF!</v>
      </c>
      <c r="AR79" s="116" t="e">
        <f t="shared" si="6"/>
        <v>#REF!</v>
      </c>
      <c r="AS79" s="98" t="e">
        <f t="shared" si="5"/>
        <v>#REF!</v>
      </c>
    </row>
    <row r="80" spans="38:45" x14ac:dyDescent="0.25">
      <c r="AL80" s="119" t="s">
        <v>78</v>
      </c>
      <c r="AM80" s="98">
        <v>20</v>
      </c>
      <c r="AN80" s="98" t="e">
        <f>COUNTIF(WBS!#REF!,Chart!AM80)</f>
        <v>#REF!</v>
      </c>
      <c r="AO80" s="114" t="e">
        <f t="shared" si="7"/>
        <v>#REF!</v>
      </c>
      <c r="AP80" s="98" t="e">
        <f>COUNTIF(WBS!#REF!,Chart!AM80)</f>
        <v>#REF!</v>
      </c>
      <c r="AQ80" s="115" t="e">
        <f t="shared" si="8"/>
        <v>#REF!</v>
      </c>
      <c r="AR80" s="116" t="e">
        <f t="shared" si="6"/>
        <v>#REF!</v>
      </c>
      <c r="AS80" s="98" t="e">
        <f t="shared" si="5"/>
        <v>#REF!</v>
      </c>
    </row>
    <row r="81" spans="38:45" x14ac:dyDescent="0.25">
      <c r="AL81" s="119" t="s">
        <v>78</v>
      </c>
      <c r="AM81" s="98">
        <v>21</v>
      </c>
      <c r="AN81" s="98" t="e">
        <f>COUNTIF(WBS!#REF!,Chart!AM81)</f>
        <v>#REF!</v>
      </c>
      <c r="AO81" s="114" t="e">
        <f t="shared" si="7"/>
        <v>#REF!</v>
      </c>
      <c r="AP81" s="98" t="e">
        <f>COUNTIF(WBS!#REF!,Chart!AM81)</f>
        <v>#REF!</v>
      </c>
      <c r="AQ81" s="115" t="e">
        <f t="shared" si="8"/>
        <v>#REF!</v>
      </c>
      <c r="AR81" s="116" t="e">
        <f t="shared" si="6"/>
        <v>#REF!</v>
      </c>
      <c r="AS81" s="98" t="e">
        <f t="shared" si="5"/>
        <v>#REF!</v>
      </c>
    </row>
    <row r="82" spans="38:45" x14ac:dyDescent="0.25">
      <c r="AL82" s="119" t="s">
        <v>78</v>
      </c>
      <c r="AM82" s="98">
        <v>22</v>
      </c>
      <c r="AN82" s="98" t="e">
        <f>COUNTIF(WBS!#REF!,Chart!AM82)</f>
        <v>#REF!</v>
      </c>
      <c r="AO82" s="114" t="e">
        <f t="shared" si="7"/>
        <v>#REF!</v>
      </c>
      <c r="AP82" s="98" t="e">
        <f>COUNTIF(WBS!#REF!,Chart!AM82)</f>
        <v>#REF!</v>
      </c>
      <c r="AQ82" s="115" t="e">
        <f t="shared" si="8"/>
        <v>#REF!</v>
      </c>
      <c r="AR82" s="116" t="e">
        <f t="shared" si="6"/>
        <v>#REF!</v>
      </c>
      <c r="AS82" s="98" t="e">
        <f t="shared" si="5"/>
        <v>#REF!</v>
      </c>
    </row>
    <row r="83" spans="38:45" x14ac:dyDescent="0.25">
      <c r="AL83" s="119" t="s">
        <v>78</v>
      </c>
      <c r="AM83" s="98">
        <v>23</v>
      </c>
      <c r="AN83" s="98" t="e">
        <f>COUNTIF(WBS!#REF!,Chart!AM83)</f>
        <v>#REF!</v>
      </c>
      <c r="AO83" s="114" t="e">
        <f t="shared" si="7"/>
        <v>#REF!</v>
      </c>
      <c r="AP83" s="98" t="e">
        <f>COUNTIF(WBS!#REF!,Chart!AM83)</f>
        <v>#REF!</v>
      </c>
      <c r="AQ83" s="115" t="e">
        <f t="shared" si="8"/>
        <v>#REF!</v>
      </c>
      <c r="AR83" s="116" t="e">
        <f t="shared" si="6"/>
        <v>#REF!</v>
      </c>
      <c r="AS83" s="98" t="e">
        <f t="shared" si="5"/>
        <v>#REF!</v>
      </c>
    </row>
    <row r="84" spans="38:45" x14ac:dyDescent="0.25">
      <c r="AL84" s="119" t="s">
        <v>78</v>
      </c>
      <c r="AM84" s="98">
        <v>24</v>
      </c>
      <c r="AN84" s="98" t="e">
        <f>COUNTIF(WBS!#REF!,Chart!AM84)</f>
        <v>#REF!</v>
      </c>
      <c r="AO84" s="114" t="e">
        <f t="shared" si="7"/>
        <v>#REF!</v>
      </c>
      <c r="AP84" s="98" t="e">
        <f>COUNTIF(WBS!#REF!,Chart!AM84)</f>
        <v>#REF!</v>
      </c>
      <c r="AQ84" s="115" t="e">
        <f t="shared" si="8"/>
        <v>#REF!</v>
      </c>
      <c r="AR84" s="116" t="e">
        <f t="shared" si="6"/>
        <v>#REF!</v>
      </c>
      <c r="AS84" s="98" t="e">
        <f t="shared" si="5"/>
        <v>#REF!</v>
      </c>
    </row>
    <row r="85" spans="38:45" x14ac:dyDescent="0.25">
      <c r="AL85" s="119" t="s">
        <v>78</v>
      </c>
      <c r="AM85" s="98">
        <v>25</v>
      </c>
      <c r="AN85" s="98" t="e">
        <f>COUNTIF(WBS!#REF!,Chart!AM85)</f>
        <v>#REF!</v>
      </c>
      <c r="AO85" s="114" t="e">
        <f t="shared" si="7"/>
        <v>#REF!</v>
      </c>
      <c r="AP85" s="98" t="e">
        <f>COUNTIF(WBS!#REF!,Chart!AM85)</f>
        <v>#REF!</v>
      </c>
      <c r="AQ85" s="115" t="e">
        <f t="shared" si="8"/>
        <v>#REF!</v>
      </c>
      <c r="AR85" s="116" t="e">
        <f t="shared" si="6"/>
        <v>#REF!</v>
      </c>
      <c r="AS85" s="98" t="e">
        <f t="shared" si="5"/>
        <v>#REF!</v>
      </c>
    </row>
    <row r="86" spans="38:45" x14ac:dyDescent="0.25">
      <c r="AL86" s="119" t="s">
        <v>78</v>
      </c>
      <c r="AM86" s="98">
        <v>26</v>
      </c>
      <c r="AN86" s="98" t="e">
        <f>COUNTIF(WBS!#REF!,Chart!AM86)</f>
        <v>#REF!</v>
      </c>
      <c r="AO86" s="114" t="e">
        <f t="shared" si="7"/>
        <v>#REF!</v>
      </c>
      <c r="AP86" s="98" t="e">
        <f>COUNTIF(WBS!#REF!,Chart!AM86)</f>
        <v>#REF!</v>
      </c>
      <c r="AQ86" s="115" t="e">
        <f t="shared" si="8"/>
        <v>#REF!</v>
      </c>
      <c r="AR86" s="116" t="e">
        <f t="shared" si="6"/>
        <v>#REF!</v>
      </c>
      <c r="AS86" s="98" t="e">
        <f t="shared" si="5"/>
        <v>#REF!</v>
      </c>
    </row>
    <row r="87" spans="38:45" x14ac:dyDescent="0.25">
      <c r="AL87" s="119" t="s">
        <v>78</v>
      </c>
      <c r="AM87" s="98">
        <v>27</v>
      </c>
      <c r="AN87" s="98" t="e">
        <f>COUNTIF(WBS!#REF!,Chart!AM87)</f>
        <v>#REF!</v>
      </c>
      <c r="AO87" s="114" t="e">
        <f t="shared" si="7"/>
        <v>#REF!</v>
      </c>
      <c r="AP87" s="98" t="e">
        <f>COUNTIF(WBS!#REF!,Chart!AM87)</f>
        <v>#REF!</v>
      </c>
      <c r="AQ87" s="115" t="e">
        <f t="shared" si="8"/>
        <v>#REF!</v>
      </c>
      <c r="AR87" s="116" t="e">
        <f t="shared" si="6"/>
        <v>#REF!</v>
      </c>
      <c r="AS87" s="98" t="e">
        <f t="shared" si="5"/>
        <v>#REF!</v>
      </c>
    </row>
    <row r="88" spans="38:45" x14ac:dyDescent="0.25">
      <c r="AL88" s="119" t="s">
        <v>78</v>
      </c>
      <c r="AM88" s="98">
        <v>28</v>
      </c>
      <c r="AN88" s="98" t="e">
        <f>COUNTIF(WBS!#REF!,Chart!AM88)</f>
        <v>#REF!</v>
      </c>
      <c r="AO88" s="114" t="e">
        <f t="shared" si="7"/>
        <v>#REF!</v>
      </c>
      <c r="AP88" s="98" t="e">
        <f>COUNTIF(WBS!#REF!,Chart!AM88)</f>
        <v>#REF!</v>
      </c>
      <c r="AQ88" s="115" t="e">
        <f t="shared" si="8"/>
        <v>#REF!</v>
      </c>
      <c r="AR88" s="116" t="e">
        <f t="shared" si="6"/>
        <v>#REF!</v>
      </c>
      <c r="AS88" s="98" t="e">
        <f t="shared" si="5"/>
        <v>#REF!</v>
      </c>
    </row>
    <row r="89" spans="38:45" x14ac:dyDescent="0.25">
      <c r="AL89" s="119" t="s">
        <v>78</v>
      </c>
      <c r="AM89" s="98">
        <v>29</v>
      </c>
      <c r="AN89" s="98" t="e">
        <f>COUNTIF(WBS!#REF!,Chart!AM89)</f>
        <v>#REF!</v>
      </c>
      <c r="AO89" s="114" t="e">
        <f t="shared" si="7"/>
        <v>#REF!</v>
      </c>
      <c r="AP89" s="98" t="e">
        <f>COUNTIF(WBS!#REF!,Chart!AM89)</f>
        <v>#REF!</v>
      </c>
      <c r="AQ89" s="115" t="e">
        <f t="shared" si="8"/>
        <v>#REF!</v>
      </c>
      <c r="AR89" s="116" t="e">
        <f t="shared" si="6"/>
        <v>#REF!</v>
      </c>
      <c r="AS89" s="98" t="e">
        <f t="shared" si="5"/>
        <v>#REF!</v>
      </c>
    </row>
    <row r="90" spans="38:45" x14ac:dyDescent="0.25">
      <c r="AL90" s="119" t="s">
        <v>78</v>
      </c>
      <c r="AM90" s="98">
        <v>30</v>
      </c>
      <c r="AN90" s="98" t="e">
        <f>COUNTIF(WBS!#REF!,Chart!AM90)</f>
        <v>#REF!</v>
      </c>
      <c r="AO90" s="114" t="e">
        <f t="shared" si="7"/>
        <v>#REF!</v>
      </c>
      <c r="AP90" s="98" t="e">
        <f>COUNTIF(WBS!#REF!,Chart!AM90)</f>
        <v>#REF!</v>
      </c>
      <c r="AQ90" s="115" t="e">
        <f t="shared" si="8"/>
        <v>#REF!</v>
      </c>
      <c r="AR90" s="116" t="e">
        <f t="shared" si="6"/>
        <v>#REF!</v>
      </c>
      <c r="AS90" s="98" t="e">
        <f t="shared" si="5"/>
        <v>#REF!</v>
      </c>
    </row>
    <row r="91" spans="38:45" x14ac:dyDescent="0.25">
      <c r="AL91" s="119" t="s">
        <v>78</v>
      </c>
      <c r="AM91" s="98">
        <v>31</v>
      </c>
      <c r="AN91" s="98" t="e">
        <f>COUNTIF(WBS!#REF!,Chart!AM91)</f>
        <v>#REF!</v>
      </c>
      <c r="AO91" s="114" t="e">
        <f t="shared" si="7"/>
        <v>#REF!</v>
      </c>
      <c r="AP91" s="98" t="e">
        <f>COUNTIF(WBS!#REF!,Chart!AM91)</f>
        <v>#REF!</v>
      </c>
      <c r="AQ91" s="115" t="e">
        <f t="shared" si="8"/>
        <v>#REF!</v>
      </c>
      <c r="AR91" s="116" t="e">
        <f t="shared" si="6"/>
        <v>#REF!</v>
      </c>
      <c r="AS91" s="98" t="e">
        <f t="shared" si="5"/>
        <v>#REF!</v>
      </c>
    </row>
    <row r="92" spans="38:45" x14ac:dyDescent="0.25">
      <c r="AL92" s="119" t="s">
        <v>78</v>
      </c>
      <c r="AM92" s="98">
        <v>32</v>
      </c>
      <c r="AN92" s="98" t="e">
        <f>COUNTIF(WBS!#REF!,Chart!AM92)</f>
        <v>#REF!</v>
      </c>
      <c r="AO92" s="114" t="e">
        <f t="shared" si="7"/>
        <v>#REF!</v>
      </c>
      <c r="AP92" s="98" t="e">
        <f>COUNTIF(WBS!#REF!,Chart!AM92)</f>
        <v>#REF!</v>
      </c>
      <c r="AQ92" s="115" t="e">
        <f t="shared" si="8"/>
        <v>#REF!</v>
      </c>
      <c r="AR92" s="116" t="e">
        <f t="shared" si="6"/>
        <v>#REF!</v>
      </c>
      <c r="AS92" s="98" t="e">
        <f t="shared" si="5"/>
        <v>#REF!</v>
      </c>
    </row>
    <row r="93" spans="38:45" x14ac:dyDescent="0.25">
      <c r="AL93" s="119" t="s">
        <v>78</v>
      </c>
      <c r="AM93" s="98">
        <v>33</v>
      </c>
      <c r="AN93" s="98" t="e">
        <f>COUNTIF(WBS!#REF!,Chart!AM93)</f>
        <v>#REF!</v>
      </c>
      <c r="AO93" s="114" t="e">
        <f t="shared" si="7"/>
        <v>#REF!</v>
      </c>
      <c r="AP93" s="98" t="e">
        <f>COUNTIF(WBS!#REF!,Chart!AM93)</f>
        <v>#REF!</v>
      </c>
      <c r="AQ93" s="115" t="e">
        <f t="shared" si="8"/>
        <v>#REF!</v>
      </c>
      <c r="AR93" s="116" t="e">
        <f t="shared" si="6"/>
        <v>#REF!</v>
      </c>
      <c r="AS93" s="98" t="e">
        <f t="shared" ref="AS93:AS114" si="9">$AN$57-AQ93</f>
        <v>#REF!</v>
      </c>
    </row>
    <row r="94" spans="38:45" x14ac:dyDescent="0.25">
      <c r="AL94" s="119" t="s">
        <v>78</v>
      </c>
      <c r="AM94" s="98">
        <v>34</v>
      </c>
      <c r="AN94" s="98" t="e">
        <f>COUNTIF(WBS!#REF!,Chart!AM94)</f>
        <v>#REF!</v>
      </c>
      <c r="AO94" s="114" t="e">
        <f t="shared" si="7"/>
        <v>#REF!</v>
      </c>
      <c r="AP94" s="98" t="e">
        <f>COUNTIF(WBS!#REF!,Chart!AM94)</f>
        <v>#REF!</v>
      </c>
      <c r="AQ94" s="115" t="e">
        <f t="shared" si="8"/>
        <v>#REF!</v>
      </c>
      <c r="AR94" s="116" t="e">
        <f t="shared" si="6"/>
        <v>#REF!</v>
      </c>
      <c r="AS94" s="98" t="e">
        <f t="shared" si="9"/>
        <v>#REF!</v>
      </c>
    </row>
    <row r="95" spans="38:45" x14ac:dyDescent="0.25">
      <c r="AL95" s="119" t="s">
        <v>78</v>
      </c>
      <c r="AM95" s="98">
        <v>35</v>
      </c>
      <c r="AN95" s="98" t="e">
        <f>COUNTIF(WBS!#REF!,Chart!AM95)</f>
        <v>#REF!</v>
      </c>
      <c r="AO95" s="114" t="e">
        <f t="shared" si="7"/>
        <v>#REF!</v>
      </c>
      <c r="AP95" s="98" t="e">
        <f>COUNTIF(WBS!#REF!,Chart!AM95)</f>
        <v>#REF!</v>
      </c>
      <c r="AQ95" s="115" t="e">
        <f t="shared" si="8"/>
        <v>#REF!</v>
      </c>
      <c r="AR95" s="116" t="e">
        <f t="shared" si="6"/>
        <v>#REF!</v>
      </c>
      <c r="AS95" s="98" t="e">
        <f t="shared" si="9"/>
        <v>#REF!</v>
      </c>
    </row>
    <row r="96" spans="38:45" x14ac:dyDescent="0.25">
      <c r="AL96" s="119" t="s">
        <v>78</v>
      </c>
      <c r="AM96" s="98">
        <v>36</v>
      </c>
      <c r="AN96" s="98" t="e">
        <f>COUNTIF(WBS!#REF!,Chart!AM96)</f>
        <v>#REF!</v>
      </c>
      <c r="AO96" s="114" t="e">
        <f t="shared" si="7"/>
        <v>#REF!</v>
      </c>
      <c r="AP96" s="98" t="e">
        <f>COUNTIF(WBS!#REF!,Chart!AM96)</f>
        <v>#REF!</v>
      </c>
      <c r="AQ96" s="115" t="e">
        <f t="shared" si="8"/>
        <v>#REF!</v>
      </c>
      <c r="AR96" s="116" t="e">
        <f t="shared" si="6"/>
        <v>#REF!</v>
      </c>
      <c r="AS96" s="98" t="e">
        <f t="shared" si="9"/>
        <v>#REF!</v>
      </c>
    </row>
    <row r="97" spans="38:45" x14ac:dyDescent="0.25">
      <c r="AL97" s="119" t="s">
        <v>78</v>
      </c>
      <c r="AM97" s="98">
        <v>37</v>
      </c>
      <c r="AN97" s="98" t="e">
        <f>COUNTIF(WBS!#REF!,Chart!AM97)</f>
        <v>#REF!</v>
      </c>
      <c r="AO97" s="114" t="e">
        <f t="shared" si="7"/>
        <v>#REF!</v>
      </c>
      <c r="AP97" s="98" t="e">
        <f>COUNTIF(WBS!#REF!,Chart!AM97)</f>
        <v>#REF!</v>
      </c>
      <c r="AQ97" s="115" t="e">
        <f t="shared" si="8"/>
        <v>#REF!</v>
      </c>
      <c r="AR97" s="116" t="e">
        <f t="shared" si="6"/>
        <v>#REF!</v>
      </c>
      <c r="AS97" s="98" t="e">
        <f t="shared" si="9"/>
        <v>#REF!</v>
      </c>
    </row>
    <row r="98" spans="38:45" x14ac:dyDescent="0.25">
      <c r="AL98" s="119" t="s">
        <v>78</v>
      </c>
      <c r="AM98" s="98">
        <v>38</v>
      </c>
      <c r="AN98" s="98" t="e">
        <f>COUNTIF(WBS!#REF!,Chart!AM98)</f>
        <v>#REF!</v>
      </c>
      <c r="AO98" s="114" t="e">
        <f t="shared" si="7"/>
        <v>#REF!</v>
      </c>
      <c r="AP98" s="98" t="e">
        <f>COUNTIF(WBS!#REF!,Chart!AM98)</f>
        <v>#REF!</v>
      </c>
      <c r="AQ98" s="115" t="e">
        <f t="shared" si="8"/>
        <v>#REF!</v>
      </c>
      <c r="AR98" s="116" t="e">
        <f t="shared" si="6"/>
        <v>#REF!</v>
      </c>
      <c r="AS98" s="98" t="e">
        <f t="shared" si="9"/>
        <v>#REF!</v>
      </c>
    </row>
    <row r="99" spans="38:45" x14ac:dyDescent="0.25">
      <c r="AL99" s="119" t="s">
        <v>78</v>
      </c>
      <c r="AM99" s="98">
        <v>39</v>
      </c>
      <c r="AN99" s="98" t="e">
        <f>COUNTIF(WBS!#REF!,Chart!AM99)</f>
        <v>#REF!</v>
      </c>
      <c r="AO99" s="114" t="e">
        <f t="shared" si="7"/>
        <v>#REF!</v>
      </c>
      <c r="AP99" s="98" t="e">
        <f>COUNTIF(WBS!#REF!,Chart!AM99)</f>
        <v>#REF!</v>
      </c>
      <c r="AQ99" s="115" t="e">
        <f t="shared" si="8"/>
        <v>#REF!</v>
      </c>
      <c r="AR99" s="116" t="e">
        <f t="shared" si="6"/>
        <v>#REF!</v>
      </c>
      <c r="AS99" s="98" t="e">
        <f t="shared" si="9"/>
        <v>#REF!</v>
      </c>
    </row>
    <row r="100" spans="38:45" x14ac:dyDescent="0.25">
      <c r="AL100" s="119" t="s">
        <v>78</v>
      </c>
      <c r="AM100" s="98">
        <v>40</v>
      </c>
      <c r="AN100" s="98" t="e">
        <f>COUNTIF(WBS!#REF!,Chart!AM100)</f>
        <v>#REF!</v>
      </c>
      <c r="AO100" s="114" t="e">
        <f t="shared" si="7"/>
        <v>#REF!</v>
      </c>
      <c r="AP100" s="98" t="e">
        <f>COUNTIF(WBS!#REF!,Chart!AM100)</f>
        <v>#REF!</v>
      </c>
      <c r="AQ100" s="115" t="e">
        <f t="shared" si="8"/>
        <v>#REF!</v>
      </c>
      <c r="AR100" s="116" t="e">
        <f t="shared" si="6"/>
        <v>#REF!</v>
      </c>
      <c r="AS100" s="98" t="e">
        <f t="shared" si="9"/>
        <v>#REF!</v>
      </c>
    </row>
    <row r="101" spans="38:45" x14ac:dyDescent="0.25">
      <c r="AL101" s="119" t="s">
        <v>78</v>
      </c>
      <c r="AM101" s="98">
        <v>41</v>
      </c>
      <c r="AN101" s="98" t="e">
        <f>COUNTIF(WBS!#REF!,Chart!AM101)</f>
        <v>#REF!</v>
      </c>
      <c r="AO101" s="114" t="e">
        <f t="shared" si="7"/>
        <v>#REF!</v>
      </c>
      <c r="AP101" s="98" t="e">
        <f>COUNTIF(WBS!#REF!,Chart!AM101)</f>
        <v>#REF!</v>
      </c>
      <c r="AQ101" s="115" t="e">
        <f t="shared" si="8"/>
        <v>#REF!</v>
      </c>
      <c r="AR101" s="116" t="e">
        <f t="shared" si="6"/>
        <v>#REF!</v>
      </c>
      <c r="AS101" s="98" t="e">
        <f t="shared" si="9"/>
        <v>#REF!</v>
      </c>
    </row>
    <row r="102" spans="38:45" x14ac:dyDescent="0.25">
      <c r="AL102" s="119" t="s">
        <v>78</v>
      </c>
      <c r="AM102" s="98">
        <v>42</v>
      </c>
      <c r="AN102" s="98" t="e">
        <f>COUNTIF(WBS!#REF!,Chart!AM102)</f>
        <v>#REF!</v>
      </c>
      <c r="AO102" s="114" t="e">
        <f t="shared" si="7"/>
        <v>#REF!</v>
      </c>
      <c r="AP102" s="98" t="e">
        <f>COUNTIF(WBS!#REF!,Chart!AM102)</f>
        <v>#REF!</v>
      </c>
      <c r="AQ102" s="115" t="e">
        <f t="shared" si="8"/>
        <v>#REF!</v>
      </c>
      <c r="AR102" s="116" t="e">
        <f t="shared" si="6"/>
        <v>#REF!</v>
      </c>
      <c r="AS102" s="98" t="e">
        <f t="shared" si="9"/>
        <v>#REF!</v>
      </c>
    </row>
    <row r="103" spans="38:45" x14ac:dyDescent="0.25">
      <c r="AL103" s="119" t="s">
        <v>78</v>
      </c>
      <c r="AM103" s="98">
        <v>43</v>
      </c>
      <c r="AN103" s="98" t="e">
        <f>COUNTIF(WBS!#REF!,Chart!AM103)</f>
        <v>#REF!</v>
      </c>
      <c r="AO103" s="114" t="e">
        <f t="shared" si="7"/>
        <v>#REF!</v>
      </c>
      <c r="AP103" s="98" t="e">
        <f>COUNTIF(WBS!#REF!,Chart!AM103)</f>
        <v>#REF!</v>
      </c>
      <c r="AQ103" s="115" t="e">
        <f t="shared" si="8"/>
        <v>#REF!</v>
      </c>
      <c r="AR103" s="116" t="e">
        <f t="shared" si="6"/>
        <v>#REF!</v>
      </c>
      <c r="AS103" s="98" t="e">
        <f t="shared" si="9"/>
        <v>#REF!</v>
      </c>
    </row>
    <row r="104" spans="38:45" x14ac:dyDescent="0.25">
      <c r="AL104" s="119" t="s">
        <v>78</v>
      </c>
      <c r="AM104" s="98">
        <v>44</v>
      </c>
      <c r="AN104" s="98" t="e">
        <f>COUNTIF(WBS!#REF!,Chart!AM104)</f>
        <v>#REF!</v>
      </c>
      <c r="AO104" s="114" t="e">
        <f t="shared" si="7"/>
        <v>#REF!</v>
      </c>
      <c r="AP104" s="98" t="e">
        <f>COUNTIF(WBS!#REF!,Chart!AM104)</f>
        <v>#REF!</v>
      </c>
      <c r="AQ104" s="115" t="e">
        <f t="shared" si="8"/>
        <v>#REF!</v>
      </c>
      <c r="AR104" s="116" t="e">
        <f t="shared" si="6"/>
        <v>#REF!</v>
      </c>
      <c r="AS104" s="98" t="e">
        <f t="shared" si="9"/>
        <v>#REF!</v>
      </c>
    </row>
    <row r="105" spans="38:45" x14ac:dyDescent="0.25">
      <c r="AL105" s="119" t="s">
        <v>78</v>
      </c>
      <c r="AM105" s="98">
        <v>45</v>
      </c>
      <c r="AN105" s="98" t="e">
        <f>COUNTIF(WBS!#REF!,Chart!AM105)</f>
        <v>#REF!</v>
      </c>
      <c r="AO105" s="114" t="e">
        <f t="shared" si="7"/>
        <v>#REF!</v>
      </c>
      <c r="AP105" s="98" t="e">
        <f>COUNTIF(WBS!#REF!,Chart!AM105)</f>
        <v>#REF!</v>
      </c>
      <c r="AQ105" s="115" t="e">
        <f t="shared" si="8"/>
        <v>#REF!</v>
      </c>
      <c r="AR105" s="116" t="e">
        <f t="shared" si="6"/>
        <v>#REF!</v>
      </c>
      <c r="AS105" s="98" t="e">
        <f t="shared" si="9"/>
        <v>#REF!</v>
      </c>
    </row>
    <row r="106" spans="38:45" x14ac:dyDescent="0.25">
      <c r="AL106" s="119" t="s">
        <v>78</v>
      </c>
      <c r="AM106" s="98">
        <v>46</v>
      </c>
      <c r="AN106" s="98" t="e">
        <f>COUNTIF(WBS!#REF!,Chart!AM106)</f>
        <v>#REF!</v>
      </c>
      <c r="AO106" s="114" t="e">
        <f t="shared" si="7"/>
        <v>#REF!</v>
      </c>
      <c r="AP106" s="98" t="e">
        <f>COUNTIF(WBS!#REF!,Chart!AM106)</f>
        <v>#REF!</v>
      </c>
      <c r="AQ106" s="115" t="e">
        <f t="shared" si="8"/>
        <v>#REF!</v>
      </c>
      <c r="AR106" s="116" t="e">
        <f t="shared" si="6"/>
        <v>#REF!</v>
      </c>
      <c r="AS106" s="98" t="e">
        <f t="shared" si="9"/>
        <v>#REF!</v>
      </c>
    </row>
    <row r="107" spans="38:45" x14ac:dyDescent="0.25">
      <c r="AL107" s="119" t="s">
        <v>78</v>
      </c>
      <c r="AM107" s="98">
        <v>47</v>
      </c>
      <c r="AN107" s="98" t="e">
        <f>COUNTIF(WBS!#REF!,Chart!AM107)</f>
        <v>#REF!</v>
      </c>
      <c r="AO107" s="114" t="e">
        <f t="shared" si="7"/>
        <v>#REF!</v>
      </c>
      <c r="AP107" s="98" t="e">
        <f>COUNTIF(WBS!#REF!,Chart!AM107)</f>
        <v>#REF!</v>
      </c>
      <c r="AQ107" s="115" t="e">
        <f t="shared" si="8"/>
        <v>#REF!</v>
      </c>
      <c r="AR107" s="116" t="e">
        <f t="shared" si="6"/>
        <v>#REF!</v>
      </c>
      <c r="AS107" s="98" t="e">
        <f t="shared" si="9"/>
        <v>#REF!</v>
      </c>
    </row>
    <row r="108" spans="38:45" x14ac:dyDescent="0.25">
      <c r="AL108" s="119" t="s">
        <v>78</v>
      </c>
      <c r="AM108" s="98">
        <v>48</v>
      </c>
      <c r="AN108" s="98" t="e">
        <f>COUNTIF(WBS!#REF!,Chart!AM108)</f>
        <v>#REF!</v>
      </c>
      <c r="AO108" s="114" t="e">
        <f t="shared" si="7"/>
        <v>#REF!</v>
      </c>
      <c r="AP108" s="98" t="e">
        <f>COUNTIF(WBS!#REF!,Chart!AM108)</f>
        <v>#REF!</v>
      </c>
      <c r="AQ108" s="115" t="e">
        <f t="shared" si="8"/>
        <v>#REF!</v>
      </c>
      <c r="AR108" s="116" t="e">
        <f t="shared" si="6"/>
        <v>#REF!</v>
      </c>
      <c r="AS108" s="98" t="e">
        <f t="shared" si="9"/>
        <v>#REF!</v>
      </c>
    </row>
    <row r="109" spans="38:45" x14ac:dyDescent="0.25">
      <c r="AL109" s="119" t="s">
        <v>78</v>
      </c>
      <c r="AM109" s="98">
        <v>49</v>
      </c>
      <c r="AN109" s="98" t="e">
        <f>COUNTIF(WBS!#REF!,Chart!AM109)</f>
        <v>#REF!</v>
      </c>
      <c r="AO109" s="114" t="e">
        <f t="shared" si="7"/>
        <v>#REF!</v>
      </c>
      <c r="AP109" s="98" t="e">
        <f>COUNTIF(WBS!#REF!,Chart!AM109)</f>
        <v>#REF!</v>
      </c>
      <c r="AQ109" s="115" t="e">
        <f t="shared" si="8"/>
        <v>#REF!</v>
      </c>
      <c r="AR109" s="116" t="e">
        <f t="shared" si="6"/>
        <v>#REF!</v>
      </c>
      <c r="AS109" s="98" t="e">
        <f t="shared" si="9"/>
        <v>#REF!</v>
      </c>
    </row>
    <row r="110" spans="38:45" x14ac:dyDescent="0.25">
      <c r="AL110" s="119" t="s">
        <v>78</v>
      </c>
      <c r="AM110" s="98">
        <v>50</v>
      </c>
      <c r="AN110" s="98" t="e">
        <f>COUNTIF(WBS!#REF!,Chart!AM110)</f>
        <v>#REF!</v>
      </c>
      <c r="AO110" s="114" t="e">
        <f t="shared" si="7"/>
        <v>#REF!</v>
      </c>
      <c r="AP110" s="98" t="e">
        <f>COUNTIF(WBS!#REF!,Chart!AM110)</f>
        <v>#REF!</v>
      </c>
      <c r="AQ110" s="115" t="e">
        <f t="shared" si="8"/>
        <v>#REF!</v>
      </c>
      <c r="AR110" s="116" t="e">
        <f t="shared" si="6"/>
        <v>#REF!</v>
      </c>
      <c r="AS110" s="98" t="e">
        <f t="shared" si="9"/>
        <v>#REF!</v>
      </c>
    </row>
    <row r="111" spans="38:45" x14ac:dyDescent="0.25">
      <c r="AL111" s="119" t="s">
        <v>78</v>
      </c>
      <c r="AM111" s="98">
        <v>51</v>
      </c>
      <c r="AN111" s="98" t="e">
        <f>COUNTIF(WBS!#REF!,Chart!AM111)</f>
        <v>#REF!</v>
      </c>
      <c r="AO111" s="114" t="e">
        <f t="shared" si="7"/>
        <v>#REF!</v>
      </c>
      <c r="AP111" s="98" t="e">
        <f>COUNTIF(WBS!#REF!,Chart!AM111)</f>
        <v>#REF!</v>
      </c>
      <c r="AQ111" s="115" t="e">
        <f t="shared" si="8"/>
        <v>#REF!</v>
      </c>
      <c r="AR111" s="116" t="e">
        <f t="shared" si="6"/>
        <v>#REF!</v>
      </c>
      <c r="AS111" s="98" t="e">
        <f t="shared" si="9"/>
        <v>#REF!</v>
      </c>
    </row>
    <row r="112" spans="38:45" x14ac:dyDescent="0.25">
      <c r="AL112" s="119" t="s">
        <v>78</v>
      </c>
      <c r="AM112" s="98">
        <v>52</v>
      </c>
      <c r="AN112" s="98" t="e">
        <f>COUNTIF(WBS!#REF!,Chart!AM112)</f>
        <v>#REF!</v>
      </c>
      <c r="AO112" s="114" t="e">
        <f t="shared" si="7"/>
        <v>#REF!</v>
      </c>
      <c r="AP112" s="98" t="e">
        <f>COUNTIF(WBS!#REF!,Chart!AM112)</f>
        <v>#REF!</v>
      </c>
      <c r="AQ112" s="115" t="e">
        <f t="shared" si="8"/>
        <v>#REF!</v>
      </c>
      <c r="AR112" s="116" t="e">
        <f t="shared" si="6"/>
        <v>#REF!</v>
      </c>
      <c r="AS112" s="98" t="e">
        <f t="shared" si="9"/>
        <v>#REF!</v>
      </c>
    </row>
    <row r="113" spans="38:45" x14ac:dyDescent="0.25">
      <c r="AL113" s="119" t="s">
        <v>78</v>
      </c>
      <c r="AM113" s="98">
        <v>53</v>
      </c>
      <c r="AN113" s="98" t="e">
        <f>COUNTIF(WBS!#REF!,Chart!AM113)</f>
        <v>#REF!</v>
      </c>
      <c r="AO113" s="114" t="e">
        <f t="shared" si="7"/>
        <v>#REF!</v>
      </c>
      <c r="AP113" s="98" t="e">
        <f>COUNTIF(WBS!#REF!,Chart!AM113)</f>
        <v>#REF!</v>
      </c>
      <c r="AQ113" s="115" t="e">
        <f t="shared" si="8"/>
        <v>#REF!</v>
      </c>
      <c r="AR113" s="116" t="e">
        <f t="shared" si="6"/>
        <v>#REF!</v>
      </c>
      <c r="AS113" s="98" t="e">
        <f t="shared" si="9"/>
        <v>#REF!</v>
      </c>
    </row>
    <row r="114" spans="38:45" x14ac:dyDescent="0.25">
      <c r="AL114" s="119" t="s">
        <v>78</v>
      </c>
      <c r="AM114" s="98">
        <v>54</v>
      </c>
      <c r="AN114" s="98" t="e">
        <f>COUNTIF(WBS!#REF!,Chart!AM114)</f>
        <v>#REF!</v>
      </c>
      <c r="AO114" s="114" t="e">
        <f>AO113+AN114</f>
        <v>#REF!</v>
      </c>
      <c r="AP114" s="98" t="e">
        <f>COUNTIF(WBS!#REF!,Chart!AM114)</f>
        <v>#REF!</v>
      </c>
      <c r="AQ114" s="115" t="e">
        <f>AQ113+AP114</f>
        <v>#REF!</v>
      </c>
      <c r="AR114" s="116" t="e">
        <f>AO114-AQ114</f>
        <v>#REF!</v>
      </c>
      <c r="AS114" s="98" t="e">
        <f t="shared" si="9"/>
        <v>#REF!</v>
      </c>
    </row>
    <row r="115" spans="38:45" x14ac:dyDescent="0.25">
      <c r="AL115" s="119" t="s">
        <v>78</v>
      </c>
      <c r="AM115" s="98" t="s">
        <v>76</v>
      </c>
      <c r="AN115" s="98" t="e">
        <f>SUM(AN61:AN114)</f>
        <v>#REF!</v>
      </c>
      <c r="AO115" s="98"/>
      <c r="AP115" s="98" t="e">
        <f>SUM(AP61:AP114)</f>
        <v>#REF!</v>
      </c>
      <c r="AQ115" s="98"/>
      <c r="AR115" s="98"/>
      <c r="AS115" s="98"/>
    </row>
    <row r="116" spans="38:45" x14ac:dyDescent="0.25">
      <c r="AL116" s="119" t="s">
        <v>78</v>
      </c>
    </row>
    <row r="117" spans="38:45" x14ac:dyDescent="0.25">
      <c r="AL117" s="119" t="s">
        <v>78</v>
      </c>
      <c r="AM117" s="98">
        <f t="shared" ref="AM117:AN136" si="10">AM1</f>
        <v>0</v>
      </c>
      <c r="AN117" s="239" t="str">
        <f t="shared" si="10"/>
        <v>계획</v>
      </c>
      <c r="AO117" s="239"/>
      <c r="AP117" s="239" t="str">
        <f t="shared" ref="AP117:AP148" si="11">AP1</f>
        <v>완료</v>
      </c>
      <c r="AQ117" s="239"/>
      <c r="AR117" s="98">
        <f t="shared" ref="AR117:AS136" si="12">AR1</f>
        <v>0</v>
      </c>
      <c r="AS117" s="98">
        <f t="shared" si="12"/>
        <v>0</v>
      </c>
    </row>
    <row r="118" spans="38:45" x14ac:dyDescent="0.25">
      <c r="AL118" s="119" t="s">
        <v>78</v>
      </c>
      <c r="AM118" s="98" t="str">
        <f t="shared" si="10"/>
        <v>주</v>
      </c>
      <c r="AN118" s="98" t="str">
        <f t="shared" si="10"/>
        <v>TASK</v>
      </c>
      <c r="AO118" s="98" t="str">
        <f t="shared" ref="AO118:AO149" si="13">AO2</f>
        <v>누적TASK</v>
      </c>
      <c r="AP118" s="98" t="str">
        <f t="shared" si="11"/>
        <v>TASK</v>
      </c>
      <c r="AQ118" s="112" t="str">
        <f t="shared" ref="AQ118:AQ149" si="14">AQ2</f>
        <v>누적TASK</v>
      </c>
      <c r="AR118" s="98" t="str">
        <f t="shared" si="12"/>
        <v>남은TASK</v>
      </c>
      <c r="AS118" s="112" t="str">
        <f t="shared" si="12"/>
        <v>미완료</v>
      </c>
    </row>
    <row r="119" spans="38:45" x14ac:dyDescent="0.25">
      <c r="AL119" s="119" t="s">
        <v>78</v>
      </c>
      <c r="AM119" s="98">
        <f t="shared" si="10"/>
        <v>1</v>
      </c>
      <c r="AN119" s="98" t="e">
        <f t="shared" si="10"/>
        <v>#REF!</v>
      </c>
      <c r="AO119" s="98" t="e">
        <f t="shared" si="13"/>
        <v>#REF!</v>
      </c>
      <c r="AP119" s="98" t="e">
        <f t="shared" si="11"/>
        <v>#REF!</v>
      </c>
      <c r="AQ119" s="117" t="e">
        <f t="shared" si="14"/>
        <v>#REF!</v>
      </c>
      <c r="AR119" s="98" t="e">
        <f t="shared" si="12"/>
        <v>#REF!</v>
      </c>
      <c r="AS119" s="118" t="e">
        <f t="shared" si="12"/>
        <v>#REF!</v>
      </c>
    </row>
    <row r="120" spans="38:45" x14ac:dyDescent="0.25">
      <c r="AL120" s="119" t="s">
        <v>78</v>
      </c>
      <c r="AM120" s="98">
        <f t="shared" si="10"/>
        <v>2</v>
      </c>
      <c r="AN120" s="98" t="e">
        <f t="shared" si="10"/>
        <v>#REF!</v>
      </c>
      <c r="AO120" s="98" t="e">
        <f t="shared" si="13"/>
        <v>#REF!</v>
      </c>
      <c r="AP120" s="98" t="e">
        <f t="shared" si="11"/>
        <v>#REF!</v>
      </c>
      <c r="AQ120" s="117" t="e">
        <f t="shared" si="14"/>
        <v>#REF!</v>
      </c>
      <c r="AR120" s="98" t="e">
        <f t="shared" si="12"/>
        <v>#REF!</v>
      </c>
      <c r="AS120" s="118" t="e">
        <f t="shared" si="12"/>
        <v>#REF!</v>
      </c>
    </row>
    <row r="121" spans="38:45" x14ac:dyDescent="0.25">
      <c r="AL121" s="119" t="s">
        <v>78</v>
      </c>
      <c r="AM121" s="98">
        <f t="shared" si="10"/>
        <v>3</v>
      </c>
      <c r="AN121" s="98" t="e">
        <f t="shared" si="10"/>
        <v>#REF!</v>
      </c>
      <c r="AO121" s="98" t="e">
        <f t="shared" si="13"/>
        <v>#REF!</v>
      </c>
      <c r="AP121" s="98" t="e">
        <f t="shared" si="11"/>
        <v>#REF!</v>
      </c>
      <c r="AQ121" s="117" t="e">
        <f t="shared" si="14"/>
        <v>#REF!</v>
      </c>
      <c r="AR121" s="98" t="e">
        <f t="shared" si="12"/>
        <v>#REF!</v>
      </c>
      <c r="AS121" s="118" t="e">
        <f t="shared" si="12"/>
        <v>#REF!</v>
      </c>
    </row>
    <row r="122" spans="38:45" x14ac:dyDescent="0.25">
      <c r="AL122" s="119" t="s">
        <v>78</v>
      </c>
      <c r="AM122" s="98">
        <f t="shared" si="10"/>
        <v>4</v>
      </c>
      <c r="AN122" s="98" t="e">
        <f t="shared" si="10"/>
        <v>#REF!</v>
      </c>
      <c r="AO122" s="98" t="e">
        <f t="shared" si="13"/>
        <v>#REF!</v>
      </c>
      <c r="AP122" s="98" t="e">
        <f t="shared" si="11"/>
        <v>#REF!</v>
      </c>
      <c r="AQ122" s="117" t="e">
        <f t="shared" si="14"/>
        <v>#REF!</v>
      </c>
      <c r="AR122" s="98" t="e">
        <f t="shared" si="12"/>
        <v>#REF!</v>
      </c>
      <c r="AS122" s="118" t="e">
        <f t="shared" si="12"/>
        <v>#REF!</v>
      </c>
    </row>
    <row r="123" spans="38:45" x14ac:dyDescent="0.25">
      <c r="AL123" s="119" t="s">
        <v>78</v>
      </c>
      <c r="AM123" s="98">
        <f t="shared" si="10"/>
        <v>5</v>
      </c>
      <c r="AN123" s="98" t="e">
        <f t="shared" si="10"/>
        <v>#REF!</v>
      </c>
      <c r="AO123" s="98" t="e">
        <f t="shared" si="13"/>
        <v>#REF!</v>
      </c>
      <c r="AP123" s="98" t="e">
        <f t="shared" si="11"/>
        <v>#REF!</v>
      </c>
      <c r="AQ123" s="117" t="e">
        <f t="shared" si="14"/>
        <v>#REF!</v>
      </c>
      <c r="AR123" s="98" t="e">
        <f t="shared" si="12"/>
        <v>#REF!</v>
      </c>
      <c r="AS123" s="118" t="e">
        <f t="shared" si="12"/>
        <v>#REF!</v>
      </c>
    </row>
    <row r="124" spans="38:45" x14ac:dyDescent="0.25">
      <c r="AL124" s="119" t="s">
        <v>78</v>
      </c>
      <c r="AM124" s="98">
        <f t="shared" si="10"/>
        <v>6</v>
      </c>
      <c r="AN124" s="98" t="e">
        <f t="shared" si="10"/>
        <v>#REF!</v>
      </c>
      <c r="AO124" s="98" t="e">
        <f t="shared" si="13"/>
        <v>#REF!</v>
      </c>
      <c r="AP124" s="98" t="e">
        <f t="shared" si="11"/>
        <v>#REF!</v>
      </c>
      <c r="AQ124" s="117" t="e">
        <f t="shared" si="14"/>
        <v>#REF!</v>
      </c>
      <c r="AR124" s="98" t="e">
        <f t="shared" si="12"/>
        <v>#REF!</v>
      </c>
      <c r="AS124" s="118" t="e">
        <f t="shared" si="12"/>
        <v>#REF!</v>
      </c>
    </row>
    <row r="125" spans="38:45" x14ac:dyDescent="0.25">
      <c r="AL125" s="119" t="s">
        <v>78</v>
      </c>
      <c r="AM125" s="98">
        <f t="shared" si="10"/>
        <v>7</v>
      </c>
      <c r="AN125" s="98" t="e">
        <f t="shared" si="10"/>
        <v>#REF!</v>
      </c>
      <c r="AO125" s="98" t="e">
        <f t="shared" si="13"/>
        <v>#REF!</v>
      </c>
      <c r="AP125" s="98" t="e">
        <f t="shared" si="11"/>
        <v>#REF!</v>
      </c>
      <c r="AQ125" s="117" t="e">
        <f t="shared" si="14"/>
        <v>#REF!</v>
      </c>
      <c r="AR125" s="98" t="e">
        <f t="shared" si="12"/>
        <v>#REF!</v>
      </c>
      <c r="AS125" s="118" t="e">
        <f t="shared" si="12"/>
        <v>#REF!</v>
      </c>
    </row>
    <row r="126" spans="38:45" x14ac:dyDescent="0.25">
      <c r="AL126" s="119" t="s">
        <v>78</v>
      </c>
      <c r="AM126" s="98">
        <f t="shared" si="10"/>
        <v>8</v>
      </c>
      <c r="AN126" s="98" t="e">
        <f t="shared" si="10"/>
        <v>#REF!</v>
      </c>
      <c r="AO126" s="98" t="e">
        <f t="shared" si="13"/>
        <v>#REF!</v>
      </c>
      <c r="AP126" s="98" t="e">
        <f t="shared" si="11"/>
        <v>#REF!</v>
      </c>
      <c r="AQ126" s="117" t="e">
        <f t="shared" si="14"/>
        <v>#REF!</v>
      </c>
      <c r="AR126" s="98" t="e">
        <f t="shared" si="12"/>
        <v>#REF!</v>
      </c>
      <c r="AS126" s="118" t="e">
        <f t="shared" si="12"/>
        <v>#REF!</v>
      </c>
    </row>
    <row r="127" spans="38:45" x14ac:dyDescent="0.25">
      <c r="AL127" s="119" t="s">
        <v>78</v>
      </c>
      <c r="AM127" s="98">
        <f t="shared" si="10"/>
        <v>9</v>
      </c>
      <c r="AN127" s="98" t="e">
        <f t="shared" si="10"/>
        <v>#REF!</v>
      </c>
      <c r="AO127" s="98" t="e">
        <f t="shared" si="13"/>
        <v>#REF!</v>
      </c>
      <c r="AP127" s="98" t="e">
        <f t="shared" si="11"/>
        <v>#REF!</v>
      </c>
      <c r="AQ127" s="117" t="e">
        <f t="shared" si="14"/>
        <v>#REF!</v>
      </c>
      <c r="AR127" s="98" t="e">
        <f t="shared" si="12"/>
        <v>#REF!</v>
      </c>
      <c r="AS127" s="118" t="e">
        <f t="shared" si="12"/>
        <v>#REF!</v>
      </c>
    </row>
    <row r="128" spans="38:45" x14ac:dyDescent="0.25">
      <c r="AL128" s="119" t="s">
        <v>78</v>
      </c>
      <c r="AM128" s="98">
        <f t="shared" si="10"/>
        <v>10</v>
      </c>
      <c r="AN128" s="98" t="e">
        <f t="shared" si="10"/>
        <v>#REF!</v>
      </c>
      <c r="AO128" s="98" t="e">
        <f t="shared" si="13"/>
        <v>#REF!</v>
      </c>
      <c r="AP128" s="98" t="e">
        <f t="shared" si="11"/>
        <v>#REF!</v>
      </c>
      <c r="AQ128" s="117" t="e">
        <f t="shared" si="14"/>
        <v>#REF!</v>
      </c>
      <c r="AR128" s="98" t="e">
        <f t="shared" si="12"/>
        <v>#REF!</v>
      </c>
      <c r="AS128" s="118" t="e">
        <f t="shared" si="12"/>
        <v>#REF!</v>
      </c>
    </row>
    <row r="129" spans="38:45" x14ac:dyDescent="0.25">
      <c r="AL129" s="119" t="s">
        <v>78</v>
      </c>
      <c r="AM129" s="98">
        <f t="shared" si="10"/>
        <v>11</v>
      </c>
      <c r="AN129" s="98" t="e">
        <f t="shared" si="10"/>
        <v>#REF!</v>
      </c>
      <c r="AO129" s="98" t="e">
        <f t="shared" si="13"/>
        <v>#REF!</v>
      </c>
      <c r="AP129" s="98" t="e">
        <f t="shared" si="11"/>
        <v>#REF!</v>
      </c>
      <c r="AQ129" s="117" t="e">
        <f t="shared" si="14"/>
        <v>#REF!</v>
      </c>
      <c r="AR129" s="98" t="e">
        <f t="shared" si="12"/>
        <v>#REF!</v>
      </c>
      <c r="AS129" s="118" t="e">
        <f t="shared" si="12"/>
        <v>#REF!</v>
      </c>
    </row>
    <row r="130" spans="38:45" x14ac:dyDescent="0.25">
      <c r="AL130" s="119" t="s">
        <v>78</v>
      </c>
      <c r="AM130" s="98">
        <f t="shared" si="10"/>
        <v>12</v>
      </c>
      <c r="AN130" s="98" t="e">
        <f t="shared" si="10"/>
        <v>#REF!</v>
      </c>
      <c r="AO130" s="98" t="e">
        <f t="shared" si="13"/>
        <v>#REF!</v>
      </c>
      <c r="AP130" s="98" t="e">
        <f t="shared" si="11"/>
        <v>#REF!</v>
      </c>
      <c r="AQ130" s="117" t="e">
        <f t="shared" si="14"/>
        <v>#REF!</v>
      </c>
      <c r="AR130" s="98" t="e">
        <f t="shared" si="12"/>
        <v>#REF!</v>
      </c>
      <c r="AS130" s="118" t="e">
        <f t="shared" si="12"/>
        <v>#REF!</v>
      </c>
    </row>
    <row r="131" spans="38:45" x14ac:dyDescent="0.25">
      <c r="AL131" s="119" t="s">
        <v>78</v>
      </c>
      <c r="AM131" s="98">
        <f t="shared" si="10"/>
        <v>13</v>
      </c>
      <c r="AN131" s="98" t="e">
        <f t="shared" si="10"/>
        <v>#REF!</v>
      </c>
      <c r="AO131" s="98" t="e">
        <f t="shared" si="13"/>
        <v>#REF!</v>
      </c>
      <c r="AP131" s="98" t="e">
        <f t="shared" si="11"/>
        <v>#REF!</v>
      </c>
      <c r="AQ131" s="117" t="e">
        <f t="shared" si="14"/>
        <v>#REF!</v>
      </c>
      <c r="AR131" s="98" t="e">
        <f t="shared" si="12"/>
        <v>#REF!</v>
      </c>
      <c r="AS131" s="118" t="e">
        <f t="shared" si="12"/>
        <v>#REF!</v>
      </c>
    </row>
    <row r="132" spans="38:45" x14ac:dyDescent="0.25">
      <c r="AL132" s="119" t="s">
        <v>78</v>
      </c>
      <c r="AM132" s="98">
        <f t="shared" si="10"/>
        <v>14</v>
      </c>
      <c r="AN132" s="98" t="e">
        <f t="shared" si="10"/>
        <v>#REF!</v>
      </c>
      <c r="AO132" s="98" t="e">
        <f t="shared" si="13"/>
        <v>#REF!</v>
      </c>
      <c r="AP132" s="98" t="e">
        <f t="shared" si="11"/>
        <v>#REF!</v>
      </c>
      <c r="AQ132" s="117" t="e">
        <f t="shared" si="14"/>
        <v>#REF!</v>
      </c>
      <c r="AR132" s="98" t="e">
        <f t="shared" si="12"/>
        <v>#REF!</v>
      </c>
      <c r="AS132" s="118" t="e">
        <f t="shared" si="12"/>
        <v>#REF!</v>
      </c>
    </row>
    <row r="133" spans="38:45" x14ac:dyDescent="0.25">
      <c r="AL133" s="119" t="s">
        <v>78</v>
      </c>
      <c r="AM133" s="98">
        <f t="shared" si="10"/>
        <v>15</v>
      </c>
      <c r="AN133" s="98" t="e">
        <f t="shared" si="10"/>
        <v>#REF!</v>
      </c>
      <c r="AO133" s="98" t="e">
        <f t="shared" si="13"/>
        <v>#REF!</v>
      </c>
      <c r="AP133" s="98" t="e">
        <f t="shared" si="11"/>
        <v>#REF!</v>
      </c>
      <c r="AQ133" s="117" t="e">
        <f t="shared" si="14"/>
        <v>#REF!</v>
      </c>
      <c r="AR133" s="98" t="e">
        <f t="shared" si="12"/>
        <v>#REF!</v>
      </c>
      <c r="AS133" s="118" t="e">
        <f t="shared" si="12"/>
        <v>#REF!</v>
      </c>
    </row>
    <row r="134" spans="38:45" x14ac:dyDescent="0.25">
      <c r="AL134" s="119" t="s">
        <v>78</v>
      </c>
      <c r="AM134" s="98">
        <f t="shared" si="10"/>
        <v>16</v>
      </c>
      <c r="AN134" s="98" t="e">
        <f t="shared" si="10"/>
        <v>#REF!</v>
      </c>
      <c r="AO134" s="98" t="e">
        <f t="shared" si="13"/>
        <v>#REF!</v>
      </c>
      <c r="AP134" s="98" t="e">
        <f t="shared" si="11"/>
        <v>#REF!</v>
      </c>
      <c r="AQ134" s="117" t="e">
        <f t="shared" si="14"/>
        <v>#REF!</v>
      </c>
      <c r="AR134" s="98" t="e">
        <f t="shared" si="12"/>
        <v>#REF!</v>
      </c>
      <c r="AS134" s="118" t="e">
        <f t="shared" si="12"/>
        <v>#REF!</v>
      </c>
    </row>
    <row r="135" spans="38:45" x14ac:dyDescent="0.25">
      <c r="AL135" s="119" t="s">
        <v>78</v>
      </c>
      <c r="AM135" s="98">
        <f t="shared" si="10"/>
        <v>17</v>
      </c>
      <c r="AN135" s="98" t="e">
        <f t="shared" si="10"/>
        <v>#REF!</v>
      </c>
      <c r="AO135" s="98" t="e">
        <f t="shared" si="13"/>
        <v>#REF!</v>
      </c>
      <c r="AP135" s="98" t="e">
        <f t="shared" si="11"/>
        <v>#REF!</v>
      </c>
      <c r="AQ135" s="117" t="e">
        <f t="shared" si="14"/>
        <v>#REF!</v>
      </c>
      <c r="AR135" s="98" t="e">
        <f t="shared" si="12"/>
        <v>#REF!</v>
      </c>
      <c r="AS135" s="118" t="e">
        <f t="shared" si="12"/>
        <v>#REF!</v>
      </c>
    </row>
    <row r="136" spans="38:45" x14ac:dyDescent="0.25">
      <c r="AL136" s="119" t="s">
        <v>78</v>
      </c>
      <c r="AM136" s="98">
        <f t="shared" si="10"/>
        <v>18</v>
      </c>
      <c r="AN136" s="98" t="e">
        <f t="shared" si="10"/>
        <v>#REF!</v>
      </c>
      <c r="AO136" s="98" t="e">
        <f t="shared" si="13"/>
        <v>#REF!</v>
      </c>
      <c r="AP136" s="98" t="e">
        <f t="shared" si="11"/>
        <v>#REF!</v>
      </c>
      <c r="AQ136" s="117" t="e">
        <f t="shared" si="14"/>
        <v>#REF!</v>
      </c>
      <c r="AR136" s="98" t="e">
        <f t="shared" si="12"/>
        <v>#REF!</v>
      </c>
      <c r="AS136" s="118" t="e">
        <f t="shared" si="12"/>
        <v>#REF!</v>
      </c>
    </row>
    <row r="137" spans="38:45" x14ac:dyDescent="0.25">
      <c r="AL137" s="119" t="s">
        <v>78</v>
      </c>
      <c r="AM137" s="98">
        <f t="shared" ref="AM137:AN156" si="15">AM21</f>
        <v>19</v>
      </c>
      <c r="AN137" s="98" t="e">
        <f t="shared" si="15"/>
        <v>#REF!</v>
      </c>
      <c r="AO137" s="98" t="e">
        <f t="shared" si="13"/>
        <v>#REF!</v>
      </c>
      <c r="AP137" s="98" t="e">
        <f t="shared" si="11"/>
        <v>#REF!</v>
      </c>
      <c r="AQ137" s="117" t="e">
        <f t="shared" si="14"/>
        <v>#REF!</v>
      </c>
      <c r="AR137" s="98" t="e">
        <f t="shared" ref="AR137:AS156" si="16">AR21</f>
        <v>#REF!</v>
      </c>
      <c r="AS137" s="118" t="e">
        <f t="shared" si="16"/>
        <v>#REF!</v>
      </c>
    </row>
    <row r="138" spans="38:45" x14ac:dyDescent="0.25">
      <c r="AL138" s="119" t="s">
        <v>78</v>
      </c>
      <c r="AM138" s="98">
        <f t="shared" si="15"/>
        <v>20</v>
      </c>
      <c r="AN138" s="98" t="e">
        <f t="shared" si="15"/>
        <v>#REF!</v>
      </c>
      <c r="AO138" s="98" t="e">
        <f t="shared" si="13"/>
        <v>#REF!</v>
      </c>
      <c r="AP138" s="98" t="e">
        <f t="shared" si="11"/>
        <v>#REF!</v>
      </c>
      <c r="AQ138" s="117" t="e">
        <f t="shared" si="14"/>
        <v>#REF!</v>
      </c>
      <c r="AR138" s="98" t="e">
        <f t="shared" si="16"/>
        <v>#REF!</v>
      </c>
      <c r="AS138" s="118" t="e">
        <f t="shared" si="16"/>
        <v>#REF!</v>
      </c>
    </row>
    <row r="139" spans="38:45" x14ac:dyDescent="0.25">
      <c r="AL139" s="119" t="s">
        <v>78</v>
      </c>
      <c r="AM139" s="98">
        <f t="shared" si="15"/>
        <v>21</v>
      </c>
      <c r="AN139" s="98" t="e">
        <f t="shared" si="15"/>
        <v>#REF!</v>
      </c>
      <c r="AO139" s="98" t="e">
        <f t="shared" si="13"/>
        <v>#REF!</v>
      </c>
      <c r="AP139" s="98" t="e">
        <f t="shared" si="11"/>
        <v>#REF!</v>
      </c>
      <c r="AQ139" s="117" t="e">
        <f t="shared" si="14"/>
        <v>#REF!</v>
      </c>
      <c r="AR139" s="98" t="e">
        <f t="shared" si="16"/>
        <v>#REF!</v>
      </c>
      <c r="AS139" s="118" t="e">
        <f t="shared" si="16"/>
        <v>#REF!</v>
      </c>
    </row>
    <row r="140" spans="38:45" x14ac:dyDescent="0.25">
      <c r="AL140" s="119" t="s">
        <v>78</v>
      </c>
      <c r="AM140" s="98">
        <f t="shared" si="15"/>
        <v>22</v>
      </c>
      <c r="AN140" s="98" t="e">
        <f t="shared" si="15"/>
        <v>#REF!</v>
      </c>
      <c r="AO140" s="98" t="e">
        <f t="shared" si="13"/>
        <v>#REF!</v>
      </c>
      <c r="AP140" s="98" t="e">
        <f t="shared" si="11"/>
        <v>#REF!</v>
      </c>
      <c r="AQ140" s="117" t="e">
        <f t="shared" si="14"/>
        <v>#REF!</v>
      </c>
      <c r="AR140" s="98" t="e">
        <f t="shared" si="16"/>
        <v>#REF!</v>
      </c>
      <c r="AS140" s="118" t="e">
        <f t="shared" si="16"/>
        <v>#REF!</v>
      </c>
    </row>
    <row r="141" spans="38:45" x14ac:dyDescent="0.25">
      <c r="AL141" s="119" t="s">
        <v>78</v>
      </c>
      <c r="AM141" s="98">
        <f t="shared" si="15"/>
        <v>23</v>
      </c>
      <c r="AN141" s="98" t="e">
        <f t="shared" si="15"/>
        <v>#REF!</v>
      </c>
      <c r="AO141" s="98" t="e">
        <f t="shared" si="13"/>
        <v>#REF!</v>
      </c>
      <c r="AP141" s="98" t="e">
        <f t="shared" si="11"/>
        <v>#REF!</v>
      </c>
      <c r="AQ141" s="117" t="e">
        <f t="shared" si="14"/>
        <v>#REF!</v>
      </c>
      <c r="AR141" s="98" t="e">
        <f t="shared" si="16"/>
        <v>#REF!</v>
      </c>
      <c r="AS141" s="118" t="e">
        <f t="shared" si="16"/>
        <v>#REF!</v>
      </c>
    </row>
    <row r="142" spans="38:45" x14ac:dyDescent="0.25">
      <c r="AL142" s="119" t="s">
        <v>78</v>
      </c>
      <c r="AM142" s="98">
        <f t="shared" si="15"/>
        <v>24</v>
      </c>
      <c r="AN142" s="98" t="e">
        <f t="shared" si="15"/>
        <v>#REF!</v>
      </c>
      <c r="AO142" s="98" t="e">
        <f t="shared" si="13"/>
        <v>#REF!</v>
      </c>
      <c r="AP142" s="98" t="e">
        <f t="shared" si="11"/>
        <v>#REF!</v>
      </c>
      <c r="AQ142" s="117" t="e">
        <f t="shared" si="14"/>
        <v>#REF!</v>
      </c>
      <c r="AR142" s="98" t="e">
        <f t="shared" si="16"/>
        <v>#REF!</v>
      </c>
      <c r="AS142" s="118" t="e">
        <f t="shared" si="16"/>
        <v>#REF!</v>
      </c>
    </row>
    <row r="143" spans="38:45" x14ac:dyDescent="0.25">
      <c r="AL143" s="119" t="s">
        <v>78</v>
      </c>
      <c r="AM143" s="98">
        <f t="shared" si="15"/>
        <v>25</v>
      </c>
      <c r="AN143" s="98" t="e">
        <f t="shared" si="15"/>
        <v>#REF!</v>
      </c>
      <c r="AO143" s="98" t="e">
        <f t="shared" si="13"/>
        <v>#REF!</v>
      </c>
      <c r="AP143" s="98" t="e">
        <f t="shared" si="11"/>
        <v>#REF!</v>
      </c>
      <c r="AQ143" s="117" t="e">
        <f t="shared" si="14"/>
        <v>#REF!</v>
      </c>
      <c r="AR143" s="98" t="e">
        <f t="shared" si="16"/>
        <v>#REF!</v>
      </c>
      <c r="AS143" s="118" t="e">
        <f t="shared" si="16"/>
        <v>#REF!</v>
      </c>
    </row>
    <row r="144" spans="38:45" x14ac:dyDescent="0.25">
      <c r="AL144" s="119" t="s">
        <v>78</v>
      </c>
      <c r="AM144" s="98">
        <f t="shared" si="15"/>
        <v>26</v>
      </c>
      <c r="AN144" s="98" t="e">
        <f t="shared" si="15"/>
        <v>#REF!</v>
      </c>
      <c r="AO144" s="98" t="e">
        <f t="shared" si="13"/>
        <v>#REF!</v>
      </c>
      <c r="AP144" s="98" t="e">
        <f t="shared" si="11"/>
        <v>#REF!</v>
      </c>
      <c r="AQ144" s="117" t="e">
        <f t="shared" si="14"/>
        <v>#REF!</v>
      </c>
      <c r="AR144" s="98" t="e">
        <f t="shared" si="16"/>
        <v>#REF!</v>
      </c>
      <c r="AS144" s="118" t="e">
        <f t="shared" si="16"/>
        <v>#REF!</v>
      </c>
    </row>
    <row r="145" spans="38:45" x14ac:dyDescent="0.25">
      <c r="AL145" s="119" t="s">
        <v>78</v>
      </c>
      <c r="AM145" s="98">
        <f t="shared" si="15"/>
        <v>27</v>
      </c>
      <c r="AN145" s="98" t="e">
        <f t="shared" si="15"/>
        <v>#REF!</v>
      </c>
      <c r="AO145" s="98" t="e">
        <f t="shared" si="13"/>
        <v>#REF!</v>
      </c>
      <c r="AP145" s="98" t="e">
        <f t="shared" si="11"/>
        <v>#REF!</v>
      </c>
      <c r="AQ145" s="117" t="e">
        <f t="shared" si="14"/>
        <v>#REF!</v>
      </c>
      <c r="AR145" s="98" t="e">
        <f t="shared" si="16"/>
        <v>#REF!</v>
      </c>
      <c r="AS145" s="118" t="e">
        <f t="shared" si="16"/>
        <v>#REF!</v>
      </c>
    </row>
    <row r="146" spans="38:45" x14ac:dyDescent="0.25">
      <c r="AL146" s="119" t="s">
        <v>78</v>
      </c>
      <c r="AM146" s="98">
        <f t="shared" si="15"/>
        <v>28</v>
      </c>
      <c r="AN146" s="98" t="e">
        <f t="shared" si="15"/>
        <v>#REF!</v>
      </c>
      <c r="AO146" s="98" t="e">
        <f t="shared" si="13"/>
        <v>#REF!</v>
      </c>
      <c r="AP146" s="98" t="e">
        <f t="shared" si="11"/>
        <v>#REF!</v>
      </c>
      <c r="AQ146" s="117" t="e">
        <f t="shared" si="14"/>
        <v>#REF!</v>
      </c>
      <c r="AR146" s="98" t="e">
        <f t="shared" si="16"/>
        <v>#REF!</v>
      </c>
      <c r="AS146" s="118" t="e">
        <f t="shared" si="16"/>
        <v>#REF!</v>
      </c>
    </row>
    <row r="147" spans="38:45" x14ac:dyDescent="0.25">
      <c r="AL147" s="119" t="s">
        <v>78</v>
      </c>
      <c r="AM147" s="98">
        <f t="shared" si="15"/>
        <v>29</v>
      </c>
      <c r="AN147" s="98" t="e">
        <f t="shared" si="15"/>
        <v>#REF!</v>
      </c>
      <c r="AO147" s="98" t="e">
        <f t="shared" si="13"/>
        <v>#REF!</v>
      </c>
      <c r="AP147" s="98" t="e">
        <f t="shared" si="11"/>
        <v>#REF!</v>
      </c>
      <c r="AQ147" s="117" t="e">
        <f t="shared" si="14"/>
        <v>#REF!</v>
      </c>
      <c r="AR147" s="98" t="e">
        <f t="shared" si="16"/>
        <v>#REF!</v>
      </c>
      <c r="AS147" s="118" t="e">
        <f t="shared" si="16"/>
        <v>#REF!</v>
      </c>
    </row>
    <row r="148" spans="38:45" x14ac:dyDescent="0.25">
      <c r="AL148" s="119" t="s">
        <v>78</v>
      </c>
      <c r="AM148" s="98">
        <f t="shared" si="15"/>
        <v>30</v>
      </c>
      <c r="AN148" s="98" t="e">
        <f t="shared" si="15"/>
        <v>#REF!</v>
      </c>
      <c r="AO148" s="98" t="e">
        <f t="shared" si="13"/>
        <v>#REF!</v>
      </c>
      <c r="AP148" s="98" t="e">
        <f t="shared" si="11"/>
        <v>#REF!</v>
      </c>
      <c r="AQ148" s="117" t="e">
        <f t="shared" si="14"/>
        <v>#REF!</v>
      </c>
      <c r="AR148" s="98" t="e">
        <f t="shared" si="16"/>
        <v>#REF!</v>
      </c>
      <c r="AS148" s="118" t="e">
        <f t="shared" si="16"/>
        <v>#REF!</v>
      </c>
    </row>
    <row r="149" spans="38:45" x14ac:dyDescent="0.25">
      <c r="AL149" s="119" t="s">
        <v>78</v>
      </c>
      <c r="AM149" s="98">
        <f t="shared" si="15"/>
        <v>31</v>
      </c>
      <c r="AN149" s="98" t="e">
        <f t="shared" si="15"/>
        <v>#REF!</v>
      </c>
      <c r="AO149" s="98" t="e">
        <f t="shared" si="13"/>
        <v>#REF!</v>
      </c>
      <c r="AP149" s="98" t="e">
        <f t="shared" ref="AP149:AP173" si="17">AP33</f>
        <v>#REF!</v>
      </c>
      <c r="AQ149" s="117" t="e">
        <f t="shared" si="14"/>
        <v>#REF!</v>
      </c>
      <c r="AR149" s="98" t="e">
        <f t="shared" si="16"/>
        <v>#REF!</v>
      </c>
      <c r="AS149" s="118" t="e">
        <f t="shared" si="16"/>
        <v>#REF!</v>
      </c>
    </row>
    <row r="150" spans="38:45" x14ac:dyDescent="0.25">
      <c r="AL150" s="119" t="s">
        <v>78</v>
      </c>
      <c r="AM150" s="98">
        <f t="shared" si="15"/>
        <v>32</v>
      </c>
      <c r="AN150" s="98" t="e">
        <f t="shared" si="15"/>
        <v>#REF!</v>
      </c>
      <c r="AO150" s="98" t="e">
        <f t="shared" ref="AO150:AO173" si="18">AO34</f>
        <v>#REF!</v>
      </c>
      <c r="AP150" s="98" t="e">
        <f t="shared" si="17"/>
        <v>#REF!</v>
      </c>
      <c r="AQ150" s="117" t="e">
        <f t="shared" ref="AQ150:AQ173" si="19">AQ34</f>
        <v>#REF!</v>
      </c>
      <c r="AR150" s="98" t="e">
        <f t="shared" si="16"/>
        <v>#REF!</v>
      </c>
      <c r="AS150" s="118" t="e">
        <f t="shared" si="16"/>
        <v>#REF!</v>
      </c>
    </row>
    <row r="151" spans="38:45" x14ac:dyDescent="0.25">
      <c r="AL151" s="119" t="s">
        <v>78</v>
      </c>
      <c r="AM151" s="98">
        <f t="shared" si="15"/>
        <v>33</v>
      </c>
      <c r="AN151" s="98" t="e">
        <f t="shared" si="15"/>
        <v>#REF!</v>
      </c>
      <c r="AO151" s="98" t="e">
        <f t="shared" si="18"/>
        <v>#REF!</v>
      </c>
      <c r="AP151" s="98" t="e">
        <f t="shared" si="17"/>
        <v>#REF!</v>
      </c>
      <c r="AQ151" s="117" t="e">
        <f t="shared" si="19"/>
        <v>#REF!</v>
      </c>
      <c r="AR151" s="98" t="e">
        <f t="shared" si="16"/>
        <v>#REF!</v>
      </c>
      <c r="AS151" s="118" t="e">
        <f t="shared" si="16"/>
        <v>#REF!</v>
      </c>
    </row>
    <row r="152" spans="38:45" x14ac:dyDescent="0.25">
      <c r="AL152" s="119" t="s">
        <v>78</v>
      </c>
      <c r="AM152" s="98">
        <f t="shared" si="15"/>
        <v>34</v>
      </c>
      <c r="AN152" s="98" t="e">
        <f t="shared" si="15"/>
        <v>#REF!</v>
      </c>
      <c r="AO152" s="98" t="e">
        <f t="shared" si="18"/>
        <v>#REF!</v>
      </c>
      <c r="AP152" s="98" t="e">
        <f t="shared" si="17"/>
        <v>#REF!</v>
      </c>
      <c r="AQ152" s="117" t="e">
        <f t="shared" si="19"/>
        <v>#REF!</v>
      </c>
      <c r="AR152" s="98" t="e">
        <f t="shared" si="16"/>
        <v>#REF!</v>
      </c>
      <c r="AS152" s="118" t="e">
        <f t="shared" si="16"/>
        <v>#REF!</v>
      </c>
    </row>
    <row r="153" spans="38:45" x14ac:dyDescent="0.25">
      <c r="AL153" s="119" t="s">
        <v>78</v>
      </c>
      <c r="AM153" s="98">
        <f t="shared" si="15"/>
        <v>35</v>
      </c>
      <c r="AN153" s="98" t="e">
        <f t="shared" si="15"/>
        <v>#REF!</v>
      </c>
      <c r="AO153" s="98" t="e">
        <f t="shared" si="18"/>
        <v>#REF!</v>
      </c>
      <c r="AP153" s="98" t="e">
        <f t="shared" si="17"/>
        <v>#REF!</v>
      </c>
      <c r="AQ153" s="117" t="e">
        <f t="shared" si="19"/>
        <v>#REF!</v>
      </c>
      <c r="AR153" s="98" t="e">
        <f t="shared" si="16"/>
        <v>#REF!</v>
      </c>
      <c r="AS153" s="118" t="e">
        <f t="shared" si="16"/>
        <v>#REF!</v>
      </c>
    </row>
    <row r="154" spans="38:45" x14ac:dyDescent="0.25">
      <c r="AL154" s="119" t="s">
        <v>78</v>
      </c>
      <c r="AM154" s="98">
        <f t="shared" si="15"/>
        <v>36</v>
      </c>
      <c r="AN154" s="98" t="e">
        <f t="shared" si="15"/>
        <v>#REF!</v>
      </c>
      <c r="AO154" s="98" t="e">
        <f t="shared" si="18"/>
        <v>#REF!</v>
      </c>
      <c r="AP154" s="98" t="e">
        <f t="shared" si="17"/>
        <v>#REF!</v>
      </c>
      <c r="AQ154" s="117" t="e">
        <f t="shared" si="19"/>
        <v>#REF!</v>
      </c>
      <c r="AR154" s="98" t="e">
        <f t="shared" si="16"/>
        <v>#REF!</v>
      </c>
      <c r="AS154" s="118" t="e">
        <f t="shared" si="16"/>
        <v>#REF!</v>
      </c>
    </row>
    <row r="155" spans="38:45" x14ac:dyDescent="0.25">
      <c r="AL155" s="119" t="s">
        <v>78</v>
      </c>
      <c r="AM155" s="98">
        <f t="shared" si="15"/>
        <v>37</v>
      </c>
      <c r="AN155" s="98" t="e">
        <f t="shared" si="15"/>
        <v>#REF!</v>
      </c>
      <c r="AO155" s="98" t="e">
        <f t="shared" si="18"/>
        <v>#REF!</v>
      </c>
      <c r="AP155" s="98" t="e">
        <f t="shared" si="17"/>
        <v>#REF!</v>
      </c>
      <c r="AQ155" s="117" t="e">
        <f t="shared" si="19"/>
        <v>#REF!</v>
      </c>
      <c r="AR155" s="98" t="e">
        <f t="shared" si="16"/>
        <v>#REF!</v>
      </c>
      <c r="AS155" s="118" t="e">
        <f t="shared" si="16"/>
        <v>#REF!</v>
      </c>
    </row>
    <row r="156" spans="38:45" x14ac:dyDescent="0.25">
      <c r="AL156" s="119" t="s">
        <v>78</v>
      </c>
      <c r="AM156" s="98">
        <f t="shared" si="15"/>
        <v>38</v>
      </c>
      <c r="AN156" s="98" t="e">
        <f t="shared" si="15"/>
        <v>#REF!</v>
      </c>
      <c r="AO156" s="98" t="e">
        <f t="shared" si="18"/>
        <v>#REF!</v>
      </c>
      <c r="AP156" s="98" t="e">
        <f t="shared" si="17"/>
        <v>#REF!</v>
      </c>
      <c r="AQ156" s="117" t="e">
        <f t="shared" si="19"/>
        <v>#REF!</v>
      </c>
      <c r="AR156" s="98" t="e">
        <f t="shared" si="16"/>
        <v>#REF!</v>
      </c>
      <c r="AS156" s="118" t="e">
        <f t="shared" si="16"/>
        <v>#REF!</v>
      </c>
    </row>
    <row r="157" spans="38:45" x14ac:dyDescent="0.25">
      <c r="AL157" s="119" t="s">
        <v>78</v>
      </c>
      <c r="AM157" s="98">
        <f t="shared" ref="AM157:AN173" si="20">AM41</f>
        <v>39</v>
      </c>
      <c r="AN157" s="98" t="e">
        <f t="shared" si="20"/>
        <v>#REF!</v>
      </c>
      <c r="AO157" s="98" t="e">
        <f t="shared" si="18"/>
        <v>#REF!</v>
      </c>
      <c r="AP157" s="98" t="e">
        <f t="shared" si="17"/>
        <v>#REF!</v>
      </c>
      <c r="AQ157" s="117" t="e">
        <f t="shared" si="19"/>
        <v>#REF!</v>
      </c>
      <c r="AR157" s="98" t="e">
        <f t="shared" ref="AR157:AS173" si="21">AR41</f>
        <v>#REF!</v>
      </c>
      <c r="AS157" s="118" t="e">
        <f t="shared" si="21"/>
        <v>#REF!</v>
      </c>
    </row>
    <row r="158" spans="38:45" x14ac:dyDescent="0.25">
      <c r="AL158" s="119" t="s">
        <v>78</v>
      </c>
      <c r="AM158" s="98">
        <f t="shared" si="20"/>
        <v>40</v>
      </c>
      <c r="AN158" s="98" t="e">
        <f t="shared" si="20"/>
        <v>#REF!</v>
      </c>
      <c r="AO158" s="98" t="e">
        <f t="shared" si="18"/>
        <v>#REF!</v>
      </c>
      <c r="AP158" s="98" t="e">
        <f t="shared" si="17"/>
        <v>#REF!</v>
      </c>
      <c r="AQ158" s="117" t="e">
        <f t="shared" si="19"/>
        <v>#REF!</v>
      </c>
      <c r="AR158" s="98" t="e">
        <f t="shared" si="21"/>
        <v>#REF!</v>
      </c>
      <c r="AS158" s="118" t="e">
        <f t="shared" si="21"/>
        <v>#REF!</v>
      </c>
    </row>
    <row r="159" spans="38:45" x14ac:dyDescent="0.25">
      <c r="AL159" s="119" t="s">
        <v>78</v>
      </c>
      <c r="AM159" s="98">
        <f t="shared" si="20"/>
        <v>41</v>
      </c>
      <c r="AN159" s="98" t="e">
        <f t="shared" si="20"/>
        <v>#REF!</v>
      </c>
      <c r="AO159" s="98" t="e">
        <f t="shared" si="18"/>
        <v>#REF!</v>
      </c>
      <c r="AP159" s="98" t="e">
        <f t="shared" si="17"/>
        <v>#REF!</v>
      </c>
      <c r="AQ159" s="117" t="e">
        <f t="shared" si="19"/>
        <v>#REF!</v>
      </c>
      <c r="AR159" s="98" t="e">
        <f t="shared" si="21"/>
        <v>#REF!</v>
      </c>
      <c r="AS159" s="118" t="e">
        <f t="shared" si="21"/>
        <v>#REF!</v>
      </c>
    </row>
    <row r="160" spans="38:45" x14ac:dyDescent="0.25">
      <c r="AL160" s="119" t="s">
        <v>78</v>
      </c>
      <c r="AM160" s="98">
        <f t="shared" si="20"/>
        <v>42</v>
      </c>
      <c r="AN160" s="98" t="e">
        <f t="shared" si="20"/>
        <v>#REF!</v>
      </c>
      <c r="AO160" s="98" t="e">
        <f t="shared" si="18"/>
        <v>#REF!</v>
      </c>
      <c r="AP160" s="98" t="e">
        <f t="shared" si="17"/>
        <v>#REF!</v>
      </c>
      <c r="AQ160" s="117" t="e">
        <f t="shared" si="19"/>
        <v>#REF!</v>
      </c>
      <c r="AR160" s="98" t="e">
        <f t="shared" si="21"/>
        <v>#REF!</v>
      </c>
      <c r="AS160" s="118" t="e">
        <f t="shared" si="21"/>
        <v>#REF!</v>
      </c>
    </row>
    <row r="161" spans="38:45" x14ac:dyDescent="0.25">
      <c r="AL161" s="119" t="s">
        <v>78</v>
      </c>
      <c r="AM161" s="98">
        <f t="shared" si="20"/>
        <v>43</v>
      </c>
      <c r="AN161" s="98" t="e">
        <f t="shared" si="20"/>
        <v>#REF!</v>
      </c>
      <c r="AO161" s="98" t="e">
        <f t="shared" si="18"/>
        <v>#REF!</v>
      </c>
      <c r="AP161" s="98" t="e">
        <f t="shared" si="17"/>
        <v>#REF!</v>
      </c>
      <c r="AQ161" s="117" t="e">
        <f t="shared" si="19"/>
        <v>#REF!</v>
      </c>
      <c r="AR161" s="98" t="e">
        <f t="shared" si="21"/>
        <v>#REF!</v>
      </c>
      <c r="AS161" s="118" t="e">
        <f t="shared" si="21"/>
        <v>#REF!</v>
      </c>
    </row>
    <row r="162" spans="38:45" x14ac:dyDescent="0.25">
      <c r="AL162" s="119" t="s">
        <v>78</v>
      </c>
      <c r="AM162" s="98">
        <f t="shared" si="20"/>
        <v>44</v>
      </c>
      <c r="AN162" s="98" t="e">
        <f t="shared" si="20"/>
        <v>#REF!</v>
      </c>
      <c r="AO162" s="98" t="e">
        <f t="shared" si="18"/>
        <v>#REF!</v>
      </c>
      <c r="AP162" s="98" t="e">
        <f t="shared" si="17"/>
        <v>#REF!</v>
      </c>
      <c r="AQ162" s="117" t="e">
        <f t="shared" si="19"/>
        <v>#REF!</v>
      </c>
      <c r="AR162" s="98" t="e">
        <f t="shared" si="21"/>
        <v>#REF!</v>
      </c>
      <c r="AS162" s="118" t="e">
        <f t="shared" si="21"/>
        <v>#REF!</v>
      </c>
    </row>
    <row r="163" spans="38:45" x14ac:dyDescent="0.25">
      <c r="AL163" s="119" t="s">
        <v>78</v>
      </c>
      <c r="AM163" s="98">
        <f t="shared" si="20"/>
        <v>45</v>
      </c>
      <c r="AN163" s="98" t="e">
        <f t="shared" si="20"/>
        <v>#REF!</v>
      </c>
      <c r="AO163" s="98" t="e">
        <f t="shared" si="18"/>
        <v>#REF!</v>
      </c>
      <c r="AP163" s="98" t="e">
        <f t="shared" si="17"/>
        <v>#REF!</v>
      </c>
      <c r="AQ163" s="117" t="e">
        <f t="shared" si="19"/>
        <v>#REF!</v>
      </c>
      <c r="AR163" s="98" t="e">
        <f t="shared" si="21"/>
        <v>#REF!</v>
      </c>
      <c r="AS163" s="118" t="e">
        <f t="shared" si="21"/>
        <v>#REF!</v>
      </c>
    </row>
    <row r="164" spans="38:45" x14ac:dyDescent="0.25">
      <c r="AL164" s="119" t="s">
        <v>78</v>
      </c>
      <c r="AM164" s="98">
        <f t="shared" si="20"/>
        <v>46</v>
      </c>
      <c r="AN164" s="98" t="e">
        <f t="shared" si="20"/>
        <v>#REF!</v>
      </c>
      <c r="AO164" s="98" t="e">
        <f t="shared" si="18"/>
        <v>#REF!</v>
      </c>
      <c r="AP164" s="98" t="e">
        <f t="shared" si="17"/>
        <v>#REF!</v>
      </c>
      <c r="AQ164" s="117" t="e">
        <f t="shared" si="19"/>
        <v>#REF!</v>
      </c>
      <c r="AR164" s="98" t="e">
        <f t="shared" si="21"/>
        <v>#REF!</v>
      </c>
      <c r="AS164" s="118" t="e">
        <f t="shared" si="21"/>
        <v>#REF!</v>
      </c>
    </row>
    <row r="165" spans="38:45" x14ac:dyDescent="0.25">
      <c r="AL165" s="119" t="s">
        <v>78</v>
      </c>
      <c r="AM165" s="98">
        <f t="shared" si="20"/>
        <v>47</v>
      </c>
      <c r="AN165" s="98" t="e">
        <f t="shared" si="20"/>
        <v>#REF!</v>
      </c>
      <c r="AO165" s="98" t="e">
        <f t="shared" si="18"/>
        <v>#REF!</v>
      </c>
      <c r="AP165" s="98" t="e">
        <f t="shared" si="17"/>
        <v>#REF!</v>
      </c>
      <c r="AQ165" s="117" t="e">
        <f t="shared" si="19"/>
        <v>#REF!</v>
      </c>
      <c r="AR165" s="98" t="e">
        <f t="shared" si="21"/>
        <v>#REF!</v>
      </c>
      <c r="AS165" s="118" t="e">
        <f t="shared" si="21"/>
        <v>#REF!</v>
      </c>
    </row>
    <row r="166" spans="38:45" x14ac:dyDescent="0.25">
      <c r="AL166" s="119" t="s">
        <v>78</v>
      </c>
      <c r="AM166" s="98">
        <f t="shared" si="20"/>
        <v>48</v>
      </c>
      <c r="AN166" s="98" t="e">
        <f t="shared" si="20"/>
        <v>#REF!</v>
      </c>
      <c r="AO166" s="98" t="e">
        <f t="shared" si="18"/>
        <v>#REF!</v>
      </c>
      <c r="AP166" s="98" t="e">
        <f t="shared" si="17"/>
        <v>#REF!</v>
      </c>
      <c r="AQ166" s="117" t="e">
        <f t="shared" si="19"/>
        <v>#REF!</v>
      </c>
      <c r="AR166" s="98" t="e">
        <f t="shared" si="21"/>
        <v>#REF!</v>
      </c>
      <c r="AS166" s="118" t="e">
        <f t="shared" si="21"/>
        <v>#REF!</v>
      </c>
    </row>
    <row r="167" spans="38:45" x14ac:dyDescent="0.25">
      <c r="AL167" s="119" t="s">
        <v>78</v>
      </c>
      <c r="AM167" s="98">
        <f t="shared" si="20"/>
        <v>49</v>
      </c>
      <c r="AN167" s="98" t="e">
        <f t="shared" si="20"/>
        <v>#REF!</v>
      </c>
      <c r="AO167" s="98" t="e">
        <f t="shared" si="18"/>
        <v>#REF!</v>
      </c>
      <c r="AP167" s="98" t="e">
        <f t="shared" si="17"/>
        <v>#REF!</v>
      </c>
      <c r="AQ167" s="117" t="e">
        <f t="shared" si="19"/>
        <v>#REF!</v>
      </c>
      <c r="AR167" s="98" t="e">
        <f t="shared" si="21"/>
        <v>#REF!</v>
      </c>
      <c r="AS167" s="118" t="e">
        <f t="shared" si="21"/>
        <v>#REF!</v>
      </c>
    </row>
    <row r="168" spans="38:45" x14ac:dyDescent="0.25">
      <c r="AL168" s="119" t="s">
        <v>78</v>
      </c>
      <c r="AM168" s="98">
        <f t="shared" si="20"/>
        <v>50</v>
      </c>
      <c r="AN168" s="98" t="e">
        <f t="shared" si="20"/>
        <v>#REF!</v>
      </c>
      <c r="AO168" s="98" t="e">
        <f t="shared" si="18"/>
        <v>#REF!</v>
      </c>
      <c r="AP168" s="98" t="e">
        <f t="shared" si="17"/>
        <v>#REF!</v>
      </c>
      <c r="AQ168" s="117" t="e">
        <f t="shared" si="19"/>
        <v>#REF!</v>
      </c>
      <c r="AR168" s="98" t="e">
        <f t="shared" si="21"/>
        <v>#REF!</v>
      </c>
      <c r="AS168" s="118" t="e">
        <f t="shared" si="21"/>
        <v>#REF!</v>
      </c>
    </row>
    <row r="169" spans="38:45" x14ac:dyDescent="0.25">
      <c r="AL169" s="119" t="s">
        <v>78</v>
      </c>
      <c r="AM169" s="98">
        <f t="shared" si="20"/>
        <v>51</v>
      </c>
      <c r="AN169" s="98" t="e">
        <f t="shared" si="20"/>
        <v>#REF!</v>
      </c>
      <c r="AO169" s="98" t="e">
        <f t="shared" si="18"/>
        <v>#REF!</v>
      </c>
      <c r="AP169" s="98" t="e">
        <f t="shared" si="17"/>
        <v>#REF!</v>
      </c>
      <c r="AQ169" s="117" t="e">
        <f t="shared" si="19"/>
        <v>#REF!</v>
      </c>
      <c r="AR169" s="98" t="e">
        <f t="shared" si="21"/>
        <v>#REF!</v>
      </c>
      <c r="AS169" s="118" t="e">
        <f t="shared" si="21"/>
        <v>#REF!</v>
      </c>
    </row>
    <row r="170" spans="38:45" x14ac:dyDescent="0.25">
      <c r="AL170" s="119" t="s">
        <v>78</v>
      </c>
      <c r="AM170" s="98">
        <f t="shared" si="20"/>
        <v>52</v>
      </c>
      <c r="AN170" s="98" t="e">
        <f t="shared" si="20"/>
        <v>#REF!</v>
      </c>
      <c r="AO170" s="98" t="e">
        <f t="shared" si="18"/>
        <v>#REF!</v>
      </c>
      <c r="AP170" s="98" t="e">
        <f t="shared" si="17"/>
        <v>#REF!</v>
      </c>
      <c r="AQ170" s="117" t="e">
        <f t="shared" si="19"/>
        <v>#REF!</v>
      </c>
      <c r="AR170" s="98" t="e">
        <f t="shared" si="21"/>
        <v>#REF!</v>
      </c>
      <c r="AS170" s="118" t="e">
        <f t="shared" si="21"/>
        <v>#REF!</v>
      </c>
    </row>
    <row r="171" spans="38:45" x14ac:dyDescent="0.25">
      <c r="AL171" s="119" t="s">
        <v>78</v>
      </c>
      <c r="AM171" s="98">
        <f t="shared" si="20"/>
        <v>53</v>
      </c>
      <c r="AN171" s="98" t="e">
        <f t="shared" si="20"/>
        <v>#REF!</v>
      </c>
      <c r="AO171" s="98" t="e">
        <f t="shared" si="18"/>
        <v>#REF!</v>
      </c>
      <c r="AP171" s="98" t="e">
        <f t="shared" si="17"/>
        <v>#REF!</v>
      </c>
      <c r="AQ171" s="117" t="e">
        <f t="shared" si="19"/>
        <v>#REF!</v>
      </c>
      <c r="AR171" s="98" t="e">
        <f t="shared" si="21"/>
        <v>#REF!</v>
      </c>
      <c r="AS171" s="118" t="e">
        <f t="shared" si="21"/>
        <v>#REF!</v>
      </c>
    </row>
    <row r="172" spans="38:45" x14ac:dyDescent="0.25">
      <c r="AL172" s="119" t="s">
        <v>78</v>
      </c>
      <c r="AM172" s="98">
        <f t="shared" si="20"/>
        <v>54</v>
      </c>
      <c r="AN172" s="98" t="e">
        <f t="shared" si="20"/>
        <v>#REF!</v>
      </c>
      <c r="AO172" s="98" t="e">
        <f t="shared" si="18"/>
        <v>#REF!</v>
      </c>
      <c r="AP172" s="98" t="e">
        <f t="shared" si="17"/>
        <v>#REF!</v>
      </c>
      <c r="AQ172" s="117" t="e">
        <f t="shared" si="19"/>
        <v>#REF!</v>
      </c>
      <c r="AR172" s="98" t="e">
        <f t="shared" si="21"/>
        <v>#REF!</v>
      </c>
      <c r="AS172" s="118" t="e">
        <f t="shared" si="21"/>
        <v>#REF!</v>
      </c>
    </row>
    <row r="173" spans="38:45" x14ac:dyDescent="0.25">
      <c r="AL173" s="119" t="s">
        <v>78</v>
      </c>
      <c r="AM173" s="98" t="str">
        <f t="shared" si="20"/>
        <v>SUM</v>
      </c>
      <c r="AN173" s="98" t="e">
        <f t="shared" si="20"/>
        <v>#REF!</v>
      </c>
      <c r="AO173" s="98">
        <f t="shared" si="18"/>
        <v>0</v>
      </c>
      <c r="AP173" s="98" t="e">
        <f t="shared" si="17"/>
        <v>#REF!</v>
      </c>
      <c r="AQ173" s="98">
        <f t="shared" si="19"/>
        <v>0</v>
      </c>
      <c r="AR173" s="98">
        <f t="shared" si="21"/>
        <v>0</v>
      </c>
      <c r="AS173" s="98">
        <f t="shared" si="21"/>
        <v>0</v>
      </c>
    </row>
    <row r="174" spans="38:45" x14ac:dyDescent="0.25">
      <c r="AL174" s="119" t="s">
        <v>78</v>
      </c>
    </row>
  </sheetData>
  <mergeCells count="4">
    <mergeCell ref="AN59:AO59"/>
    <mergeCell ref="AP59:AQ59"/>
    <mergeCell ref="AN117:AO117"/>
    <mergeCell ref="AP117:AQ117"/>
  </mergeCells>
  <phoneticPr fontId="5" type="noConversion"/>
  <printOptions horizontalCentered="1" verticalCentered="1"/>
  <pageMargins left="0" right="0" top="0" bottom="0" header="0" footer="0"/>
  <pageSetup paperSize="9" scale="69" orientation="landscape" r:id="rId1"/>
  <rowBreaks count="2" manualBreakCount="2">
    <brk id="58" max="36" man="1"/>
    <brk id="116" max="36" man="1"/>
  </row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topLeftCell="A136" zoomScale="85" zoomScaleNormal="85" workbookViewId="0">
      <selection activeCell="V152" sqref="V152:V153"/>
    </sheetView>
  </sheetViews>
  <sheetFormatPr defaultRowHeight="12" x14ac:dyDescent="0.25"/>
  <cols>
    <col min="1" max="16384" width="9.140625" style="1"/>
  </cols>
  <sheetData/>
  <phoneticPr fontId="5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</sheetPr>
  <dimension ref="B1:WPG57"/>
  <sheetViews>
    <sheetView showGridLines="0" zoomScale="120" zoomScaleNormal="120" workbookViewId="0">
      <pane xSplit="23" ySplit="13" topLeftCell="X20" activePane="bottomRight" state="frozen"/>
      <selection activeCell="T25" sqref="T25"/>
      <selection pane="topRight" activeCell="T25" sqref="T25"/>
      <selection pane="bottomLeft" activeCell="T25" sqref="T25"/>
      <selection pane="bottomRight" activeCell="E53" sqref="E53"/>
    </sheetView>
  </sheetViews>
  <sheetFormatPr defaultRowHeight="12" outlineLevelCol="1" x14ac:dyDescent="0.25"/>
  <cols>
    <col min="1" max="1" width="1.140625" style="1" customWidth="1"/>
    <col min="2" max="2" width="5.85546875" style="1" customWidth="1"/>
    <col min="3" max="3" width="6.42578125" style="4" customWidth="1" outlineLevel="1"/>
    <col min="4" max="4" width="20.28515625" style="4" customWidth="1" outlineLevel="1"/>
    <col min="5" max="5" width="26" style="4" customWidth="1" outlineLevel="1"/>
    <col min="6" max="6" width="19.5703125" style="4" customWidth="1" outlineLevel="1"/>
    <col min="7" max="7" width="18.140625" style="3" customWidth="1" outlineLevel="1"/>
    <col min="8" max="9" width="10" style="4" customWidth="1" outlineLevel="1"/>
    <col min="10" max="10" width="6" style="3" customWidth="1"/>
    <col min="11" max="11" width="6.42578125" style="4" customWidth="1" outlineLevel="1"/>
    <col min="12" max="12" width="5.85546875" style="4" customWidth="1" outlineLevel="1"/>
    <col min="13" max="13" width="6.7109375" style="3" customWidth="1" outlineLevel="1"/>
    <col min="14" max="14" width="5.85546875" style="4" customWidth="1" outlineLevel="1"/>
    <col min="15" max="15" width="5.5703125" style="4" customWidth="1" outlineLevel="1"/>
    <col min="16" max="17" width="5.85546875" style="4" customWidth="1" outlineLevel="1"/>
    <col min="18" max="18" width="6" style="4" customWidth="1" outlineLevel="1"/>
    <col min="19" max="19" width="5.85546875" style="4" customWidth="1" outlineLevel="1"/>
    <col min="20" max="20" width="7" style="4" customWidth="1" outlineLevel="1"/>
    <col min="21" max="21" width="6.85546875" style="4" customWidth="1" outlineLevel="1"/>
    <col min="22" max="22" width="13" style="101" customWidth="1" outlineLevel="1"/>
    <col min="23" max="23" width="9.42578125" style="4" customWidth="1"/>
    <col min="24" max="16384" width="9.140625" style="1"/>
  </cols>
  <sheetData>
    <row r="1" spans="2:15971" ht="7.5" customHeight="1" x14ac:dyDescent="0.25"/>
    <row r="2" spans="2:15971" ht="18" customHeight="1" x14ac:dyDescent="0.25">
      <c r="B2" s="213" t="str">
        <f>표지!A2&amp;" WBS (Work Breakdown Structure)"</f>
        <v>하나/외환은행 전자금융 통합 프로젝트 WBS (Work Breakdown Structure)</v>
      </c>
      <c r="C2" s="214"/>
      <c r="D2" s="214"/>
      <c r="E2" s="214"/>
      <c r="F2" s="214"/>
      <c r="G2" s="214"/>
      <c r="H2" s="214"/>
      <c r="I2" s="214"/>
      <c r="J2" s="214"/>
      <c r="K2" s="214"/>
      <c r="L2" s="214"/>
      <c r="M2" s="214"/>
      <c r="N2" s="214"/>
      <c r="O2" s="214"/>
      <c r="P2" s="214"/>
      <c r="Q2" s="214"/>
      <c r="R2" s="214"/>
      <c r="S2" s="214"/>
      <c r="T2" s="214"/>
      <c r="U2" s="214"/>
      <c r="V2" s="214"/>
      <c r="W2" s="214"/>
      <c r="X2" s="104"/>
      <c r="Y2" s="104"/>
      <c r="Z2" s="104"/>
      <c r="AA2" s="104"/>
      <c r="AB2" s="104"/>
      <c r="AC2" s="104"/>
      <c r="AD2" s="104"/>
      <c r="AE2" s="104"/>
      <c r="AF2" s="104"/>
      <c r="AG2" s="104"/>
      <c r="AH2" s="104"/>
      <c r="AI2" s="104"/>
      <c r="AJ2" s="104"/>
      <c r="AK2" s="104"/>
      <c r="AL2" s="104"/>
      <c r="AM2" s="104"/>
      <c r="AN2" s="104"/>
      <c r="AO2" s="104"/>
      <c r="AP2" s="104"/>
      <c r="AQ2" s="104"/>
      <c r="AR2" s="104"/>
      <c r="AS2" s="104"/>
      <c r="AT2" s="104"/>
      <c r="AU2" s="104"/>
      <c r="AV2" s="104"/>
      <c r="AW2" s="104"/>
      <c r="AX2" s="104"/>
      <c r="AY2" s="104"/>
      <c r="AZ2" s="104"/>
      <c r="BA2" s="104"/>
      <c r="BB2" s="104"/>
      <c r="BC2" s="104"/>
      <c r="BD2" s="104"/>
      <c r="BE2" s="104"/>
      <c r="BF2" s="104"/>
      <c r="BG2" s="104"/>
      <c r="BH2" s="104"/>
      <c r="BI2" s="104"/>
      <c r="BJ2" s="104"/>
      <c r="BK2" s="104"/>
      <c r="BL2" s="104"/>
      <c r="BM2" s="104"/>
      <c r="BN2" s="104"/>
      <c r="BO2" s="104"/>
      <c r="BP2" s="104"/>
      <c r="BQ2" s="104"/>
      <c r="BR2" s="104"/>
      <c r="BS2" s="104"/>
      <c r="BT2" s="104"/>
      <c r="BU2" s="104"/>
      <c r="BV2" s="104"/>
      <c r="BW2" s="104"/>
      <c r="BX2" s="104"/>
      <c r="BY2" s="104"/>
      <c r="BZ2" s="104"/>
      <c r="CA2" s="104"/>
      <c r="CB2" s="104"/>
      <c r="CC2" s="104"/>
      <c r="CD2" s="104"/>
      <c r="CE2" s="104"/>
      <c r="CF2" s="104"/>
      <c r="CG2" s="104"/>
      <c r="CH2" s="104"/>
      <c r="CI2" s="104"/>
      <c r="CJ2" s="104"/>
      <c r="CK2" s="104"/>
      <c r="CL2" s="104"/>
      <c r="CM2" s="104"/>
      <c r="CN2" s="104"/>
      <c r="CO2" s="104"/>
      <c r="CP2" s="104"/>
      <c r="CQ2" s="104"/>
      <c r="CR2" s="104"/>
      <c r="CS2" s="104"/>
      <c r="CT2" s="104"/>
      <c r="CU2" s="104"/>
      <c r="CV2" s="104"/>
      <c r="CW2" s="104"/>
      <c r="CX2" s="104"/>
      <c r="CY2" s="104"/>
      <c r="CZ2" s="104"/>
      <c r="DA2" s="104"/>
      <c r="DB2" s="104"/>
      <c r="DC2" s="104"/>
      <c r="DD2" s="104"/>
      <c r="DE2" s="104"/>
      <c r="DF2" s="104"/>
      <c r="DG2" s="104"/>
      <c r="DH2" s="104"/>
      <c r="DI2" s="104"/>
      <c r="DJ2" s="104"/>
      <c r="DK2" s="104"/>
      <c r="DL2" s="104"/>
      <c r="DM2" s="104"/>
      <c r="DN2" s="104"/>
      <c r="DO2" s="104"/>
      <c r="DP2" s="104"/>
      <c r="DQ2" s="104"/>
      <c r="DR2" s="104"/>
      <c r="DS2" s="104"/>
      <c r="DT2" s="104"/>
      <c r="DU2" s="104"/>
      <c r="DV2" s="104"/>
      <c r="DW2" s="104"/>
      <c r="DX2" s="104"/>
      <c r="DY2" s="104"/>
      <c r="DZ2" s="104"/>
      <c r="EA2" s="104"/>
      <c r="EB2" s="104"/>
      <c r="EC2" s="104"/>
      <c r="ED2" s="104"/>
      <c r="EE2" s="104"/>
      <c r="EF2" s="104"/>
      <c r="EG2" s="104"/>
      <c r="EH2" s="104"/>
      <c r="EI2" s="104"/>
      <c r="EJ2" s="104"/>
      <c r="EK2" s="104"/>
      <c r="EL2" s="104"/>
      <c r="EM2" s="104"/>
      <c r="EN2" s="104"/>
      <c r="EO2" s="104"/>
      <c r="EP2" s="104"/>
      <c r="EQ2" s="104"/>
      <c r="ER2" s="104"/>
      <c r="ES2" s="104"/>
      <c r="ET2" s="104"/>
      <c r="EU2" s="104"/>
      <c r="EV2" s="104"/>
      <c r="EW2" s="104"/>
      <c r="EX2" s="104"/>
      <c r="EY2" s="104"/>
      <c r="EZ2" s="104"/>
      <c r="FA2" s="104"/>
      <c r="FB2" s="104"/>
      <c r="FC2" s="104"/>
      <c r="FD2" s="104"/>
      <c r="FE2" s="104"/>
      <c r="FF2" s="104"/>
      <c r="FG2" s="104"/>
      <c r="FH2" s="104"/>
      <c r="FI2" s="104"/>
      <c r="FJ2" s="104"/>
      <c r="FK2" s="104"/>
      <c r="FL2" s="104"/>
      <c r="FM2" s="104"/>
      <c r="FN2" s="104"/>
      <c r="FO2" s="104"/>
      <c r="FP2" s="104"/>
      <c r="FQ2" s="104"/>
      <c r="FR2" s="104"/>
      <c r="FS2" s="104"/>
      <c r="FT2" s="104"/>
      <c r="FU2" s="104"/>
      <c r="FV2" s="104"/>
      <c r="FW2" s="104"/>
      <c r="FX2" s="104"/>
      <c r="FY2" s="104"/>
      <c r="FZ2" s="104"/>
      <c r="GA2" s="104"/>
      <c r="GB2" s="104"/>
      <c r="GC2" s="104"/>
      <c r="GD2" s="104"/>
      <c r="GE2" s="104"/>
      <c r="GF2" s="104"/>
      <c r="GG2" s="104"/>
      <c r="GH2" s="104"/>
      <c r="GI2" s="104"/>
      <c r="GJ2" s="104"/>
      <c r="GK2" s="104"/>
      <c r="GL2" s="104"/>
      <c r="GM2" s="104"/>
      <c r="GN2" s="104"/>
      <c r="GO2" s="104"/>
      <c r="GP2" s="104"/>
      <c r="GQ2" s="104"/>
      <c r="GR2" s="104"/>
      <c r="GS2" s="104"/>
      <c r="GT2" s="104"/>
      <c r="GU2" s="104"/>
      <c r="GV2" s="104"/>
      <c r="GW2" s="104"/>
      <c r="GX2" s="104"/>
      <c r="GY2" s="104"/>
      <c r="GZ2" s="104"/>
      <c r="HA2" s="104"/>
      <c r="HB2" s="104"/>
      <c r="HC2" s="104"/>
      <c r="HD2" s="104"/>
      <c r="HE2" s="104"/>
      <c r="HF2" s="104"/>
      <c r="HG2" s="104"/>
      <c r="HH2" s="104"/>
      <c r="HI2" s="104"/>
      <c r="HJ2" s="104"/>
      <c r="HK2" s="104"/>
      <c r="HL2" s="104"/>
      <c r="HM2" s="104"/>
      <c r="HN2" s="104"/>
      <c r="HO2" s="104"/>
      <c r="HP2" s="104"/>
      <c r="HQ2" s="104"/>
      <c r="HR2" s="104"/>
      <c r="HS2" s="104"/>
      <c r="HT2" s="104"/>
      <c r="HU2" s="104"/>
      <c r="HV2" s="104"/>
      <c r="HW2" s="104"/>
      <c r="HX2" s="104"/>
      <c r="HY2" s="104"/>
      <c r="HZ2" s="104"/>
      <c r="IA2" s="104"/>
      <c r="IB2" s="104"/>
      <c r="IC2" s="104"/>
      <c r="ID2" s="104"/>
      <c r="IE2" s="104"/>
      <c r="IF2" s="104"/>
      <c r="IG2" s="104"/>
      <c r="IH2" s="104"/>
      <c r="II2" s="104"/>
      <c r="IJ2" s="104"/>
      <c r="IK2" s="104"/>
      <c r="IL2" s="104"/>
      <c r="IM2" s="104"/>
      <c r="IN2" s="104"/>
      <c r="IO2" s="104"/>
      <c r="IP2" s="104"/>
      <c r="IQ2" s="104"/>
      <c r="IR2" s="104"/>
      <c r="IS2" s="104"/>
      <c r="IT2" s="104"/>
      <c r="IU2" s="104"/>
      <c r="IV2" s="104"/>
      <c r="IW2" s="104"/>
      <c r="IX2" s="104"/>
      <c r="IY2" s="104"/>
      <c r="IZ2" s="104"/>
      <c r="JA2" s="104"/>
      <c r="JB2" s="104"/>
      <c r="JC2" s="104"/>
      <c r="JD2" s="104"/>
      <c r="JE2" s="104"/>
      <c r="JF2" s="104"/>
      <c r="JG2" s="104"/>
      <c r="JH2" s="104"/>
      <c r="JI2" s="104"/>
      <c r="JJ2" s="104"/>
      <c r="JK2" s="104"/>
      <c r="JL2" s="104"/>
      <c r="JM2" s="104"/>
      <c r="JN2" s="104"/>
      <c r="JO2" s="104"/>
      <c r="JP2" s="104"/>
      <c r="JQ2" s="104"/>
      <c r="JR2" s="104"/>
      <c r="JS2" s="104"/>
      <c r="JT2" s="104"/>
      <c r="JU2" s="104"/>
      <c r="JV2" s="104"/>
      <c r="JW2" s="104"/>
      <c r="JX2" s="104"/>
      <c r="JY2" s="104"/>
      <c r="JZ2" s="104"/>
      <c r="KA2" s="104"/>
      <c r="KB2" s="104"/>
      <c r="KC2" s="104"/>
      <c r="KD2" s="104"/>
      <c r="KE2" s="104"/>
      <c r="KF2" s="104"/>
      <c r="KG2" s="104"/>
      <c r="KH2" s="104"/>
      <c r="KI2" s="104"/>
      <c r="KJ2" s="104"/>
      <c r="KK2" s="104"/>
      <c r="KL2" s="104"/>
      <c r="KM2" s="104"/>
      <c r="KN2" s="104"/>
      <c r="KO2" s="104"/>
      <c r="KP2" s="104"/>
      <c r="KQ2" s="104"/>
      <c r="KR2" s="104"/>
      <c r="KS2" s="104"/>
      <c r="KT2" s="104"/>
      <c r="KU2" s="104"/>
      <c r="KV2" s="104"/>
      <c r="KW2" s="104"/>
      <c r="KX2" s="104"/>
      <c r="KY2" s="104"/>
      <c r="KZ2" s="104"/>
      <c r="LA2" s="104"/>
      <c r="LB2" s="104"/>
      <c r="LC2" s="104"/>
      <c r="LD2" s="104"/>
      <c r="LE2" s="104"/>
      <c r="LF2" s="104"/>
      <c r="LG2" s="104"/>
      <c r="LH2" s="104"/>
      <c r="LI2" s="104"/>
      <c r="LJ2" s="104"/>
      <c r="LK2" s="104"/>
      <c r="LL2" s="104"/>
      <c r="LM2" s="104"/>
      <c r="LN2" s="104"/>
      <c r="LO2" s="104"/>
      <c r="LP2" s="104"/>
      <c r="LQ2" s="104"/>
      <c r="LR2" s="104"/>
      <c r="LS2" s="104"/>
      <c r="LT2" s="104"/>
      <c r="LU2" s="104"/>
      <c r="LV2" s="104"/>
      <c r="LW2" s="104"/>
      <c r="LX2" s="104"/>
      <c r="LY2" s="104"/>
      <c r="LZ2" s="104"/>
      <c r="MA2" s="104"/>
      <c r="MB2" s="104"/>
      <c r="MC2" s="104"/>
      <c r="MD2" s="104"/>
      <c r="ME2" s="104"/>
      <c r="MF2" s="104"/>
      <c r="MG2" s="104"/>
      <c r="MH2" s="104"/>
      <c r="MI2" s="104"/>
      <c r="MJ2" s="104"/>
      <c r="MK2" s="104"/>
      <c r="ML2" s="104"/>
      <c r="MM2" s="104"/>
      <c r="MN2" s="104"/>
      <c r="MO2" s="104"/>
      <c r="MP2" s="104"/>
      <c r="MQ2" s="104"/>
      <c r="MR2" s="104"/>
      <c r="MS2" s="104"/>
      <c r="MT2" s="104"/>
      <c r="MU2" s="104"/>
      <c r="MV2" s="104"/>
      <c r="MW2" s="104"/>
      <c r="MX2" s="104"/>
      <c r="MY2" s="104"/>
      <c r="MZ2" s="104"/>
      <c r="NA2" s="104"/>
      <c r="NB2" s="104"/>
      <c r="NC2" s="104"/>
      <c r="ND2" s="104"/>
      <c r="NE2" s="104"/>
      <c r="NF2" s="104"/>
      <c r="NG2" s="104"/>
      <c r="NH2" s="104"/>
      <c r="NI2" s="104"/>
      <c r="NJ2" s="104"/>
      <c r="NK2" s="104"/>
      <c r="NL2" s="104"/>
      <c r="NM2" s="104"/>
      <c r="NN2" s="104"/>
      <c r="NO2" s="104"/>
      <c r="NP2" s="104"/>
      <c r="NQ2" s="104"/>
      <c r="NR2" s="104"/>
      <c r="NS2" s="104"/>
      <c r="NT2" s="104"/>
      <c r="NU2" s="104"/>
      <c r="NV2" s="104"/>
      <c r="NW2" s="104"/>
      <c r="NX2" s="104"/>
      <c r="NY2" s="104"/>
      <c r="NZ2" s="104"/>
      <c r="OA2" s="104"/>
      <c r="OB2" s="104"/>
      <c r="OC2" s="104"/>
      <c r="OD2" s="104"/>
      <c r="OE2" s="104"/>
      <c r="OF2" s="104"/>
      <c r="OG2" s="104"/>
      <c r="OH2" s="104"/>
      <c r="OI2" s="104"/>
      <c r="OJ2" s="104"/>
      <c r="OK2" s="104"/>
      <c r="OL2" s="104"/>
      <c r="OM2" s="104"/>
      <c r="ON2" s="104"/>
      <c r="OO2" s="104"/>
      <c r="OP2" s="104"/>
      <c r="OQ2" s="104"/>
      <c r="OR2" s="104"/>
      <c r="OS2" s="104"/>
      <c r="OT2" s="104"/>
      <c r="OU2" s="104"/>
      <c r="OV2" s="104"/>
      <c r="OW2" s="104"/>
      <c r="OX2" s="104"/>
      <c r="OY2" s="104"/>
      <c r="OZ2" s="104"/>
      <c r="PA2" s="104"/>
      <c r="PB2" s="104"/>
      <c r="PC2" s="104"/>
      <c r="PD2" s="104"/>
      <c r="PE2" s="104"/>
      <c r="PF2" s="104"/>
      <c r="PG2" s="104"/>
      <c r="PH2" s="104"/>
      <c r="PI2" s="104"/>
      <c r="PJ2" s="104"/>
      <c r="PK2" s="104"/>
      <c r="PL2" s="104"/>
      <c r="PM2" s="104"/>
      <c r="PN2" s="104"/>
      <c r="PO2" s="104"/>
      <c r="PP2" s="104"/>
      <c r="PQ2" s="104"/>
      <c r="PR2" s="104"/>
      <c r="PS2" s="104"/>
      <c r="PT2" s="104"/>
      <c r="PU2" s="104"/>
      <c r="PV2" s="104"/>
      <c r="PW2" s="104"/>
      <c r="PX2" s="104"/>
      <c r="PY2" s="104"/>
      <c r="PZ2" s="104"/>
      <c r="QA2" s="104"/>
      <c r="QB2" s="104"/>
      <c r="QC2" s="104"/>
      <c r="QD2" s="104"/>
      <c r="QE2" s="104"/>
      <c r="QF2" s="104"/>
      <c r="QG2" s="104"/>
      <c r="QH2" s="104"/>
      <c r="QI2" s="104"/>
      <c r="QJ2" s="104"/>
      <c r="QK2" s="104"/>
      <c r="QL2" s="104"/>
      <c r="QM2" s="104"/>
      <c r="QN2" s="104"/>
      <c r="QO2" s="104"/>
      <c r="QP2" s="104"/>
      <c r="QQ2" s="104"/>
      <c r="QR2" s="104"/>
      <c r="QS2" s="104"/>
      <c r="QT2" s="104"/>
      <c r="QU2" s="104"/>
      <c r="QV2" s="104"/>
      <c r="QW2" s="104"/>
      <c r="QX2" s="104"/>
      <c r="QY2" s="104"/>
      <c r="QZ2" s="104"/>
      <c r="RA2" s="104"/>
      <c r="RB2" s="104"/>
      <c r="RC2" s="104"/>
      <c r="RD2" s="104"/>
      <c r="RE2" s="104"/>
      <c r="RF2" s="104"/>
      <c r="RG2" s="104"/>
      <c r="RH2" s="104"/>
      <c r="RI2" s="104"/>
      <c r="RJ2" s="104"/>
      <c r="RK2" s="104"/>
      <c r="RL2" s="104"/>
      <c r="RM2" s="104"/>
      <c r="RN2" s="104"/>
      <c r="RO2" s="104"/>
      <c r="RP2" s="104"/>
      <c r="RQ2" s="104"/>
      <c r="RR2" s="104"/>
      <c r="RS2" s="104"/>
      <c r="RT2" s="104"/>
      <c r="RU2" s="104"/>
      <c r="RV2" s="104"/>
      <c r="RW2" s="104"/>
      <c r="RX2" s="104"/>
      <c r="RY2" s="104"/>
      <c r="RZ2" s="104"/>
      <c r="SA2" s="104"/>
      <c r="SB2" s="104"/>
      <c r="SC2" s="104"/>
      <c r="SD2" s="104"/>
      <c r="SE2" s="104"/>
      <c r="SF2" s="104"/>
      <c r="SG2" s="104"/>
      <c r="SH2" s="104"/>
      <c r="SI2" s="104"/>
      <c r="SJ2" s="104"/>
      <c r="SK2" s="104"/>
      <c r="SL2" s="104"/>
      <c r="SM2" s="104"/>
      <c r="SN2" s="104"/>
      <c r="SO2" s="104"/>
      <c r="SP2" s="104"/>
      <c r="SQ2" s="104"/>
      <c r="SR2" s="104"/>
      <c r="SS2" s="104"/>
      <c r="ST2" s="104"/>
      <c r="SU2" s="104"/>
      <c r="SV2" s="104"/>
      <c r="SW2" s="104"/>
      <c r="SX2" s="104"/>
      <c r="SY2" s="104"/>
      <c r="SZ2" s="104"/>
      <c r="TA2" s="104"/>
      <c r="TB2" s="104"/>
      <c r="TC2" s="104"/>
      <c r="TD2" s="104"/>
      <c r="TE2" s="104"/>
      <c r="TF2" s="104"/>
      <c r="TG2" s="104"/>
      <c r="TH2" s="104"/>
      <c r="TI2" s="104"/>
      <c r="TJ2" s="104"/>
      <c r="TK2" s="104"/>
      <c r="TL2" s="104"/>
      <c r="TM2" s="104"/>
      <c r="TN2" s="104"/>
      <c r="TO2" s="104"/>
      <c r="TP2" s="104"/>
      <c r="TQ2" s="104"/>
      <c r="TR2" s="104"/>
      <c r="TS2" s="104"/>
      <c r="TT2" s="104"/>
      <c r="TU2" s="104"/>
      <c r="TV2" s="104"/>
      <c r="TW2" s="104"/>
      <c r="TX2" s="104"/>
      <c r="TY2" s="104"/>
      <c r="TZ2" s="104"/>
      <c r="UA2" s="104"/>
      <c r="UB2" s="104"/>
      <c r="UC2" s="104"/>
      <c r="UD2" s="104"/>
      <c r="UE2" s="104"/>
      <c r="UF2" s="104"/>
      <c r="UG2" s="104"/>
      <c r="UH2" s="104"/>
      <c r="UI2" s="104"/>
      <c r="UJ2" s="104"/>
      <c r="UK2" s="104"/>
      <c r="UL2" s="104"/>
      <c r="UM2" s="104"/>
      <c r="UN2" s="104"/>
      <c r="UO2" s="104"/>
      <c r="UP2" s="104"/>
      <c r="UQ2" s="104"/>
      <c r="UR2" s="104"/>
      <c r="US2" s="104"/>
      <c r="UT2" s="104"/>
      <c r="UU2" s="104"/>
      <c r="UV2" s="104"/>
      <c r="UW2" s="104"/>
      <c r="UX2" s="104"/>
      <c r="UY2" s="104"/>
      <c r="UZ2" s="104"/>
      <c r="VA2" s="104"/>
      <c r="VB2" s="104"/>
      <c r="VC2" s="104"/>
      <c r="VD2" s="104"/>
      <c r="VE2" s="104"/>
      <c r="VF2" s="104"/>
      <c r="VG2" s="104"/>
      <c r="VH2" s="104"/>
      <c r="VI2" s="104"/>
      <c r="VJ2" s="104"/>
      <c r="VK2" s="104"/>
      <c r="VL2" s="104"/>
      <c r="VM2" s="104"/>
      <c r="VN2" s="104"/>
      <c r="VO2" s="104"/>
      <c r="VP2" s="104"/>
      <c r="VQ2" s="104"/>
      <c r="VR2" s="104"/>
      <c r="VS2" s="104"/>
      <c r="VT2" s="104"/>
      <c r="VU2" s="104"/>
      <c r="VV2" s="104"/>
      <c r="VW2" s="104"/>
      <c r="VX2" s="104"/>
      <c r="VY2" s="104"/>
      <c r="VZ2" s="104"/>
      <c r="WA2" s="104"/>
      <c r="WB2" s="104"/>
      <c r="WC2" s="104"/>
      <c r="WD2" s="104"/>
      <c r="WE2" s="104"/>
      <c r="WF2" s="104"/>
      <c r="WG2" s="104"/>
      <c r="WH2" s="104"/>
      <c r="WI2" s="104"/>
      <c r="WJ2" s="104"/>
      <c r="WK2" s="104"/>
      <c r="WL2" s="104"/>
      <c r="WM2" s="104"/>
      <c r="WN2" s="104"/>
      <c r="WO2" s="104"/>
      <c r="WP2" s="104"/>
      <c r="WQ2" s="104"/>
      <c r="WR2" s="104"/>
      <c r="WS2" s="104"/>
      <c r="WT2" s="104"/>
      <c r="WU2" s="104"/>
      <c r="WV2" s="104"/>
      <c r="WW2" s="104"/>
      <c r="WX2" s="104"/>
      <c r="WY2" s="104"/>
      <c r="WZ2" s="104"/>
      <c r="XA2" s="104"/>
      <c r="XB2" s="104"/>
      <c r="XC2" s="104"/>
      <c r="XD2" s="104"/>
      <c r="XE2" s="104"/>
      <c r="XF2" s="104"/>
      <c r="XG2" s="104"/>
      <c r="XH2" s="104"/>
      <c r="XI2" s="104"/>
      <c r="XJ2" s="104"/>
      <c r="XK2" s="104"/>
      <c r="XL2" s="104"/>
      <c r="XM2" s="104"/>
      <c r="XN2" s="104"/>
      <c r="XO2" s="104"/>
      <c r="XP2" s="104"/>
      <c r="XQ2" s="104"/>
      <c r="XR2" s="104"/>
      <c r="XS2" s="104"/>
      <c r="XT2" s="104"/>
      <c r="XU2" s="104"/>
      <c r="XV2" s="104"/>
      <c r="XW2" s="104"/>
      <c r="XX2" s="104"/>
      <c r="XY2" s="104"/>
      <c r="XZ2" s="104"/>
      <c r="YA2" s="104"/>
      <c r="YB2" s="104"/>
      <c r="YC2" s="104"/>
      <c r="YD2" s="104"/>
      <c r="YE2" s="104"/>
      <c r="YF2" s="104"/>
      <c r="YG2" s="104"/>
      <c r="YH2" s="104"/>
      <c r="YI2" s="104"/>
      <c r="YJ2" s="104"/>
      <c r="YK2" s="104"/>
      <c r="YL2" s="104"/>
      <c r="YM2" s="104"/>
      <c r="YN2" s="104"/>
      <c r="YO2" s="104"/>
      <c r="YP2" s="104"/>
      <c r="YQ2" s="104"/>
      <c r="YR2" s="104"/>
      <c r="YS2" s="104"/>
      <c r="YT2" s="104"/>
      <c r="YU2" s="104"/>
      <c r="YV2" s="104"/>
      <c r="YW2" s="104"/>
      <c r="YX2" s="104"/>
      <c r="YY2" s="104"/>
      <c r="YZ2" s="104"/>
      <c r="ZA2" s="104"/>
      <c r="ZB2" s="104"/>
      <c r="ZC2" s="104"/>
      <c r="ZD2" s="104"/>
      <c r="ZE2" s="104"/>
      <c r="ZF2" s="104"/>
      <c r="ZG2" s="104"/>
      <c r="ZH2" s="104"/>
      <c r="ZI2" s="104"/>
      <c r="ZJ2" s="104"/>
      <c r="ZK2" s="104"/>
      <c r="ZL2" s="104"/>
      <c r="ZM2" s="104"/>
      <c r="ZN2" s="104"/>
      <c r="ZO2" s="104"/>
      <c r="ZP2" s="104"/>
      <c r="ZQ2" s="104"/>
      <c r="ZR2" s="104"/>
      <c r="ZS2" s="104"/>
      <c r="ZT2" s="104"/>
      <c r="ZU2" s="104"/>
      <c r="ZV2" s="104"/>
      <c r="ZW2" s="104"/>
      <c r="ZX2" s="104"/>
      <c r="ZY2" s="104"/>
      <c r="ZZ2" s="104"/>
      <c r="AAA2" s="104"/>
      <c r="AAB2" s="104"/>
      <c r="AAC2" s="104"/>
      <c r="AAD2" s="104"/>
      <c r="AAE2" s="104"/>
      <c r="AAF2" s="104"/>
      <c r="AAG2" s="104"/>
      <c r="AAH2" s="104"/>
      <c r="AAI2" s="104"/>
      <c r="AAJ2" s="104"/>
      <c r="AAK2" s="104"/>
      <c r="AAL2" s="104"/>
      <c r="AAM2" s="104"/>
      <c r="AAN2" s="104"/>
      <c r="AAO2" s="104"/>
      <c r="AAP2" s="104"/>
      <c r="AAQ2" s="104"/>
      <c r="AAR2" s="104"/>
      <c r="AAS2" s="104"/>
      <c r="AAT2" s="104"/>
      <c r="AAU2" s="104"/>
      <c r="AAV2" s="104"/>
      <c r="AAW2" s="104"/>
      <c r="AAX2" s="104"/>
      <c r="AAY2" s="104"/>
      <c r="AAZ2" s="104"/>
      <c r="ABA2" s="104"/>
      <c r="ABB2" s="104"/>
      <c r="ABC2" s="104"/>
      <c r="ABD2" s="104"/>
      <c r="ABE2" s="104"/>
      <c r="ABF2" s="104"/>
      <c r="ABG2" s="104"/>
      <c r="ABH2" s="104"/>
      <c r="ABI2" s="104"/>
      <c r="ABJ2" s="104"/>
      <c r="ABK2" s="104"/>
      <c r="ABL2" s="104"/>
      <c r="ABM2" s="104"/>
      <c r="ABN2" s="104"/>
      <c r="ABO2" s="104"/>
      <c r="ABP2" s="104"/>
      <c r="ABQ2" s="104"/>
      <c r="ABR2" s="104"/>
      <c r="ABS2" s="104"/>
      <c r="ABT2" s="104"/>
      <c r="ABU2" s="104"/>
      <c r="ABV2" s="104"/>
      <c r="ABW2" s="104"/>
      <c r="ABX2" s="104"/>
      <c r="ABY2" s="104"/>
      <c r="ABZ2" s="104"/>
      <c r="ACA2" s="104"/>
      <c r="ACB2" s="104"/>
      <c r="ACC2" s="104"/>
      <c r="ACD2" s="104"/>
      <c r="ACE2" s="104"/>
      <c r="ACF2" s="104"/>
      <c r="ACG2" s="104"/>
      <c r="ACH2" s="104"/>
      <c r="ACI2" s="104"/>
      <c r="ACJ2" s="104"/>
      <c r="ACK2" s="104"/>
      <c r="ACL2" s="104"/>
      <c r="ACM2" s="104"/>
      <c r="ACN2" s="104"/>
      <c r="ACO2" s="104"/>
      <c r="ACP2" s="104"/>
      <c r="ACQ2" s="104"/>
      <c r="ACR2" s="104"/>
      <c r="ACS2" s="104"/>
      <c r="ACT2" s="104"/>
      <c r="ACU2" s="104"/>
      <c r="ACV2" s="104"/>
      <c r="ACW2" s="104"/>
      <c r="ACX2" s="104"/>
      <c r="ACY2" s="104"/>
      <c r="ACZ2" s="104"/>
      <c r="ADA2" s="104"/>
      <c r="ADB2" s="104"/>
      <c r="ADC2" s="104"/>
      <c r="ADD2" s="104"/>
      <c r="ADE2" s="104"/>
      <c r="ADF2" s="104"/>
      <c r="ADG2" s="104"/>
      <c r="ADH2" s="104"/>
      <c r="ADI2" s="104"/>
      <c r="ADJ2" s="104"/>
      <c r="ADK2" s="104"/>
      <c r="ADL2" s="104"/>
      <c r="ADM2" s="104"/>
      <c r="ADN2" s="104"/>
      <c r="ADO2" s="104"/>
      <c r="ADP2" s="104"/>
      <c r="ADQ2" s="104"/>
      <c r="ADR2" s="104"/>
      <c r="ADS2" s="104"/>
      <c r="ADT2" s="104"/>
      <c r="ADU2" s="104"/>
      <c r="ADV2" s="104"/>
      <c r="ADW2" s="104"/>
      <c r="ADX2" s="104"/>
      <c r="ADY2" s="104"/>
      <c r="ADZ2" s="104"/>
      <c r="AEA2" s="104"/>
      <c r="AEB2" s="104"/>
      <c r="AEC2" s="104"/>
      <c r="AED2" s="104"/>
      <c r="AEE2" s="104"/>
      <c r="AEF2" s="104"/>
      <c r="AEG2" s="104"/>
      <c r="AEH2" s="104"/>
      <c r="AEI2" s="104"/>
      <c r="AEJ2" s="104"/>
      <c r="AEK2" s="104"/>
      <c r="AEL2" s="104"/>
      <c r="AEM2" s="104"/>
      <c r="AEN2" s="104"/>
      <c r="AEO2" s="104"/>
      <c r="AEP2" s="104"/>
      <c r="AEQ2" s="104"/>
      <c r="AER2" s="104"/>
      <c r="AES2" s="104"/>
      <c r="AET2" s="104"/>
      <c r="AEU2" s="104"/>
      <c r="AEV2" s="104"/>
      <c r="AEW2" s="104"/>
      <c r="AEX2" s="104"/>
      <c r="AEY2" s="104"/>
      <c r="AEZ2" s="104"/>
      <c r="AFA2" s="104"/>
      <c r="AFB2" s="104"/>
      <c r="AFC2" s="104"/>
      <c r="AFD2" s="104"/>
      <c r="AFE2" s="104"/>
      <c r="AFF2" s="104"/>
      <c r="AFG2" s="104"/>
      <c r="AFH2" s="104"/>
      <c r="AFI2" s="104"/>
      <c r="AFJ2" s="104"/>
      <c r="AFK2" s="104"/>
      <c r="AFL2" s="104"/>
      <c r="AFM2" s="104"/>
      <c r="AFN2" s="104"/>
      <c r="AFO2" s="104"/>
      <c r="AFP2" s="104"/>
      <c r="AFQ2" s="104"/>
      <c r="AFR2" s="104"/>
      <c r="AFS2" s="104"/>
      <c r="AFT2" s="104"/>
      <c r="AFU2" s="104"/>
      <c r="AFV2" s="104"/>
      <c r="AFW2" s="104"/>
      <c r="AFX2" s="104"/>
      <c r="AFY2" s="104"/>
      <c r="AFZ2" s="104"/>
      <c r="AGA2" s="104"/>
      <c r="AGB2" s="104"/>
      <c r="AGC2" s="104"/>
      <c r="AGD2" s="104"/>
      <c r="AGE2" s="104"/>
      <c r="AGF2" s="104"/>
      <c r="AGG2" s="104"/>
      <c r="AGH2" s="104"/>
      <c r="AGI2" s="104"/>
      <c r="AGJ2" s="104"/>
      <c r="AGK2" s="104"/>
      <c r="AGL2" s="104"/>
      <c r="AGM2" s="104"/>
      <c r="AGN2" s="104"/>
      <c r="AGO2" s="104"/>
      <c r="AGP2" s="104"/>
      <c r="AGQ2" s="104"/>
      <c r="AGR2" s="104"/>
      <c r="AGS2" s="104"/>
      <c r="AGT2" s="104"/>
      <c r="AGU2" s="104"/>
      <c r="AGV2" s="104"/>
      <c r="AGW2" s="104"/>
      <c r="AGX2" s="104"/>
      <c r="AGY2" s="104"/>
      <c r="AGZ2" s="104"/>
      <c r="AHA2" s="104"/>
      <c r="AHB2" s="104"/>
      <c r="AHC2" s="104"/>
      <c r="AHD2" s="104"/>
      <c r="AHE2" s="104"/>
      <c r="AHF2" s="104"/>
      <c r="AHG2" s="104"/>
      <c r="AHH2" s="104"/>
      <c r="AHI2" s="104"/>
      <c r="AHJ2" s="104"/>
      <c r="AHK2" s="104"/>
      <c r="AHL2" s="104"/>
      <c r="AHM2" s="104"/>
      <c r="AHN2" s="104"/>
      <c r="AHO2" s="104"/>
      <c r="AHP2" s="104"/>
      <c r="AHQ2" s="104"/>
      <c r="AHR2" s="104"/>
      <c r="AHS2" s="104"/>
      <c r="AHT2" s="104"/>
      <c r="AHU2" s="104"/>
      <c r="AHV2" s="104"/>
      <c r="AHW2" s="104"/>
      <c r="AHX2" s="104"/>
      <c r="AHY2" s="104"/>
      <c r="AHZ2" s="104"/>
      <c r="AIA2" s="104"/>
      <c r="AIB2" s="104"/>
      <c r="AIC2" s="104"/>
      <c r="AID2" s="104"/>
      <c r="AIE2" s="104"/>
      <c r="AIF2" s="104"/>
      <c r="AIG2" s="104"/>
      <c r="AIH2" s="104"/>
      <c r="AII2" s="104"/>
      <c r="AIJ2" s="104"/>
      <c r="AIK2" s="104"/>
      <c r="AIL2" s="104"/>
      <c r="AIM2" s="104"/>
      <c r="AIN2" s="104"/>
      <c r="AIO2" s="104"/>
      <c r="AIP2" s="104"/>
      <c r="AIQ2" s="104"/>
      <c r="AIR2" s="104"/>
      <c r="AIS2" s="104"/>
      <c r="AIT2" s="104"/>
      <c r="AIU2" s="104"/>
      <c r="AIV2" s="104"/>
      <c r="AIW2" s="104"/>
      <c r="AIX2" s="104"/>
      <c r="AIY2" s="104"/>
      <c r="AIZ2" s="104"/>
      <c r="AJA2" s="104"/>
      <c r="AJB2" s="104"/>
      <c r="AJC2" s="104"/>
      <c r="AJD2" s="104"/>
      <c r="AJE2" s="104"/>
      <c r="AJF2" s="104"/>
      <c r="AJG2" s="104"/>
      <c r="AJH2" s="104"/>
      <c r="AJI2" s="104"/>
      <c r="AJJ2" s="104"/>
      <c r="AJK2" s="104"/>
      <c r="AJL2" s="104"/>
      <c r="AJM2" s="104"/>
      <c r="AJN2" s="104"/>
      <c r="AJO2" s="104"/>
      <c r="AJP2" s="104"/>
      <c r="AJQ2" s="104"/>
      <c r="AJR2" s="104"/>
      <c r="AJS2" s="104"/>
      <c r="AJT2" s="104"/>
      <c r="AJU2" s="104"/>
      <c r="AJV2" s="104"/>
      <c r="AJW2" s="104"/>
      <c r="AJX2" s="104"/>
      <c r="AJY2" s="104"/>
      <c r="AJZ2" s="104"/>
      <c r="AKA2" s="104"/>
      <c r="AKB2" s="104"/>
      <c r="AKC2" s="104"/>
      <c r="AKD2" s="104"/>
      <c r="AKE2" s="104"/>
      <c r="AKF2" s="104"/>
      <c r="AKG2" s="104"/>
      <c r="AKH2" s="104"/>
      <c r="AKI2" s="104"/>
      <c r="AKJ2" s="104"/>
      <c r="AKK2" s="104"/>
      <c r="AKL2" s="104"/>
      <c r="AKM2" s="104"/>
      <c r="AKN2" s="104"/>
      <c r="AKO2" s="104"/>
      <c r="AKP2" s="104"/>
      <c r="AKQ2" s="104"/>
      <c r="AKR2" s="104"/>
      <c r="AKS2" s="104"/>
      <c r="AKT2" s="104"/>
      <c r="AKU2" s="104"/>
      <c r="AKV2" s="104"/>
      <c r="AKW2" s="104"/>
      <c r="AKX2" s="104"/>
      <c r="AKY2" s="104"/>
      <c r="AKZ2" s="104"/>
      <c r="ALA2" s="104"/>
      <c r="ALB2" s="104"/>
      <c r="ALC2" s="104"/>
      <c r="ALD2" s="104"/>
      <c r="ALE2" s="104"/>
      <c r="ALF2" s="104"/>
      <c r="ALG2" s="104"/>
      <c r="ALH2" s="104"/>
      <c r="ALI2" s="104"/>
      <c r="ALJ2" s="104"/>
      <c r="ALK2" s="104"/>
      <c r="ALL2" s="104"/>
      <c r="ALM2" s="104"/>
      <c r="ALN2" s="104"/>
      <c r="ALO2" s="104"/>
      <c r="ALP2" s="104"/>
      <c r="ALQ2" s="104"/>
      <c r="ALR2" s="104"/>
      <c r="ALS2" s="104"/>
      <c r="ALT2" s="104"/>
      <c r="ALU2" s="104"/>
      <c r="ALV2" s="104"/>
      <c r="ALW2" s="104"/>
      <c r="ALX2" s="104"/>
      <c r="ALY2" s="104"/>
      <c r="ALZ2" s="104"/>
      <c r="AMA2" s="104"/>
      <c r="AMB2" s="104"/>
      <c r="AMC2" s="104"/>
      <c r="AMD2" s="104"/>
      <c r="AME2" s="104"/>
      <c r="AMF2" s="104"/>
      <c r="AMG2" s="104"/>
      <c r="AMH2" s="104"/>
      <c r="AMI2" s="104"/>
      <c r="AMJ2" s="104"/>
      <c r="AMK2" s="104"/>
      <c r="AML2" s="104"/>
      <c r="AMM2" s="104"/>
      <c r="AMN2" s="104"/>
      <c r="AMO2" s="104"/>
      <c r="AMP2" s="104"/>
      <c r="AMQ2" s="104"/>
      <c r="AMR2" s="104"/>
      <c r="AMS2" s="104"/>
      <c r="AMT2" s="104"/>
      <c r="AMU2" s="104"/>
      <c r="AMV2" s="104"/>
      <c r="AMW2" s="104"/>
      <c r="AMX2" s="104"/>
      <c r="AMY2" s="104"/>
      <c r="AMZ2" s="104"/>
      <c r="ANA2" s="104"/>
      <c r="ANB2" s="104"/>
      <c r="ANC2" s="104"/>
      <c r="AND2" s="104"/>
      <c r="ANE2" s="104"/>
      <c r="ANF2" s="104"/>
      <c r="ANG2" s="104"/>
      <c r="ANH2" s="104"/>
      <c r="ANI2" s="104"/>
      <c r="ANJ2" s="104"/>
      <c r="ANK2" s="104"/>
      <c r="ANL2" s="104"/>
      <c r="ANM2" s="104"/>
      <c r="ANN2" s="104"/>
      <c r="ANO2" s="104"/>
      <c r="ANP2" s="104"/>
      <c r="ANQ2" s="104"/>
      <c r="ANR2" s="104"/>
      <c r="ANS2" s="104"/>
      <c r="ANT2" s="104"/>
      <c r="ANU2" s="104"/>
      <c r="ANV2" s="104"/>
      <c r="ANW2" s="104"/>
      <c r="ANX2" s="104"/>
      <c r="ANY2" s="104"/>
      <c r="ANZ2" s="104"/>
      <c r="AOA2" s="104"/>
      <c r="AOB2" s="104"/>
      <c r="AOC2" s="104"/>
      <c r="AOD2" s="104"/>
      <c r="AOE2" s="104"/>
      <c r="AOF2" s="104"/>
      <c r="AOG2" s="104"/>
      <c r="AOH2" s="104"/>
      <c r="AOI2" s="104"/>
      <c r="AOJ2" s="104"/>
      <c r="AOK2" s="104"/>
      <c r="AOL2" s="104"/>
      <c r="AOM2" s="104"/>
      <c r="AON2" s="104"/>
      <c r="AOO2" s="104"/>
      <c r="AOP2" s="104"/>
      <c r="AOQ2" s="104"/>
      <c r="AOR2" s="104"/>
      <c r="AOS2" s="104"/>
      <c r="AOT2" s="104"/>
      <c r="AOU2" s="104"/>
      <c r="AOV2" s="104"/>
      <c r="AOW2" s="104"/>
      <c r="AOX2" s="104"/>
      <c r="AOY2" s="104"/>
      <c r="AOZ2" s="104"/>
      <c r="APA2" s="104"/>
      <c r="APB2" s="104"/>
      <c r="APC2" s="104"/>
      <c r="APD2" s="104"/>
      <c r="APE2" s="104"/>
      <c r="APF2" s="104"/>
      <c r="APG2" s="104"/>
      <c r="APH2" s="104"/>
      <c r="API2" s="104"/>
      <c r="APJ2" s="104"/>
      <c r="APK2" s="104"/>
      <c r="APL2" s="104"/>
      <c r="APM2" s="104"/>
      <c r="APN2" s="104"/>
      <c r="APO2" s="104"/>
      <c r="APP2" s="104"/>
      <c r="APQ2" s="104"/>
      <c r="APR2" s="104"/>
      <c r="APS2" s="104"/>
      <c r="APT2" s="104"/>
      <c r="APU2" s="104"/>
      <c r="APV2" s="104"/>
      <c r="APW2" s="104"/>
      <c r="APX2" s="104"/>
      <c r="APY2" s="104"/>
      <c r="APZ2" s="104"/>
      <c r="AQA2" s="104"/>
      <c r="AQB2" s="104"/>
      <c r="AQC2" s="104"/>
      <c r="AQD2" s="104"/>
      <c r="AQE2" s="104"/>
      <c r="AQF2" s="104"/>
      <c r="AQG2" s="104"/>
      <c r="AQH2" s="104"/>
      <c r="AQI2" s="104"/>
      <c r="AQJ2" s="104"/>
      <c r="AQK2" s="104"/>
      <c r="AQL2" s="104"/>
      <c r="AQM2" s="104"/>
      <c r="AQN2" s="104"/>
      <c r="AQO2" s="104"/>
      <c r="AQP2" s="104"/>
      <c r="AQQ2" s="104"/>
      <c r="AQR2" s="104"/>
      <c r="AQS2" s="104"/>
      <c r="AQT2" s="104"/>
      <c r="AQU2" s="104"/>
      <c r="AQV2" s="104"/>
      <c r="AQW2" s="104"/>
      <c r="AQX2" s="104"/>
      <c r="AQY2" s="104"/>
      <c r="AQZ2" s="104"/>
      <c r="ARA2" s="104"/>
      <c r="ARB2" s="104"/>
      <c r="ARC2" s="104"/>
      <c r="ARD2" s="104"/>
      <c r="ARE2" s="104"/>
      <c r="ARF2" s="104"/>
      <c r="ARG2" s="104"/>
      <c r="ARH2" s="104"/>
      <c r="ARI2" s="104"/>
      <c r="ARJ2" s="104"/>
      <c r="ARK2" s="104"/>
      <c r="ARL2" s="104"/>
      <c r="ARM2" s="104"/>
      <c r="ARN2" s="104"/>
      <c r="ARO2" s="104"/>
      <c r="ARP2" s="104"/>
      <c r="ARQ2" s="104"/>
      <c r="ARR2" s="104"/>
      <c r="ARS2" s="104"/>
      <c r="ART2" s="104"/>
      <c r="ARU2" s="104"/>
      <c r="ARV2" s="104"/>
      <c r="ARW2" s="104"/>
      <c r="ARX2" s="104"/>
      <c r="ARY2" s="104"/>
      <c r="ARZ2" s="104"/>
      <c r="ASA2" s="104"/>
      <c r="ASB2" s="104"/>
      <c r="ASC2" s="104"/>
      <c r="ASD2" s="104"/>
      <c r="ASE2" s="104"/>
      <c r="ASF2" s="104"/>
      <c r="ASG2" s="104"/>
      <c r="ASH2" s="104"/>
      <c r="ASI2" s="104"/>
      <c r="ASJ2" s="104"/>
      <c r="ASK2" s="104"/>
      <c r="ASL2" s="104"/>
      <c r="ASM2" s="104"/>
      <c r="ASN2" s="104"/>
      <c r="ASO2" s="104"/>
      <c r="ASP2" s="104"/>
      <c r="ASQ2" s="104"/>
      <c r="ASR2" s="104"/>
      <c r="ASS2" s="104"/>
      <c r="AST2" s="104"/>
      <c r="ASU2" s="104"/>
      <c r="ASV2" s="104"/>
      <c r="ASW2" s="104"/>
      <c r="ASX2" s="104"/>
      <c r="ASY2" s="104"/>
      <c r="ASZ2" s="104"/>
      <c r="ATA2" s="104"/>
      <c r="ATB2" s="104"/>
      <c r="ATC2" s="104"/>
      <c r="ATD2" s="104"/>
      <c r="ATE2" s="104"/>
      <c r="ATF2" s="104"/>
      <c r="ATG2" s="104"/>
      <c r="ATH2" s="104"/>
      <c r="ATI2" s="104"/>
      <c r="ATJ2" s="104"/>
      <c r="ATK2" s="104"/>
      <c r="ATL2" s="104"/>
      <c r="ATM2" s="104"/>
      <c r="ATN2" s="104"/>
      <c r="ATO2" s="104"/>
      <c r="ATP2" s="104"/>
      <c r="ATQ2" s="104"/>
      <c r="ATR2" s="104"/>
      <c r="ATS2" s="104"/>
      <c r="ATT2" s="104"/>
      <c r="ATU2" s="104"/>
      <c r="ATV2" s="104"/>
      <c r="ATW2" s="104"/>
      <c r="ATX2" s="104"/>
      <c r="ATY2" s="104"/>
      <c r="ATZ2" s="104"/>
      <c r="AUA2" s="104"/>
      <c r="AUB2" s="104"/>
      <c r="AUC2" s="104"/>
      <c r="AUD2" s="104"/>
      <c r="AUE2" s="104"/>
      <c r="AUF2" s="104"/>
      <c r="AUG2" s="104"/>
      <c r="AUH2" s="104"/>
      <c r="AUI2" s="104"/>
      <c r="AUJ2" s="104"/>
      <c r="AUK2" s="104"/>
      <c r="AUL2" s="104"/>
      <c r="AUM2" s="104"/>
      <c r="AUN2" s="104"/>
      <c r="AUO2" s="104"/>
      <c r="AUP2" s="104"/>
      <c r="AUQ2" s="104"/>
      <c r="AUR2" s="104"/>
      <c r="AUS2" s="104"/>
      <c r="AUT2" s="104"/>
      <c r="AUU2" s="104"/>
      <c r="AUV2" s="104"/>
      <c r="AUW2" s="104"/>
      <c r="AUX2" s="104"/>
      <c r="AUY2" s="104"/>
      <c r="AUZ2" s="104"/>
      <c r="AVA2" s="104"/>
      <c r="AVB2" s="104"/>
      <c r="AVC2" s="104"/>
      <c r="AVD2" s="104"/>
      <c r="AVE2" s="104"/>
      <c r="AVF2" s="104"/>
      <c r="AVG2" s="104"/>
      <c r="AVH2" s="104"/>
      <c r="AVI2" s="104"/>
      <c r="AVJ2" s="104"/>
      <c r="AVK2" s="104"/>
      <c r="AVL2" s="104"/>
      <c r="AVM2" s="104"/>
      <c r="AVN2" s="104"/>
      <c r="AVO2" s="104"/>
      <c r="AVP2" s="104"/>
      <c r="AVQ2" s="104"/>
      <c r="AVR2" s="104"/>
      <c r="AVS2" s="104"/>
      <c r="AVT2" s="104"/>
      <c r="AVU2" s="104"/>
      <c r="AVV2" s="104"/>
      <c r="AVW2" s="104"/>
      <c r="AVX2" s="104"/>
      <c r="AVY2" s="104"/>
      <c r="AVZ2" s="104"/>
      <c r="AWA2" s="104"/>
      <c r="AWB2" s="104"/>
      <c r="AWC2" s="104"/>
      <c r="AWD2" s="104"/>
      <c r="AWE2" s="104"/>
      <c r="AWF2" s="104"/>
      <c r="AWG2" s="104"/>
      <c r="AWH2" s="104"/>
      <c r="AWI2" s="104"/>
      <c r="AWJ2" s="104"/>
      <c r="AWK2" s="104"/>
      <c r="AWL2" s="104"/>
      <c r="AWM2" s="104"/>
      <c r="AWN2" s="104"/>
      <c r="AWO2" s="104"/>
      <c r="AWP2" s="104"/>
      <c r="AWQ2" s="104"/>
      <c r="AWR2" s="104"/>
      <c r="AWS2" s="104"/>
      <c r="AWT2" s="104"/>
      <c r="AWU2" s="104"/>
      <c r="AWV2" s="104"/>
      <c r="AWW2" s="104"/>
      <c r="AWX2" s="104"/>
      <c r="AWY2" s="104"/>
      <c r="AWZ2" s="104"/>
      <c r="AXA2" s="104"/>
      <c r="AXB2" s="104"/>
      <c r="AXC2" s="104"/>
      <c r="AXD2" s="104"/>
      <c r="AXE2" s="104"/>
      <c r="AXF2" s="104"/>
      <c r="AXG2" s="104"/>
      <c r="AXH2" s="104"/>
      <c r="AXI2" s="104"/>
      <c r="AXJ2" s="104"/>
      <c r="AXK2" s="104"/>
      <c r="AXL2" s="104"/>
      <c r="AXM2" s="104"/>
      <c r="AXN2" s="104"/>
      <c r="AXO2" s="104"/>
      <c r="AXP2" s="104"/>
      <c r="AXQ2" s="104"/>
      <c r="AXR2" s="104"/>
      <c r="AXS2" s="104"/>
      <c r="AXT2" s="104"/>
      <c r="AXU2" s="104"/>
      <c r="AXV2" s="104"/>
      <c r="AXW2" s="104"/>
      <c r="AXX2" s="104"/>
      <c r="AXY2" s="104"/>
      <c r="AXZ2" s="104"/>
      <c r="AYA2" s="104"/>
      <c r="AYB2" s="104"/>
      <c r="AYC2" s="104"/>
      <c r="AYD2" s="104"/>
      <c r="AYE2" s="104"/>
      <c r="AYF2" s="104"/>
      <c r="AYG2" s="104"/>
      <c r="AYH2" s="104"/>
      <c r="AYI2" s="104"/>
      <c r="AYJ2" s="104"/>
      <c r="AYK2" s="104"/>
      <c r="AYL2" s="104"/>
      <c r="AYM2" s="104"/>
      <c r="AYN2" s="104"/>
      <c r="AYO2" s="104"/>
      <c r="AYP2" s="104"/>
      <c r="AYQ2" s="104"/>
      <c r="AYR2" s="104"/>
      <c r="AYS2" s="104"/>
      <c r="AYT2" s="104"/>
      <c r="AYU2" s="104"/>
      <c r="AYV2" s="104"/>
      <c r="AYW2" s="104"/>
      <c r="AYX2" s="104"/>
      <c r="AYY2" s="104"/>
      <c r="AYZ2" s="104"/>
      <c r="AZA2" s="104"/>
      <c r="AZB2" s="104"/>
      <c r="AZC2" s="104"/>
      <c r="AZD2" s="104"/>
      <c r="AZE2" s="104"/>
      <c r="AZF2" s="104"/>
      <c r="AZG2" s="104"/>
      <c r="AZH2" s="104"/>
      <c r="AZI2" s="104"/>
      <c r="AZJ2" s="104"/>
      <c r="AZK2" s="104"/>
      <c r="AZL2" s="104"/>
      <c r="AZM2" s="104"/>
      <c r="AZN2" s="104"/>
      <c r="AZO2" s="104"/>
      <c r="AZP2" s="104"/>
      <c r="AZQ2" s="104"/>
      <c r="AZR2" s="104"/>
      <c r="AZS2" s="104"/>
      <c r="AZT2" s="104"/>
      <c r="AZU2" s="104"/>
      <c r="AZV2" s="104"/>
      <c r="AZW2" s="104"/>
      <c r="AZX2" s="104"/>
      <c r="AZY2" s="104"/>
      <c r="AZZ2" s="104"/>
      <c r="BAA2" s="104"/>
      <c r="BAB2" s="104"/>
      <c r="BAC2" s="104"/>
      <c r="BAD2" s="104"/>
      <c r="BAE2" s="104"/>
      <c r="BAF2" s="104"/>
      <c r="BAG2" s="104"/>
      <c r="BAH2" s="104"/>
      <c r="BAI2" s="104"/>
      <c r="BAJ2" s="104"/>
      <c r="BAK2" s="104"/>
      <c r="BAL2" s="104"/>
      <c r="BAM2" s="104"/>
      <c r="BAN2" s="104"/>
      <c r="BAO2" s="104"/>
      <c r="BAP2" s="104"/>
      <c r="BAQ2" s="104"/>
      <c r="BAR2" s="104"/>
      <c r="BAS2" s="104"/>
      <c r="BAT2" s="104"/>
      <c r="BAU2" s="104"/>
      <c r="BAV2" s="104"/>
      <c r="BAW2" s="104"/>
      <c r="BAX2" s="104"/>
      <c r="BAY2" s="104"/>
      <c r="BAZ2" s="104"/>
      <c r="BBA2" s="104"/>
      <c r="BBB2" s="104"/>
      <c r="BBC2" s="104"/>
      <c r="BBD2" s="104"/>
      <c r="BBE2" s="104"/>
      <c r="BBF2" s="104"/>
      <c r="BBG2" s="104"/>
      <c r="BBH2" s="104"/>
      <c r="BBI2" s="104"/>
      <c r="BBJ2" s="104"/>
      <c r="BBK2" s="104"/>
      <c r="BBL2" s="104"/>
      <c r="BBM2" s="104"/>
      <c r="BBN2" s="104"/>
      <c r="BBO2" s="104"/>
      <c r="BBP2" s="104"/>
      <c r="BBQ2" s="104"/>
      <c r="BBR2" s="104"/>
      <c r="BBS2" s="104"/>
      <c r="BBT2" s="104"/>
      <c r="BBU2" s="104"/>
      <c r="BBV2" s="104"/>
      <c r="BBW2" s="104"/>
      <c r="BBX2" s="104"/>
      <c r="BBY2" s="104"/>
      <c r="BBZ2" s="104"/>
      <c r="BCA2" s="104"/>
      <c r="BCB2" s="104"/>
      <c r="BCC2" s="104"/>
      <c r="BCD2" s="104"/>
      <c r="BCE2" s="104"/>
      <c r="BCF2" s="104"/>
      <c r="BCG2" s="104"/>
      <c r="BCH2" s="104"/>
      <c r="BCI2" s="104"/>
      <c r="BCJ2" s="104"/>
      <c r="BCK2" s="104"/>
      <c r="BCL2" s="104"/>
      <c r="BCM2" s="104"/>
      <c r="BCN2" s="104"/>
      <c r="BCO2" s="104"/>
      <c r="BCP2" s="104"/>
      <c r="BCQ2" s="104"/>
      <c r="BCR2" s="104"/>
      <c r="BCS2" s="104"/>
      <c r="BCT2" s="104"/>
      <c r="BCU2" s="104"/>
      <c r="BCV2" s="104"/>
      <c r="BCW2" s="104"/>
      <c r="BCX2" s="104"/>
      <c r="BCY2" s="104"/>
      <c r="BCZ2" s="104"/>
      <c r="BDA2" s="104"/>
      <c r="BDB2" s="104"/>
      <c r="BDC2" s="104"/>
      <c r="BDD2" s="104"/>
      <c r="BDE2" s="104"/>
      <c r="BDF2" s="104"/>
      <c r="BDG2" s="104"/>
      <c r="BDH2" s="104"/>
      <c r="BDI2" s="104"/>
      <c r="BDJ2" s="104"/>
      <c r="BDK2" s="104"/>
      <c r="BDL2" s="104"/>
      <c r="BDM2" s="104"/>
      <c r="BDN2" s="104"/>
      <c r="BDO2" s="104"/>
      <c r="BDP2" s="104"/>
      <c r="BDQ2" s="104"/>
      <c r="BDR2" s="104"/>
      <c r="BDS2" s="104"/>
      <c r="BDT2" s="104"/>
      <c r="BDU2" s="104"/>
      <c r="BDV2" s="104"/>
      <c r="BDW2" s="104"/>
      <c r="BDX2" s="104"/>
      <c r="BDY2" s="104"/>
      <c r="BDZ2" s="104"/>
      <c r="BEA2" s="104"/>
      <c r="BEB2" s="104"/>
      <c r="BEC2" s="104"/>
      <c r="BED2" s="104"/>
      <c r="BEE2" s="104"/>
      <c r="BEF2" s="104"/>
      <c r="BEG2" s="104"/>
      <c r="BEH2" s="104"/>
      <c r="BEI2" s="104"/>
      <c r="BEJ2" s="104"/>
      <c r="BEK2" s="104"/>
      <c r="BEL2" s="104"/>
      <c r="BEM2" s="104"/>
      <c r="BEN2" s="104"/>
      <c r="BEO2" s="104"/>
      <c r="BEP2" s="104"/>
      <c r="BEQ2" s="104"/>
      <c r="BER2" s="104"/>
      <c r="BES2" s="104"/>
      <c r="BET2" s="104"/>
      <c r="BEU2" s="104"/>
      <c r="BEV2" s="104"/>
      <c r="BEW2" s="104"/>
      <c r="BEX2" s="104"/>
      <c r="BEY2" s="104"/>
      <c r="BEZ2" s="104"/>
      <c r="BFA2" s="104"/>
      <c r="BFB2" s="104"/>
      <c r="BFC2" s="104"/>
      <c r="BFD2" s="104"/>
      <c r="BFE2" s="104"/>
      <c r="BFF2" s="104"/>
      <c r="BFG2" s="104"/>
      <c r="BFH2" s="104"/>
      <c r="BFI2" s="104"/>
      <c r="BFJ2" s="104"/>
      <c r="BFK2" s="104"/>
      <c r="BFL2" s="104"/>
      <c r="BFM2" s="104"/>
      <c r="BFN2" s="104"/>
      <c r="BFO2" s="104"/>
      <c r="BFP2" s="104"/>
      <c r="BFQ2" s="104"/>
      <c r="BFR2" s="104"/>
      <c r="BFS2" s="104"/>
      <c r="BFT2" s="104"/>
      <c r="BFU2" s="104"/>
      <c r="BFV2" s="104"/>
      <c r="BFW2" s="104"/>
      <c r="BFX2" s="104"/>
      <c r="BFY2" s="104"/>
      <c r="BFZ2" s="104"/>
      <c r="BGA2" s="104"/>
      <c r="BGB2" s="104"/>
      <c r="BGC2" s="104"/>
      <c r="BGD2" s="104"/>
      <c r="BGE2" s="104"/>
      <c r="BGF2" s="104"/>
      <c r="BGG2" s="104"/>
      <c r="BGH2" s="104"/>
      <c r="BGI2" s="104"/>
      <c r="BGJ2" s="104"/>
      <c r="BGK2" s="104"/>
      <c r="BGL2" s="104"/>
      <c r="BGM2" s="104"/>
      <c r="BGN2" s="104"/>
      <c r="BGO2" s="104"/>
      <c r="BGP2" s="104"/>
      <c r="BGQ2" s="104"/>
      <c r="BGR2" s="104"/>
      <c r="BGS2" s="104"/>
      <c r="BGT2" s="104"/>
      <c r="BGU2" s="104"/>
      <c r="BGV2" s="104"/>
      <c r="BGW2" s="104"/>
      <c r="BGX2" s="104"/>
      <c r="BGY2" s="104"/>
      <c r="BGZ2" s="104"/>
      <c r="BHA2" s="104"/>
      <c r="BHB2" s="104"/>
      <c r="BHC2" s="104"/>
      <c r="BHD2" s="104"/>
      <c r="BHE2" s="104"/>
      <c r="BHF2" s="104"/>
      <c r="BHG2" s="104"/>
      <c r="BHH2" s="104"/>
      <c r="BHI2" s="104"/>
      <c r="BHJ2" s="104"/>
      <c r="BHK2" s="104"/>
      <c r="BHL2" s="104"/>
      <c r="BHM2" s="104"/>
      <c r="BHN2" s="104"/>
      <c r="BHO2" s="104"/>
      <c r="BHP2" s="104"/>
      <c r="BHQ2" s="104"/>
      <c r="BHR2" s="104"/>
      <c r="BHS2" s="104"/>
      <c r="BHT2" s="104"/>
      <c r="BHU2" s="104"/>
      <c r="BHV2" s="104"/>
      <c r="BHW2" s="104"/>
      <c r="BHX2" s="104"/>
      <c r="BHY2" s="104"/>
      <c r="BHZ2" s="104"/>
      <c r="BIA2" s="104"/>
      <c r="BIB2" s="104"/>
      <c r="BIC2" s="104"/>
      <c r="BID2" s="104"/>
      <c r="BIE2" s="104"/>
      <c r="BIF2" s="104"/>
      <c r="BIG2" s="104"/>
      <c r="BIH2" s="104"/>
      <c r="BII2" s="104"/>
      <c r="BIJ2" s="104"/>
      <c r="BIK2" s="104"/>
      <c r="BIL2" s="104"/>
      <c r="BIM2" s="104"/>
      <c r="BIN2" s="104"/>
      <c r="BIO2" s="104"/>
      <c r="BIP2" s="104"/>
      <c r="BIQ2" s="104"/>
      <c r="BIR2" s="104"/>
      <c r="BIS2" s="104"/>
      <c r="BIT2" s="104"/>
      <c r="BIU2" s="104"/>
      <c r="BIV2" s="104"/>
      <c r="BIW2" s="104"/>
      <c r="BIX2" s="104"/>
      <c r="BIY2" s="104"/>
      <c r="BIZ2" s="104"/>
      <c r="BJA2" s="104"/>
      <c r="BJB2" s="104"/>
      <c r="BJC2" s="104"/>
      <c r="BJD2" s="104"/>
      <c r="BJE2" s="104"/>
      <c r="BJF2" s="104"/>
      <c r="BJG2" s="104"/>
      <c r="BJH2" s="104"/>
      <c r="BJI2" s="104"/>
      <c r="BJJ2" s="104"/>
      <c r="BJK2" s="104"/>
      <c r="BJL2" s="104"/>
      <c r="BJM2" s="104"/>
      <c r="BJN2" s="104"/>
      <c r="BJO2" s="104"/>
      <c r="BJP2" s="104"/>
      <c r="BJQ2" s="104"/>
      <c r="BJR2" s="104"/>
      <c r="BJS2" s="104"/>
      <c r="BJT2" s="104"/>
      <c r="BJU2" s="104"/>
      <c r="BJV2" s="104"/>
      <c r="BJW2" s="104"/>
      <c r="BJX2" s="104"/>
      <c r="BJY2" s="104"/>
      <c r="BJZ2" s="104"/>
      <c r="BKA2" s="104"/>
      <c r="BKB2" s="104"/>
      <c r="BKC2" s="104"/>
      <c r="BKD2" s="104"/>
      <c r="BKE2" s="104"/>
      <c r="BKF2" s="104"/>
      <c r="BKG2" s="104"/>
      <c r="BKH2" s="104"/>
      <c r="BKI2" s="104"/>
      <c r="BKJ2" s="104"/>
      <c r="BKK2" s="104"/>
      <c r="BKL2" s="104"/>
      <c r="BKM2" s="104"/>
      <c r="BKN2" s="104"/>
      <c r="BKO2" s="104"/>
      <c r="BKP2" s="104"/>
      <c r="BKQ2" s="104"/>
      <c r="BKR2" s="104"/>
      <c r="BKS2" s="104"/>
      <c r="BKT2" s="104"/>
      <c r="BKU2" s="104"/>
      <c r="BKV2" s="104"/>
      <c r="BKW2" s="104"/>
      <c r="BKX2" s="104"/>
      <c r="BKY2" s="104"/>
      <c r="BKZ2" s="104"/>
      <c r="BLA2" s="104"/>
      <c r="BLB2" s="104"/>
      <c r="BLC2" s="104"/>
      <c r="BLD2" s="104"/>
      <c r="BLE2" s="104"/>
      <c r="BLF2" s="104"/>
      <c r="BLG2" s="104"/>
      <c r="BLH2" s="104"/>
      <c r="BLI2" s="104"/>
      <c r="BLJ2" s="104"/>
      <c r="BLK2" s="104"/>
      <c r="BLL2" s="104"/>
      <c r="BLM2" s="104"/>
      <c r="BLN2" s="104"/>
      <c r="BLO2" s="104"/>
      <c r="BLP2" s="104"/>
      <c r="BLQ2" s="104"/>
      <c r="BLR2" s="104"/>
      <c r="BLS2" s="104"/>
      <c r="BLT2" s="104"/>
      <c r="BLU2" s="104"/>
      <c r="BLV2" s="104"/>
      <c r="BLW2" s="104"/>
      <c r="BLX2" s="104"/>
      <c r="BLY2" s="104"/>
      <c r="BLZ2" s="104"/>
      <c r="BMA2" s="104"/>
      <c r="BMB2" s="104"/>
      <c r="BMC2" s="104"/>
      <c r="BMD2" s="104"/>
      <c r="BME2" s="104"/>
      <c r="BMF2" s="104"/>
      <c r="BMG2" s="104"/>
      <c r="BMH2" s="104"/>
      <c r="BMI2" s="104"/>
      <c r="BMJ2" s="104"/>
      <c r="BMK2" s="104"/>
      <c r="BML2" s="104"/>
      <c r="BMM2" s="104"/>
      <c r="BMN2" s="104"/>
      <c r="BMO2" s="104"/>
      <c r="BMP2" s="104"/>
      <c r="BMQ2" s="104"/>
      <c r="BMR2" s="104"/>
      <c r="BMS2" s="104"/>
      <c r="BMT2" s="104"/>
      <c r="BMU2" s="104"/>
      <c r="BMV2" s="104"/>
      <c r="BMW2" s="104"/>
      <c r="BMX2" s="104"/>
      <c r="BMY2" s="104"/>
      <c r="BMZ2" s="104"/>
      <c r="BNA2" s="104"/>
      <c r="BNB2" s="104"/>
      <c r="BNC2" s="104"/>
      <c r="BND2" s="104"/>
      <c r="BNE2" s="104"/>
      <c r="BNF2" s="104"/>
      <c r="BNG2" s="104"/>
      <c r="BNH2" s="104"/>
      <c r="BNI2" s="104"/>
      <c r="BNJ2" s="104"/>
      <c r="BNK2" s="104"/>
      <c r="BNL2" s="104"/>
      <c r="BNM2" s="104"/>
      <c r="BNN2" s="104"/>
      <c r="BNO2" s="104"/>
      <c r="BNP2" s="104"/>
      <c r="BNQ2" s="104"/>
      <c r="BNR2" s="104"/>
      <c r="BNS2" s="104"/>
      <c r="BNT2" s="104"/>
      <c r="BNU2" s="104"/>
      <c r="BNV2" s="104"/>
      <c r="BNW2" s="104"/>
      <c r="BNX2" s="104"/>
      <c r="BNY2" s="104"/>
      <c r="BNZ2" s="104"/>
      <c r="BOA2" s="104"/>
      <c r="BOB2" s="104"/>
      <c r="BOC2" s="104"/>
      <c r="BOD2" s="104"/>
      <c r="BOE2" s="104"/>
      <c r="BOF2" s="104"/>
      <c r="BOG2" s="104"/>
      <c r="BOH2" s="104"/>
      <c r="BOI2" s="104"/>
      <c r="BOJ2" s="104"/>
      <c r="BOK2" s="104"/>
      <c r="BOL2" s="104"/>
      <c r="BOM2" s="104"/>
      <c r="BON2" s="104"/>
      <c r="BOO2" s="104"/>
      <c r="BOP2" s="104"/>
      <c r="BOQ2" s="104"/>
      <c r="BOR2" s="104"/>
      <c r="BOS2" s="104"/>
      <c r="BOT2" s="104"/>
      <c r="BOU2" s="104"/>
      <c r="BOV2" s="104"/>
      <c r="BOW2" s="104"/>
      <c r="BOX2" s="104"/>
      <c r="BOY2" s="104"/>
      <c r="BOZ2" s="104"/>
      <c r="BPA2" s="104"/>
      <c r="BPB2" s="104"/>
      <c r="BPC2" s="104"/>
      <c r="BPD2" s="104"/>
      <c r="BPE2" s="104"/>
      <c r="BPF2" s="104"/>
      <c r="BPG2" s="104"/>
      <c r="BPH2" s="104"/>
      <c r="BPI2" s="104"/>
      <c r="BPJ2" s="104"/>
      <c r="BPK2" s="104"/>
      <c r="BPL2" s="104"/>
      <c r="BPM2" s="104"/>
      <c r="BPN2" s="104"/>
      <c r="BPO2" s="104"/>
      <c r="BPP2" s="104"/>
      <c r="BPQ2" s="104"/>
      <c r="BPR2" s="104"/>
      <c r="BPS2" s="104"/>
      <c r="BPT2" s="104"/>
      <c r="BPU2" s="104"/>
      <c r="BPV2" s="104"/>
      <c r="BPW2" s="104"/>
      <c r="BPX2" s="104"/>
      <c r="BPY2" s="104"/>
      <c r="BPZ2" s="104"/>
      <c r="BQA2" s="104"/>
      <c r="BQB2" s="104"/>
      <c r="BQC2" s="104"/>
      <c r="BQD2" s="104"/>
      <c r="BQE2" s="104"/>
      <c r="BQF2" s="104"/>
      <c r="BQG2" s="104"/>
      <c r="BQH2" s="104"/>
      <c r="BQI2" s="104"/>
      <c r="BQJ2" s="104"/>
      <c r="BQK2" s="104"/>
      <c r="BQL2" s="104"/>
      <c r="BQM2" s="104"/>
      <c r="BQN2" s="104"/>
      <c r="BQO2" s="104"/>
      <c r="BQP2" s="104"/>
      <c r="BQQ2" s="104"/>
      <c r="BQR2" s="104"/>
      <c r="BQS2" s="104"/>
      <c r="BQT2" s="104"/>
      <c r="BQU2" s="104"/>
      <c r="BQV2" s="104"/>
      <c r="BQW2" s="104"/>
      <c r="BQX2" s="104"/>
      <c r="BQY2" s="104"/>
      <c r="BQZ2" s="104"/>
      <c r="BRA2" s="104"/>
      <c r="BRB2" s="104"/>
      <c r="BRC2" s="104"/>
      <c r="BRD2" s="104"/>
      <c r="BRE2" s="104"/>
      <c r="BRF2" s="104"/>
      <c r="BRG2" s="104"/>
      <c r="BRH2" s="104"/>
      <c r="BRI2" s="104"/>
      <c r="BRJ2" s="104"/>
      <c r="BRK2" s="104"/>
      <c r="BRL2" s="104"/>
      <c r="BRM2" s="104"/>
      <c r="BRN2" s="104"/>
      <c r="BRO2" s="104"/>
      <c r="BRP2" s="104"/>
      <c r="BRQ2" s="104"/>
      <c r="BRR2" s="104"/>
      <c r="BRS2" s="104"/>
      <c r="BRT2" s="104"/>
      <c r="BRU2" s="104"/>
      <c r="BRV2" s="104"/>
      <c r="BRW2" s="104"/>
      <c r="BRX2" s="104"/>
      <c r="BRY2" s="104"/>
      <c r="BRZ2" s="104"/>
      <c r="BSA2" s="104"/>
      <c r="BSB2" s="104"/>
      <c r="BSC2" s="104"/>
      <c r="BSD2" s="104"/>
      <c r="BSE2" s="104"/>
      <c r="BSF2" s="104"/>
      <c r="BSG2" s="104"/>
      <c r="BSH2" s="104"/>
      <c r="BSI2" s="104"/>
      <c r="BSJ2" s="104"/>
      <c r="BSK2" s="104"/>
      <c r="BSL2" s="104"/>
      <c r="BSM2" s="104"/>
      <c r="BSN2" s="104"/>
      <c r="BSO2" s="104"/>
      <c r="BSP2" s="104"/>
      <c r="BSQ2" s="104"/>
      <c r="BSR2" s="104"/>
      <c r="BSS2" s="104"/>
      <c r="BST2" s="104"/>
      <c r="BSU2" s="104"/>
      <c r="BSV2" s="104"/>
      <c r="BSW2" s="104"/>
      <c r="BSX2" s="104"/>
      <c r="BSY2" s="104"/>
      <c r="BSZ2" s="104"/>
      <c r="BTA2" s="104"/>
      <c r="BTB2" s="104"/>
      <c r="BTC2" s="104"/>
      <c r="BTD2" s="104"/>
      <c r="BTE2" s="104"/>
      <c r="BTF2" s="104"/>
      <c r="BTG2" s="104"/>
      <c r="BTH2" s="104"/>
      <c r="BTI2" s="104"/>
      <c r="BTJ2" s="104"/>
      <c r="BTK2" s="104"/>
      <c r="BTL2" s="104"/>
      <c r="BTM2" s="104"/>
      <c r="BTN2" s="104"/>
      <c r="BTO2" s="104"/>
      <c r="BTP2" s="104"/>
      <c r="BTQ2" s="104"/>
      <c r="BTR2" s="104"/>
      <c r="BTS2" s="104"/>
      <c r="BTT2" s="104"/>
      <c r="BTU2" s="104"/>
      <c r="BTV2" s="104"/>
      <c r="BTW2" s="104"/>
      <c r="BTX2" s="104"/>
      <c r="BTY2" s="104"/>
      <c r="BTZ2" s="104"/>
      <c r="BUA2" s="104"/>
      <c r="BUB2" s="104"/>
      <c r="BUC2" s="104"/>
      <c r="BUD2" s="104"/>
      <c r="BUE2" s="104"/>
      <c r="BUF2" s="104"/>
      <c r="BUG2" s="104"/>
      <c r="BUH2" s="104"/>
      <c r="BUI2" s="104"/>
      <c r="BUJ2" s="104"/>
      <c r="BUK2" s="104"/>
      <c r="BUL2" s="104"/>
      <c r="BUM2" s="104"/>
      <c r="BUN2" s="104"/>
      <c r="BUO2" s="104"/>
      <c r="BUP2" s="104"/>
      <c r="BUQ2" s="104"/>
      <c r="BUR2" s="104"/>
      <c r="BUS2" s="104"/>
      <c r="BUT2" s="104"/>
      <c r="BUU2" s="104"/>
      <c r="BUV2" s="104"/>
      <c r="BUW2" s="104"/>
      <c r="BUX2" s="104"/>
      <c r="BUY2" s="104"/>
      <c r="BUZ2" s="104"/>
      <c r="BVA2" s="104"/>
      <c r="BVB2" s="104"/>
      <c r="BVC2" s="104"/>
      <c r="BVD2" s="104"/>
      <c r="BVE2" s="104"/>
      <c r="BVF2" s="104"/>
      <c r="BVG2" s="104"/>
      <c r="BVH2" s="104"/>
      <c r="BVI2" s="104"/>
      <c r="BVJ2" s="104"/>
      <c r="BVK2" s="104"/>
      <c r="BVL2" s="104"/>
      <c r="BVM2" s="104"/>
      <c r="BVN2" s="104"/>
      <c r="BVO2" s="104"/>
      <c r="BVP2" s="104"/>
      <c r="BVQ2" s="104"/>
      <c r="BVR2" s="104"/>
      <c r="BVS2" s="104"/>
      <c r="BVT2" s="104"/>
      <c r="BVU2" s="104"/>
      <c r="BVV2" s="104"/>
      <c r="BVW2" s="104"/>
      <c r="BVX2" s="104"/>
      <c r="BVY2" s="104"/>
      <c r="BVZ2" s="104"/>
      <c r="BWA2" s="104"/>
      <c r="BWB2" s="104"/>
      <c r="BWC2" s="104"/>
      <c r="BWD2" s="104"/>
      <c r="BWE2" s="104"/>
      <c r="BWF2" s="104"/>
      <c r="BWG2" s="104"/>
      <c r="BWH2" s="104"/>
      <c r="BWI2" s="104"/>
      <c r="BWJ2" s="104"/>
      <c r="BWK2" s="104"/>
      <c r="BWL2" s="104"/>
      <c r="BWM2" s="104"/>
      <c r="BWN2" s="104"/>
      <c r="BWO2" s="104"/>
      <c r="BWP2" s="104"/>
      <c r="BWQ2" s="104"/>
      <c r="BWR2" s="104"/>
      <c r="BWS2" s="104"/>
      <c r="BWT2" s="104"/>
      <c r="BWU2" s="104"/>
      <c r="BWV2" s="104"/>
      <c r="BWW2" s="104"/>
      <c r="BWX2" s="104"/>
      <c r="BWY2" s="104"/>
      <c r="BWZ2" s="104"/>
      <c r="BXA2" s="104"/>
      <c r="BXB2" s="104"/>
      <c r="BXC2" s="104"/>
      <c r="BXD2" s="104"/>
      <c r="BXE2" s="104"/>
      <c r="BXF2" s="104"/>
      <c r="BXG2" s="104"/>
      <c r="BXH2" s="104"/>
      <c r="BXI2" s="104"/>
      <c r="BXJ2" s="104"/>
      <c r="BXK2" s="104"/>
      <c r="BXL2" s="104"/>
      <c r="BXM2" s="104"/>
      <c r="BXN2" s="104"/>
      <c r="BXO2" s="104"/>
      <c r="BXP2" s="104"/>
      <c r="BXQ2" s="104"/>
      <c r="BXR2" s="104"/>
      <c r="BXS2" s="104"/>
      <c r="BXT2" s="104"/>
      <c r="BXU2" s="104"/>
      <c r="BXV2" s="104"/>
      <c r="BXW2" s="104"/>
      <c r="BXX2" s="104"/>
      <c r="BXY2" s="104"/>
      <c r="BXZ2" s="104"/>
      <c r="BYA2" s="104"/>
      <c r="BYB2" s="104"/>
      <c r="BYC2" s="104"/>
      <c r="BYD2" s="104"/>
      <c r="BYE2" s="104"/>
      <c r="BYF2" s="104"/>
      <c r="BYG2" s="104"/>
      <c r="BYH2" s="104"/>
      <c r="BYI2" s="104"/>
      <c r="BYJ2" s="104"/>
      <c r="BYK2" s="104"/>
      <c r="BYL2" s="104"/>
      <c r="BYM2" s="104"/>
      <c r="BYN2" s="104"/>
      <c r="BYO2" s="104"/>
      <c r="BYP2" s="104"/>
      <c r="BYQ2" s="104"/>
      <c r="BYR2" s="104"/>
      <c r="BYS2" s="104"/>
      <c r="BYT2" s="104"/>
      <c r="BYU2" s="104"/>
      <c r="BYV2" s="104"/>
      <c r="BYW2" s="104"/>
      <c r="BYX2" s="104"/>
      <c r="BYY2" s="104"/>
      <c r="BYZ2" s="104"/>
      <c r="BZA2" s="104"/>
      <c r="BZB2" s="104"/>
      <c r="BZC2" s="104"/>
      <c r="BZD2" s="104"/>
      <c r="BZE2" s="104"/>
      <c r="BZF2" s="104"/>
      <c r="BZG2" s="104"/>
      <c r="BZH2" s="104"/>
      <c r="BZI2" s="104"/>
      <c r="BZJ2" s="104"/>
      <c r="BZK2" s="104"/>
      <c r="BZL2" s="104"/>
      <c r="BZM2" s="104"/>
      <c r="BZN2" s="104"/>
      <c r="BZO2" s="104"/>
      <c r="BZP2" s="104"/>
      <c r="BZQ2" s="104"/>
      <c r="BZR2" s="104"/>
      <c r="BZS2" s="104"/>
      <c r="BZT2" s="104"/>
      <c r="BZU2" s="104"/>
      <c r="BZV2" s="104"/>
      <c r="BZW2" s="104"/>
      <c r="BZX2" s="104"/>
      <c r="BZY2" s="104"/>
      <c r="BZZ2" s="104"/>
      <c r="CAA2" s="104"/>
      <c r="CAB2" s="104"/>
      <c r="CAC2" s="104"/>
      <c r="CAD2" s="104"/>
      <c r="CAE2" s="104"/>
      <c r="CAF2" s="104"/>
      <c r="CAG2" s="104"/>
      <c r="CAH2" s="104"/>
      <c r="CAI2" s="104"/>
      <c r="CAJ2" s="104"/>
      <c r="CAK2" s="104"/>
      <c r="CAL2" s="104"/>
      <c r="CAM2" s="104"/>
      <c r="CAN2" s="104"/>
      <c r="CAO2" s="104"/>
      <c r="CAP2" s="104"/>
      <c r="CAQ2" s="104"/>
      <c r="CAR2" s="104"/>
      <c r="CAS2" s="104"/>
      <c r="CAT2" s="104"/>
      <c r="CAU2" s="104"/>
      <c r="CAV2" s="104"/>
      <c r="CAW2" s="104"/>
      <c r="CAX2" s="104"/>
      <c r="CAY2" s="104"/>
      <c r="CAZ2" s="104"/>
      <c r="CBA2" s="104"/>
      <c r="CBB2" s="104"/>
      <c r="CBC2" s="104"/>
      <c r="CBD2" s="104"/>
      <c r="CBE2" s="104"/>
      <c r="CBF2" s="104"/>
      <c r="CBG2" s="104"/>
      <c r="CBH2" s="104"/>
      <c r="CBI2" s="104"/>
      <c r="CBJ2" s="104"/>
      <c r="CBK2" s="104"/>
      <c r="CBL2" s="104"/>
      <c r="CBM2" s="104"/>
      <c r="CBN2" s="104"/>
      <c r="CBO2" s="104"/>
      <c r="CBP2" s="104"/>
      <c r="CBQ2" s="104"/>
      <c r="CBR2" s="104"/>
      <c r="CBS2" s="104"/>
      <c r="CBT2" s="104"/>
      <c r="CBU2" s="104"/>
      <c r="CBV2" s="104"/>
      <c r="CBW2" s="104"/>
      <c r="CBX2" s="104"/>
      <c r="CBY2" s="104"/>
      <c r="CBZ2" s="104"/>
      <c r="CCA2" s="104"/>
      <c r="CCB2" s="104"/>
      <c r="CCC2" s="104"/>
      <c r="CCD2" s="104"/>
      <c r="CCE2" s="104"/>
      <c r="CCF2" s="104"/>
      <c r="CCG2" s="104"/>
      <c r="CCH2" s="104"/>
      <c r="CCI2" s="104"/>
      <c r="CCJ2" s="104"/>
      <c r="CCK2" s="104"/>
      <c r="CCL2" s="104"/>
      <c r="CCM2" s="104"/>
      <c r="CCN2" s="104"/>
      <c r="CCO2" s="104"/>
      <c r="CCP2" s="104"/>
      <c r="CCQ2" s="104"/>
      <c r="CCR2" s="104"/>
      <c r="CCS2" s="104"/>
      <c r="CCT2" s="104"/>
      <c r="CCU2" s="104"/>
      <c r="CCV2" s="104"/>
      <c r="CCW2" s="104"/>
      <c r="CCX2" s="104"/>
      <c r="CCY2" s="104"/>
      <c r="CCZ2" s="104"/>
      <c r="CDA2" s="104"/>
      <c r="CDB2" s="104"/>
      <c r="CDC2" s="104"/>
      <c r="CDD2" s="104"/>
      <c r="CDE2" s="104"/>
      <c r="CDF2" s="104"/>
      <c r="CDG2" s="104"/>
      <c r="CDH2" s="104"/>
      <c r="CDI2" s="104"/>
      <c r="CDJ2" s="104"/>
      <c r="CDK2" s="104"/>
      <c r="CDL2" s="104"/>
      <c r="CDM2" s="104"/>
      <c r="CDN2" s="104"/>
      <c r="CDO2" s="104"/>
      <c r="CDP2" s="104"/>
      <c r="CDQ2" s="104"/>
      <c r="CDR2" s="104"/>
      <c r="CDS2" s="104"/>
      <c r="CDT2" s="104"/>
      <c r="CDU2" s="104"/>
      <c r="CDV2" s="104"/>
      <c r="CDW2" s="104"/>
      <c r="CDX2" s="104"/>
      <c r="CDY2" s="104"/>
      <c r="CDZ2" s="104"/>
      <c r="CEA2" s="104"/>
      <c r="CEB2" s="104"/>
      <c r="CEC2" s="104"/>
      <c r="CED2" s="104"/>
      <c r="CEE2" s="104"/>
      <c r="CEF2" s="104"/>
      <c r="CEG2" s="104"/>
      <c r="CEH2" s="104"/>
      <c r="CEI2" s="104"/>
      <c r="CEJ2" s="104"/>
      <c r="CEK2" s="104"/>
      <c r="CEL2" s="104"/>
      <c r="CEM2" s="104"/>
      <c r="CEN2" s="104"/>
      <c r="CEO2" s="104"/>
      <c r="CEP2" s="104"/>
      <c r="CEQ2" s="104"/>
      <c r="CER2" s="104"/>
      <c r="CES2" s="104"/>
      <c r="CET2" s="104"/>
      <c r="CEU2" s="104"/>
      <c r="CEV2" s="104"/>
      <c r="CEW2" s="104"/>
      <c r="CEX2" s="104"/>
      <c r="CEY2" s="104"/>
      <c r="CEZ2" s="104"/>
      <c r="CFA2" s="104"/>
      <c r="CFB2" s="104"/>
      <c r="CFC2" s="104"/>
      <c r="CFD2" s="104"/>
      <c r="CFE2" s="104"/>
      <c r="CFF2" s="104"/>
      <c r="CFG2" s="104"/>
      <c r="CFH2" s="104"/>
      <c r="CFI2" s="104"/>
      <c r="CFJ2" s="104"/>
      <c r="CFK2" s="104"/>
      <c r="CFL2" s="104"/>
      <c r="CFM2" s="104"/>
      <c r="CFN2" s="104"/>
      <c r="CFO2" s="104"/>
      <c r="CFP2" s="104"/>
      <c r="CFQ2" s="104"/>
      <c r="CFR2" s="104"/>
      <c r="CFS2" s="104"/>
      <c r="CFT2" s="104"/>
      <c r="CFU2" s="104"/>
      <c r="CFV2" s="104"/>
      <c r="CFW2" s="104"/>
      <c r="CFX2" s="104"/>
      <c r="CFY2" s="104"/>
      <c r="CFZ2" s="104"/>
      <c r="CGA2" s="104"/>
      <c r="CGB2" s="104"/>
      <c r="CGC2" s="104"/>
      <c r="CGD2" s="104"/>
      <c r="CGE2" s="104"/>
      <c r="CGF2" s="104"/>
      <c r="CGG2" s="104"/>
      <c r="CGH2" s="104"/>
      <c r="CGI2" s="104"/>
      <c r="CGJ2" s="104"/>
      <c r="CGK2" s="104"/>
      <c r="CGL2" s="104"/>
      <c r="CGM2" s="104"/>
      <c r="CGN2" s="104"/>
      <c r="CGO2" s="104"/>
      <c r="CGP2" s="104"/>
      <c r="CGQ2" s="104"/>
      <c r="CGR2" s="104"/>
      <c r="CGS2" s="104"/>
      <c r="CGT2" s="104"/>
      <c r="CGU2" s="104"/>
      <c r="CGV2" s="104"/>
      <c r="CGW2" s="104"/>
      <c r="CGX2" s="104"/>
      <c r="CGY2" s="104"/>
      <c r="CGZ2" s="104"/>
      <c r="CHA2" s="104"/>
      <c r="CHB2" s="104"/>
      <c r="CHC2" s="104"/>
      <c r="CHD2" s="104"/>
      <c r="CHE2" s="104"/>
      <c r="CHF2" s="104"/>
      <c r="CHG2" s="104"/>
      <c r="CHH2" s="104"/>
      <c r="CHI2" s="104"/>
      <c r="CHJ2" s="104"/>
      <c r="CHK2" s="104"/>
      <c r="CHL2" s="104"/>
      <c r="CHM2" s="104"/>
      <c r="CHN2" s="104"/>
      <c r="CHO2" s="104"/>
      <c r="CHP2" s="104"/>
      <c r="CHQ2" s="104"/>
      <c r="CHR2" s="104"/>
      <c r="CHS2" s="104"/>
      <c r="CHT2" s="104"/>
      <c r="CHU2" s="104"/>
      <c r="CHV2" s="104"/>
      <c r="CHW2" s="104"/>
      <c r="CHX2" s="104"/>
      <c r="CHY2" s="104"/>
      <c r="CHZ2" s="104"/>
      <c r="CIA2" s="104"/>
      <c r="CIB2" s="104"/>
      <c r="CIC2" s="104"/>
      <c r="CID2" s="104"/>
      <c r="CIE2" s="104"/>
      <c r="CIF2" s="104"/>
      <c r="CIG2" s="104"/>
      <c r="CIH2" s="104"/>
      <c r="CII2" s="104"/>
      <c r="CIJ2" s="104"/>
      <c r="CIK2" s="104"/>
      <c r="CIL2" s="104"/>
      <c r="CIM2" s="104"/>
      <c r="CIN2" s="104"/>
      <c r="CIO2" s="104"/>
      <c r="CIP2" s="104"/>
      <c r="CIQ2" s="104"/>
      <c r="CIR2" s="104"/>
      <c r="CIS2" s="104"/>
      <c r="CIT2" s="104"/>
      <c r="CIU2" s="104"/>
      <c r="CIV2" s="104"/>
      <c r="CIW2" s="104"/>
      <c r="CIX2" s="104"/>
      <c r="CIY2" s="104"/>
      <c r="CIZ2" s="104"/>
      <c r="CJA2" s="104"/>
      <c r="CJB2" s="104"/>
      <c r="CJC2" s="104"/>
      <c r="CJD2" s="104"/>
      <c r="CJE2" s="104"/>
      <c r="CJF2" s="104"/>
      <c r="CJG2" s="104"/>
      <c r="CJH2" s="104"/>
      <c r="CJI2" s="104"/>
      <c r="CJJ2" s="104"/>
      <c r="CJK2" s="104"/>
      <c r="CJL2" s="104"/>
      <c r="CJM2" s="104"/>
      <c r="CJN2" s="104"/>
      <c r="CJO2" s="104"/>
      <c r="CJP2" s="104"/>
      <c r="CJQ2" s="104"/>
      <c r="CJR2" s="104"/>
      <c r="CJS2" s="104"/>
      <c r="CJT2" s="104"/>
      <c r="CJU2" s="104"/>
      <c r="CJV2" s="104"/>
      <c r="CJW2" s="104"/>
      <c r="CJX2" s="104"/>
      <c r="CJY2" s="104"/>
      <c r="CJZ2" s="104"/>
      <c r="CKA2" s="104"/>
      <c r="CKB2" s="104"/>
      <c r="CKC2" s="104"/>
      <c r="CKD2" s="104"/>
      <c r="CKE2" s="104"/>
      <c r="CKF2" s="104"/>
      <c r="CKG2" s="104"/>
      <c r="CKH2" s="104"/>
      <c r="CKI2" s="104"/>
      <c r="CKJ2" s="104"/>
      <c r="CKK2" s="104"/>
      <c r="CKL2" s="104"/>
      <c r="CKM2" s="104"/>
      <c r="CKN2" s="104"/>
      <c r="CKO2" s="104"/>
      <c r="CKP2" s="104"/>
      <c r="CKQ2" s="104"/>
      <c r="CKR2" s="104"/>
      <c r="CKS2" s="104"/>
      <c r="CKT2" s="104"/>
      <c r="CKU2" s="104"/>
      <c r="CKV2" s="104"/>
      <c r="CKW2" s="104"/>
      <c r="CKX2" s="104"/>
      <c r="CKY2" s="104"/>
      <c r="CKZ2" s="104"/>
      <c r="CLA2" s="104"/>
      <c r="CLB2" s="104"/>
      <c r="CLC2" s="104"/>
      <c r="CLD2" s="104"/>
      <c r="CLE2" s="104"/>
      <c r="CLF2" s="104"/>
      <c r="CLG2" s="104"/>
      <c r="CLH2" s="104"/>
      <c r="CLI2" s="104"/>
      <c r="CLJ2" s="104"/>
      <c r="CLK2" s="104"/>
      <c r="CLL2" s="104"/>
      <c r="CLM2" s="104"/>
      <c r="CLN2" s="104"/>
      <c r="CLO2" s="104"/>
      <c r="CLP2" s="104"/>
      <c r="CLQ2" s="104"/>
      <c r="CLR2" s="104"/>
      <c r="CLS2" s="104"/>
      <c r="CLT2" s="104"/>
      <c r="CLU2" s="104"/>
      <c r="CLV2" s="104"/>
      <c r="CLW2" s="104"/>
      <c r="CLX2" s="104"/>
      <c r="CLY2" s="104"/>
      <c r="CLZ2" s="104"/>
      <c r="CMA2" s="104"/>
      <c r="CMB2" s="104"/>
      <c r="CMC2" s="104"/>
      <c r="CMD2" s="104"/>
      <c r="CME2" s="104"/>
      <c r="CMF2" s="104"/>
      <c r="CMG2" s="104"/>
      <c r="CMH2" s="104"/>
      <c r="CMI2" s="104"/>
      <c r="CMJ2" s="104"/>
      <c r="CMK2" s="104"/>
      <c r="CML2" s="104"/>
      <c r="CMM2" s="104"/>
      <c r="CMN2" s="104"/>
      <c r="CMO2" s="104"/>
      <c r="CMP2" s="104"/>
      <c r="CMQ2" s="104"/>
      <c r="CMR2" s="104"/>
      <c r="CMS2" s="104"/>
      <c r="CMT2" s="104"/>
      <c r="CMU2" s="104"/>
      <c r="CMV2" s="104"/>
      <c r="CMW2" s="104"/>
      <c r="CMX2" s="104"/>
      <c r="CMY2" s="104"/>
      <c r="CMZ2" s="104"/>
      <c r="CNA2" s="104"/>
      <c r="CNB2" s="104"/>
      <c r="CNC2" s="104"/>
      <c r="CND2" s="104"/>
      <c r="CNE2" s="104"/>
      <c r="CNF2" s="104"/>
      <c r="CNG2" s="104"/>
      <c r="CNH2" s="104"/>
      <c r="CNI2" s="104"/>
      <c r="CNJ2" s="104"/>
      <c r="CNK2" s="104"/>
      <c r="CNL2" s="104"/>
      <c r="CNM2" s="104"/>
      <c r="CNN2" s="104"/>
      <c r="CNO2" s="104"/>
      <c r="CNP2" s="104"/>
      <c r="CNQ2" s="104"/>
      <c r="CNR2" s="104"/>
      <c r="CNS2" s="104"/>
      <c r="CNT2" s="104"/>
      <c r="CNU2" s="104"/>
      <c r="CNV2" s="104"/>
      <c r="CNW2" s="104"/>
      <c r="CNX2" s="104"/>
      <c r="CNY2" s="104"/>
      <c r="CNZ2" s="104"/>
      <c r="COA2" s="104"/>
      <c r="COB2" s="104"/>
      <c r="COC2" s="104"/>
      <c r="COD2" s="104"/>
      <c r="COE2" s="104"/>
      <c r="COF2" s="104"/>
      <c r="COG2" s="104"/>
      <c r="COH2" s="104"/>
      <c r="COI2" s="104"/>
      <c r="COJ2" s="104"/>
      <c r="COK2" s="104"/>
      <c r="COL2" s="104"/>
      <c r="COM2" s="104"/>
      <c r="CON2" s="104"/>
      <c r="COO2" s="104"/>
      <c r="COP2" s="104"/>
      <c r="COQ2" s="104"/>
      <c r="COR2" s="104"/>
      <c r="COS2" s="104"/>
      <c r="COT2" s="104"/>
      <c r="COU2" s="104"/>
      <c r="COV2" s="104"/>
      <c r="COW2" s="104"/>
      <c r="COX2" s="104"/>
      <c r="COY2" s="104"/>
      <c r="COZ2" s="104"/>
      <c r="CPA2" s="104"/>
      <c r="CPB2" s="104"/>
      <c r="CPC2" s="104"/>
      <c r="CPD2" s="104"/>
      <c r="CPE2" s="104"/>
      <c r="CPF2" s="104"/>
      <c r="CPG2" s="104"/>
      <c r="CPH2" s="104"/>
      <c r="CPI2" s="104"/>
      <c r="CPJ2" s="104"/>
      <c r="CPK2" s="104"/>
      <c r="CPL2" s="104"/>
      <c r="CPM2" s="104"/>
      <c r="CPN2" s="104"/>
      <c r="CPO2" s="104"/>
      <c r="CPP2" s="104"/>
      <c r="CPQ2" s="104"/>
      <c r="CPR2" s="104"/>
      <c r="CPS2" s="104"/>
      <c r="CPT2" s="104"/>
      <c r="CPU2" s="104"/>
      <c r="CPV2" s="104"/>
      <c r="CPW2" s="104"/>
      <c r="CPX2" s="104"/>
      <c r="CPY2" s="104"/>
      <c r="CPZ2" s="104"/>
      <c r="CQA2" s="104"/>
      <c r="CQB2" s="104"/>
      <c r="CQC2" s="104"/>
      <c r="CQD2" s="104"/>
      <c r="CQE2" s="104"/>
      <c r="CQF2" s="104"/>
      <c r="CQG2" s="104"/>
      <c r="CQH2" s="104"/>
      <c r="CQI2" s="104"/>
      <c r="CQJ2" s="104"/>
      <c r="CQK2" s="104"/>
      <c r="CQL2" s="104"/>
      <c r="CQM2" s="104"/>
      <c r="CQN2" s="104"/>
      <c r="CQO2" s="104"/>
      <c r="CQP2" s="104"/>
      <c r="CQQ2" s="104"/>
      <c r="CQR2" s="104"/>
      <c r="CQS2" s="104"/>
      <c r="CQT2" s="104"/>
      <c r="CQU2" s="104"/>
      <c r="CQV2" s="104"/>
      <c r="CQW2" s="104"/>
      <c r="CQX2" s="104"/>
      <c r="CQY2" s="104"/>
      <c r="CQZ2" s="104"/>
      <c r="CRA2" s="104"/>
      <c r="CRB2" s="104"/>
      <c r="CRC2" s="104"/>
      <c r="CRD2" s="104"/>
      <c r="CRE2" s="104"/>
      <c r="CRF2" s="104"/>
      <c r="CRG2" s="104"/>
      <c r="CRH2" s="104"/>
      <c r="CRI2" s="104"/>
      <c r="CRJ2" s="104"/>
      <c r="CRK2" s="104"/>
      <c r="CRL2" s="104"/>
      <c r="CRM2" s="104"/>
      <c r="CRN2" s="104"/>
      <c r="CRO2" s="104"/>
      <c r="CRP2" s="104"/>
      <c r="CRQ2" s="104"/>
      <c r="CRR2" s="104"/>
      <c r="CRS2" s="104"/>
      <c r="CRT2" s="104"/>
      <c r="CRU2" s="104"/>
      <c r="CRV2" s="104"/>
      <c r="CRW2" s="104"/>
      <c r="CRX2" s="104"/>
      <c r="CRY2" s="104"/>
      <c r="CRZ2" s="104"/>
      <c r="CSA2" s="104"/>
      <c r="CSB2" s="104"/>
      <c r="CSC2" s="104"/>
      <c r="CSD2" s="104"/>
      <c r="CSE2" s="104"/>
      <c r="CSF2" s="104"/>
      <c r="CSG2" s="104"/>
      <c r="CSH2" s="104"/>
      <c r="CSI2" s="104"/>
      <c r="CSJ2" s="104"/>
      <c r="CSK2" s="104"/>
      <c r="CSL2" s="104"/>
      <c r="CSM2" s="104"/>
      <c r="CSN2" s="104"/>
      <c r="CSO2" s="104"/>
      <c r="CSP2" s="104"/>
      <c r="CSQ2" s="104"/>
      <c r="CSR2" s="104"/>
      <c r="CSS2" s="104"/>
      <c r="CST2" s="104"/>
      <c r="CSU2" s="104"/>
      <c r="CSV2" s="104"/>
      <c r="CSW2" s="104"/>
      <c r="CSX2" s="104"/>
      <c r="CSY2" s="104"/>
      <c r="CSZ2" s="104"/>
      <c r="CTA2" s="104"/>
      <c r="CTB2" s="104"/>
      <c r="CTC2" s="104"/>
      <c r="CTD2" s="104"/>
      <c r="CTE2" s="104"/>
      <c r="CTF2" s="104"/>
      <c r="CTG2" s="104"/>
      <c r="CTH2" s="104"/>
      <c r="CTI2" s="104"/>
      <c r="CTJ2" s="104"/>
      <c r="CTK2" s="104"/>
      <c r="CTL2" s="104"/>
      <c r="CTM2" s="104"/>
      <c r="CTN2" s="104"/>
      <c r="CTO2" s="104"/>
      <c r="CTP2" s="104"/>
      <c r="CTQ2" s="104"/>
      <c r="CTR2" s="104"/>
      <c r="CTS2" s="104"/>
      <c r="CTT2" s="104"/>
      <c r="CTU2" s="104"/>
      <c r="CTV2" s="104"/>
      <c r="CTW2" s="104"/>
      <c r="CTX2" s="104"/>
      <c r="CTY2" s="104"/>
      <c r="CTZ2" s="104"/>
      <c r="CUA2" s="104"/>
      <c r="CUB2" s="104"/>
      <c r="CUC2" s="104"/>
      <c r="CUD2" s="104"/>
      <c r="CUE2" s="104"/>
      <c r="CUF2" s="104"/>
      <c r="CUG2" s="104"/>
      <c r="CUH2" s="104"/>
      <c r="CUI2" s="104"/>
      <c r="CUJ2" s="104"/>
      <c r="CUK2" s="104"/>
      <c r="CUL2" s="104"/>
      <c r="CUM2" s="104"/>
      <c r="CUN2" s="104"/>
      <c r="CUO2" s="104"/>
      <c r="CUP2" s="104"/>
      <c r="CUQ2" s="104"/>
      <c r="CUR2" s="104"/>
      <c r="CUS2" s="104"/>
      <c r="CUT2" s="104"/>
      <c r="CUU2" s="104"/>
      <c r="CUV2" s="104"/>
      <c r="CUW2" s="104"/>
      <c r="CUX2" s="104"/>
      <c r="CUY2" s="104"/>
      <c r="CUZ2" s="104"/>
      <c r="CVA2" s="104"/>
      <c r="CVB2" s="104"/>
      <c r="CVC2" s="104"/>
      <c r="CVD2" s="104"/>
      <c r="CVE2" s="104"/>
      <c r="CVF2" s="104"/>
      <c r="CVG2" s="104"/>
      <c r="CVH2" s="104"/>
      <c r="CVI2" s="104"/>
      <c r="CVJ2" s="104"/>
      <c r="CVK2" s="104"/>
      <c r="CVL2" s="104"/>
      <c r="CVM2" s="104"/>
      <c r="CVN2" s="104"/>
      <c r="CVO2" s="104"/>
      <c r="CVP2" s="104"/>
      <c r="CVQ2" s="104"/>
      <c r="CVR2" s="104"/>
      <c r="CVS2" s="104"/>
      <c r="CVT2" s="104"/>
      <c r="CVU2" s="104"/>
      <c r="CVV2" s="104"/>
      <c r="CVW2" s="104"/>
      <c r="CVX2" s="104"/>
      <c r="CVY2" s="104"/>
      <c r="CVZ2" s="104"/>
      <c r="CWA2" s="104"/>
      <c r="CWB2" s="104"/>
      <c r="CWC2" s="104"/>
      <c r="CWD2" s="104"/>
      <c r="CWE2" s="104"/>
      <c r="CWF2" s="104"/>
      <c r="CWG2" s="104"/>
      <c r="CWH2" s="104"/>
      <c r="CWI2" s="104"/>
      <c r="CWJ2" s="104"/>
      <c r="CWK2" s="104"/>
      <c r="CWL2" s="104"/>
      <c r="CWM2" s="104"/>
      <c r="CWN2" s="104"/>
      <c r="CWO2" s="104"/>
      <c r="CWP2" s="104"/>
      <c r="CWQ2" s="104"/>
      <c r="CWR2" s="104"/>
      <c r="CWS2" s="104"/>
      <c r="CWT2" s="104"/>
      <c r="CWU2" s="104"/>
      <c r="CWV2" s="104"/>
      <c r="CWW2" s="104"/>
      <c r="CWX2" s="104"/>
      <c r="CWY2" s="104"/>
      <c r="CWZ2" s="104"/>
      <c r="CXA2" s="104"/>
      <c r="CXB2" s="104"/>
      <c r="CXC2" s="104"/>
      <c r="CXD2" s="104"/>
      <c r="CXE2" s="104"/>
      <c r="CXF2" s="104"/>
      <c r="CXG2" s="104"/>
      <c r="CXH2" s="104"/>
      <c r="CXI2" s="104"/>
      <c r="CXJ2" s="104"/>
      <c r="CXK2" s="104"/>
      <c r="CXL2" s="104"/>
      <c r="CXM2" s="104"/>
      <c r="CXN2" s="104"/>
      <c r="CXO2" s="104"/>
      <c r="CXP2" s="104"/>
      <c r="CXQ2" s="104"/>
      <c r="CXR2" s="104"/>
      <c r="CXS2" s="104"/>
      <c r="CXT2" s="104"/>
      <c r="CXU2" s="104"/>
      <c r="CXV2" s="104"/>
      <c r="CXW2" s="104"/>
      <c r="CXX2" s="104"/>
      <c r="CXY2" s="104"/>
      <c r="CXZ2" s="104"/>
      <c r="CYA2" s="104"/>
      <c r="CYB2" s="104"/>
      <c r="CYC2" s="104"/>
      <c r="CYD2" s="104"/>
      <c r="CYE2" s="104"/>
      <c r="CYF2" s="104"/>
      <c r="CYG2" s="104"/>
      <c r="CYH2" s="104"/>
      <c r="CYI2" s="104"/>
      <c r="CYJ2" s="104"/>
      <c r="CYK2" s="104"/>
      <c r="CYL2" s="104"/>
      <c r="CYM2" s="104"/>
      <c r="CYN2" s="104"/>
      <c r="CYO2" s="104"/>
      <c r="CYP2" s="104"/>
      <c r="CYQ2" s="104"/>
      <c r="CYR2" s="104"/>
      <c r="CYS2" s="104"/>
      <c r="CYT2" s="104"/>
      <c r="CYU2" s="104"/>
      <c r="CYV2" s="104"/>
      <c r="CYW2" s="104"/>
      <c r="CYX2" s="104"/>
      <c r="CYY2" s="104"/>
      <c r="CYZ2" s="104"/>
      <c r="CZA2" s="104"/>
      <c r="CZB2" s="104"/>
      <c r="CZC2" s="104"/>
      <c r="CZD2" s="104"/>
      <c r="CZE2" s="104"/>
      <c r="CZF2" s="104"/>
      <c r="CZG2" s="104"/>
      <c r="CZH2" s="104"/>
      <c r="CZI2" s="104"/>
      <c r="CZJ2" s="104"/>
      <c r="CZK2" s="104"/>
      <c r="CZL2" s="104"/>
      <c r="CZM2" s="104"/>
      <c r="CZN2" s="104"/>
      <c r="CZO2" s="104"/>
      <c r="CZP2" s="104"/>
      <c r="CZQ2" s="104"/>
      <c r="CZR2" s="104"/>
      <c r="CZS2" s="104"/>
      <c r="CZT2" s="104"/>
      <c r="CZU2" s="104"/>
      <c r="CZV2" s="104"/>
      <c r="CZW2" s="104"/>
      <c r="CZX2" s="104"/>
      <c r="CZY2" s="104"/>
      <c r="CZZ2" s="104"/>
      <c r="DAA2" s="104"/>
      <c r="DAB2" s="104"/>
      <c r="DAC2" s="104"/>
      <c r="DAD2" s="104"/>
      <c r="DAE2" s="104"/>
      <c r="DAF2" s="104"/>
      <c r="DAG2" s="104"/>
      <c r="DAH2" s="104"/>
      <c r="DAI2" s="104"/>
      <c r="DAJ2" s="104"/>
      <c r="DAK2" s="104"/>
      <c r="DAL2" s="104"/>
      <c r="DAM2" s="104"/>
      <c r="DAN2" s="104"/>
      <c r="DAO2" s="104"/>
      <c r="DAP2" s="104"/>
      <c r="DAQ2" s="104"/>
      <c r="DAR2" s="104"/>
      <c r="DAS2" s="104"/>
      <c r="DAT2" s="104"/>
      <c r="DAU2" s="104"/>
      <c r="DAV2" s="104"/>
      <c r="DAW2" s="104"/>
      <c r="DAX2" s="104"/>
      <c r="DAY2" s="104"/>
      <c r="DAZ2" s="104"/>
      <c r="DBA2" s="104"/>
      <c r="DBB2" s="104"/>
      <c r="DBC2" s="104"/>
      <c r="DBD2" s="104"/>
      <c r="DBE2" s="104"/>
      <c r="DBF2" s="104"/>
      <c r="DBG2" s="104"/>
      <c r="DBH2" s="104"/>
      <c r="DBI2" s="104"/>
      <c r="DBJ2" s="104"/>
      <c r="DBK2" s="104"/>
      <c r="DBL2" s="104"/>
      <c r="DBM2" s="104"/>
      <c r="DBN2" s="104"/>
      <c r="DBO2" s="104"/>
      <c r="DBP2" s="104"/>
      <c r="DBQ2" s="104"/>
      <c r="DBR2" s="104"/>
      <c r="DBS2" s="104"/>
      <c r="DBT2" s="104"/>
      <c r="DBU2" s="104"/>
      <c r="DBV2" s="104"/>
      <c r="DBW2" s="104"/>
      <c r="DBX2" s="104"/>
      <c r="DBY2" s="104"/>
      <c r="DBZ2" s="104"/>
      <c r="DCA2" s="104"/>
      <c r="DCB2" s="104"/>
      <c r="DCC2" s="104"/>
      <c r="DCD2" s="104"/>
      <c r="DCE2" s="104"/>
      <c r="DCF2" s="104"/>
      <c r="DCG2" s="104"/>
      <c r="DCH2" s="104"/>
      <c r="DCI2" s="104"/>
      <c r="DCJ2" s="104"/>
      <c r="DCK2" s="104"/>
      <c r="DCL2" s="104"/>
      <c r="DCM2" s="104"/>
      <c r="DCN2" s="104"/>
      <c r="DCO2" s="104"/>
      <c r="DCP2" s="104"/>
      <c r="DCQ2" s="104"/>
      <c r="DCR2" s="104"/>
      <c r="DCS2" s="104"/>
      <c r="DCT2" s="104"/>
      <c r="DCU2" s="104"/>
      <c r="DCV2" s="104"/>
      <c r="DCW2" s="104"/>
      <c r="DCX2" s="104"/>
      <c r="DCY2" s="104"/>
      <c r="DCZ2" s="104"/>
      <c r="DDA2" s="104"/>
      <c r="DDB2" s="104"/>
      <c r="DDC2" s="104"/>
      <c r="DDD2" s="104"/>
      <c r="DDE2" s="104"/>
      <c r="DDF2" s="104"/>
      <c r="DDG2" s="104"/>
      <c r="DDH2" s="104"/>
      <c r="DDI2" s="104"/>
      <c r="DDJ2" s="104"/>
      <c r="DDK2" s="104"/>
      <c r="DDL2" s="104"/>
      <c r="DDM2" s="104"/>
      <c r="DDN2" s="104"/>
      <c r="DDO2" s="104"/>
      <c r="DDP2" s="104"/>
      <c r="DDQ2" s="104"/>
      <c r="DDR2" s="104"/>
      <c r="DDS2" s="104"/>
      <c r="DDT2" s="104"/>
      <c r="DDU2" s="104"/>
      <c r="DDV2" s="104"/>
      <c r="DDW2" s="104"/>
      <c r="DDX2" s="104"/>
      <c r="DDY2" s="104"/>
      <c r="DDZ2" s="104"/>
      <c r="DEA2" s="104"/>
      <c r="DEB2" s="104"/>
      <c r="DEC2" s="104"/>
      <c r="DED2" s="104"/>
      <c r="DEE2" s="104"/>
      <c r="DEF2" s="104"/>
      <c r="DEG2" s="104"/>
      <c r="DEH2" s="104"/>
      <c r="DEI2" s="104"/>
      <c r="DEJ2" s="104"/>
      <c r="DEK2" s="104"/>
      <c r="DEL2" s="104"/>
      <c r="DEM2" s="104"/>
      <c r="DEN2" s="104"/>
      <c r="DEO2" s="104"/>
      <c r="DEP2" s="104"/>
      <c r="DEQ2" s="104"/>
      <c r="DER2" s="104"/>
      <c r="DES2" s="104"/>
      <c r="DET2" s="104"/>
      <c r="DEU2" s="104"/>
      <c r="DEV2" s="104"/>
      <c r="DEW2" s="104"/>
      <c r="DEX2" s="104"/>
      <c r="DEY2" s="104"/>
      <c r="DEZ2" s="104"/>
      <c r="DFA2" s="104"/>
      <c r="DFB2" s="104"/>
      <c r="DFC2" s="104"/>
      <c r="DFD2" s="104"/>
      <c r="DFE2" s="104"/>
      <c r="DFF2" s="104"/>
      <c r="DFG2" s="104"/>
      <c r="DFH2" s="104"/>
      <c r="DFI2" s="104"/>
      <c r="DFJ2" s="104"/>
      <c r="DFK2" s="104"/>
      <c r="DFL2" s="104"/>
      <c r="DFM2" s="104"/>
      <c r="DFN2" s="104"/>
      <c r="DFO2" s="104"/>
      <c r="DFP2" s="104"/>
      <c r="DFQ2" s="104"/>
      <c r="DFR2" s="104"/>
      <c r="DFS2" s="104"/>
      <c r="DFT2" s="104"/>
      <c r="DFU2" s="104"/>
      <c r="DFV2" s="104"/>
      <c r="DFW2" s="104"/>
      <c r="DFX2" s="104"/>
      <c r="DFY2" s="104"/>
      <c r="DFZ2" s="104"/>
      <c r="DGA2" s="104"/>
      <c r="DGB2" s="104"/>
      <c r="DGC2" s="104"/>
      <c r="DGD2" s="104"/>
      <c r="DGE2" s="104"/>
      <c r="DGF2" s="104"/>
      <c r="DGG2" s="104"/>
      <c r="DGH2" s="104"/>
      <c r="DGI2" s="104"/>
      <c r="DGJ2" s="104"/>
      <c r="DGK2" s="104"/>
      <c r="DGL2" s="104"/>
      <c r="DGM2" s="104"/>
      <c r="DGN2" s="104"/>
      <c r="DGO2" s="104"/>
      <c r="DGP2" s="104"/>
      <c r="DGQ2" s="104"/>
      <c r="DGR2" s="104"/>
      <c r="DGS2" s="104"/>
      <c r="DGT2" s="104"/>
      <c r="DGU2" s="104"/>
      <c r="DGV2" s="104"/>
      <c r="DGW2" s="104"/>
      <c r="DGX2" s="104"/>
      <c r="DGY2" s="104"/>
      <c r="DGZ2" s="104"/>
      <c r="DHA2" s="104"/>
      <c r="DHB2" s="104"/>
      <c r="DHC2" s="104"/>
      <c r="DHD2" s="104"/>
      <c r="DHE2" s="104"/>
      <c r="DHF2" s="104"/>
      <c r="DHG2" s="104"/>
      <c r="DHH2" s="104"/>
      <c r="DHI2" s="104"/>
      <c r="DHJ2" s="104"/>
      <c r="DHK2" s="104"/>
      <c r="DHL2" s="104"/>
      <c r="DHM2" s="104"/>
      <c r="DHN2" s="104"/>
      <c r="DHO2" s="104"/>
      <c r="DHP2" s="104"/>
      <c r="DHQ2" s="104"/>
      <c r="DHR2" s="104"/>
      <c r="DHS2" s="104"/>
      <c r="DHT2" s="104"/>
      <c r="DHU2" s="104"/>
      <c r="DHV2" s="104"/>
      <c r="DHW2" s="104"/>
      <c r="DHX2" s="104"/>
      <c r="DHY2" s="104"/>
      <c r="DHZ2" s="104"/>
      <c r="DIA2" s="104"/>
      <c r="DIB2" s="104"/>
      <c r="DIC2" s="104"/>
      <c r="DID2" s="104"/>
      <c r="DIE2" s="104"/>
      <c r="DIF2" s="104"/>
      <c r="DIG2" s="104"/>
      <c r="DIH2" s="104"/>
      <c r="DII2" s="104"/>
      <c r="DIJ2" s="104"/>
      <c r="DIK2" s="104"/>
      <c r="DIL2" s="104"/>
      <c r="DIM2" s="104"/>
      <c r="DIN2" s="104"/>
      <c r="DIO2" s="104"/>
      <c r="DIP2" s="104"/>
      <c r="DIQ2" s="104"/>
      <c r="DIR2" s="104"/>
      <c r="DIS2" s="104"/>
      <c r="DIT2" s="104"/>
      <c r="DIU2" s="104"/>
      <c r="DIV2" s="104"/>
      <c r="DIW2" s="104"/>
      <c r="DIX2" s="104"/>
      <c r="DIY2" s="104"/>
      <c r="DIZ2" s="104"/>
      <c r="DJA2" s="104"/>
      <c r="DJB2" s="104"/>
      <c r="DJC2" s="104"/>
      <c r="DJD2" s="104"/>
      <c r="DJE2" s="104"/>
      <c r="DJF2" s="104"/>
      <c r="DJG2" s="104"/>
      <c r="DJH2" s="104"/>
      <c r="DJI2" s="104"/>
      <c r="DJJ2" s="104"/>
      <c r="DJK2" s="104"/>
      <c r="DJL2" s="104"/>
      <c r="DJM2" s="104"/>
      <c r="DJN2" s="104"/>
      <c r="DJO2" s="104"/>
      <c r="DJP2" s="104"/>
      <c r="DJQ2" s="104"/>
      <c r="DJR2" s="104"/>
      <c r="DJS2" s="104"/>
      <c r="DJT2" s="104"/>
      <c r="DJU2" s="104"/>
      <c r="DJV2" s="104"/>
      <c r="DJW2" s="104"/>
      <c r="DJX2" s="104"/>
      <c r="DJY2" s="104"/>
      <c r="DJZ2" s="104"/>
      <c r="DKA2" s="104"/>
      <c r="DKB2" s="104"/>
      <c r="DKC2" s="104"/>
      <c r="DKD2" s="104"/>
      <c r="DKE2" s="104"/>
      <c r="DKF2" s="104"/>
      <c r="DKG2" s="104"/>
      <c r="DKH2" s="104"/>
      <c r="DKI2" s="104"/>
      <c r="DKJ2" s="104"/>
      <c r="DKK2" s="104"/>
      <c r="DKL2" s="104"/>
      <c r="DKM2" s="104"/>
      <c r="DKN2" s="104"/>
      <c r="DKO2" s="104"/>
      <c r="DKP2" s="104"/>
      <c r="DKQ2" s="104"/>
      <c r="DKR2" s="104"/>
      <c r="DKS2" s="104"/>
      <c r="DKT2" s="104"/>
      <c r="DKU2" s="104"/>
      <c r="DKV2" s="104"/>
      <c r="DKW2" s="104"/>
      <c r="DKX2" s="104"/>
      <c r="DKY2" s="104"/>
      <c r="DKZ2" s="104"/>
      <c r="DLA2" s="104"/>
      <c r="DLB2" s="104"/>
      <c r="DLC2" s="104"/>
      <c r="DLD2" s="104"/>
      <c r="DLE2" s="104"/>
      <c r="DLF2" s="104"/>
      <c r="DLG2" s="104"/>
      <c r="DLH2" s="104"/>
      <c r="DLI2" s="104"/>
      <c r="DLJ2" s="104"/>
      <c r="DLK2" s="104"/>
      <c r="DLL2" s="104"/>
      <c r="DLM2" s="104"/>
      <c r="DLN2" s="104"/>
      <c r="DLO2" s="104"/>
      <c r="DLP2" s="104"/>
      <c r="DLQ2" s="104"/>
      <c r="DLR2" s="104"/>
      <c r="DLS2" s="104"/>
      <c r="DLT2" s="104"/>
      <c r="DLU2" s="104"/>
      <c r="DLV2" s="104"/>
      <c r="DLW2" s="104"/>
      <c r="DLX2" s="104"/>
      <c r="DLY2" s="104"/>
      <c r="DLZ2" s="104"/>
      <c r="DMA2" s="104"/>
      <c r="DMB2" s="104"/>
      <c r="DMC2" s="104"/>
      <c r="DMD2" s="104"/>
      <c r="DME2" s="104"/>
      <c r="DMF2" s="104"/>
      <c r="DMG2" s="104"/>
      <c r="DMH2" s="104"/>
      <c r="DMI2" s="104"/>
      <c r="DMJ2" s="104"/>
      <c r="DMK2" s="104"/>
      <c r="DML2" s="104"/>
      <c r="DMM2" s="104"/>
      <c r="DMN2" s="104"/>
      <c r="DMO2" s="104"/>
      <c r="DMP2" s="104"/>
      <c r="DMQ2" s="104"/>
      <c r="DMR2" s="104"/>
      <c r="DMS2" s="104"/>
      <c r="DMT2" s="104"/>
      <c r="DMU2" s="104"/>
      <c r="DMV2" s="104"/>
      <c r="DMW2" s="104"/>
      <c r="DMX2" s="104"/>
      <c r="DMY2" s="104"/>
      <c r="DMZ2" s="104"/>
      <c r="DNA2" s="104"/>
      <c r="DNB2" s="104"/>
      <c r="DNC2" s="104"/>
      <c r="DND2" s="104"/>
      <c r="DNE2" s="104"/>
      <c r="DNF2" s="104"/>
      <c r="DNG2" s="104"/>
      <c r="DNH2" s="104"/>
      <c r="DNI2" s="104"/>
      <c r="DNJ2" s="104"/>
      <c r="DNK2" s="104"/>
      <c r="DNL2" s="104"/>
      <c r="DNM2" s="104"/>
      <c r="DNN2" s="104"/>
      <c r="DNO2" s="104"/>
      <c r="DNP2" s="104"/>
      <c r="DNQ2" s="104"/>
      <c r="DNR2" s="104"/>
      <c r="DNS2" s="104"/>
      <c r="DNT2" s="104"/>
      <c r="DNU2" s="104"/>
      <c r="DNV2" s="104"/>
      <c r="DNW2" s="104"/>
      <c r="DNX2" s="104"/>
      <c r="DNY2" s="104"/>
      <c r="DNZ2" s="104"/>
      <c r="DOA2" s="104"/>
      <c r="DOB2" s="104"/>
      <c r="DOC2" s="104"/>
      <c r="DOD2" s="104"/>
      <c r="DOE2" s="104"/>
      <c r="DOF2" s="104"/>
      <c r="DOG2" s="104"/>
      <c r="DOH2" s="104"/>
      <c r="DOI2" s="104"/>
      <c r="DOJ2" s="104"/>
      <c r="DOK2" s="104"/>
      <c r="DOL2" s="104"/>
      <c r="DOM2" s="104"/>
      <c r="DON2" s="104"/>
      <c r="DOO2" s="104"/>
      <c r="DOP2" s="104"/>
      <c r="DOQ2" s="104"/>
      <c r="DOR2" s="104"/>
      <c r="DOS2" s="104"/>
      <c r="DOT2" s="104"/>
      <c r="DOU2" s="104"/>
      <c r="DOV2" s="104"/>
      <c r="DOW2" s="104"/>
      <c r="DOX2" s="104"/>
      <c r="DOY2" s="104"/>
      <c r="DOZ2" s="104"/>
      <c r="DPA2" s="104"/>
      <c r="DPB2" s="104"/>
      <c r="DPC2" s="104"/>
      <c r="DPD2" s="104"/>
      <c r="DPE2" s="104"/>
      <c r="DPF2" s="104"/>
      <c r="DPG2" s="104"/>
      <c r="DPH2" s="104"/>
      <c r="DPI2" s="104"/>
      <c r="DPJ2" s="104"/>
      <c r="DPK2" s="104"/>
      <c r="DPL2" s="104"/>
      <c r="DPM2" s="104"/>
      <c r="DPN2" s="104"/>
      <c r="DPO2" s="104"/>
      <c r="DPP2" s="104"/>
      <c r="DPQ2" s="104"/>
      <c r="DPR2" s="104"/>
      <c r="DPS2" s="104"/>
      <c r="DPT2" s="104"/>
      <c r="DPU2" s="104"/>
      <c r="DPV2" s="104"/>
      <c r="DPW2" s="104"/>
      <c r="DPX2" s="104"/>
      <c r="DPY2" s="104"/>
      <c r="DPZ2" s="104"/>
      <c r="DQA2" s="104"/>
      <c r="DQB2" s="104"/>
      <c r="DQC2" s="104"/>
      <c r="DQD2" s="104"/>
      <c r="DQE2" s="104"/>
      <c r="DQF2" s="104"/>
      <c r="DQG2" s="104"/>
      <c r="DQH2" s="104"/>
      <c r="DQI2" s="104"/>
      <c r="DQJ2" s="104"/>
      <c r="DQK2" s="104"/>
      <c r="DQL2" s="104"/>
      <c r="DQM2" s="104"/>
      <c r="DQN2" s="104"/>
      <c r="DQO2" s="104"/>
      <c r="DQP2" s="104"/>
      <c r="DQQ2" s="104"/>
      <c r="DQR2" s="104"/>
      <c r="DQS2" s="104"/>
      <c r="DQT2" s="104"/>
      <c r="DQU2" s="104"/>
      <c r="DQV2" s="104"/>
      <c r="DQW2" s="104"/>
      <c r="DQX2" s="104"/>
      <c r="DQY2" s="104"/>
      <c r="DQZ2" s="104"/>
      <c r="DRA2" s="104"/>
      <c r="DRB2" s="104"/>
      <c r="DRC2" s="104"/>
      <c r="DRD2" s="104"/>
      <c r="DRE2" s="104"/>
      <c r="DRF2" s="104"/>
      <c r="DRG2" s="104"/>
      <c r="DRH2" s="104"/>
      <c r="DRI2" s="104"/>
      <c r="DRJ2" s="104"/>
      <c r="DRK2" s="104"/>
      <c r="DRL2" s="104"/>
      <c r="DRM2" s="104"/>
      <c r="DRN2" s="104"/>
      <c r="DRO2" s="104"/>
      <c r="DRP2" s="104"/>
      <c r="DRQ2" s="104"/>
      <c r="DRR2" s="104"/>
      <c r="DRS2" s="104"/>
      <c r="DRT2" s="104"/>
      <c r="DRU2" s="104"/>
      <c r="DRV2" s="104"/>
      <c r="DRW2" s="104"/>
      <c r="DRX2" s="104"/>
      <c r="DRY2" s="104"/>
      <c r="DRZ2" s="104"/>
      <c r="DSA2" s="104"/>
      <c r="DSB2" s="104"/>
      <c r="DSC2" s="104"/>
      <c r="DSD2" s="104"/>
      <c r="DSE2" s="104"/>
      <c r="DSF2" s="104"/>
      <c r="DSG2" s="104"/>
      <c r="DSH2" s="104"/>
      <c r="DSI2" s="104"/>
      <c r="DSJ2" s="104"/>
      <c r="DSK2" s="104"/>
      <c r="DSL2" s="104"/>
      <c r="DSM2" s="104"/>
      <c r="DSN2" s="104"/>
      <c r="DSO2" s="104"/>
      <c r="DSP2" s="104"/>
      <c r="DSQ2" s="104"/>
      <c r="DSR2" s="104"/>
      <c r="DSS2" s="104"/>
      <c r="DST2" s="104"/>
      <c r="DSU2" s="104"/>
      <c r="DSV2" s="104"/>
      <c r="DSW2" s="104"/>
      <c r="DSX2" s="104"/>
      <c r="DSY2" s="104"/>
      <c r="DSZ2" s="104"/>
      <c r="DTA2" s="104"/>
      <c r="DTB2" s="104"/>
      <c r="DTC2" s="104"/>
      <c r="DTD2" s="104"/>
      <c r="DTE2" s="104"/>
      <c r="DTF2" s="104"/>
      <c r="DTG2" s="104"/>
      <c r="DTH2" s="104"/>
      <c r="DTI2" s="104"/>
      <c r="DTJ2" s="104"/>
      <c r="DTK2" s="104"/>
      <c r="DTL2" s="104"/>
      <c r="DTM2" s="104"/>
      <c r="DTN2" s="104"/>
      <c r="DTO2" s="104"/>
      <c r="DTP2" s="104"/>
      <c r="DTQ2" s="104"/>
      <c r="DTR2" s="104"/>
      <c r="DTS2" s="104"/>
      <c r="DTT2" s="104"/>
      <c r="DTU2" s="104"/>
      <c r="DTV2" s="104"/>
      <c r="DTW2" s="104"/>
      <c r="DTX2" s="104"/>
      <c r="DTY2" s="104"/>
      <c r="DTZ2" s="104"/>
      <c r="DUA2" s="104"/>
      <c r="DUB2" s="104"/>
      <c r="DUC2" s="104"/>
      <c r="DUD2" s="104"/>
      <c r="DUE2" s="104"/>
      <c r="DUF2" s="104"/>
      <c r="DUG2" s="104"/>
      <c r="DUH2" s="104"/>
      <c r="DUI2" s="104"/>
      <c r="DUJ2" s="104"/>
      <c r="DUK2" s="104"/>
      <c r="DUL2" s="104"/>
      <c r="DUM2" s="104"/>
      <c r="DUN2" s="104"/>
      <c r="DUO2" s="104"/>
      <c r="DUP2" s="104"/>
      <c r="DUQ2" s="104"/>
      <c r="DUR2" s="104"/>
      <c r="DUS2" s="104"/>
      <c r="DUT2" s="104"/>
      <c r="DUU2" s="104"/>
      <c r="DUV2" s="104"/>
      <c r="DUW2" s="104"/>
      <c r="DUX2" s="104"/>
      <c r="DUY2" s="104"/>
      <c r="DUZ2" s="104"/>
      <c r="DVA2" s="104"/>
      <c r="DVB2" s="104"/>
      <c r="DVC2" s="104"/>
      <c r="DVD2" s="104"/>
      <c r="DVE2" s="104"/>
      <c r="DVF2" s="104"/>
      <c r="DVG2" s="104"/>
      <c r="DVH2" s="104"/>
      <c r="DVI2" s="104"/>
      <c r="DVJ2" s="104"/>
      <c r="DVK2" s="104"/>
      <c r="DVL2" s="104"/>
      <c r="DVM2" s="104"/>
      <c r="DVN2" s="104"/>
      <c r="DVO2" s="104"/>
      <c r="DVP2" s="104"/>
      <c r="DVQ2" s="104"/>
      <c r="DVR2" s="104"/>
      <c r="DVS2" s="104"/>
      <c r="DVT2" s="104"/>
      <c r="DVU2" s="104"/>
      <c r="DVV2" s="104"/>
      <c r="DVW2" s="104"/>
      <c r="DVX2" s="104"/>
      <c r="DVY2" s="104"/>
      <c r="DVZ2" s="104"/>
      <c r="DWA2" s="104"/>
      <c r="DWB2" s="104"/>
      <c r="DWC2" s="104"/>
      <c r="DWD2" s="104"/>
      <c r="DWE2" s="104"/>
      <c r="DWF2" s="104"/>
      <c r="DWG2" s="104"/>
      <c r="DWH2" s="104"/>
      <c r="DWI2" s="104"/>
      <c r="DWJ2" s="104"/>
      <c r="DWK2" s="104"/>
      <c r="DWL2" s="104"/>
      <c r="DWM2" s="104"/>
      <c r="DWN2" s="104"/>
      <c r="DWO2" s="104"/>
      <c r="DWP2" s="104"/>
      <c r="DWQ2" s="104"/>
      <c r="DWR2" s="104"/>
      <c r="DWS2" s="104"/>
      <c r="DWT2" s="104"/>
      <c r="DWU2" s="104"/>
      <c r="DWV2" s="104"/>
      <c r="DWW2" s="104"/>
      <c r="DWX2" s="104"/>
      <c r="DWY2" s="104"/>
      <c r="DWZ2" s="104"/>
      <c r="DXA2" s="104"/>
      <c r="DXB2" s="104"/>
      <c r="DXC2" s="104"/>
      <c r="DXD2" s="104"/>
      <c r="DXE2" s="104"/>
      <c r="DXF2" s="104"/>
      <c r="DXG2" s="104"/>
      <c r="DXH2" s="104"/>
      <c r="DXI2" s="104"/>
      <c r="DXJ2" s="104"/>
      <c r="DXK2" s="104"/>
      <c r="DXL2" s="104"/>
      <c r="DXM2" s="104"/>
      <c r="DXN2" s="104"/>
      <c r="DXO2" s="104"/>
      <c r="DXP2" s="104"/>
      <c r="DXQ2" s="104"/>
      <c r="DXR2" s="104"/>
      <c r="DXS2" s="104"/>
      <c r="DXT2" s="104"/>
      <c r="DXU2" s="104"/>
      <c r="DXV2" s="104"/>
      <c r="DXW2" s="104"/>
      <c r="DXX2" s="104"/>
      <c r="DXY2" s="104"/>
      <c r="DXZ2" s="104"/>
      <c r="DYA2" s="104"/>
      <c r="DYB2" s="104"/>
      <c r="DYC2" s="104"/>
      <c r="DYD2" s="104"/>
      <c r="DYE2" s="104"/>
      <c r="DYF2" s="104"/>
      <c r="DYG2" s="104"/>
      <c r="DYH2" s="104"/>
      <c r="DYI2" s="104"/>
      <c r="DYJ2" s="104"/>
      <c r="DYK2" s="104"/>
      <c r="DYL2" s="104"/>
      <c r="DYM2" s="104"/>
      <c r="DYN2" s="104"/>
      <c r="DYO2" s="104"/>
      <c r="DYP2" s="104"/>
      <c r="DYQ2" s="104"/>
      <c r="DYR2" s="104"/>
      <c r="DYS2" s="104"/>
      <c r="DYT2" s="104"/>
      <c r="DYU2" s="104"/>
      <c r="DYV2" s="104"/>
      <c r="DYW2" s="104"/>
      <c r="DYX2" s="104"/>
      <c r="DYY2" s="104"/>
      <c r="DYZ2" s="104"/>
      <c r="DZA2" s="104"/>
      <c r="DZB2" s="104"/>
      <c r="DZC2" s="104"/>
      <c r="DZD2" s="104"/>
      <c r="DZE2" s="104"/>
      <c r="DZF2" s="104"/>
      <c r="DZG2" s="104"/>
      <c r="DZH2" s="104"/>
      <c r="DZI2" s="104"/>
      <c r="DZJ2" s="104"/>
      <c r="DZK2" s="104"/>
      <c r="DZL2" s="104"/>
      <c r="DZM2" s="104"/>
      <c r="DZN2" s="104"/>
      <c r="DZO2" s="104"/>
      <c r="DZP2" s="104"/>
      <c r="DZQ2" s="104"/>
      <c r="DZR2" s="104"/>
      <c r="DZS2" s="104"/>
      <c r="DZT2" s="104"/>
      <c r="DZU2" s="104"/>
      <c r="DZV2" s="104"/>
      <c r="DZW2" s="104"/>
      <c r="DZX2" s="104"/>
      <c r="DZY2" s="104"/>
      <c r="DZZ2" s="104"/>
      <c r="EAA2" s="104"/>
      <c r="EAB2" s="104"/>
      <c r="EAC2" s="104"/>
      <c r="EAD2" s="104"/>
      <c r="EAE2" s="104"/>
      <c r="EAF2" s="104"/>
      <c r="EAG2" s="104"/>
      <c r="EAH2" s="104"/>
      <c r="EAI2" s="104"/>
      <c r="EAJ2" s="104"/>
      <c r="EAK2" s="104"/>
      <c r="EAL2" s="104"/>
      <c r="EAM2" s="104"/>
      <c r="EAN2" s="104"/>
      <c r="EAO2" s="104"/>
      <c r="EAP2" s="104"/>
      <c r="EAQ2" s="104"/>
      <c r="EAR2" s="104"/>
      <c r="EAS2" s="104"/>
      <c r="EAT2" s="104"/>
      <c r="EAU2" s="104"/>
      <c r="EAV2" s="104"/>
      <c r="EAW2" s="104"/>
      <c r="EAX2" s="104"/>
      <c r="EAY2" s="104"/>
      <c r="EAZ2" s="104"/>
      <c r="EBA2" s="104"/>
      <c r="EBB2" s="104"/>
      <c r="EBC2" s="104"/>
      <c r="EBD2" s="104"/>
      <c r="EBE2" s="104"/>
      <c r="EBF2" s="104"/>
      <c r="EBG2" s="104"/>
      <c r="EBH2" s="104"/>
      <c r="EBI2" s="104"/>
      <c r="EBJ2" s="104"/>
      <c r="EBK2" s="104"/>
      <c r="EBL2" s="104"/>
      <c r="EBM2" s="104"/>
      <c r="EBN2" s="104"/>
      <c r="EBO2" s="104"/>
      <c r="EBP2" s="104"/>
      <c r="EBQ2" s="104"/>
      <c r="EBR2" s="104"/>
      <c r="EBS2" s="104"/>
      <c r="EBT2" s="104"/>
      <c r="EBU2" s="104"/>
      <c r="EBV2" s="104"/>
      <c r="EBW2" s="104"/>
      <c r="EBX2" s="104"/>
      <c r="EBY2" s="104"/>
      <c r="EBZ2" s="104"/>
      <c r="ECA2" s="104"/>
      <c r="ECB2" s="104"/>
      <c r="ECC2" s="104"/>
      <c r="ECD2" s="104"/>
      <c r="ECE2" s="104"/>
      <c r="ECF2" s="104"/>
      <c r="ECG2" s="104"/>
      <c r="ECH2" s="104"/>
      <c r="ECI2" s="104"/>
      <c r="ECJ2" s="104"/>
      <c r="ECK2" s="104"/>
      <c r="ECL2" s="104"/>
      <c r="ECM2" s="104"/>
      <c r="ECN2" s="104"/>
      <c r="ECO2" s="104"/>
      <c r="ECP2" s="104"/>
      <c r="ECQ2" s="104"/>
      <c r="ECR2" s="104"/>
      <c r="ECS2" s="104"/>
      <c r="ECT2" s="104"/>
      <c r="ECU2" s="104"/>
      <c r="ECV2" s="104"/>
      <c r="ECW2" s="104"/>
      <c r="ECX2" s="104"/>
      <c r="ECY2" s="104"/>
      <c r="ECZ2" s="104"/>
      <c r="EDA2" s="104"/>
      <c r="EDB2" s="104"/>
      <c r="EDC2" s="104"/>
      <c r="EDD2" s="104"/>
      <c r="EDE2" s="104"/>
      <c r="EDF2" s="104"/>
      <c r="EDG2" s="104"/>
      <c r="EDH2" s="104"/>
      <c r="EDI2" s="104"/>
      <c r="EDJ2" s="104"/>
      <c r="EDK2" s="104"/>
      <c r="EDL2" s="104"/>
      <c r="EDM2" s="104"/>
      <c r="EDN2" s="104"/>
      <c r="EDO2" s="104"/>
      <c r="EDP2" s="104"/>
      <c r="EDQ2" s="104"/>
      <c r="EDR2" s="104"/>
      <c r="EDS2" s="104"/>
      <c r="EDT2" s="104"/>
      <c r="EDU2" s="104"/>
      <c r="EDV2" s="104"/>
      <c r="EDW2" s="104"/>
      <c r="EDX2" s="104"/>
      <c r="EDY2" s="104"/>
      <c r="EDZ2" s="104"/>
      <c r="EEA2" s="104"/>
      <c r="EEB2" s="104"/>
      <c r="EEC2" s="104"/>
      <c r="EED2" s="104"/>
      <c r="EEE2" s="104"/>
      <c r="EEF2" s="104"/>
      <c r="EEG2" s="104"/>
      <c r="EEH2" s="104"/>
      <c r="EEI2" s="104"/>
      <c r="EEJ2" s="104"/>
      <c r="EEK2" s="104"/>
      <c r="EEL2" s="104"/>
      <c r="EEM2" s="104"/>
      <c r="EEN2" s="104"/>
      <c r="EEO2" s="104"/>
      <c r="EEP2" s="104"/>
      <c r="EEQ2" s="104"/>
      <c r="EER2" s="104"/>
      <c r="EES2" s="104"/>
      <c r="EET2" s="104"/>
      <c r="EEU2" s="104"/>
      <c r="EEV2" s="104"/>
      <c r="EEW2" s="104"/>
      <c r="EEX2" s="104"/>
      <c r="EEY2" s="104"/>
      <c r="EEZ2" s="104"/>
      <c r="EFA2" s="104"/>
      <c r="EFB2" s="104"/>
      <c r="EFC2" s="104"/>
      <c r="EFD2" s="104"/>
      <c r="EFE2" s="104"/>
      <c r="EFF2" s="104"/>
      <c r="EFG2" s="104"/>
      <c r="EFH2" s="104"/>
      <c r="EFI2" s="104"/>
      <c r="EFJ2" s="104"/>
      <c r="EFK2" s="104"/>
      <c r="EFL2" s="104"/>
      <c r="EFM2" s="104"/>
      <c r="EFN2" s="104"/>
      <c r="EFO2" s="104"/>
      <c r="EFP2" s="104"/>
      <c r="EFQ2" s="104"/>
      <c r="EFR2" s="104"/>
      <c r="EFS2" s="104"/>
      <c r="EFT2" s="104"/>
      <c r="EFU2" s="104"/>
      <c r="EFV2" s="104"/>
      <c r="EFW2" s="104"/>
      <c r="EFX2" s="104"/>
      <c r="EFY2" s="104"/>
      <c r="EFZ2" s="104"/>
      <c r="EGA2" s="104"/>
      <c r="EGB2" s="104"/>
      <c r="EGC2" s="104"/>
      <c r="EGD2" s="104"/>
      <c r="EGE2" s="104"/>
      <c r="EGF2" s="104"/>
      <c r="EGG2" s="104"/>
      <c r="EGH2" s="104"/>
      <c r="EGI2" s="104"/>
      <c r="EGJ2" s="104"/>
      <c r="EGK2" s="104"/>
      <c r="EGL2" s="104"/>
      <c r="EGM2" s="104"/>
      <c r="EGN2" s="104"/>
      <c r="EGO2" s="104"/>
      <c r="EGP2" s="104"/>
      <c r="EGQ2" s="104"/>
      <c r="EGR2" s="104"/>
      <c r="EGS2" s="104"/>
      <c r="EGT2" s="104"/>
      <c r="EGU2" s="104"/>
      <c r="EGV2" s="104"/>
      <c r="EGW2" s="104"/>
      <c r="EGX2" s="104"/>
      <c r="EGY2" s="104"/>
      <c r="EGZ2" s="104"/>
      <c r="EHA2" s="104"/>
      <c r="EHB2" s="104"/>
      <c r="EHC2" s="104"/>
      <c r="EHD2" s="104"/>
      <c r="EHE2" s="104"/>
      <c r="EHF2" s="104"/>
      <c r="EHG2" s="104"/>
      <c r="EHH2" s="104"/>
      <c r="EHI2" s="104"/>
      <c r="EHJ2" s="104"/>
      <c r="EHK2" s="104"/>
      <c r="EHL2" s="104"/>
      <c r="EHM2" s="104"/>
      <c r="EHN2" s="104"/>
      <c r="EHO2" s="104"/>
      <c r="EHP2" s="104"/>
      <c r="EHQ2" s="104"/>
      <c r="EHR2" s="104"/>
      <c r="EHS2" s="104"/>
      <c r="EHT2" s="104"/>
      <c r="EHU2" s="104"/>
      <c r="EHV2" s="104"/>
      <c r="EHW2" s="104"/>
      <c r="EHX2" s="104"/>
      <c r="EHY2" s="104"/>
      <c r="EHZ2" s="104"/>
      <c r="EIA2" s="104"/>
      <c r="EIB2" s="104"/>
      <c r="EIC2" s="104"/>
      <c r="EID2" s="104"/>
      <c r="EIE2" s="104"/>
      <c r="EIF2" s="104"/>
      <c r="EIG2" s="104"/>
      <c r="EIH2" s="104"/>
      <c r="EII2" s="104"/>
      <c r="EIJ2" s="104"/>
      <c r="EIK2" s="104"/>
      <c r="EIL2" s="104"/>
      <c r="EIM2" s="104"/>
      <c r="EIN2" s="104"/>
      <c r="EIO2" s="104"/>
      <c r="EIP2" s="104"/>
      <c r="EIQ2" s="104"/>
      <c r="EIR2" s="104"/>
      <c r="EIS2" s="104"/>
      <c r="EIT2" s="104"/>
      <c r="EIU2" s="104"/>
      <c r="EIV2" s="104"/>
      <c r="EIW2" s="104"/>
      <c r="EIX2" s="104"/>
      <c r="EIY2" s="104"/>
      <c r="EIZ2" s="104"/>
      <c r="EJA2" s="104"/>
      <c r="EJB2" s="104"/>
      <c r="EJC2" s="104"/>
      <c r="EJD2" s="104"/>
      <c r="EJE2" s="104"/>
      <c r="EJF2" s="104"/>
      <c r="EJG2" s="104"/>
      <c r="EJH2" s="104"/>
      <c r="EJI2" s="104"/>
      <c r="EJJ2" s="104"/>
      <c r="EJK2" s="104"/>
      <c r="EJL2" s="104"/>
      <c r="EJM2" s="104"/>
      <c r="EJN2" s="104"/>
      <c r="EJO2" s="104"/>
      <c r="EJP2" s="104"/>
      <c r="EJQ2" s="104"/>
      <c r="EJR2" s="104"/>
      <c r="EJS2" s="104"/>
      <c r="EJT2" s="104"/>
      <c r="EJU2" s="104"/>
      <c r="EJV2" s="104"/>
      <c r="EJW2" s="104"/>
      <c r="EJX2" s="104"/>
      <c r="EJY2" s="104"/>
      <c r="EJZ2" s="104"/>
      <c r="EKA2" s="104"/>
      <c r="EKB2" s="104"/>
      <c r="EKC2" s="104"/>
      <c r="EKD2" s="104"/>
      <c r="EKE2" s="104"/>
      <c r="EKF2" s="104"/>
      <c r="EKG2" s="104"/>
      <c r="EKH2" s="104"/>
      <c r="EKI2" s="104"/>
      <c r="EKJ2" s="104"/>
      <c r="EKK2" s="104"/>
      <c r="EKL2" s="104"/>
      <c r="EKM2" s="104"/>
      <c r="EKN2" s="104"/>
      <c r="EKO2" s="104"/>
      <c r="EKP2" s="104"/>
      <c r="EKQ2" s="104"/>
      <c r="EKR2" s="104"/>
      <c r="EKS2" s="104"/>
      <c r="EKT2" s="104"/>
      <c r="EKU2" s="104"/>
      <c r="EKV2" s="104"/>
      <c r="EKW2" s="104"/>
      <c r="EKX2" s="104"/>
      <c r="EKY2" s="104"/>
      <c r="EKZ2" s="104"/>
      <c r="ELA2" s="104"/>
      <c r="ELB2" s="104"/>
      <c r="ELC2" s="104"/>
      <c r="ELD2" s="104"/>
      <c r="ELE2" s="104"/>
      <c r="ELF2" s="104"/>
      <c r="ELG2" s="104"/>
      <c r="ELH2" s="104"/>
      <c r="ELI2" s="104"/>
      <c r="ELJ2" s="104"/>
      <c r="ELK2" s="104"/>
      <c r="ELL2" s="104"/>
      <c r="ELM2" s="104"/>
      <c r="ELN2" s="104"/>
      <c r="ELO2" s="104"/>
      <c r="ELP2" s="104"/>
      <c r="ELQ2" s="104"/>
      <c r="ELR2" s="104"/>
      <c r="ELS2" s="104"/>
      <c r="ELT2" s="104"/>
      <c r="ELU2" s="104"/>
      <c r="ELV2" s="104"/>
      <c r="ELW2" s="104"/>
      <c r="ELX2" s="104"/>
      <c r="ELY2" s="104"/>
      <c r="ELZ2" s="104"/>
      <c r="EMA2" s="104"/>
      <c r="EMB2" s="104"/>
      <c r="EMC2" s="104"/>
      <c r="EMD2" s="104"/>
      <c r="EME2" s="104"/>
      <c r="EMF2" s="104"/>
      <c r="EMG2" s="104"/>
      <c r="EMH2" s="104"/>
      <c r="EMI2" s="104"/>
      <c r="EMJ2" s="104"/>
      <c r="EMK2" s="104"/>
      <c r="EML2" s="104"/>
      <c r="EMM2" s="104"/>
      <c r="EMN2" s="104"/>
      <c r="EMO2" s="104"/>
      <c r="EMP2" s="104"/>
      <c r="EMQ2" s="104"/>
      <c r="EMR2" s="104"/>
      <c r="EMS2" s="104"/>
      <c r="EMT2" s="104"/>
      <c r="EMU2" s="104"/>
      <c r="EMV2" s="104"/>
      <c r="EMW2" s="104"/>
      <c r="EMX2" s="104"/>
      <c r="EMY2" s="104"/>
      <c r="EMZ2" s="104"/>
      <c r="ENA2" s="104"/>
      <c r="ENB2" s="104"/>
      <c r="ENC2" s="104"/>
      <c r="END2" s="104"/>
      <c r="ENE2" s="104"/>
      <c r="ENF2" s="104"/>
      <c r="ENG2" s="104"/>
      <c r="ENH2" s="104"/>
      <c r="ENI2" s="104"/>
      <c r="ENJ2" s="104"/>
      <c r="ENK2" s="104"/>
      <c r="ENL2" s="104"/>
      <c r="ENM2" s="104"/>
      <c r="ENN2" s="104"/>
      <c r="ENO2" s="104"/>
      <c r="ENP2" s="104"/>
      <c r="ENQ2" s="104"/>
      <c r="ENR2" s="104"/>
      <c r="ENS2" s="104"/>
      <c r="ENT2" s="104"/>
      <c r="ENU2" s="104"/>
      <c r="ENV2" s="104"/>
      <c r="ENW2" s="104"/>
      <c r="ENX2" s="104"/>
      <c r="ENY2" s="104"/>
      <c r="ENZ2" s="104"/>
      <c r="EOA2" s="104"/>
      <c r="EOB2" s="104"/>
      <c r="EOC2" s="104"/>
      <c r="EOD2" s="104"/>
      <c r="EOE2" s="104"/>
      <c r="EOF2" s="104"/>
      <c r="EOG2" s="104"/>
      <c r="EOH2" s="104"/>
      <c r="EOI2" s="104"/>
      <c r="EOJ2" s="104"/>
      <c r="EOK2" s="104"/>
      <c r="EOL2" s="104"/>
      <c r="EOM2" s="104"/>
      <c r="EON2" s="104"/>
      <c r="EOO2" s="104"/>
      <c r="EOP2" s="104"/>
      <c r="EOQ2" s="104"/>
      <c r="EOR2" s="104"/>
      <c r="EOS2" s="104"/>
      <c r="EOT2" s="104"/>
      <c r="EOU2" s="104"/>
      <c r="EOV2" s="104"/>
      <c r="EOW2" s="104"/>
      <c r="EOX2" s="104"/>
      <c r="EOY2" s="104"/>
      <c r="EOZ2" s="104"/>
      <c r="EPA2" s="104"/>
      <c r="EPB2" s="104"/>
      <c r="EPC2" s="104"/>
      <c r="EPD2" s="104"/>
      <c r="EPE2" s="104"/>
      <c r="EPF2" s="104"/>
      <c r="EPG2" s="104"/>
      <c r="EPH2" s="104"/>
      <c r="EPI2" s="104"/>
      <c r="EPJ2" s="104"/>
      <c r="EPK2" s="104"/>
      <c r="EPL2" s="104"/>
      <c r="EPM2" s="104"/>
      <c r="EPN2" s="104"/>
      <c r="EPO2" s="104"/>
      <c r="EPP2" s="104"/>
      <c r="EPQ2" s="104"/>
      <c r="EPR2" s="104"/>
      <c r="EPS2" s="104"/>
      <c r="EPT2" s="104"/>
      <c r="EPU2" s="104"/>
      <c r="EPV2" s="104"/>
      <c r="EPW2" s="104"/>
      <c r="EPX2" s="104"/>
      <c r="EPY2" s="104"/>
      <c r="EPZ2" s="104"/>
      <c r="EQA2" s="104"/>
      <c r="EQB2" s="104"/>
      <c r="EQC2" s="104"/>
      <c r="EQD2" s="104"/>
      <c r="EQE2" s="104"/>
      <c r="EQF2" s="104"/>
      <c r="EQG2" s="104"/>
      <c r="EQH2" s="104"/>
      <c r="EQI2" s="104"/>
      <c r="EQJ2" s="104"/>
      <c r="EQK2" s="104"/>
      <c r="EQL2" s="104"/>
      <c r="EQM2" s="104"/>
      <c r="EQN2" s="104"/>
      <c r="EQO2" s="104"/>
      <c r="EQP2" s="104"/>
      <c r="EQQ2" s="104"/>
      <c r="EQR2" s="104"/>
      <c r="EQS2" s="104"/>
      <c r="EQT2" s="104"/>
      <c r="EQU2" s="104"/>
      <c r="EQV2" s="104"/>
      <c r="EQW2" s="104"/>
      <c r="EQX2" s="104"/>
      <c r="EQY2" s="104"/>
      <c r="EQZ2" s="104"/>
      <c r="ERA2" s="104"/>
      <c r="ERB2" s="104"/>
      <c r="ERC2" s="104"/>
      <c r="ERD2" s="104"/>
      <c r="ERE2" s="104"/>
      <c r="ERF2" s="104"/>
      <c r="ERG2" s="104"/>
      <c r="ERH2" s="104"/>
      <c r="ERI2" s="104"/>
      <c r="ERJ2" s="104"/>
      <c r="ERK2" s="104"/>
      <c r="ERL2" s="104"/>
      <c r="ERM2" s="104"/>
      <c r="ERN2" s="104"/>
      <c r="ERO2" s="104"/>
      <c r="ERP2" s="104"/>
      <c r="ERQ2" s="104"/>
      <c r="ERR2" s="104"/>
      <c r="ERS2" s="104"/>
      <c r="ERT2" s="104"/>
      <c r="ERU2" s="104"/>
      <c r="ERV2" s="104"/>
      <c r="ERW2" s="104"/>
      <c r="ERX2" s="104"/>
      <c r="ERY2" s="104"/>
      <c r="ERZ2" s="104"/>
      <c r="ESA2" s="104"/>
      <c r="ESB2" s="104"/>
      <c r="ESC2" s="104"/>
      <c r="ESD2" s="104"/>
      <c r="ESE2" s="104"/>
      <c r="ESF2" s="104"/>
      <c r="ESG2" s="104"/>
      <c r="ESH2" s="104"/>
      <c r="ESI2" s="104"/>
      <c r="ESJ2" s="104"/>
      <c r="ESK2" s="104"/>
      <c r="ESL2" s="104"/>
      <c r="ESM2" s="104"/>
      <c r="ESN2" s="104"/>
      <c r="ESO2" s="104"/>
      <c r="ESP2" s="104"/>
      <c r="ESQ2" s="104"/>
      <c r="ESR2" s="104"/>
      <c r="ESS2" s="104"/>
      <c r="EST2" s="104"/>
      <c r="ESU2" s="104"/>
      <c r="ESV2" s="104"/>
      <c r="ESW2" s="104"/>
      <c r="ESX2" s="104"/>
      <c r="ESY2" s="104"/>
      <c r="ESZ2" s="104"/>
      <c r="ETA2" s="104"/>
      <c r="ETB2" s="104"/>
      <c r="ETC2" s="104"/>
      <c r="ETD2" s="104"/>
      <c r="ETE2" s="104"/>
      <c r="ETF2" s="104"/>
      <c r="ETG2" s="104"/>
      <c r="ETH2" s="104"/>
      <c r="ETI2" s="104"/>
      <c r="ETJ2" s="104"/>
      <c r="ETK2" s="104"/>
      <c r="ETL2" s="104"/>
      <c r="ETM2" s="104"/>
      <c r="ETN2" s="104"/>
      <c r="ETO2" s="104"/>
      <c r="ETP2" s="104"/>
      <c r="ETQ2" s="104"/>
      <c r="ETR2" s="104"/>
      <c r="ETS2" s="104"/>
      <c r="ETT2" s="104"/>
      <c r="ETU2" s="104"/>
      <c r="ETV2" s="104"/>
      <c r="ETW2" s="104"/>
      <c r="ETX2" s="104"/>
      <c r="ETY2" s="104"/>
      <c r="ETZ2" s="104"/>
      <c r="EUA2" s="104"/>
      <c r="EUB2" s="104"/>
      <c r="EUC2" s="104"/>
      <c r="EUD2" s="104"/>
      <c r="EUE2" s="104"/>
      <c r="EUF2" s="104"/>
      <c r="EUG2" s="104"/>
      <c r="EUH2" s="104"/>
      <c r="EUI2" s="104"/>
      <c r="EUJ2" s="104"/>
      <c r="EUK2" s="104"/>
      <c r="EUL2" s="104"/>
      <c r="EUM2" s="104"/>
      <c r="EUN2" s="104"/>
      <c r="EUO2" s="104"/>
      <c r="EUP2" s="104"/>
      <c r="EUQ2" s="104"/>
      <c r="EUR2" s="104"/>
      <c r="EUS2" s="104"/>
      <c r="EUT2" s="104"/>
      <c r="EUU2" s="104"/>
      <c r="EUV2" s="104"/>
      <c r="EUW2" s="104"/>
      <c r="EUX2" s="104"/>
      <c r="EUY2" s="104"/>
      <c r="EUZ2" s="104"/>
      <c r="EVA2" s="104"/>
      <c r="EVB2" s="104"/>
      <c r="EVC2" s="104"/>
      <c r="EVD2" s="104"/>
      <c r="EVE2" s="104"/>
      <c r="EVF2" s="104"/>
      <c r="EVG2" s="104"/>
      <c r="EVH2" s="104"/>
      <c r="EVI2" s="104"/>
      <c r="EVJ2" s="104"/>
      <c r="EVK2" s="104"/>
      <c r="EVL2" s="104"/>
      <c r="EVM2" s="104"/>
      <c r="EVN2" s="104"/>
      <c r="EVO2" s="104"/>
      <c r="EVP2" s="104"/>
      <c r="EVQ2" s="104"/>
      <c r="EVR2" s="104"/>
      <c r="EVS2" s="104"/>
      <c r="EVT2" s="104"/>
      <c r="EVU2" s="104"/>
      <c r="EVV2" s="104"/>
      <c r="EVW2" s="104"/>
      <c r="EVX2" s="104"/>
      <c r="EVY2" s="104"/>
      <c r="EVZ2" s="104"/>
      <c r="EWA2" s="104"/>
      <c r="EWB2" s="104"/>
      <c r="EWC2" s="104"/>
      <c r="EWD2" s="104"/>
      <c r="EWE2" s="104"/>
      <c r="EWF2" s="104"/>
      <c r="EWG2" s="104"/>
      <c r="EWH2" s="104"/>
      <c r="EWI2" s="104"/>
      <c r="EWJ2" s="104"/>
      <c r="EWK2" s="104"/>
      <c r="EWL2" s="104"/>
      <c r="EWM2" s="104"/>
      <c r="EWN2" s="104"/>
      <c r="EWO2" s="104"/>
      <c r="EWP2" s="104"/>
      <c r="EWQ2" s="104"/>
      <c r="EWR2" s="104"/>
      <c r="EWS2" s="104"/>
      <c r="EWT2" s="104"/>
      <c r="EWU2" s="104"/>
      <c r="EWV2" s="104"/>
      <c r="EWW2" s="104"/>
      <c r="EWX2" s="104"/>
      <c r="EWY2" s="104"/>
      <c r="EWZ2" s="104"/>
      <c r="EXA2" s="104"/>
      <c r="EXB2" s="104"/>
      <c r="EXC2" s="104"/>
      <c r="EXD2" s="104"/>
      <c r="EXE2" s="104"/>
      <c r="EXF2" s="104"/>
      <c r="EXG2" s="104"/>
      <c r="EXH2" s="104"/>
      <c r="EXI2" s="104"/>
      <c r="EXJ2" s="104"/>
      <c r="EXK2" s="104"/>
      <c r="EXL2" s="104"/>
      <c r="EXM2" s="104"/>
      <c r="EXN2" s="104"/>
      <c r="EXO2" s="104"/>
      <c r="EXP2" s="104"/>
      <c r="EXQ2" s="104"/>
      <c r="EXR2" s="104"/>
      <c r="EXS2" s="104"/>
      <c r="EXT2" s="104"/>
      <c r="EXU2" s="104"/>
      <c r="EXV2" s="104"/>
      <c r="EXW2" s="104"/>
      <c r="EXX2" s="104"/>
      <c r="EXY2" s="104"/>
      <c r="EXZ2" s="104"/>
      <c r="EYA2" s="104"/>
      <c r="EYB2" s="104"/>
      <c r="EYC2" s="104"/>
      <c r="EYD2" s="104"/>
      <c r="EYE2" s="104"/>
      <c r="EYF2" s="104"/>
      <c r="EYG2" s="104"/>
      <c r="EYH2" s="104"/>
      <c r="EYI2" s="104"/>
      <c r="EYJ2" s="104"/>
      <c r="EYK2" s="104"/>
      <c r="EYL2" s="104"/>
      <c r="EYM2" s="104"/>
      <c r="EYN2" s="104"/>
      <c r="EYO2" s="104"/>
      <c r="EYP2" s="104"/>
      <c r="EYQ2" s="104"/>
      <c r="EYR2" s="104"/>
      <c r="EYS2" s="104"/>
      <c r="EYT2" s="104"/>
      <c r="EYU2" s="104"/>
      <c r="EYV2" s="104"/>
      <c r="EYW2" s="104"/>
      <c r="EYX2" s="104"/>
      <c r="EYY2" s="104"/>
      <c r="EYZ2" s="104"/>
      <c r="EZA2" s="104"/>
      <c r="EZB2" s="104"/>
      <c r="EZC2" s="104"/>
      <c r="EZD2" s="104"/>
      <c r="EZE2" s="104"/>
      <c r="EZF2" s="104"/>
      <c r="EZG2" s="104"/>
      <c r="EZH2" s="104"/>
      <c r="EZI2" s="104"/>
      <c r="EZJ2" s="104"/>
      <c r="EZK2" s="104"/>
      <c r="EZL2" s="104"/>
      <c r="EZM2" s="104"/>
      <c r="EZN2" s="104"/>
      <c r="EZO2" s="104"/>
      <c r="EZP2" s="104"/>
      <c r="EZQ2" s="104"/>
      <c r="EZR2" s="104"/>
      <c r="EZS2" s="104"/>
      <c r="EZT2" s="104"/>
      <c r="EZU2" s="104"/>
      <c r="EZV2" s="104"/>
      <c r="EZW2" s="104"/>
      <c r="EZX2" s="104"/>
      <c r="EZY2" s="104"/>
      <c r="EZZ2" s="104"/>
      <c r="FAA2" s="104"/>
      <c r="FAB2" s="104"/>
      <c r="FAC2" s="104"/>
      <c r="FAD2" s="104"/>
      <c r="FAE2" s="104"/>
      <c r="FAF2" s="104"/>
      <c r="FAG2" s="104"/>
      <c r="FAH2" s="104"/>
      <c r="FAI2" s="104"/>
      <c r="FAJ2" s="104"/>
      <c r="FAK2" s="104"/>
      <c r="FAL2" s="104"/>
      <c r="FAM2" s="104"/>
      <c r="FAN2" s="104"/>
      <c r="FAO2" s="104"/>
      <c r="FAP2" s="104"/>
      <c r="FAQ2" s="104"/>
      <c r="FAR2" s="104"/>
      <c r="FAS2" s="104"/>
      <c r="FAT2" s="104"/>
      <c r="FAU2" s="104"/>
      <c r="FAV2" s="104"/>
      <c r="FAW2" s="104"/>
      <c r="FAX2" s="104"/>
      <c r="FAY2" s="104"/>
      <c r="FAZ2" s="104"/>
      <c r="FBA2" s="104"/>
      <c r="FBB2" s="104"/>
      <c r="FBC2" s="104"/>
      <c r="FBD2" s="104"/>
      <c r="FBE2" s="104"/>
      <c r="FBF2" s="104"/>
      <c r="FBG2" s="104"/>
      <c r="FBH2" s="104"/>
      <c r="FBI2" s="104"/>
      <c r="FBJ2" s="104"/>
      <c r="FBK2" s="104"/>
      <c r="FBL2" s="104"/>
      <c r="FBM2" s="104"/>
      <c r="FBN2" s="104"/>
      <c r="FBO2" s="104"/>
      <c r="FBP2" s="104"/>
      <c r="FBQ2" s="104"/>
      <c r="FBR2" s="104"/>
      <c r="FBS2" s="104"/>
      <c r="FBT2" s="104"/>
      <c r="FBU2" s="104"/>
      <c r="FBV2" s="104"/>
      <c r="FBW2" s="104"/>
      <c r="FBX2" s="104"/>
      <c r="FBY2" s="104"/>
      <c r="FBZ2" s="104"/>
      <c r="FCA2" s="104"/>
      <c r="FCB2" s="104"/>
      <c r="FCC2" s="104"/>
      <c r="FCD2" s="104"/>
      <c r="FCE2" s="104"/>
      <c r="FCF2" s="104"/>
      <c r="FCG2" s="104"/>
      <c r="FCH2" s="104"/>
      <c r="FCI2" s="104"/>
      <c r="FCJ2" s="104"/>
      <c r="FCK2" s="104"/>
      <c r="FCL2" s="104"/>
      <c r="FCM2" s="104"/>
      <c r="FCN2" s="104"/>
      <c r="FCO2" s="104"/>
      <c r="FCP2" s="104"/>
      <c r="FCQ2" s="104"/>
      <c r="FCR2" s="104"/>
      <c r="FCS2" s="104"/>
      <c r="FCT2" s="104"/>
      <c r="FCU2" s="104"/>
      <c r="FCV2" s="104"/>
      <c r="FCW2" s="104"/>
      <c r="FCX2" s="104"/>
      <c r="FCY2" s="104"/>
      <c r="FCZ2" s="104"/>
      <c r="FDA2" s="104"/>
      <c r="FDB2" s="104"/>
      <c r="FDC2" s="104"/>
      <c r="FDD2" s="104"/>
      <c r="FDE2" s="104"/>
      <c r="FDF2" s="104"/>
      <c r="FDG2" s="104"/>
      <c r="FDH2" s="104"/>
      <c r="FDI2" s="104"/>
      <c r="FDJ2" s="104"/>
      <c r="FDK2" s="104"/>
      <c r="FDL2" s="104"/>
      <c r="FDM2" s="104"/>
      <c r="FDN2" s="104"/>
      <c r="FDO2" s="104"/>
      <c r="FDP2" s="104"/>
      <c r="FDQ2" s="104"/>
      <c r="FDR2" s="104"/>
      <c r="FDS2" s="104"/>
      <c r="FDT2" s="104"/>
      <c r="FDU2" s="104"/>
      <c r="FDV2" s="104"/>
      <c r="FDW2" s="104"/>
      <c r="FDX2" s="104"/>
      <c r="FDY2" s="104"/>
      <c r="FDZ2" s="104"/>
      <c r="FEA2" s="104"/>
      <c r="FEB2" s="104"/>
      <c r="FEC2" s="104"/>
      <c r="FED2" s="104"/>
      <c r="FEE2" s="104"/>
      <c r="FEF2" s="104"/>
      <c r="FEG2" s="104"/>
      <c r="FEH2" s="104"/>
      <c r="FEI2" s="104"/>
      <c r="FEJ2" s="104"/>
      <c r="FEK2" s="104"/>
      <c r="FEL2" s="104"/>
      <c r="FEM2" s="104"/>
      <c r="FEN2" s="104"/>
      <c r="FEO2" s="104"/>
      <c r="FEP2" s="104"/>
      <c r="FEQ2" s="104"/>
      <c r="FER2" s="104"/>
      <c r="FES2" s="104"/>
      <c r="FET2" s="104"/>
      <c r="FEU2" s="104"/>
      <c r="FEV2" s="104"/>
      <c r="FEW2" s="104"/>
      <c r="FEX2" s="104"/>
      <c r="FEY2" s="104"/>
      <c r="FEZ2" s="104"/>
      <c r="FFA2" s="104"/>
      <c r="FFB2" s="104"/>
      <c r="FFC2" s="104"/>
      <c r="FFD2" s="104"/>
      <c r="FFE2" s="104"/>
      <c r="FFF2" s="104"/>
      <c r="FFG2" s="104"/>
      <c r="FFH2" s="104"/>
      <c r="FFI2" s="104"/>
      <c r="FFJ2" s="104"/>
      <c r="FFK2" s="104"/>
      <c r="FFL2" s="104"/>
      <c r="FFM2" s="104"/>
      <c r="FFN2" s="104"/>
      <c r="FFO2" s="104"/>
      <c r="FFP2" s="104"/>
      <c r="FFQ2" s="104"/>
      <c r="FFR2" s="104"/>
      <c r="FFS2" s="104"/>
      <c r="FFT2" s="104"/>
      <c r="FFU2" s="104"/>
      <c r="FFV2" s="104"/>
      <c r="FFW2" s="104"/>
      <c r="FFX2" s="104"/>
      <c r="FFY2" s="104"/>
      <c r="FFZ2" s="104"/>
      <c r="FGA2" s="104"/>
      <c r="FGB2" s="104"/>
      <c r="FGC2" s="104"/>
      <c r="FGD2" s="104"/>
      <c r="FGE2" s="104"/>
      <c r="FGF2" s="104"/>
      <c r="FGG2" s="104"/>
      <c r="FGH2" s="104"/>
      <c r="FGI2" s="104"/>
      <c r="FGJ2" s="104"/>
      <c r="FGK2" s="104"/>
      <c r="FGL2" s="104"/>
      <c r="FGM2" s="104"/>
      <c r="FGN2" s="104"/>
      <c r="FGO2" s="104"/>
      <c r="FGP2" s="104"/>
      <c r="FGQ2" s="104"/>
      <c r="FGR2" s="104"/>
      <c r="FGS2" s="104"/>
      <c r="FGT2" s="104"/>
      <c r="FGU2" s="104"/>
      <c r="FGV2" s="104"/>
      <c r="FGW2" s="104"/>
      <c r="FGX2" s="104"/>
      <c r="FGY2" s="104"/>
      <c r="FGZ2" s="104"/>
      <c r="FHA2" s="104"/>
      <c r="FHB2" s="104"/>
      <c r="FHC2" s="104"/>
      <c r="FHD2" s="104"/>
      <c r="FHE2" s="104"/>
      <c r="FHF2" s="104"/>
      <c r="FHG2" s="104"/>
      <c r="FHH2" s="104"/>
      <c r="FHI2" s="104"/>
      <c r="FHJ2" s="104"/>
      <c r="FHK2" s="104"/>
      <c r="FHL2" s="104"/>
      <c r="FHM2" s="104"/>
      <c r="FHN2" s="104"/>
      <c r="FHO2" s="104"/>
      <c r="FHP2" s="104"/>
      <c r="FHQ2" s="104"/>
      <c r="FHR2" s="104"/>
      <c r="FHS2" s="104"/>
      <c r="FHT2" s="104"/>
      <c r="FHU2" s="104"/>
      <c r="FHV2" s="104"/>
      <c r="FHW2" s="104"/>
      <c r="FHX2" s="104"/>
      <c r="FHY2" s="104"/>
      <c r="FHZ2" s="104"/>
      <c r="FIA2" s="104"/>
      <c r="FIB2" s="104"/>
      <c r="FIC2" s="104"/>
      <c r="FID2" s="104"/>
      <c r="FIE2" s="104"/>
      <c r="FIF2" s="104"/>
      <c r="FIG2" s="104"/>
      <c r="FIH2" s="104"/>
      <c r="FII2" s="104"/>
      <c r="FIJ2" s="104"/>
      <c r="FIK2" s="104"/>
      <c r="FIL2" s="104"/>
      <c r="FIM2" s="104"/>
      <c r="FIN2" s="104"/>
      <c r="FIO2" s="104"/>
      <c r="FIP2" s="104"/>
      <c r="FIQ2" s="104"/>
      <c r="FIR2" s="104"/>
      <c r="FIS2" s="104"/>
      <c r="FIT2" s="104"/>
      <c r="FIU2" s="104"/>
      <c r="FIV2" s="104"/>
      <c r="FIW2" s="104"/>
      <c r="FIX2" s="104"/>
      <c r="FIY2" s="104"/>
      <c r="FIZ2" s="104"/>
      <c r="FJA2" s="104"/>
      <c r="FJB2" s="104"/>
      <c r="FJC2" s="104"/>
      <c r="FJD2" s="104"/>
      <c r="FJE2" s="104"/>
      <c r="FJF2" s="104"/>
      <c r="FJG2" s="104"/>
      <c r="FJH2" s="104"/>
      <c r="FJI2" s="104"/>
      <c r="FJJ2" s="104"/>
      <c r="FJK2" s="104"/>
      <c r="FJL2" s="104"/>
      <c r="FJM2" s="104"/>
      <c r="FJN2" s="104"/>
      <c r="FJO2" s="104"/>
      <c r="FJP2" s="104"/>
      <c r="FJQ2" s="104"/>
      <c r="FJR2" s="104"/>
      <c r="FJS2" s="104"/>
      <c r="FJT2" s="104"/>
      <c r="FJU2" s="104"/>
      <c r="FJV2" s="104"/>
      <c r="FJW2" s="104"/>
      <c r="FJX2" s="104"/>
      <c r="FJY2" s="104"/>
      <c r="FJZ2" s="104"/>
      <c r="FKA2" s="104"/>
      <c r="FKB2" s="104"/>
      <c r="FKC2" s="104"/>
      <c r="FKD2" s="104"/>
      <c r="FKE2" s="104"/>
      <c r="FKF2" s="104"/>
      <c r="FKG2" s="104"/>
      <c r="FKH2" s="104"/>
      <c r="FKI2" s="104"/>
      <c r="FKJ2" s="104"/>
      <c r="FKK2" s="104"/>
      <c r="FKL2" s="104"/>
      <c r="FKM2" s="104"/>
      <c r="FKN2" s="104"/>
      <c r="FKO2" s="104"/>
      <c r="FKP2" s="104"/>
      <c r="FKQ2" s="104"/>
      <c r="FKR2" s="104"/>
      <c r="FKS2" s="104"/>
      <c r="FKT2" s="104"/>
      <c r="FKU2" s="104"/>
      <c r="FKV2" s="104"/>
      <c r="FKW2" s="104"/>
      <c r="FKX2" s="104"/>
      <c r="FKY2" s="104"/>
      <c r="FKZ2" s="104"/>
      <c r="FLA2" s="104"/>
      <c r="FLB2" s="104"/>
      <c r="FLC2" s="104"/>
      <c r="FLD2" s="104"/>
      <c r="FLE2" s="104"/>
      <c r="FLF2" s="104"/>
      <c r="FLG2" s="104"/>
      <c r="FLH2" s="104"/>
      <c r="FLI2" s="104"/>
      <c r="FLJ2" s="104"/>
      <c r="FLK2" s="104"/>
      <c r="FLL2" s="104"/>
      <c r="FLM2" s="104"/>
      <c r="FLN2" s="104"/>
      <c r="FLO2" s="104"/>
      <c r="FLP2" s="104"/>
      <c r="FLQ2" s="104"/>
      <c r="FLR2" s="104"/>
      <c r="FLS2" s="104"/>
      <c r="FLT2" s="104"/>
      <c r="FLU2" s="104"/>
      <c r="FLV2" s="104"/>
      <c r="FLW2" s="104"/>
      <c r="FLX2" s="104"/>
      <c r="FLY2" s="104"/>
      <c r="FLZ2" s="104"/>
      <c r="FMA2" s="104"/>
      <c r="FMB2" s="104"/>
      <c r="FMC2" s="104"/>
      <c r="FMD2" s="104"/>
      <c r="FME2" s="104"/>
      <c r="FMF2" s="104"/>
      <c r="FMG2" s="104"/>
      <c r="FMH2" s="104"/>
      <c r="FMI2" s="104"/>
      <c r="FMJ2" s="104"/>
      <c r="FMK2" s="104"/>
      <c r="FML2" s="104"/>
      <c r="FMM2" s="104"/>
      <c r="FMN2" s="104"/>
      <c r="FMO2" s="104"/>
      <c r="FMP2" s="104"/>
      <c r="FMQ2" s="104"/>
      <c r="FMR2" s="104"/>
      <c r="FMS2" s="104"/>
      <c r="FMT2" s="104"/>
      <c r="FMU2" s="104"/>
      <c r="FMV2" s="104"/>
      <c r="FMW2" s="104"/>
      <c r="FMX2" s="104"/>
      <c r="FMY2" s="104"/>
      <c r="FMZ2" s="104"/>
      <c r="FNA2" s="104"/>
      <c r="FNB2" s="104"/>
      <c r="FNC2" s="104"/>
      <c r="FND2" s="104"/>
      <c r="FNE2" s="104"/>
      <c r="FNF2" s="104"/>
      <c r="FNG2" s="104"/>
      <c r="FNH2" s="104"/>
      <c r="FNI2" s="104"/>
      <c r="FNJ2" s="104"/>
      <c r="FNK2" s="104"/>
      <c r="FNL2" s="104"/>
      <c r="FNM2" s="104"/>
      <c r="FNN2" s="104"/>
      <c r="FNO2" s="104"/>
      <c r="FNP2" s="104"/>
      <c r="FNQ2" s="104"/>
      <c r="FNR2" s="104"/>
      <c r="FNS2" s="104"/>
      <c r="FNT2" s="104"/>
      <c r="FNU2" s="104"/>
      <c r="FNV2" s="104"/>
      <c r="FNW2" s="104"/>
      <c r="FNX2" s="104"/>
      <c r="FNY2" s="104"/>
      <c r="FNZ2" s="104"/>
      <c r="FOA2" s="104"/>
      <c r="FOB2" s="104"/>
      <c r="FOC2" s="104"/>
      <c r="FOD2" s="104"/>
      <c r="FOE2" s="104"/>
      <c r="FOF2" s="104"/>
      <c r="FOG2" s="104"/>
      <c r="FOH2" s="104"/>
      <c r="FOI2" s="104"/>
      <c r="FOJ2" s="104"/>
      <c r="FOK2" s="104"/>
      <c r="FOL2" s="104"/>
      <c r="FOM2" s="104"/>
      <c r="FON2" s="104"/>
      <c r="FOO2" s="104"/>
      <c r="FOP2" s="104"/>
      <c r="FOQ2" s="104"/>
      <c r="FOR2" s="104"/>
      <c r="FOS2" s="104"/>
      <c r="FOT2" s="104"/>
      <c r="FOU2" s="104"/>
      <c r="FOV2" s="104"/>
      <c r="FOW2" s="104"/>
      <c r="FOX2" s="104"/>
      <c r="FOY2" s="104"/>
      <c r="FOZ2" s="104"/>
      <c r="FPA2" s="104"/>
      <c r="FPB2" s="104"/>
      <c r="FPC2" s="104"/>
      <c r="FPD2" s="104"/>
      <c r="FPE2" s="104"/>
      <c r="FPF2" s="104"/>
      <c r="FPG2" s="104"/>
      <c r="FPH2" s="104"/>
      <c r="FPI2" s="104"/>
      <c r="FPJ2" s="104"/>
      <c r="FPK2" s="104"/>
      <c r="FPL2" s="104"/>
      <c r="FPM2" s="104"/>
      <c r="FPN2" s="104"/>
      <c r="FPO2" s="104"/>
      <c r="FPP2" s="104"/>
      <c r="FPQ2" s="104"/>
      <c r="FPR2" s="104"/>
      <c r="FPS2" s="104"/>
      <c r="FPT2" s="104"/>
      <c r="FPU2" s="104"/>
      <c r="FPV2" s="104"/>
      <c r="FPW2" s="104"/>
      <c r="FPX2" s="104"/>
      <c r="FPY2" s="104"/>
      <c r="FPZ2" s="104"/>
      <c r="FQA2" s="104"/>
      <c r="FQB2" s="104"/>
      <c r="FQC2" s="104"/>
      <c r="FQD2" s="104"/>
      <c r="FQE2" s="104"/>
      <c r="FQF2" s="104"/>
      <c r="FQG2" s="104"/>
      <c r="FQH2" s="104"/>
      <c r="FQI2" s="104"/>
      <c r="FQJ2" s="104"/>
      <c r="FQK2" s="104"/>
      <c r="FQL2" s="104"/>
      <c r="FQM2" s="104"/>
      <c r="FQN2" s="104"/>
      <c r="FQO2" s="104"/>
      <c r="FQP2" s="104"/>
      <c r="FQQ2" s="104"/>
      <c r="FQR2" s="104"/>
      <c r="FQS2" s="104"/>
      <c r="FQT2" s="104"/>
      <c r="FQU2" s="104"/>
      <c r="FQV2" s="104"/>
      <c r="FQW2" s="104"/>
      <c r="FQX2" s="104"/>
      <c r="FQY2" s="104"/>
      <c r="FQZ2" s="104"/>
      <c r="FRA2" s="104"/>
      <c r="FRB2" s="104"/>
      <c r="FRC2" s="104"/>
      <c r="FRD2" s="104"/>
      <c r="FRE2" s="104"/>
      <c r="FRF2" s="104"/>
      <c r="FRG2" s="104"/>
      <c r="FRH2" s="104"/>
      <c r="FRI2" s="104"/>
      <c r="FRJ2" s="104"/>
      <c r="FRK2" s="104"/>
      <c r="FRL2" s="104"/>
      <c r="FRM2" s="104"/>
      <c r="FRN2" s="104"/>
      <c r="FRO2" s="104"/>
      <c r="FRP2" s="104"/>
      <c r="FRQ2" s="104"/>
      <c r="FRR2" s="104"/>
      <c r="FRS2" s="104"/>
      <c r="FRT2" s="104"/>
      <c r="FRU2" s="104"/>
      <c r="FRV2" s="104"/>
      <c r="FRW2" s="104"/>
      <c r="FRX2" s="104"/>
      <c r="FRY2" s="104"/>
      <c r="FRZ2" s="104"/>
      <c r="FSA2" s="104"/>
      <c r="FSB2" s="104"/>
      <c r="FSC2" s="104"/>
      <c r="FSD2" s="104"/>
      <c r="FSE2" s="104"/>
      <c r="FSF2" s="104"/>
      <c r="FSG2" s="104"/>
      <c r="FSH2" s="104"/>
      <c r="FSI2" s="104"/>
      <c r="FSJ2" s="104"/>
      <c r="FSK2" s="104"/>
      <c r="FSL2" s="104"/>
      <c r="FSM2" s="104"/>
      <c r="FSN2" s="104"/>
      <c r="FSO2" s="104"/>
      <c r="FSP2" s="104"/>
      <c r="FSQ2" s="104"/>
      <c r="FSR2" s="104"/>
      <c r="FSS2" s="104"/>
      <c r="FST2" s="104"/>
      <c r="FSU2" s="104"/>
      <c r="FSV2" s="104"/>
      <c r="FSW2" s="104"/>
      <c r="FSX2" s="104"/>
      <c r="FSY2" s="104"/>
      <c r="FSZ2" s="104"/>
      <c r="FTA2" s="104"/>
      <c r="FTB2" s="104"/>
      <c r="FTC2" s="104"/>
      <c r="FTD2" s="104"/>
      <c r="FTE2" s="104"/>
      <c r="FTF2" s="104"/>
      <c r="FTG2" s="104"/>
      <c r="FTH2" s="104"/>
      <c r="FTI2" s="104"/>
      <c r="FTJ2" s="104"/>
      <c r="FTK2" s="104"/>
      <c r="FTL2" s="104"/>
      <c r="FTM2" s="104"/>
      <c r="FTN2" s="104"/>
      <c r="FTO2" s="104"/>
      <c r="FTP2" s="104"/>
      <c r="FTQ2" s="104"/>
      <c r="FTR2" s="104"/>
      <c r="FTS2" s="104"/>
      <c r="FTT2" s="104"/>
      <c r="FTU2" s="104"/>
      <c r="FTV2" s="104"/>
      <c r="FTW2" s="104"/>
      <c r="FTX2" s="104"/>
      <c r="FTY2" s="104"/>
      <c r="FTZ2" s="104"/>
      <c r="FUA2" s="104"/>
      <c r="FUB2" s="104"/>
      <c r="FUC2" s="104"/>
      <c r="FUD2" s="104"/>
      <c r="FUE2" s="104"/>
      <c r="FUF2" s="104"/>
      <c r="FUG2" s="104"/>
      <c r="FUH2" s="104"/>
      <c r="FUI2" s="104"/>
      <c r="FUJ2" s="104"/>
      <c r="FUK2" s="104"/>
      <c r="FUL2" s="104"/>
      <c r="FUM2" s="104"/>
      <c r="FUN2" s="104"/>
      <c r="FUO2" s="104"/>
      <c r="FUP2" s="104"/>
      <c r="FUQ2" s="104"/>
      <c r="FUR2" s="104"/>
      <c r="FUS2" s="104"/>
      <c r="FUT2" s="104"/>
      <c r="FUU2" s="104"/>
      <c r="FUV2" s="104"/>
      <c r="FUW2" s="104"/>
      <c r="FUX2" s="104"/>
      <c r="FUY2" s="104"/>
      <c r="FUZ2" s="104"/>
      <c r="FVA2" s="104"/>
      <c r="FVB2" s="104"/>
      <c r="FVC2" s="104"/>
      <c r="FVD2" s="104"/>
      <c r="FVE2" s="104"/>
      <c r="FVF2" s="104"/>
      <c r="FVG2" s="104"/>
      <c r="FVH2" s="104"/>
      <c r="FVI2" s="104"/>
      <c r="FVJ2" s="104"/>
      <c r="FVK2" s="104"/>
      <c r="FVL2" s="104"/>
      <c r="FVM2" s="104"/>
      <c r="FVN2" s="104"/>
      <c r="FVO2" s="104"/>
      <c r="FVP2" s="104"/>
      <c r="FVQ2" s="104"/>
      <c r="FVR2" s="104"/>
      <c r="FVS2" s="104"/>
      <c r="FVT2" s="104"/>
      <c r="FVU2" s="104"/>
      <c r="FVV2" s="104"/>
      <c r="FVW2" s="104"/>
      <c r="FVX2" s="104"/>
      <c r="FVY2" s="104"/>
      <c r="FVZ2" s="104"/>
      <c r="FWA2" s="104"/>
      <c r="FWB2" s="104"/>
      <c r="FWC2" s="104"/>
      <c r="FWD2" s="104"/>
      <c r="FWE2" s="104"/>
      <c r="FWF2" s="104"/>
      <c r="FWG2" s="104"/>
      <c r="FWH2" s="104"/>
      <c r="FWI2" s="104"/>
      <c r="FWJ2" s="104"/>
      <c r="FWK2" s="104"/>
      <c r="FWL2" s="104"/>
      <c r="FWM2" s="104"/>
      <c r="FWN2" s="104"/>
      <c r="FWO2" s="104"/>
      <c r="FWP2" s="104"/>
      <c r="FWQ2" s="104"/>
      <c r="FWR2" s="104"/>
      <c r="FWS2" s="104"/>
      <c r="FWT2" s="104"/>
      <c r="FWU2" s="104"/>
      <c r="FWV2" s="104"/>
      <c r="FWW2" s="104"/>
      <c r="FWX2" s="104"/>
      <c r="FWY2" s="104"/>
      <c r="FWZ2" s="104"/>
      <c r="FXA2" s="104"/>
      <c r="FXB2" s="104"/>
      <c r="FXC2" s="104"/>
      <c r="FXD2" s="104"/>
      <c r="FXE2" s="104"/>
      <c r="FXF2" s="104"/>
      <c r="FXG2" s="104"/>
      <c r="FXH2" s="104"/>
      <c r="FXI2" s="104"/>
      <c r="FXJ2" s="104"/>
      <c r="FXK2" s="104"/>
      <c r="FXL2" s="104"/>
      <c r="FXM2" s="104"/>
      <c r="FXN2" s="104"/>
      <c r="FXO2" s="104"/>
      <c r="FXP2" s="104"/>
      <c r="FXQ2" s="104"/>
      <c r="FXR2" s="104"/>
      <c r="FXS2" s="104"/>
      <c r="FXT2" s="104"/>
      <c r="FXU2" s="104"/>
      <c r="FXV2" s="104"/>
      <c r="FXW2" s="104"/>
      <c r="FXX2" s="104"/>
      <c r="FXY2" s="104"/>
      <c r="FXZ2" s="104"/>
      <c r="FYA2" s="104"/>
      <c r="FYB2" s="104"/>
      <c r="FYC2" s="104"/>
      <c r="FYD2" s="104"/>
      <c r="FYE2" s="104"/>
      <c r="FYF2" s="104"/>
      <c r="FYG2" s="104"/>
      <c r="FYH2" s="104"/>
      <c r="FYI2" s="104"/>
      <c r="FYJ2" s="104"/>
      <c r="FYK2" s="104"/>
      <c r="FYL2" s="104"/>
      <c r="FYM2" s="104"/>
      <c r="FYN2" s="104"/>
      <c r="FYO2" s="104"/>
      <c r="FYP2" s="104"/>
      <c r="FYQ2" s="104"/>
      <c r="FYR2" s="104"/>
      <c r="FYS2" s="104"/>
      <c r="FYT2" s="104"/>
      <c r="FYU2" s="104"/>
      <c r="FYV2" s="104"/>
      <c r="FYW2" s="104"/>
      <c r="FYX2" s="104"/>
      <c r="FYY2" s="104"/>
      <c r="FYZ2" s="104"/>
      <c r="FZA2" s="104"/>
      <c r="FZB2" s="104"/>
      <c r="FZC2" s="104"/>
      <c r="FZD2" s="104"/>
      <c r="FZE2" s="104"/>
      <c r="FZF2" s="104"/>
      <c r="FZG2" s="104"/>
      <c r="FZH2" s="104"/>
      <c r="FZI2" s="104"/>
      <c r="FZJ2" s="104"/>
      <c r="FZK2" s="104"/>
      <c r="FZL2" s="104"/>
      <c r="FZM2" s="104"/>
      <c r="FZN2" s="104"/>
      <c r="FZO2" s="104"/>
      <c r="FZP2" s="104"/>
      <c r="FZQ2" s="104"/>
      <c r="FZR2" s="104"/>
      <c r="FZS2" s="104"/>
      <c r="FZT2" s="104"/>
      <c r="FZU2" s="104"/>
      <c r="FZV2" s="104"/>
      <c r="FZW2" s="104"/>
      <c r="FZX2" s="104"/>
      <c r="FZY2" s="104"/>
      <c r="FZZ2" s="104"/>
      <c r="GAA2" s="104"/>
      <c r="GAB2" s="104"/>
      <c r="GAC2" s="104"/>
      <c r="GAD2" s="104"/>
      <c r="GAE2" s="104"/>
      <c r="GAF2" s="104"/>
      <c r="GAG2" s="104"/>
      <c r="GAH2" s="104"/>
      <c r="GAI2" s="104"/>
      <c r="GAJ2" s="104"/>
      <c r="GAK2" s="104"/>
      <c r="GAL2" s="104"/>
      <c r="GAM2" s="104"/>
      <c r="GAN2" s="104"/>
      <c r="GAO2" s="104"/>
      <c r="GAP2" s="104"/>
      <c r="GAQ2" s="104"/>
      <c r="GAR2" s="104"/>
      <c r="GAS2" s="104"/>
      <c r="GAT2" s="104"/>
      <c r="GAU2" s="104"/>
      <c r="GAV2" s="104"/>
      <c r="GAW2" s="104"/>
      <c r="GAX2" s="104"/>
      <c r="GAY2" s="104"/>
      <c r="GAZ2" s="104"/>
      <c r="GBA2" s="104"/>
      <c r="GBB2" s="104"/>
      <c r="GBC2" s="104"/>
      <c r="GBD2" s="104"/>
      <c r="GBE2" s="104"/>
      <c r="GBF2" s="104"/>
      <c r="GBG2" s="104"/>
      <c r="GBH2" s="104"/>
      <c r="GBI2" s="104"/>
      <c r="GBJ2" s="104"/>
      <c r="GBK2" s="104"/>
      <c r="GBL2" s="104"/>
      <c r="GBM2" s="104"/>
      <c r="GBN2" s="104"/>
      <c r="GBO2" s="104"/>
      <c r="GBP2" s="104"/>
      <c r="GBQ2" s="104"/>
      <c r="GBR2" s="104"/>
      <c r="GBS2" s="104"/>
      <c r="GBT2" s="104"/>
      <c r="GBU2" s="104"/>
      <c r="GBV2" s="104"/>
      <c r="GBW2" s="104"/>
      <c r="GBX2" s="104"/>
      <c r="GBY2" s="104"/>
      <c r="GBZ2" s="104"/>
      <c r="GCA2" s="104"/>
      <c r="GCB2" s="104"/>
      <c r="GCC2" s="104"/>
      <c r="GCD2" s="104"/>
      <c r="GCE2" s="104"/>
      <c r="GCF2" s="104"/>
      <c r="GCG2" s="104"/>
      <c r="GCH2" s="104"/>
      <c r="GCI2" s="104"/>
      <c r="GCJ2" s="104"/>
      <c r="GCK2" s="104"/>
      <c r="GCL2" s="104"/>
      <c r="GCM2" s="104"/>
      <c r="GCN2" s="104"/>
      <c r="GCO2" s="104"/>
      <c r="GCP2" s="104"/>
      <c r="GCQ2" s="104"/>
      <c r="GCR2" s="104"/>
      <c r="GCS2" s="104"/>
      <c r="GCT2" s="104"/>
      <c r="GCU2" s="104"/>
      <c r="GCV2" s="104"/>
      <c r="GCW2" s="104"/>
      <c r="GCX2" s="104"/>
      <c r="GCY2" s="104"/>
      <c r="GCZ2" s="104"/>
      <c r="GDA2" s="104"/>
      <c r="GDB2" s="104"/>
      <c r="GDC2" s="104"/>
      <c r="GDD2" s="104"/>
      <c r="GDE2" s="104"/>
      <c r="GDF2" s="104"/>
      <c r="GDG2" s="104"/>
      <c r="GDH2" s="104"/>
      <c r="GDI2" s="104"/>
      <c r="GDJ2" s="104"/>
      <c r="GDK2" s="104"/>
      <c r="GDL2" s="104"/>
      <c r="GDM2" s="104"/>
      <c r="GDN2" s="104"/>
      <c r="GDO2" s="104"/>
      <c r="GDP2" s="104"/>
      <c r="GDQ2" s="104"/>
      <c r="GDR2" s="104"/>
      <c r="GDS2" s="104"/>
      <c r="GDT2" s="104"/>
      <c r="GDU2" s="104"/>
      <c r="GDV2" s="104"/>
      <c r="GDW2" s="104"/>
      <c r="GDX2" s="104"/>
      <c r="GDY2" s="104"/>
      <c r="GDZ2" s="104"/>
      <c r="GEA2" s="104"/>
      <c r="GEB2" s="104"/>
      <c r="GEC2" s="104"/>
      <c r="GED2" s="104"/>
      <c r="GEE2" s="104"/>
      <c r="GEF2" s="104"/>
      <c r="GEG2" s="104"/>
      <c r="GEH2" s="104"/>
      <c r="GEI2" s="104"/>
      <c r="GEJ2" s="104"/>
      <c r="GEK2" s="104"/>
      <c r="GEL2" s="104"/>
      <c r="GEM2" s="104"/>
      <c r="GEN2" s="104"/>
      <c r="GEO2" s="104"/>
      <c r="GEP2" s="104"/>
      <c r="GEQ2" s="104"/>
      <c r="GER2" s="104"/>
      <c r="GES2" s="104"/>
      <c r="GET2" s="104"/>
      <c r="GEU2" s="104"/>
      <c r="GEV2" s="104"/>
      <c r="GEW2" s="104"/>
      <c r="GEX2" s="104"/>
      <c r="GEY2" s="104"/>
      <c r="GEZ2" s="104"/>
      <c r="GFA2" s="104"/>
      <c r="GFB2" s="104"/>
      <c r="GFC2" s="104"/>
      <c r="GFD2" s="104"/>
      <c r="GFE2" s="104"/>
      <c r="GFF2" s="104"/>
      <c r="GFG2" s="104"/>
      <c r="GFH2" s="104"/>
      <c r="GFI2" s="104"/>
      <c r="GFJ2" s="104"/>
      <c r="GFK2" s="104"/>
      <c r="GFL2" s="104"/>
      <c r="GFM2" s="104"/>
      <c r="GFN2" s="104"/>
      <c r="GFO2" s="104"/>
      <c r="GFP2" s="104"/>
      <c r="GFQ2" s="104"/>
      <c r="GFR2" s="104"/>
      <c r="GFS2" s="104"/>
      <c r="GFT2" s="104"/>
      <c r="GFU2" s="104"/>
      <c r="GFV2" s="104"/>
      <c r="GFW2" s="104"/>
      <c r="GFX2" s="104"/>
      <c r="GFY2" s="104"/>
      <c r="GFZ2" s="104"/>
      <c r="GGA2" s="104"/>
      <c r="GGB2" s="104"/>
      <c r="GGC2" s="104"/>
      <c r="GGD2" s="104"/>
      <c r="GGE2" s="104"/>
      <c r="GGF2" s="104"/>
      <c r="GGG2" s="104"/>
      <c r="GGH2" s="104"/>
      <c r="GGI2" s="104"/>
      <c r="GGJ2" s="104"/>
      <c r="GGK2" s="104"/>
      <c r="GGL2" s="104"/>
      <c r="GGM2" s="104"/>
      <c r="GGN2" s="104"/>
      <c r="GGO2" s="104"/>
      <c r="GGP2" s="104"/>
      <c r="GGQ2" s="104"/>
      <c r="GGR2" s="104"/>
      <c r="GGS2" s="104"/>
      <c r="GGT2" s="104"/>
      <c r="GGU2" s="104"/>
      <c r="GGV2" s="104"/>
      <c r="GGW2" s="104"/>
      <c r="GGX2" s="104"/>
      <c r="GGY2" s="104"/>
      <c r="GGZ2" s="104"/>
      <c r="GHA2" s="104"/>
      <c r="GHB2" s="104"/>
      <c r="GHC2" s="104"/>
      <c r="GHD2" s="104"/>
      <c r="GHE2" s="104"/>
      <c r="GHF2" s="104"/>
      <c r="GHG2" s="104"/>
      <c r="GHH2" s="104"/>
      <c r="GHI2" s="104"/>
      <c r="GHJ2" s="104"/>
      <c r="GHK2" s="104"/>
      <c r="GHL2" s="104"/>
      <c r="GHM2" s="104"/>
      <c r="GHN2" s="104"/>
      <c r="GHO2" s="104"/>
      <c r="GHP2" s="104"/>
      <c r="GHQ2" s="104"/>
      <c r="GHR2" s="104"/>
      <c r="GHS2" s="104"/>
      <c r="GHT2" s="104"/>
      <c r="GHU2" s="104"/>
      <c r="GHV2" s="104"/>
      <c r="GHW2" s="104"/>
      <c r="GHX2" s="104"/>
      <c r="GHY2" s="104"/>
      <c r="GHZ2" s="104"/>
      <c r="GIA2" s="104"/>
      <c r="GIB2" s="104"/>
      <c r="GIC2" s="104"/>
      <c r="GID2" s="104"/>
      <c r="GIE2" s="104"/>
      <c r="GIF2" s="104"/>
      <c r="GIG2" s="104"/>
      <c r="GIH2" s="104"/>
      <c r="GII2" s="104"/>
      <c r="GIJ2" s="104"/>
      <c r="GIK2" s="104"/>
      <c r="GIL2" s="104"/>
      <c r="GIM2" s="104"/>
      <c r="GIN2" s="104"/>
      <c r="GIO2" s="104"/>
      <c r="GIP2" s="104"/>
      <c r="GIQ2" s="104"/>
      <c r="GIR2" s="104"/>
      <c r="GIS2" s="104"/>
      <c r="GIT2" s="104"/>
      <c r="GIU2" s="104"/>
      <c r="GIV2" s="104"/>
      <c r="GIW2" s="104"/>
      <c r="GIX2" s="104"/>
      <c r="GIY2" s="104"/>
      <c r="GIZ2" s="104"/>
      <c r="GJA2" s="104"/>
      <c r="GJB2" s="104"/>
      <c r="GJC2" s="104"/>
      <c r="GJD2" s="104"/>
      <c r="GJE2" s="104"/>
      <c r="GJF2" s="104"/>
      <c r="GJG2" s="104"/>
      <c r="GJH2" s="104"/>
      <c r="GJI2" s="104"/>
      <c r="GJJ2" s="104"/>
      <c r="GJK2" s="104"/>
      <c r="GJL2" s="104"/>
      <c r="GJM2" s="104"/>
      <c r="GJN2" s="104"/>
      <c r="GJO2" s="104"/>
      <c r="GJP2" s="104"/>
      <c r="GJQ2" s="104"/>
      <c r="GJR2" s="104"/>
      <c r="GJS2" s="104"/>
      <c r="GJT2" s="104"/>
      <c r="GJU2" s="104"/>
      <c r="GJV2" s="104"/>
      <c r="GJW2" s="104"/>
      <c r="GJX2" s="104"/>
      <c r="GJY2" s="104"/>
      <c r="GJZ2" s="104"/>
      <c r="GKA2" s="104"/>
      <c r="GKB2" s="104"/>
      <c r="GKC2" s="104"/>
      <c r="GKD2" s="104"/>
      <c r="GKE2" s="104"/>
      <c r="GKF2" s="104"/>
      <c r="GKG2" s="104"/>
      <c r="GKH2" s="104"/>
      <c r="GKI2" s="104"/>
      <c r="GKJ2" s="104"/>
      <c r="GKK2" s="104"/>
      <c r="GKL2" s="104"/>
      <c r="GKM2" s="104"/>
      <c r="GKN2" s="104"/>
      <c r="GKO2" s="104"/>
      <c r="GKP2" s="104"/>
      <c r="GKQ2" s="104"/>
      <c r="GKR2" s="104"/>
      <c r="GKS2" s="104"/>
      <c r="GKT2" s="104"/>
      <c r="GKU2" s="104"/>
      <c r="GKV2" s="104"/>
      <c r="GKW2" s="104"/>
      <c r="GKX2" s="104"/>
      <c r="GKY2" s="104"/>
      <c r="GKZ2" s="104"/>
      <c r="GLA2" s="104"/>
      <c r="GLB2" s="104"/>
      <c r="GLC2" s="104"/>
      <c r="GLD2" s="104"/>
      <c r="GLE2" s="104"/>
      <c r="GLF2" s="104"/>
      <c r="GLG2" s="104"/>
      <c r="GLH2" s="104"/>
      <c r="GLI2" s="104"/>
      <c r="GLJ2" s="104"/>
      <c r="GLK2" s="104"/>
      <c r="GLL2" s="104"/>
      <c r="GLM2" s="104"/>
      <c r="GLN2" s="104"/>
      <c r="GLO2" s="104"/>
      <c r="GLP2" s="104"/>
      <c r="GLQ2" s="104"/>
      <c r="GLR2" s="104"/>
      <c r="GLS2" s="104"/>
      <c r="GLT2" s="104"/>
      <c r="GLU2" s="104"/>
      <c r="GLV2" s="104"/>
      <c r="GLW2" s="104"/>
      <c r="GLX2" s="104"/>
      <c r="GLY2" s="104"/>
      <c r="GLZ2" s="104"/>
      <c r="GMA2" s="104"/>
      <c r="GMB2" s="104"/>
      <c r="GMC2" s="104"/>
      <c r="GMD2" s="104"/>
      <c r="GME2" s="104"/>
      <c r="GMF2" s="104"/>
      <c r="GMG2" s="104"/>
      <c r="GMH2" s="104"/>
      <c r="GMI2" s="104"/>
      <c r="GMJ2" s="104"/>
      <c r="GMK2" s="104"/>
      <c r="GML2" s="104"/>
      <c r="GMM2" s="104"/>
      <c r="GMN2" s="104"/>
      <c r="GMO2" s="104"/>
      <c r="GMP2" s="104"/>
      <c r="GMQ2" s="104"/>
      <c r="GMR2" s="104"/>
      <c r="GMS2" s="104"/>
      <c r="GMT2" s="104"/>
      <c r="GMU2" s="104"/>
      <c r="GMV2" s="104"/>
      <c r="GMW2" s="104"/>
      <c r="GMX2" s="104"/>
      <c r="GMY2" s="104"/>
      <c r="GMZ2" s="104"/>
      <c r="GNA2" s="104"/>
      <c r="GNB2" s="104"/>
      <c r="GNC2" s="104"/>
      <c r="GND2" s="104"/>
      <c r="GNE2" s="104"/>
      <c r="GNF2" s="104"/>
      <c r="GNG2" s="104"/>
      <c r="GNH2" s="104"/>
      <c r="GNI2" s="104"/>
      <c r="GNJ2" s="104"/>
      <c r="GNK2" s="104"/>
      <c r="GNL2" s="104"/>
      <c r="GNM2" s="104"/>
      <c r="GNN2" s="104"/>
      <c r="GNO2" s="104"/>
      <c r="GNP2" s="104"/>
      <c r="GNQ2" s="104"/>
      <c r="GNR2" s="104"/>
      <c r="GNS2" s="104"/>
      <c r="GNT2" s="104"/>
      <c r="GNU2" s="104"/>
      <c r="GNV2" s="104"/>
      <c r="GNW2" s="104"/>
      <c r="GNX2" s="104"/>
      <c r="GNY2" s="104"/>
      <c r="GNZ2" s="104"/>
      <c r="GOA2" s="104"/>
      <c r="GOB2" s="104"/>
      <c r="GOC2" s="104"/>
      <c r="GOD2" s="104"/>
      <c r="GOE2" s="104"/>
      <c r="GOF2" s="104"/>
      <c r="GOG2" s="104"/>
      <c r="GOH2" s="104"/>
      <c r="GOI2" s="104"/>
      <c r="GOJ2" s="104"/>
      <c r="GOK2" s="104"/>
      <c r="GOL2" s="104"/>
      <c r="GOM2" s="104"/>
      <c r="GON2" s="104"/>
      <c r="GOO2" s="104"/>
      <c r="GOP2" s="104"/>
      <c r="GOQ2" s="104"/>
      <c r="GOR2" s="104"/>
      <c r="GOS2" s="104"/>
      <c r="GOT2" s="104"/>
      <c r="GOU2" s="104"/>
      <c r="GOV2" s="104"/>
      <c r="GOW2" s="104"/>
      <c r="GOX2" s="104"/>
      <c r="GOY2" s="104"/>
      <c r="GOZ2" s="104"/>
      <c r="GPA2" s="104"/>
      <c r="GPB2" s="104"/>
      <c r="GPC2" s="104"/>
      <c r="GPD2" s="104"/>
      <c r="GPE2" s="104"/>
      <c r="GPF2" s="104"/>
      <c r="GPG2" s="104"/>
      <c r="GPH2" s="104"/>
      <c r="GPI2" s="104"/>
      <c r="GPJ2" s="104"/>
      <c r="GPK2" s="104"/>
      <c r="GPL2" s="104"/>
      <c r="GPM2" s="104"/>
      <c r="GPN2" s="104"/>
      <c r="GPO2" s="104"/>
      <c r="GPP2" s="104"/>
      <c r="GPQ2" s="104"/>
      <c r="GPR2" s="104"/>
      <c r="GPS2" s="104"/>
      <c r="GPT2" s="104"/>
      <c r="GPU2" s="104"/>
      <c r="GPV2" s="104"/>
      <c r="GPW2" s="104"/>
      <c r="GPX2" s="104"/>
      <c r="GPY2" s="104"/>
      <c r="GPZ2" s="104"/>
      <c r="GQA2" s="104"/>
      <c r="GQB2" s="104"/>
      <c r="GQC2" s="104"/>
      <c r="GQD2" s="104"/>
      <c r="GQE2" s="104"/>
      <c r="GQF2" s="104"/>
      <c r="GQG2" s="104"/>
      <c r="GQH2" s="104"/>
      <c r="GQI2" s="104"/>
      <c r="GQJ2" s="104"/>
      <c r="GQK2" s="104"/>
      <c r="GQL2" s="104"/>
      <c r="GQM2" s="104"/>
      <c r="GQN2" s="104"/>
      <c r="GQO2" s="104"/>
      <c r="GQP2" s="104"/>
      <c r="GQQ2" s="104"/>
      <c r="GQR2" s="104"/>
      <c r="GQS2" s="104"/>
      <c r="GQT2" s="104"/>
      <c r="GQU2" s="104"/>
      <c r="GQV2" s="104"/>
      <c r="GQW2" s="104"/>
      <c r="GQX2" s="104"/>
      <c r="GQY2" s="104"/>
      <c r="GQZ2" s="104"/>
      <c r="GRA2" s="104"/>
      <c r="GRB2" s="104"/>
      <c r="GRC2" s="104"/>
      <c r="GRD2" s="104"/>
      <c r="GRE2" s="104"/>
      <c r="GRF2" s="104"/>
      <c r="GRG2" s="104"/>
      <c r="GRH2" s="104"/>
      <c r="GRI2" s="104"/>
      <c r="GRJ2" s="104"/>
      <c r="GRK2" s="104"/>
      <c r="GRL2" s="104"/>
      <c r="GRM2" s="104"/>
      <c r="GRN2" s="104"/>
      <c r="GRO2" s="104"/>
      <c r="GRP2" s="104"/>
      <c r="GRQ2" s="104"/>
      <c r="GRR2" s="104"/>
      <c r="GRS2" s="104"/>
      <c r="GRT2" s="104"/>
      <c r="GRU2" s="104"/>
      <c r="GRV2" s="104"/>
      <c r="GRW2" s="104"/>
      <c r="GRX2" s="104"/>
      <c r="GRY2" s="104"/>
      <c r="GRZ2" s="104"/>
      <c r="GSA2" s="104"/>
      <c r="GSB2" s="104"/>
      <c r="GSC2" s="104"/>
      <c r="GSD2" s="104"/>
      <c r="GSE2" s="104"/>
      <c r="GSF2" s="104"/>
      <c r="GSG2" s="104"/>
      <c r="GSH2" s="104"/>
      <c r="GSI2" s="104"/>
      <c r="GSJ2" s="104"/>
      <c r="GSK2" s="104"/>
      <c r="GSL2" s="104"/>
      <c r="GSM2" s="104"/>
      <c r="GSN2" s="104"/>
      <c r="GSO2" s="104"/>
      <c r="GSP2" s="104"/>
      <c r="GSQ2" s="104"/>
      <c r="GSR2" s="104"/>
      <c r="GSS2" s="104"/>
      <c r="GST2" s="104"/>
      <c r="GSU2" s="104"/>
      <c r="GSV2" s="104"/>
      <c r="GSW2" s="104"/>
      <c r="GSX2" s="104"/>
      <c r="GSY2" s="104"/>
      <c r="GSZ2" s="104"/>
      <c r="GTA2" s="104"/>
      <c r="GTB2" s="104"/>
      <c r="GTC2" s="104"/>
      <c r="GTD2" s="104"/>
      <c r="GTE2" s="104"/>
      <c r="GTF2" s="104"/>
      <c r="GTG2" s="104"/>
      <c r="GTH2" s="104"/>
      <c r="GTI2" s="104"/>
      <c r="GTJ2" s="104"/>
      <c r="GTK2" s="104"/>
      <c r="GTL2" s="104"/>
      <c r="GTM2" s="104"/>
      <c r="GTN2" s="104"/>
      <c r="GTO2" s="104"/>
      <c r="GTP2" s="104"/>
      <c r="GTQ2" s="104"/>
      <c r="GTR2" s="104"/>
      <c r="GTS2" s="104"/>
      <c r="GTT2" s="104"/>
      <c r="GTU2" s="104"/>
      <c r="GTV2" s="104"/>
      <c r="GTW2" s="104"/>
      <c r="GTX2" s="104"/>
      <c r="GTY2" s="104"/>
      <c r="GTZ2" s="104"/>
      <c r="GUA2" s="104"/>
      <c r="GUB2" s="104"/>
      <c r="GUC2" s="104"/>
      <c r="GUD2" s="104"/>
      <c r="GUE2" s="104"/>
      <c r="GUF2" s="104"/>
      <c r="GUG2" s="104"/>
      <c r="GUH2" s="104"/>
      <c r="GUI2" s="104"/>
      <c r="GUJ2" s="104"/>
      <c r="GUK2" s="104"/>
      <c r="GUL2" s="104"/>
      <c r="GUM2" s="104"/>
      <c r="GUN2" s="104"/>
      <c r="GUO2" s="104"/>
      <c r="GUP2" s="104"/>
      <c r="GUQ2" s="104"/>
      <c r="GUR2" s="104"/>
      <c r="GUS2" s="104"/>
      <c r="GUT2" s="104"/>
      <c r="GUU2" s="104"/>
      <c r="GUV2" s="104"/>
      <c r="GUW2" s="104"/>
      <c r="GUX2" s="104"/>
      <c r="GUY2" s="104"/>
      <c r="GUZ2" s="104"/>
      <c r="GVA2" s="104"/>
      <c r="GVB2" s="104"/>
      <c r="GVC2" s="104"/>
      <c r="GVD2" s="104"/>
      <c r="GVE2" s="104"/>
      <c r="GVF2" s="104"/>
      <c r="GVG2" s="104"/>
      <c r="GVH2" s="104"/>
      <c r="GVI2" s="104"/>
      <c r="GVJ2" s="104"/>
      <c r="GVK2" s="104"/>
      <c r="GVL2" s="104"/>
      <c r="GVM2" s="104"/>
      <c r="GVN2" s="104"/>
      <c r="GVO2" s="104"/>
      <c r="GVP2" s="104"/>
      <c r="GVQ2" s="104"/>
      <c r="GVR2" s="104"/>
      <c r="GVS2" s="104"/>
      <c r="GVT2" s="104"/>
      <c r="GVU2" s="104"/>
      <c r="GVV2" s="104"/>
      <c r="GVW2" s="104"/>
      <c r="GVX2" s="104"/>
      <c r="GVY2" s="104"/>
      <c r="GVZ2" s="104"/>
      <c r="GWA2" s="104"/>
      <c r="GWB2" s="104"/>
      <c r="GWC2" s="104"/>
      <c r="GWD2" s="104"/>
      <c r="GWE2" s="104"/>
      <c r="GWF2" s="104"/>
      <c r="GWG2" s="104"/>
      <c r="GWH2" s="104"/>
      <c r="GWI2" s="104"/>
      <c r="GWJ2" s="104"/>
      <c r="GWK2" s="104"/>
      <c r="GWL2" s="104"/>
      <c r="GWM2" s="104"/>
      <c r="GWN2" s="104"/>
      <c r="GWO2" s="104"/>
      <c r="GWP2" s="104"/>
      <c r="GWQ2" s="104"/>
      <c r="GWR2" s="104"/>
      <c r="GWS2" s="104"/>
      <c r="GWT2" s="104"/>
      <c r="GWU2" s="104"/>
      <c r="GWV2" s="104"/>
      <c r="GWW2" s="104"/>
      <c r="GWX2" s="104"/>
      <c r="GWY2" s="104"/>
      <c r="GWZ2" s="104"/>
      <c r="GXA2" s="104"/>
      <c r="GXB2" s="104"/>
      <c r="GXC2" s="104"/>
      <c r="GXD2" s="104"/>
      <c r="GXE2" s="104"/>
      <c r="GXF2" s="104"/>
      <c r="GXG2" s="104"/>
      <c r="GXH2" s="104"/>
      <c r="GXI2" s="104"/>
      <c r="GXJ2" s="104"/>
      <c r="GXK2" s="104"/>
      <c r="GXL2" s="104"/>
      <c r="GXM2" s="104"/>
      <c r="GXN2" s="104"/>
      <c r="GXO2" s="104"/>
      <c r="GXP2" s="104"/>
      <c r="GXQ2" s="104"/>
      <c r="GXR2" s="104"/>
      <c r="GXS2" s="104"/>
      <c r="GXT2" s="104"/>
      <c r="GXU2" s="104"/>
      <c r="GXV2" s="104"/>
      <c r="GXW2" s="104"/>
      <c r="GXX2" s="104"/>
      <c r="GXY2" s="104"/>
      <c r="GXZ2" s="104"/>
      <c r="GYA2" s="104"/>
      <c r="GYB2" s="104"/>
      <c r="GYC2" s="104"/>
      <c r="GYD2" s="104"/>
      <c r="GYE2" s="104"/>
      <c r="GYF2" s="104"/>
      <c r="GYG2" s="104"/>
      <c r="GYH2" s="104"/>
      <c r="GYI2" s="104"/>
      <c r="GYJ2" s="104"/>
      <c r="GYK2" s="104"/>
      <c r="GYL2" s="104"/>
      <c r="GYM2" s="104"/>
      <c r="GYN2" s="104"/>
      <c r="GYO2" s="104"/>
      <c r="GYP2" s="104"/>
      <c r="GYQ2" s="104"/>
      <c r="GYR2" s="104"/>
      <c r="GYS2" s="104"/>
      <c r="GYT2" s="104"/>
      <c r="GYU2" s="104"/>
      <c r="GYV2" s="104"/>
      <c r="GYW2" s="104"/>
      <c r="GYX2" s="104"/>
      <c r="GYY2" s="104"/>
      <c r="GYZ2" s="104"/>
      <c r="GZA2" s="104"/>
      <c r="GZB2" s="104"/>
      <c r="GZC2" s="104"/>
      <c r="GZD2" s="104"/>
      <c r="GZE2" s="104"/>
      <c r="GZF2" s="104"/>
      <c r="GZG2" s="104"/>
      <c r="GZH2" s="104"/>
      <c r="GZI2" s="104"/>
      <c r="GZJ2" s="104"/>
      <c r="GZK2" s="104"/>
      <c r="GZL2" s="104"/>
      <c r="GZM2" s="104"/>
      <c r="GZN2" s="104"/>
      <c r="GZO2" s="104"/>
      <c r="GZP2" s="104"/>
      <c r="GZQ2" s="104"/>
      <c r="GZR2" s="104"/>
      <c r="GZS2" s="104"/>
      <c r="GZT2" s="104"/>
      <c r="GZU2" s="104"/>
      <c r="GZV2" s="104"/>
      <c r="GZW2" s="104"/>
      <c r="GZX2" s="104"/>
      <c r="GZY2" s="104"/>
      <c r="GZZ2" s="104"/>
      <c r="HAA2" s="104"/>
      <c r="HAB2" s="104"/>
      <c r="HAC2" s="104"/>
      <c r="HAD2" s="104"/>
      <c r="HAE2" s="104"/>
      <c r="HAF2" s="104"/>
      <c r="HAG2" s="104"/>
      <c r="HAH2" s="104"/>
      <c r="HAI2" s="104"/>
      <c r="HAJ2" s="104"/>
      <c r="HAK2" s="104"/>
      <c r="HAL2" s="104"/>
      <c r="HAM2" s="104"/>
      <c r="HAN2" s="104"/>
      <c r="HAO2" s="104"/>
      <c r="HAP2" s="104"/>
      <c r="HAQ2" s="104"/>
      <c r="HAR2" s="104"/>
      <c r="HAS2" s="104"/>
      <c r="HAT2" s="104"/>
      <c r="HAU2" s="104"/>
      <c r="HAV2" s="104"/>
      <c r="HAW2" s="104"/>
      <c r="HAX2" s="104"/>
      <c r="HAY2" s="104"/>
      <c r="HAZ2" s="104"/>
      <c r="HBA2" s="104"/>
      <c r="HBB2" s="104"/>
      <c r="HBC2" s="104"/>
      <c r="HBD2" s="104"/>
      <c r="HBE2" s="104"/>
      <c r="HBF2" s="104"/>
      <c r="HBG2" s="104"/>
      <c r="HBH2" s="104"/>
      <c r="HBI2" s="104"/>
      <c r="HBJ2" s="104"/>
      <c r="HBK2" s="104"/>
      <c r="HBL2" s="104"/>
      <c r="HBM2" s="104"/>
      <c r="HBN2" s="104"/>
      <c r="HBO2" s="104"/>
      <c r="HBP2" s="104"/>
      <c r="HBQ2" s="104"/>
      <c r="HBR2" s="104"/>
      <c r="HBS2" s="104"/>
      <c r="HBT2" s="104"/>
      <c r="HBU2" s="104"/>
      <c r="HBV2" s="104"/>
      <c r="HBW2" s="104"/>
      <c r="HBX2" s="104"/>
      <c r="HBY2" s="104"/>
      <c r="HBZ2" s="104"/>
      <c r="HCA2" s="104"/>
      <c r="HCB2" s="104"/>
      <c r="HCC2" s="104"/>
      <c r="HCD2" s="104"/>
      <c r="HCE2" s="104"/>
      <c r="HCF2" s="104"/>
      <c r="HCG2" s="104"/>
      <c r="HCH2" s="104"/>
      <c r="HCI2" s="104"/>
      <c r="HCJ2" s="104"/>
      <c r="HCK2" s="104"/>
      <c r="HCL2" s="104"/>
      <c r="HCM2" s="104"/>
      <c r="HCN2" s="104"/>
      <c r="HCO2" s="104"/>
      <c r="HCP2" s="104"/>
      <c r="HCQ2" s="104"/>
      <c r="HCR2" s="104"/>
      <c r="HCS2" s="104"/>
      <c r="HCT2" s="104"/>
      <c r="HCU2" s="104"/>
      <c r="HCV2" s="104"/>
      <c r="HCW2" s="104"/>
      <c r="HCX2" s="104"/>
      <c r="HCY2" s="104"/>
      <c r="HCZ2" s="104"/>
      <c r="HDA2" s="104"/>
      <c r="HDB2" s="104"/>
      <c r="HDC2" s="104"/>
      <c r="HDD2" s="104"/>
      <c r="HDE2" s="104"/>
      <c r="HDF2" s="104"/>
      <c r="HDG2" s="104"/>
      <c r="HDH2" s="104"/>
      <c r="HDI2" s="104"/>
      <c r="HDJ2" s="104"/>
      <c r="HDK2" s="104"/>
      <c r="HDL2" s="104"/>
      <c r="HDM2" s="104"/>
      <c r="HDN2" s="104"/>
      <c r="HDO2" s="104"/>
      <c r="HDP2" s="104"/>
      <c r="HDQ2" s="104"/>
      <c r="HDR2" s="104"/>
      <c r="HDS2" s="104"/>
      <c r="HDT2" s="104"/>
      <c r="HDU2" s="104"/>
      <c r="HDV2" s="104"/>
      <c r="HDW2" s="104"/>
      <c r="HDX2" s="104"/>
      <c r="HDY2" s="104"/>
      <c r="HDZ2" s="104"/>
      <c r="HEA2" s="104"/>
      <c r="HEB2" s="104"/>
      <c r="HEC2" s="104"/>
      <c r="HED2" s="104"/>
      <c r="HEE2" s="104"/>
      <c r="HEF2" s="104"/>
      <c r="HEG2" s="104"/>
      <c r="HEH2" s="104"/>
      <c r="HEI2" s="104"/>
      <c r="HEJ2" s="104"/>
      <c r="HEK2" s="104"/>
      <c r="HEL2" s="104"/>
      <c r="HEM2" s="104"/>
      <c r="HEN2" s="104"/>
      <c r="HEO2" s="104"/>
      <c r="HEP2" s="104"/>
      <c r="HEQ2" s="104"/>
      <c r="HER2" s="104"/>
      <c r="HES2" s="104"/>
      <c r="HET2" s="104"/>
      <c r="HEU2" s="104"/>
      <c r="HEV2" s="104"/>
      <c r="HEW2" s="104"/>
      <c r="HEX2" s="104"/>
      <c r="HEY2" s="104"/>
      <c r="HEZ2" s="104"/>
      <c r="HFA2" s="104"/>
      <c r="HFB2" s="104"/>
      <c r="HFC2" s="104"/>
      <c r="HFD2" s="104"/>
      <c r="HFE2" s="104"/>
      <c r="HFF2" s="104"/>
      <c r="HFG2" s="104"/>
      <c r="HFH2" s="104"/>
      <c r="HFI2" s="104"/>
      <c r="HFJ2" s="104"/>
      <c r="HFK2" s="104"/>
      <c r="HFL2" s="104"/>
      <c r="HFM2" s="104"/>
      <c r="HFN2" s="104"/>
      <c r="HFO2" s="104"/>
      <c r="HFP2" s="104"/>
      <c r="HFQ2" s="104"/>
      <c r="HFR2" s="104"/>
      <c r="HFS2" s="104"/>
      <c r="HFT2" s="104"/>
      <c r="HFU2" s="104"/>
      <c r="HFV2" s="104"/>
      <c r="HFW2" s="104"/>
      <c r="HFX2" s="104"/>
      <c r="HFY2" s="104"/>
      <c r="HFZ2" s="104"/>
      <c r="HGA2" s="104"/>
      <c r="HGB2" s="104"/>
      <c r="HGC2" s="104"/>
      <c r="HGD2" s="104"/>
      <c r="HGE2" s="104"/>
      <c r="HGF2" s="104"/>
      <c r="HGG2" s="104"/>
      <c r="HGH2" s="104"/>
      <c r="HGI2" s="104"/>
      <c r="HGJ2" s="104"/>
      <c r="HGK2" s="104"/>
      <c r="HGL2" s="104"/>
      <c r="HGM2" s="104"/>
      <c r="HGN2" s="104"/>
      <c r="HGO2" s="104"/>
      <c r="HGP2" s="104"/>
      <c r="HGQ2" s="104"/>
      <c r="HGR2" s="104"/>
      <c r="HGS2" s="104"/>
      <c r="HGT2" s="104"/>
      <c r="HGU2" s="104"/>
      <c r="HGV2" s="104"/>
      <c r="HGW2" s="104"/>
      <c r="HGX2" s="104"/>
      <c r="HGY2" s="104"/>
      <c r="HGZ2" s="104"/>
      <c r="HHA2" s="104"/>
      <c r="HHB2" s="104"/>
      <c r="HHC2" s="104"/>
      <c r="HHD2" s="104"/>
      <c r="HHE2" s="104"/>
      <c r="HHF2" s="104"/>
      <c r="HHG2" s="104"/>
      <c r="HHH2" s="104"/>
      <c r="HHI2" s="104"/>
      <c r="HHJ2" s="104"/>
      <c r="HHK2" s="104"/>
      <c r="HHL2" s="104"/>
      <c r="HHM2" s="104"/>
      <c r="HHN2" s="104"/>
      <c r="HHO2" s="104"/>
      <c r="HHP2" s="104"/>
      <c r="HHQ2" s="104"/>
      <c r="HHR2" s="104"/>
      <c r="HHS2" s="104"/>
      <c r="HHT2" s="104"/>
      <c r="HHU2" s="104"/>
      <c r="HHV2" s="104"/>
      <c r="HHW2" s="104"/>
      <c r="HHX2" s="104"/>
      <c r="HHY2" s="104"/>
      <c r="HHZ2" s="104"/>
      <c r="HIA2" s="104"/>
      <c r="HIB2" s="104"/>
      <c r="HIC2" s="104"/>
      <c r="HID2" s="104"/>
      <c r="HIE2" s="104"/>
      <c r="HIF2" s="104"/>
      <c r="HIG2" s="104"/>
      <c r="HIH2" s="104"/>
      <c r="HII2" s="104"/>
      <c r="HIJ2" s="104"/>
      <c r="HIK2" s="104"/>
      <c r="HIL2" s="104"/>
      <c r="HIM2" s="104"/>
      <c r="HIN2" s="104"/>
      <c r="HIO2" s="104"/>
      <c r="HIP2" s="104"/>
      <c r="HIQ2" s="104"/>
      <c r="HIR2" s="104"/>
      <c r="HIS2" s="104"/>
      <c r="HIT2" s="104"/>
      <c r="HIU2" s="104"/>
      <c r="HIV2" s="104"/>
      <c r="HIW2" s="104"/>
      <c r="HIX2" s="104"/>
      <c r="HIY2" s="104"/>
      <c r="HIZ2" s="104"/>
      <c r="HJA2" s="104"/>
      <c r="HJB2" s="104"/>
      <c r="HJC2" s="104"/>
      <c r="HJD2" s="104"/>
      <c r="HJE2" s="104"/>
      <c r="HJF2" s="104"/>
      <c r="HJG2" s="104"/>
      <c r="HJH2" s="104"/>
      <c r="HJI2" s="104"/>
      <c r="HJJ2" s="104"/>
      <c r="HJK2" s="104"/>
      <c r="HJL2" s="104"/>
      <c r="HJM2" s="104"/>
      <c r="HJN2" s="104"/>
      <c r="HJO2" s="104"/>
      <c r="HJP2" s="104"/>
      <c r="HJQ2" s="104"/>
      <c r="HJR2" s="104"/>
      <c r="HJS2" s="104"/>
      <c r="HJT2" s="104"/>
      <c r="HJU2" s="104"/>
      <c r="HJV2" s="104"/>
      <c r="HJW2" s="104"/>
      <c r="HJX2" s="104"/>
      <c r="HJY2" s="104"/>
      <c r="HJZ2" s="104"/>
      <c r="HKA2" s="104"/>
      <c r="HKB2" s="104"/>
      <c r="HKC2" s="104"/>
      <c r="HKD2" s="104"/>
      <c r="HKE2" s="104"/>
      <c r="HKF2" s="104"/>
      <c r="HKG2" s="104"/>
      <c r="HKH2" s="104"/>
      <c r="HKI2" s="104"/>
      <c r="HKJ2" s="104"/>
      <c r="HKK2" s="104"/>
      <c r="HKL2" s="104"/>
      <c r="HKM2" s="104"/>
      <c r="HKN2" s="104"/>
      <c r="HKO2" s="104"/>
      <c r="HKP2" s="104"/>
      <c r="HKQ2" s="104"/>
      <c r="HKR2" s="104"/>
      <c r="HKS2" s="104"/>
      <c r="HKT2" s="104"/>
      <c r="HKU2" s="104"/>
      <c r="HKV2" s="104"/>
      <c r="HKW2" s="104"/>
      <c r="HKX2" s="104"/>
      <c r="HKY2" s="104"/>
      <c r="HKZ2" s="104"/>
      <c r="HLA2" s="104"/>
      <c r="HLB2" s="104"/>
      <c r="HLC2" s="104"/>
      <c r="HLD2" s="104"/>
      <c r="HLE2" s="104"/>
      <c r="HLF2" s="104"/>
      <c r="HLG2" s="104"/>
      <c r="HLH2" s="104"/>
      <c r="HLI2" s="104"/>
      <c r="HLJ2" s="104"/>
      <c r="HLK2" s="104"/>
      <c r="HLL2" s="104"/>
      <c r="HLM2" s="104"/>
      <c r="HLN2" s="104"/>
      <c r="HLO2" s="104"/>
      <c r="HLP2" s="104"/>
      <c r="HLQ2" s="104"/>
      <c r="HLR2" s="104"/>
      <c r="HLS2" s="104"/>
      <c r="HLT2" s="104"/>
      <c r="HLU2" s="104"/>
      <c r="HLV2" s="104"/>
      <c r="HLW2" s="104"/>
      <c r="HLX2" s="104"/>
      <c r="HLY2" s="104"/>
      <c r="HLZ2" s="104"/>
      <c r="HMA2" s="104"/>
      <c r="HMB2" s="104"/>
      <c r="HMC2" s="104"/>
      <c r="HMD2" s="104"/>
      <c r="HME2" s="104"/>
      <c r="HMF2" s="104"/>
      <c r="HMG2" s="104"/>
      <c r="HMH2" s="104"/>
      <c r="HMI2" s="104"/>
      <c r="HMJ2" s="104"/>
      <c r="HMK2" s="104"/>
      <c r="HML2" s="104"/>
      <c r="HMM2" s="104"/>
      <c r="HMN2" s="104"/>
      <c r="HMO2" s="104"/>
      <c r="HMP2" s="104"/>
      <c r="HMQ2" s="104"/>
      <c r="HMR2" s="104"/>
      <c r="HMS2" s="104"/>
      <c r="HMT2" s="104"/>
      <c r="HMU2" s="104"/>
      <c r="HMV2" s="104"/>
      <c r="HMW2" s="104"/>
      <c r="HMX2" s="104"/>
      <c r="HMY2" s="104"/>
      <c r="HMZ2" s="104"/>
      <c r="HNA2" s="104"/>
      <c r="HNB2" s="104"/>
      <c r="HNC2" s="104"/>
      <c r="HND2" s="104"/>
      <c r="HNE2" s="104"/>
      <c r="HNF2" s="104"/>
      <c r="HNG2" s="104"/>
      <c r="HNH2" s="104"/>
      <c r="HNI2" s="104"/>
      <c r="HNJ2" s="104"/>
      <c r="HNK2" s="104"/>
      <c r="HNL2" s="104"/>
      <c r="HNM2" s="104"/>
      <c r="HNN2" s="104"/>
      <c r="HNO2" s="104"/>
      <c r="HNP2" s="104"/>
      <c r="HNQ2" s="104"/>
      <c r="HNR2" s="104"/>
      <c r="HNS2" s="104"/>
      <c r="HNT2" s="104"/>
      <c r="HNU2" s="104"/>
      <c r="HNV2" s="104"/>
      <c r="HNW2" s="104"/>
      <c r="HNX2" s="104"/>
      <c r="HNY2" s="104"/>
      <c r="HNZ2" s="104"/>
      <c r="HOA2" s="104"/>
      <c r="HOB2" s="104"/>
      <c r="HOC2" s="104"/>
      <c r="HOD2" s="104"/>
      <c r="HOE2" s="104"/>
      <c r="HOF2" s="104"/>
      <c r="HOG2" s="104"/>
      <c r="HOH2" s="104"/>
      <c r="HOI2" s="104"/>
      <c r="HOJ2" s="104"/>
      <c r="HOK2" s="104"/>
      <c r="HOL2" s="104"/>
      <c r="HOM2" s="104"/>
      <c r="HON2" s="104"/>
      <c r="HOO2" s="104"/>
      <c r="HOP2" s="104"/>
      <c r="HOQ2" s="104"/>
      <c r="HOR2" s="104"/>
      <c r="HOS2" s="104"/>
      <c r="HOT2" s="104"/>
      <c r="HOU2" s="104"/>
      <c r="HOV2" s="104"/>
      <c r="HOW2" s="104"/>
      <c r="HOX2" s="104"/>
      <c r="HOY2" s="104"/>
      <c r="HOZ2" s="104"/>
      <c r="HPA2" s="104"/>
      <c r="HPB2" s="104"/>
      <c r="HPC2" s="104"/>
      <c r="HPD2" s="104"/>
      <c r="HPE2" s="104"/>
      <c r="HPF2" s="104"/>
      <c r="HPG2" s="104"/>
      <c r="HPH2" s="104"/>
      <c r="HPI2" s="104"/>
      <c r="HPJ2" s="104"/>
      <c r="HPK2" s="104"/>
      <c r="HPL2" s="104"/>
      <c r="HPM2" s="104"/>
      <c r="HPN2" s="104"/>
      <c r="HPO2" s="104"/>
      <c r="HPP2" s="104"/>
      <c r="HPQ2" s="104"/>
      <c r="HPR2" s="104"/>
      <c r="HPS2" s="104"/>
      <c r="HPT2" s="104"/>
      <c r="HPU2" s="104"/>
      <c r="HPV2" s="104"/>
      <c r="HPW2" s="104"/>
      <c r="HPX2" s="104"/>
      <c r="HPY2" s="104"/>
      <c r="HPZ2" s="104"/>
      <c r="HQA2" s="104"/>
      <c r="HQB2" s="104"/>
      <c r="HQC2" s="104"/>
      <c r="HQD2" s="104"/>
      <c r="HQE2" s="104"/>
      <c r="HQF2" s="104"/>
      <c r="HQG2" s="104"/>
      <c r="HQH2" s="104"/>
      <c r="HQI2" s="104"/>
      <c r="HQJ2" s="104"/>
      <c r="HQK2" s="104"/>
      <c r="HQL2" s="104"/>
      <c r="HQM2" s="104"/>
      <c r="HQN2" s="104"/>
      <c r="HQO2" s="104"/>
      <c r="HQP2" s="104"/>
      <c r="HQQ2" s="104"/>
      <c r="HQR2" s="104"/>
      <c r="HQS2" s="104"/>
      <c r="HQT2" s="104"/>
      <c r="HQU2" s="104"/>
      <c r="HQV2" s="104"/>
      <c r="HQW2" s="104"/>
      <c r="HQX2" s="104"/>
      <c r="HQY2" s="104"/>
      <c r="HQZ2" s="104"/>
      <c r="HRA2" s="104"/>
      <c r="HRB2" s="104"/>
      <c r="HRC2" s="104"/>
      <c r="HRD2" s="104"/>
      <c r="HRE2" s="104"/>
      <c r="HRF2" s="104"/>
      <c r="HRG2" s="104"/>
      <c r="HRH2" s="104"/>
      <c r="HRI2" s="104"/>
      <c r="HRJ2" s="104"/>
      <c r="HRK2" s="104"/>
      <c r="HRL2" s="104"/>
      <c r="HRM2" s="104"/>
      <c r="HRN2" s="104"/>
      <c r="HRO2" s="104"/>
      <c r="HRP2" s="104"/>
      <c r="HRQ2" s="104"/>
      <c r="HRR2" s="104"/>
      <c r="HRS2" s="104"/>
      <c r="HRT2" s="104"/>
      <c r="HRU2" s="104"/>
      <c r="HRV2" s="104"/>
      <c r="HRW2" s="104"/>
      <c r="HRX2" s="104"/>
      <c r="HRY2" s="104"/>
      <c r="HRZ2" s="104"/>
      <c r="HSA2" s="104"/>
      <c r="HSB2" s="104"/>
      <c r="HSC2" s="104"/>
      <c r="HSD2" s="104"/>
      <c r="HSE2" s="104"/>
      <c r="HSF2" s="104"/>
      <c r="HSG2" s="104"/>
      <c r="HSH2" s="104"/>
      <c r="HSI2" s="104"/>
      <c r="HSJ2" s="104"/>
      <c r="HSK2" s="104"/>
      <c r="HSL2" s="104"/>
      <c r="HSM2" s="104"/>
      <c r="HSN2" s="104"/>
      <c r="HSO2" s="104"/>
      <c r="HSP2" s="104"/>
      <c r="HSQ2" s="104"/>
      <c r="HSR2" s="104"/>
      <c r="HSS2" s="104"/>
      <c r="HST2" s="104"/>
      <c r="HSU2" s="104"/>
      <c r="HSV2" s="104"/>
      <c r="HSW2" s="104"/>
      <c r="HSX2" s="104"/>
      <c r="HSY2" s="104"/>
      <c r="HSZ2" s="104"/>
      <c r="HTA2" s="104"/>
      <c r="HTB2" s="104"/>
      <c r="HTC2" s="104"/>
      <c r="HTD2" s="104"/>
      <c r="HTE2" s="104"/>
      <c r="HTF2" s="104"/>
      <c r="HTG2" s="104"/>
      <c r="HTH2" s="104"/>
      <c r="HTI2" s="104"/>
      <c r="HTJ2" s="104"/>
      <c r="HTK2" s="104"/>
      <c r="HTL2" s="104"/>
      <c r="HTM2" s="104"/>
      <c r="HTN2" s="104"/>
      <c r="HTO2" s="104"/>
      <c r="HTP2" s="104"/>
      <c r="HTQ2" s="104"/>
      <c r="HTR2" s="104"/>
      <c r="HTS2" s="104"/>
      <c r="HTT2" s="104"/>
      <c r="HTU2" s="104"/>
      <c r="HTV2" s="104"/>
      <c r="HTW2" s="104"/>
      <c r="HTX2" s="104"/>
      <c r="HTY2" s="104"/>
      <c r="HTZ2" s="104"/>
      <c r="HUA2" s="104"/>
      <c r="HUB2" s="104"/>
      <c r="HUC2" s="104"/>
      <c r="HUD2" s="104"/>
      <c r="HUE2" s="104"/>
      <c r="HUF2" s="104"/>
      <c r="HUG2" s="104"/>
      <c r="HUH2" s="104"/>
      <c r="HUI2" s="104"/>
      <c r="HUJ2" s="104"/>
      <c r="HUK2" s="104"/>
      <c r="HUL2" s="104"/>
      <c r="HUM2" s="104"/>
      <c r="HUN2" s="104"/>
      <c r="HUO2" s="104"/>
      <c r="HUP2" s="104"/>
      <c r="HUQ2" s="104"/>
      <c r="HUR2" s="104"/>
      <c r="HUS2" s="104"/>
      <c r="HUT2" s="104"/>
      <c r="HUU2" s="104"/>
      <c r="HUV2" s="104"/>
      <c r="HUW2" s="104"/>
      <c r="HUX2" s="104"/>
      <c r="HUY2" s="104"/>
      <c r="HUZ2" s="104"/>
      <c r="HVA2" s="104"/>
      <c r="HVB2" s="104"/>
      <c r="HVC2" s="104"/>
      <c r="HVD2" s="104"/>
      <c r="HVE2" s="104"/>
      <c r="HVF2" s="104"/>
      <c r="HVG2" s="104"/>
      <c r="HVH2" s="104"/>
      <c r="HVI2" s="104"/>
      <c r="HVJ2" s="104"/>
      <c r="HVK2" s="104"/>
      <c r="HVL2" s="104"/>
      <c r="HVM2" s="104"/>
      <c r="HVN2" s="104"/>
      <c r="HVO2" s="104"/>
      <c r="HVP2" s="104"/>
      <c r="HVQ2" s="104"/>
      <c r="HVR2" s="104"/>
      <c r="HVS2" s="104"/>
      <c r="HVT2" s="104"/>
      <c r="HVU2" s="104"/>
      <c r="HVV2" s="104"/>
      <c r="HVW2" s="104"/>
      <c r="HVX2" s="104"/>
      <c r="HVY2" s="104"/>
      <c r="HVZ2" s="104"/>
      <c r="HWA2" s="104"/>
      <c r="HWB2" s="104"/>
      <c r="HWC2" s="104"/>
      <c r="HWD2" s="104"/>
      <c r="HWE2" s="104"/>
      <c r="HWF2" s="104"/>
      <c r="HWG2" s="104"/>
      <c r="HWH2" s="104"/>
      <c r="HWI2" s="104"/>
      <c r="HWJ2" s="104"/>
      <c r="HWK2" s="104"/>
      <c r="HWL2" s="104"/>
      <c r="HWM2" s="104"/>
      <c r="HWN2" s="104"/>
      <c r="HWO2" s="104"/>
      <c r="HWP2" s="104"/>
      <c r="HWQ2" s="104"/>
      <c r="HWR2" s="104"/>
      <c r="HWS2" s="104"/>
      <c r="HWT2" s="104"/>
      <c r="HWU2" s="104"/>
      <c r="HWV2" s="104"/>
      <c r="HWW2" s="104"/>
      <c r="HWX2" s="104"/>
      <c r="HWY2" s="104"/>
      <c r="HWZ2" s="104"/>
      <c r="HXA2" s="104"/>
      <c r="HXB2" s="104"/>
      <c r="HXC2" s="104"/>
      <c r="HXD2" s="104"/>
      <c r="HXE2" s="104"/>
      <c r="HXF2" s="104"/>
      <c r="HXG2" s="104"/>
      <c r="HXH2" s="104"/>
      <c r="HXI2" s="104"/>
      <c r="HXJ2" s="104"/>
      <c r="HXK2" s="104"/>
      <c r="HXL2" s="104"/>
      <c r="HXM2" s="104"/>
      <c r="HXN2" s="104"/>
      <c r="HXO2" s="104"/>
      <c r="HXP2" s="104"/>
      <c r="HXQ2" s="104"/>
      <c r="HXR2" s="104"/>
      <c r="HXS2" s="104"/>
      <c r="HXT2" s="104"/>
      <c r="HXU2" s="104"/>
      <c r="HXV2" s="104"/>
      <c r="HXW2" s="104"/>
      <c r="HXX2" s="104"/>
      <c r="HXY2" s="104"/>
      <c r="HXZ2" s="104"/>
      <c r="HYA2" s="104"/>
      <c r="HYB2" s="104"/>
      <c r="HYC2" s="104"/>
      <c r="HYD2" s="104"/>
      <c r="HYE2" s="104"/>
      <c r="HYF2" s="104"/>
      <c r="HYG2" s="104"/>
      <c r="HYH2" s="104"/>
      <c r="HYI2" s="104"/>
      <c r="HYJ2" s="104"/>
      <c r="HYK2" s="104"/>
      <c r="HYL2" s="104"/>
      <c r="HYM2" s="104"/>
      <c r="HYN2" s="104"/>
      <c r="HYO2" s="104"/>
      <c r="HYP2" s="104"/>
      <c r="HYQ2" s="104"/>
      <c r="HYR2" s="104"/>
      <c r="HYS2" s="104"/>
      <c r="HYT2" s="104"/>
      <c r="HYU2" s="104"/>
      <c r="HYV2" s="104"/>
      <c r="HYW2" s="104"/>
      <c r="HYX2" s="104"/>
      <c r="HYY2" s="104"/>
      <c r="HYZ2" s="104"/>
      <c r="HZA2" s="104"/>
      <c r="HZB2" s="104"/>
      <c r="HZC2" s="104"/>
      <c r="HZD2" s="104"/>
      <c r="HZE2" s="104"/>
      <c r="HZF2" s="104"/>
      <c r="HZG2" s="104"/>
      <c r="HZH2" s="104"/>
      <c r="HZI2" s="104"/>
      <c r="HZJ2" s="104"/>
      <c r="HZK2" s="104"/>
      <c r="HZL2" s="104"/>
      <c r="HZM2" s="104"/>
      <c r="HZN2" s="104"/>
      <c r="HZO2" s="104"/>
      <c r="HZP2" s="104"/>
      <c r="HZQ2" s="104"/>
      <c r="HZR2" s="104"/>
      <c r="HZS2" s="104"/>
      <c r="HZT2" s="104"/>
      <c r="HZU2" s="104"/>
      <c r="HZV2" s="104"/>
      <c r="HZW2" s="104"/>
      <c r="HZX2" s="104"/>
      <c r="HZY2" s="104"/>
      <c r="HZZ2" s="104"/>
      <c r="IAA2" s="104"/>
      <c r="IAB2" s="104"/>
      <c r="IAC2" s="104"/>
      <c r="IAD2" s="104"/>
      <c r="IAE2" s="104"/>
      <c r="IAF2" s="104"/>
      <c r="IAG2" s="104"/>
      <c r="IAH2" s="104"/>
      <c r="IAI2" s="104"/>
      <c r="IAJ2" s="104"/>
      <c r="IAK2" s="104"/>
      <c r="IAL2" s="104"/>
      <c r="IAM2" s="104"/>
      <c r="IAN2" s="104"/>
      <c r="IAO2" s="104"/>
      <c r="IAP2" s="104"/>
      <c r="IAQ2" s="104"/>
      <c r="IAR2" s="104"/>
      <c r="IAS2" s="104"/>
      <c r="IAT2" s="104"/>
      <c r="IAU2" s="104"/>
      <c r="IAV2" s="104"/>
      <c r="IAW2" s="104"/>
      <c r="IAX2" s="104"/>
      <c r="IAY2" s="104"/>
      <c r="IAZ2" s="104"/>
      <c r="IBA2" s="104"/>
      <c r="IBB2" s="104"/>
      <c r="IBC2" s="104"/>
      <c r="IBD2" s="104"/>
      <c r="IBE2" s="104"/>
      <c r="IBF2" s="104"/>
      <c r="IBG2" s="104"/>
      <c r="IBH2" s="104"/>
      <c r="IBI2" s="104"/>
      <c r="IBJ2" s="104"/>
      <c r="IBK2" s="104"/>
      <c r="IBL2" s="104"/>
      <c r="IBM2" s="104"/>
      <c r="IBN2" s="104"/>
      <c r="IBO2" s="104"/>
      <c r="IBP2" s="104"/>
      <c r="IBQ2" s="104"/>
      <c r="IBR2" s="104"/>
      <c r="IBS2" s="104"/>
      <c r="IBT2" s="104"/>
      <c r="IBU2" s="104"/>
      <c r="IBV2" s="104"/>
      <c r="IBW2" s="104"/>
      <c r="IBX2" s="104"/>
      <c r="IBY2" s="104"/>
      <c r="IBZ2" s="104"/>
      <c r="ICA2" s="104"/>
      <c r="ICB2" s="104"/>
      <c r="ICC2" s="104"/>
      <c r="ICD2" s="104"/>
      <c r="ICE2" s="104"/>
      <c r="ICF2" s="104"/>
      <c r="ICG2" s="104"/>
      <c r="ICH2" s="104"/>
      <c r="ICI2" s="104"/>
      <c r="ICJ2" s="104"/>
      <c r="ICK2" s="104"/>
      <c r="ICL2" s="104"/>
      <c r="ICM2" s="104"/>
      <c r="ICN2" s="104"/>
      <c r="ICO2" s="104"/>
      <c r="ICP2" s="104"/>
      <c r="ICQ2" s="104"/>
      <c r="ICR2" s="104"/>
      <c r="ICS2" s="104"/>
      <c r="ICT2" s="104"/>
      <c r="ICU2" s="104"/>
      <c r="ICV2" s="104"/>
      <c r="ICW2" s="104"/>
      <c r="ICX2" s="104"/>
      <c r="ICY2" s="104"/>
      <c r="ICZ2" s="104"/>
      <c r="IDA2" s="104"/>
      <c r="IDB2" s="104"/>
      <c r="IDC2" s="104"/>
      <c r="IDD2" s="104"/>
      <c r="IDE2" s="104"/>
      <c r="IDF2" s="104"/>
      <c r="IDG2" s="104"/>
      <c r="IDH2" s="104"/>
      <c r="IDI2" s="104"/>
      <c r="IDJ2" s="104"/>
      <c r="IDK2" s="104"/>
      <c r="IDL2" s="104"/>
      <c r="IDM2" s="104"/>
      <c r="IDN2" s="104"/>
      <c r="IDO2" s="104"/>
      <c r="IDP2" s="104"/>
      <c r="IDQ2" s="104"/>
      <c r="IDR2" s="104"/>
      <c r="IDS2" s="104"/>
      <c r="IDT2" s="104"/>
      <c r="IDU2" s="104"/>
      <c r="IDV2" s="104"/>
      <c r="IDW2" s="104"/>
      <c r="IDX2" s="104"/>
      <c r="IDY2" s="104"/>
      <c r="IDZ2" s="104"/>
      <c r="IEA2" s="104"/>
      <c r="IEB2" s="104"/>
      <c r="IEC2" s="104"/>
      <c r="IED2" s="104"/>
      <c r="IEE2" s="104"/>
      <c r="IEF2" s="104"/>
      <c r="IEG2" s="104"/>
      <c r="IEH2" s="104"/>
      <c r="IEI2" s="104"/>
      <c r="IEJ2" s="104"/>
      <c r="IEK2" s="104"/>
      <c r="IEL2" s="104"/>
      <c r="IEM2" s="104"/>
      <c r="IEN2" s="104"/>
      <c r="IEO2" s="104"/>
      <c r="IEP2" s="104"/>
      <c r="IEQ2" s="104"/>
      <c r="IER2" s="104"/>
      <c r="IES2" s="104"/>
      <c r="IET2" s="104"/>
      <c r="IEU2" s="104"/>
      <c r="IEV2" s="104"/>
      <c r="IEW2" s="104"/>
      <c r="IEX2" s="104"/>
      <c r="IEY2" s="104"/>
      <c r="IEZ2" s="104"/>
      <c r="IFA2" s="104"/>
      <c r="IFB2" s="104"/>
      <c r="IFC2" s="104"/>
      <c r="IFD2" s="104"/>
      <c r="IFE2" s="104"/>
      <c r="IFF2" s="104"/>
      <c r="IFG2" s="104"/>
      <c r="IFH2" s="104"/>
      <c r="IFI2" s="104"/>
      <c r="IFJ2" s="104"/>
      <c r="IFK2" s="104"/>
      <c r="IFL2" s="104"/>
      <c r="IFM2" s="104"/>
      <c r="IFN2" s="104"/>
      <c r="IFO2" s="104"/>
      <c r="IFP2" s="104"/>
      <c r="IFQ2" s="104"/>
      <c r="IFR2" s="104"/>
      <c r="IFS2" s="104"/>
      <c r="IFT2" s="104"/>
      <c r="IFU2" s="104"/>
      <c r="IFV2" s="104"/>
      <c r="IFW2" s="104"/>
      <c r="IFX2" s="104"/>
      <c r="IFY2" s="104"/>
      <c r="IFZ2" s="104"/>
      <c r="IGA2" s="104"/>
      <c r="IGB2" s="104"/>
      <c r="IGC2" s="104"/>
      <c r="IGD2" s="104"/>
      <c r="IGE2" s="104"/>
      <c r="IGF2" s="104"/>
      <c r="IGG2" s="104"/>
      <c r="IGH2" s="104"/>
      <c r="IGI2" s="104"/>
      <c r="IGJ2" s="104"/>
      <c r="IGK2" s="104"/>
      <c r="IGL2" s="104"/>
      <c r="IGM2" s="104"/>
      <c r="IGN2" s="104"/>
      <c r="IGO2" s="104"/>
      <c r="IGP2" s="104"/>
      <c r="IGQ2" s="104"/>
      <c r="IGR2" s="104"/>
      <c r="IGS2" s="104"/>
      <c r="IGT2" s="104"/>
      <c r="IGU2" s="104"/>
      <c r="IGV2" s="104"/>
      <c r="IGW2" s="104"/>
      <c r="IGX2" s="104"/>
      <c r="IGY2" s="104"/>
      <c r="IGZ2" s="104"/>
      <c r="IHA2" s="104"/>
      <c r="IHB2" s="104"/>
      <c r="IHC2" s="104"/>
      <c r="IHD2" s="104"/>
      <c r="IHE2" s="104"/>
      <c r="IHF2" s="104"/>
      <c r="IHG2" s="104"/>
      <c r="IHH2" s="104"/>
      <c r="IHI2" s="104"/>
      <c r="IHJ2" s="104"/>
      <c r="IHK2" s="104"/>
      <c r="IHL2" s="104"/>
      <c r="IHM2" s="104"/>
      <c r="IHN2" s="104"/>
      <c r="IHO2" s="104"/>
      <c r="IHP2" s="104"/>
      <c r="IHQ2" s="104"/>
      <c r="IHR2" s="104"/>
      <c r="IHS2" s="104"/>
      <c r="IHT2" s="104"/>
      <c r="IHU2" s="104"/>
      <c r="IHV2" s="104"/>
      <c r="IHW2" s="104"/>
      <c r="IHX2" s="104"/>
      <c r="IHY2" s="104"/>
      <c r="IHZ2" s="104"/>
      <c r="IIA2" s="104"/>
      <c r="IIB2" s="104"/>
      <c r="IIC2" s="104"/>
      <c r="IID2" s="104"/>
      <c r="IIE2" s="104"/>
      <c r="IIF2" s="104"/>
      <c r="IIG2" s="104"/>
      <c r="IIH2" s="104"/>
      <c r="III2" s="104"/>
      <c r="IIJ2" s="104"/>
      <c r="IIK2" s="104"/>
      <c r="IIL2" s="104"/>
      <c r="IIM2" s="104"/>
      <c r="IIN2" s="104"/>
      <c r="IIO2" s="104"/>
      <c r="IIP2" s="104"/>
      <c r="IIQ2" s="104"/>
      <c r="IIR2" s="104"/>
      <c r="IIS2" s="104"/>
      <c r="IIT2" s="104"/>
      <c r="IIU2" s="104"/>
      <c r="IIV2" s="104"/>
      <c r="IIW2" s="104"/>
      <c r="IIX2" s="104"/>
      <c r="IIY2" s="104"/>
      <c r="IIZ2" s="104"/>
      <c r="IJA2" s="104"/>
      <c r="IJB2" s="104"/>
      <c r="IJC2" s="104"/>
      <c r="IJD2" s="104"/>
      <c r="IJE2" s="104"/>
      <c r="IJF2" s="104"/>
      <c r="IJG2" s="104"/>
      <c r="IJH2" s="104"/>
      <c r="IJI2" s="104"/>
      <c r="IJJ2" s="104"/>
      <c r="IJK2" s="104"/>
      <c r="IJL2" s="104"/>
      <c r="IJM2" s="104"/>
      <c r="IJN2" s="104"/>
      <c r="IJO2" s="104"/>
      <c r="IJP2" s="104"/>
      <c r="IJQ2" s="104"/>
      <c r="IJR2" s="104"/>
      <c r="IJS2" s="104"/>
      <c r="IJT2" s="104"/>
      <c r="IJU2" s="104"/>
      <c r="IJV2" s="104"/>
      <c r="IJW2" s="104"/>
      <c r="IJX2" s="104"/>
      <c r="IJY2" s="104"/>
      <c r="IJZ2" s="104"/>
      <c r="IKA2" s="104"/>
      <c r="IKB2" s="104"/>
      <c r="IKC2" s="104"/>
      <c r="IKD2" s="104"/>
      <c r="IKE2" s="104"/>
      <c r="IKF2" s="104"/>
      <c r="IKG2" s="104"/>
      <c r="IKH2" s="104"/>
      <c r="IKI2" s="104"/>
      <c r="IKJ2" s="104"/>
      <c r="IKK2" s="104"/>
      <c r="IKL2" s="104"/>
      <c r="IKM2" s="104"/>
      <c r="IKN2" s="104"/>
      <c r="IKO2" s="104"/>
      <c r="IKP2" s="104"/>
      <c r="IKQ2" s="104"/>
      <c r="IKR2" s="104"/>
      <c r="IKS2" s="104"/>
      <c r="IKT2" s="104"/>
      <c r="IKU2" s="104"/>
      <c r="IKV2" s="104"/>
      <c r="IKW2" s="104"/>
      <c r="IKX2" s="104"/>
      <c r="IKY2" s="104"/>
      <c r="IKZ2" s="104"/>
      <c r="ILA2" s="104"/>
      <c r="ILB2" s="104"/>
      <c r="ILC2" s="104"/>
      <c r="ILD2" s="104"/>
      <c r="ILE2" s="104"/>
      <c r="ILF2" s="104"/>
      <c r="ILG2" s="104"/>
      <c r="ILH2" s="104"/>
      <c r="ILI2" s="104"/>
      <c r="ILJ2" s="104"/>
      <c r="ILK2" s="104"/>
      <c r="ILL2" s="104"/>
      <c r="ILM2" s="104"/>
      <c r="ILN2" s="104"/>
      <c r="ILO2" s="104"/>
      <c r="ILP2" s="104"/>
      <c r="ILQ2" s="104"/>
      <c r="ILR2" s="104"/>
      <c r="ILS2" s="104"/>
      <c r="ILT2" s="104"/>
      <c r="ILU2" s="104"/>
      <c r="ILV2" s="104"/>
      <c r="ILW2" s="104"/>
      <c r="ILX2" s="104"/>
      <c r="ILY2" s="104"/>
      <c r="ILZ2" s="104"/>
      <c r="IMA2" s="104"/>
      <c r="IMB2" s="104"/>
      <c r="IMC2" s="104"/>
      <c r="IMD2" s="104"/>
      <c r="IME2" s="104"/>
      <c r="IMF2" s="104"/>
      <c r="IMG2" s="104"/>
      <c r="IMH2" s="104"/>
      <c r="IMI2" s="104"/>
      <c r="IMJ2" s="104"/>
      <c r="IMK2" s="104"/>
      <c r="IML2" s="104"/>
      <c r="IMM2" s="104"/>
      <c r="IMN2" s="104"/>
      <c r="IMO2" s="104"/>
      <c r="IMP2" s="104"/>
      <c r="IMQ2" s="104"/>
      <c r="IMR2" s="104"/>
      <c r="IMS2" s="104"/>
      <c r="IMT2" s="104"/>
      <c r="IMU2" s="104"/>
      <c r="IMV2" s="104"/>
      <c r="IMW2" s="104"/>
      <c r="IMX2" s="104"/>
      <c r="IMY2" s="104"/>
      <c r="IMZ2" s="104"/>
      <c r="INA2" s="104"/>
      <c r="INB2" s="104"/>
      <c r="INC2" s="104"/>
      <c r="IND2" s="104"/>
      <c r="INE2" s="104"/>
      <c r="INF2" s="104"/>
      <c r="ING2" s="104"/>
      <c r="INH2" s="104"/>
      <c r="INI2" s="104"/>
      <c r="INJ2" s="104"/>
      <c r="INK2" s="104"/>
      <c r="INL2" s="104"/>
      <c r="INM2" s="104"/>
      <c r="INN2" s="104"/>
      <c r="INO2" s="104"/>
      <c r="INP2" s="104"/>
      <c r="INQ2" s="104"/>
      <c r="INR2" s="104"/>
      <c r="INS2" s="104"/>
      <c r="INT2" s="104"/>
      <c r="INU2" s="104"/>
      <c r="INV2" s="104"/>
      <c r="INW2" s="104"/>
      <c r="INX2" s="104"/>
      <c r="INY2" s="104"/>
      <c r="INZ2" s="104"/>
      <c r="IOA2" s="104"/>
      <c r="IOB2" s="104"/>
      <c r="IOC2" s="104"/>
      <c r="IOD2" s="104"/>
      <c r="IOE2" s="104"/>
      <c r="IOF2" s="104"/>
      <c r="IOG2" s="104"/>
      <c r="IOH2" s="104"/>
      <c r="IOI2" s="104"/>
      <c r="IOJ2" s="104"/>
      <c r="IOK2" s="104"/>
      <c r="IOL2" s="104"/>
      <c r="IOM2" s="104"/>
      <c r="ION2" s="104"/>
      <c r="IOO2" s="104"/>
      <c r="IOP2" s="104"/>
      <c r="IOQ2" s="104"/>
      <c r="IOR2" s="104"/>
      <c r="IOS2" s="104"/>
      <c r="IOT2" s="104"/>
      <c r="IOU2" s="104"/>
      <c r="IOV2" s="104"/>
      <c r="IOW2" s="104"/>
      <c r="IOX2" s="104"/>
      <c r="IOY2" s="104"/>
      <c r="IOZ2" s="104"/>
      <c r="IPA2" s="104"/>
      <c r="IPB2" s="104"/>
      <c r="IPC2" s="104"/>
      <c r="IPD2" s="104"/>
      <c r="IPE2" s="104"/>
      <c r="IPF2" s="104"/>
      <c r="IPG2" s="104"/>
      <c r="IPH2" s="104"/>
      <c r="IPI2" s="104"/>
      <c r="IPJ2" s="104"/>
      <c r="IPK2" s="104"/>
      <c r="IPL2" s="104"/>
      <c r="IPM2" s="104"/>
      <c r="IPN2" s="104"/>
      <c r="IPO2" s="104"/>
      <c r="IPP2" s="104"/>
      <c r="IPQ2" s="104"/>
      <c r="IPR2" s="104"/>
      <c r="IPS2" s="104"/>
      <c r="IPT2" s="104"/>
      <c r="IPU2" s="104"/>
      <c r="IPV2" s="104"/>
      <c r="IPW2" s="104"/>
      <c r="IPX2" s="104"/>
      <c r="IPY2" s="104"/>
      <c r="IPZ2" s="104"/>
      <c r="IQA2" s="104"/>
      <c r="IQB2" s="104"/>
      <c r="IQC2" s="104"/>
      <c r="IQD2" s="104"/>
      <c r="IQE2" s="104"/>
      <c r="IQF2" s="104"/>
      <c r="IQG2" s="104"/>
      <c r="IQH2" s="104"/>
      <c r="IQI2" s="104"/>
      <c r="IQJ2" s="104"/>
      <c r="IQK2" s="104"/>
      <c r="IQL2" s="104"/>
      <c r="IQM2" s="104"/>
      <c r="IQN2" s="104"/>
      <c r="IQO2" s="104"/>
      <c r="IQP2" s="104"/>
      <c r="IQQ2" s="104"/>
      <c r="IQR2" s="104"/>
      <c r="IQS2" s="104"/>
      <c r="IQT2" s="104"/>
      <c r="IQU2" s="104"/>
      <c r="IQV2" s="104"/>
      <c r="IQW2" s="104"/>
      <c r="IQX2" s="104"/>
      <c r="IQY2" s="104"/>
      <c r="IQZ2" s="104"/>
      <c r="IRA2" s="104"/>
      <c r="IRB2" s="104"/>
      <c r="IRC2" s="104"/>
      <c r="IRD2" s="104"/>
      <c r="IRE2" s="104"/>
      <c r="IRF2" s="104"/>
      <c r="IRG2" s="104"/>
      <c r="IRH2" s="104"/>
      <c r="IRI2" s="104"/>
      <c r="IRJ2" s="104"/>
      <c r="IRK2" s="104"/>
      <c r="IRL2" s="104"/>
      <c r="IRM2" s="104"/>
      <c r="IRN2" s="104"/>
      <c r="IRO2" s="104"/>
      <c r="IRP2" s="104"/>
      <c r="IRQ2" s="104"/>
      <c r="IRR2" s="104"/>
      <c r="IRS2" s="104"/>
      <c r="IRT2" s="104"/>
      <c r="IRU2" s="104"/>
      <c r="IRV2" s="104"/>
      <c r="IRW2" s="104"/>
      <c r="IRX2" s="104"/>
      <c r="IRY2" s="104"/>
      <c r="IRZ2" s="104"/>
      <c r="ISA2" s="104"/>
      <c r="ISB2" s="104"/>
      <c r="ISC2" s="104"/>
      <c r="ISD2" s="104"/>
      <c r="ISE2" s="104"/>
      <c r="ISF2" s="104"/>
      <c r="ISG2" s="104"/>
      <c r="ISH2" s="104"/>
      <c r="ISI2" s="104"/>
      <c r="ISJ2" s="104"/>
      <c r="ISK2" s="104"/>
      <c r="ISL2" s="104"/>
      <c r="ISM2" s="104"/>
      <c r="ISN2" s="104"/>
      <c r="ISO2" s="104"/>
      <c r="ISP2" s="104"/>
      <c r="ISQ2" s="104"/>
      <c r="ISR2" s="104"/>
      <c r="ISS2" s="104"/>
      <c r="IST2" s="104"/>
      <c r="ISU2" s="104"/>
      <c r="ISV2" s="104"/>
      <c r="ISW2" s="104"/>
      <c r="ISX2" s="104"/>
      <c r="ISY2" s="104"/>
      <c r="ISZ2" s="104"/>
      <c r="ITA2" s="104"/>
      <c r="ITB2" s="104"/>
      <c r="ITC2" s="104"/>
      <c r="ITD2" s="104"/>
      <c r="ITE2" s="104"/>
      <c r="ITF2" s="104"/>
      <c r="ITG2" s="104"/>
      <c r="ITH2" s="104"/>
      <c r="ITI2" s="104"/>
      <c r="ITJ2" s="104"/>
      <c r="ITK2" s="104"/>
      <c r="ITL2" s="104"/>
      <c r="ITM2" s="104"/>
      <c r="ITN2" s="104"/>
      <c r="ITO2" s="104"/>
      <c r="ITP2" s="104"/>
      <c r="ITQ2" s="104"/>
      <c r="ITR2" s="104"/>
      <c r="ITS2" s="104"/>
      <c r="ITT2" s="104"/>
      <c r="ITU2" s="104"/>
      <c r="ITV2" s="104"/>
      <c r="ITW2" s="104"/>
      <c r="ITX2" s="104"/>
      <c r="ITY2" s="104"/>
      <c r="ITZ2" s="104"/>
      <c r="IUA2" s="104"/>
      <c r="IUB2" s="104"/>
      <c r="IUC2" s="104"/>
      <c r="IUD2" s="104"/>
      <c r="IUE2" s="104"/>
      <c r="IUF2" s="104"/>
      <c r="IUG2" s="104"/>
      <c r="IUH2" s="104"/>
      <c r="IUI2" s="104"/>
      <c r="IUJ2" s="104"/>
      <c r="IUK2" s="104"/>
      <c r="IUL2" s="104"/>
      <c r="IUM2" s="104"/>
      <c r="IUN2" s="104"/>
      <c r="IUO2" s="104"/>
      <c r="IUP2" s="104"/>
      <c r="IUQ2" s="104"/>
      <c r="IUR2" s="104"/>
      <c r="IUS2" s="104"/>
      <c r="IUT2" s="104"/>
      <c r="IUU2" s="104"/>
      <c r="IUV2" s="104"/>
      <c r="IUW2" s="104"/>
      <c r="IUX2" s="104"/>
      <c r="IUY2" s="104"/>
      <c r="IUZ2" s="104"/>
      <c r="IVA2" s="104"/>
      <c r="IVB2" s="104"/>
      <c r="IVC2" s="104"/>
      <c r="IVD2" s="104"/>
      <c r="IVE2" s="104"/>
      <c r="IVF2" s="104"/>
      <c r="IVG2" s="104"/>
      <c r="IVH2" s="104"/>
      <c r="IVI2" s="104"/>
      <c r="IVJ2" s="104"/>
      <c r="IVK2" s="104"/>
      <c r="IVL2" s="104"/>
      <c r="IVM2" s="104"/>
      <c r="IVN2" s="104"/>
      <c r="IVO2" s="104"/>
      <c r="IVP2" s="104"/>
      <c r="IVQ2" s="104"/>
      <c r="IVR2" s="104"/>
      <c r="IVS2" s="104"/>
      <c r="IVT2" s="104"/>
      <c r="IVU2" s="104"/>
      <c r="IVV2" s="104"/>
      <c r="IVW2" s="104"/>
      <c r="IVX2" s="104"/>
      <c r="IVY2" s="104"/>
      <c r="IVZ2" s="104"/>
      <c r="IWA2" s="104"/>
      <c r="IWB2" s="104"/>
      <c r="IWC2" s="104"/>
      <c r="IWD2" s="104"/>
      <c r="IWE2" s="104"/>
      <c r="IWF2" s="104"/>
      <c r="IWG2" s="104"/>
      <c r="IWH2" s="104"/>
      <c r="IWI2" s="104"/>
      <c r="IWJ2" s="104"/>
      <c r="IWK2" s="104"/>
      <c r="IWL2" s="104"/>
      <c r="IWM2" s="104"/>
      <c r="IWN2" s="104"/>
      <c r="IWO2" s="104"/>
      <c r="IWP2" s="104"/>
      <c r="IWQ2" s="104"/>
      <c r="IWR2" s="104"/>
      <c r="IWS2" s="104"/>
      <c r="IWT2" s="104"/>
      <c r="IWU2" s="104"/>
      <c r="IWV2" s="104"/>
      <c r="IWW2" s="104"/>
      <c r="IWX2" s="104"/>
      <c r="IWY2" s="104"/>
      <c r="IWZ2" s="104"/>
      <c r="IXA2" s="104"/>
      <c r="IXB2" s="104"/>
      <c r="IXC2" s="104"/>
      <c r="IXD2" s="104"/>
      <c r="IXE2" s="104"/>
      <c r="IXF2" s="104"/>
      <c r="IXG2" s="104"/>
      <c r="IXH2" s="104"/>
      <c r="IXI2" s="104"/>
      <c r="IXJ2" s="104"/>
      <c r="IXK2" s="104"/>
      <c r="IXL2" s="104"/>
      <c r="IXM2" s="104"/>
      <c r="IXN2" s="104"/>
      <c r="IXO2" s="104"/>
      <c r="IXP2" s="104"/>
      <c r="IXQ2" s="104"/>
      <c r="IXR2" s="104"/>
      <c r="IXS2" s="104"/>
      <c r="IXT2" s="104"/>
      <c r="IXU2" s="104"/>
      <c r="IXV2" s="104"/>
      <c r="IXW2" s="104"/>
      <c r="IXX2" s="104"/>
      <c r="IXY2" s="104"/>
      <c r="IXZ2" s="104"/>
      <c r="IYA2" s="104"/>
      <c r="IYB2" s="104"/>
      <c r="IYC2" s="104"/>
      <c r="IYD2" s="104"/>
      <c r="IYE2" s="104"/>
      <c r="IYF2" s="104"/>
      <c r="IYG2" s="104"/>
      <c r="IYH2" s="104"/>
      <c r="IYI2" s="104"/>
      <c r="IYJ2" s="104"/>
      <c r="IYK2" s="104"/>
      <c r="IYL2" s="104"/>
      <c r="IYM2" s="104"/>
      <c r="IYN2" s="104"/>
      <c r="IYO2" s="104"/>
      <c r="IYP2" s="104"/>
      <c r="IYQ2" s="104"/>
      <c r="IYR2" s="104"/>
      <c r="IYS2" s="104"/>
      <c r="IYT2" s="104"/>
      <c r="IYU2" s="104"/>
      <c r="IYV2" s="104"/>
      <c r="IYW2" s="104"/>
      <c r="IYX2" s="104"/>
      <c r="IYY2" s="104"/>
      <c r="IYZ2" s="104"/>
      <c r="IZA2" s="104"/>
      <c r="IZB2" s="104"/>
      <c r="IZC2" s="104"/>
      <c r="IZD2" s="104"/>
      <c r="IZE2" s="104"/>
      <c r="IZF2" s="104"/>
      <c r="IZG2" s="104"/>
      <c r="IZH2" s="104"/>
      <c r="IZI2" s="104"/>
      <c r="IZJ2" s="104"/>
      <c r="IZK2" s="104"/>
      <c r="IZL2" s="104"/>
      <c r="IZM2" s="104"/>
      <c r="IZN2" s="104"/>
      <c r="IZO2" s="104"/>
      <c r="IZP2" s="104"/>
      <c r="IZQ2" s="104"/>
      <c r="IZR2" s="104"/>
      <c r="IZS2" s="104"/>
      <c r="IZT2" s="104"/>
      <c r="IZU2" s="104"/>
      <c r="IZV2" s="104"/>
      <c r="IZW2" s="104"/>
      <c r="IZX2" s="104"/>
      <c r="IZY2" s="104"/>
      <c r="IZZ2" s="104"/>
      <c r="JAA2" s="104"/>
      <c r="JAB2" s="104"/>
      <c r="JAC2" s="104"/>
      <c r="JAD2" s="104"/>
      <c r="JAE2" s="104"/>
      <c r="JAF2" s="104"/>
      <c r="JAG2" s="104"/>
      <c r="JAH2" s="104"/>
      <c r="JAI2" s="104"/>
      <c r="JAJ2" s="104"/>
      <c r="JAK2" s="104"/>
      <c r="JAL2" s="104"/>
      <c r="JAM2" s="104"/>
      <c r="JAN2" s="104"/>
      <c r="JAO2" s="104"/>
      <c r="JAP2" s="104"/>
      <c r="JAQ2" s="104"/>
      <c r="JAR2" s="104"/>
      <c r="JAS2" s="104"/>
      <c r="JAT2" s="104"/>
      <c r="JAU2" s="104"/>
      <c r="JAV2" s="104"/>
      <c r="JAW2" s="104"/>
      <c r="JAX2" s="104"/>
      <c r="JAY2" s="104"/>
      <c r="JAZ2" s="104"/>
      <c r="JBA2" s="104"/>
      <c r="JBB2" s="104"/>
      <c r="JBC2" s="104"/>
      <c r="JBD2" s="104"/>
      <c r="JBE2" s="104"/>
      <c r="JBF2" s="104"/>
      <c r="JBG2" s="104"/>
      <c r="JBH2" s="104"/>
      <c r="JBI2" s="104"/>
      <c r="JBJ2" s="104"/>
      <c r="JBK2" s="104"/>
      <c r="JBL2" s="104"/>
      <c r="JBM2" s="104"/>
      <c r="JBN2" s="104"/>
      <c r="JBO2" s="104"/>
      <c r="JBP2" s="104"/>
      <c r="JBQ2" s="104"/>
      <c r="JBR2" s="104"/>
      <c r="JBS2" s="104"/>
      <c r="JBT2" s="104"/>
      <c r="JBU2" s="104"/>
      <c r="JBV2" s="104"/>
      <c r="JBW2" s="104"/>
      <c r="JBX2" s="104"/>
      <c r="JBY2" s="104"/>
      <c r="JBZ2" s="104"/>
      <c r="JCA2" s="104"/>
      <c r="JCB2" s="104"/>
      <c r="JCC2" s="104"/>
      <c r="JCD2" s="104"/>
      <c r="JCE2" s="104"/>
      <c r="JCF2" s="104"/>
      <c r="JCG2" s="104"/>
      <c r="JCH2" s="104"/>
      <c r="JCI2" s="104"/>
      <c r="JCJ2" s="104"/>
      <c r="JCK2" s="104"/>
      <c r="JCL2" s="104"/>
      <c r="JCM2" s="104"/>
      <c r="JCN2" s="104"/>
      <c r="JCO2" s="104"/>
      <c r="JCP2" s="104"/>
      <c r="JCQ2" s="104"/>
      <c r="JCR2" s="104"/>
      <c r="JCS2" s="104"/>
      <c r="JCT2" s="104"/>
      <c r="JCU2" s="104"/>
      <c r="JCV2" s="104"/>
      <c r="JCW2" s="104"/>
      <c r="JCX2" s="104"/>
      <c r="JCY2" s="104"/>
      <c r="JCZ2" s="104"/>
      <c r="JDA2" s="104"/>
      <c r="JDB2" s="104"/>
      <c r="JDC2" s="104"/>
      <c r="JDD2" s="104"/>
      <c r="JDE2" s="104"/>
      <c r="JDF2" s="104"/>
      <c r="JDG2" s="104"/>
      <c r="JDH2" s="104"/>
      <c r="JDI2" s="104"/>
      <c r="JDJ2" s="104"/>
      <c r="JDK2" s="104"/>
      <c r="JDL2" s="104"/>
      <c r="JDM2" s="104"/>
      <c r="JDN2" s="104"/>
      <c r="JDO2" s="104"/>
      <c r="JDP2" s="104"/>
      <c r="JDQ2" s="104"/>
      <c r="JDR2" s="104"/>
      <c r="JDS2" s="104"/>
      <c r="JDT2" s="104"/>
      <c r="JDU2" s="104"/>
      <c r="JDV2" s="104"/>
      <c r="JDW2" s="104"/>
      <c r="JDX2" s="104"/>
      <c r="JDY2" s="104"/>
      <c r="JDZ2" s="104"/>
      <c r="JEA2" s="104"/>
      <c r="JEB2" s="104"/>
      <c r="JEC2" s="104"/>
      <c r="JED2" s="104"/>
      <c r="JEE2" s="104"/>
      <c r="JEF2" s="104"/>
      <c r="JEG2" s="104"/>
      <c r="JEH2" s="104"/>
      <c r="JEI2" s="104"/>
      <c r="JEJ2" s="104"/>
      <c r="JEK2" s="104"/>
      <c r="JEL2" s="104"/>
      <c r="JEM2" s="104"/>
      <c r="JEN2" s="104"/>
      <c r="JEO2" s="104"/>
      <c r="JEP2" s="104"/>
      <c r="JEQ2" s="104"/>
      <c r="JER2" s="104"/>
      <c r="JES2" s="104"/>
      <c r="JET2" s="104"/>
      <c r="JEU2" s="104"/>
      <c r="JEV2" s="104"/>
      <c r="JEW2" s="104"/>
      <c r="JEX2" s="104"/>
      <c r="JEY2" s="104"/>
      <c r="JEZ2" s="104"/>
      <c r="JFA2" s="104"/>
      <c r="JFB2" s="104"/>
      <c r="JFC2" s="104"/>
      <c r="JFD2" s="104"/>
      <c r="JFE2" s="104"/>
      <c r="JFF2" s="104"/>
      <c r="JFG2" s="104"/>
      <c r="JFH2" s="104"/>
      <c r="JFI2" s="104"/>
      <c r="JFJ2" s="104"/>
      <c r="JFK2" s="104"/>
      <c r="JFL2" s="104"/>
      <c r="JFM2" s="104"/>
      <c r="JFN2" s="104"/>
      <c r="JFO2" s="104"/>
      <c r="JFP2" s="104"/>
      <c r="JFQ2" s="104"/>
      <c r="JFR2" s="104"/>
      <c r="JFS2" s="104"/>
      <c r="JFT2" s="104"/>
      <c r="JFU2" s="104"/>
      <c r="JFV2" s="104"/>
      <c r="JFW2" s="104"/>
      <c r="JFX2" s="104"/>
      <c r="JFY2" s="104"/>
      <c r="JFZ2" s="104"/>
      <c r="JGA2" s="104"/>
      <c r="JGB2" s="104"/>
      <c r="JGC2" s="104"/>
      <c r="JGD2" s="104"/>
      <c r="JGE2" s="104"/>
      <c r="JGF2" s="104"/>
      <c r="JGG2" s="104"/>
      <c r="JGH2" s="104"/>
      <c r="JGI2" s="104"/>
      <c r="JGJ2" s="104"/>
      <c r="JGK2" s="104"/>
      <c r="JGL2" s="104"/>
      <c r="JGM2" s="104"/>
      <c r="JGN2" s="104"/>
      <c r="JGO2" s="104"/>
      <c r="JGP2" s="104"/>
      <c r="JGQ2" s="104"/>
      <c r="JGR2" s="104"/>
      <c r="JGS2" s="104"/>
      <c r="JGT2" s="104"/>
      <c r="JGU2" s="104"/>
      <c r="JGV2" s="104"/>
      <c r="JGW2" s="104"/>
      <c r="JGX2" s="104"/>
      <c r="JGY2" s="104"/>
      <c r="JGZ2" s="104"/>
      <c r="JHA2" s="104"/>
      <c r="JHB2" s="104"/>
      <c r="JHC2" s="104"/>
      <c r="JHD2" s="104"/>
      <c r="JHE2" s="104"/>
      <c r="JHF2" s="104"/>
      <c r="JHG2" s="104"/>
      <c r="JHH2" s="104"/>
      <c r="JHI2" s="104"/>
      <c r="JHJ2" s="104"/>
      <c r="JHK2" s="104"/>
      <c r="JHL2" s="104"/>
      <c r="JHM2" s="104"/>
      <c r="JHN2" s="104"/>
      <c r="JHO2" s="104"/>
      <c r="JHP2" s="104"/>
      <c r="JHQ2" s="104"/>
      <c r="JHR2" s="104"/>
      <c r="JHS2" s="104"/>
      <c r="JHT2" s="104"/>
      <c r="JHU2" s="104"/>
      <c r="JHV2" s="104"/>
      <c r="JHW2" s="104"/>
      <c r="JHX2" s="104"/>
      <c r="JHY2" s="104"/>
      <c r="JHZ2" s="104"/>
      <c r="JIA2" s="104"/>
      <c r="JIB2" s="104"/>
      <c r="JIC2" s="104"/>
      <c r="JID2" s="104"/>
      <c r="JIE2" s="104"/>
      <c r="JIF2" s="104"/>
      <c r="JIG2" s="104"/>
      <c r="JIH2" s="104"/>
      <c r="JII2" s="104"/>
      <c r="JIJ2" s="104"/>
      <c r="JIK2" s="104"/>
      <c r="JIL2" s="104"/>
      <c r="JIM2" s="104"/>
      <c r="JIN2" s="104"/>
      <c r="JIO2" s="104"/>
      <c r="JIP2" s="104"/>
      <c r="JIQ2" s="104"/>
      <c r="JIR2" s="104"/>
      <c r="JIS2" s="104"/>
      <c r="JIT2" s="104"/>
      <c r="JIU2" s="104"/>
      <c r="JIV2" s="104"/>
      <c r="JIW2" s="104"/>
      <c r="JIX2" s="104"/>
      <c r="JIY2" s="104"/>
      <c r="JIZ2" s="104"/>
      <c r="JJA2" s="104"/>
      <c r="JJB2" s="104"/>
      <c r="JJC2" s="104"/>
      <c r="JJD2" s="104"/>
      <c r="JJE2" s="104"/>
      <c r="JJF2" s="104"/>
      <c r="JJG2" s="104"/>
      <c r="JJH2" s="104"/>
      <c r="JJI2" s="104"/>
      <c r="JJJ2" s="104"/>
      <c r="JJK2" s="104"/>
      <c r="JJL2" s="104"/>
      <c r="JJM2" s="104"/>
      <c r="JJN2" s="104"/>
      <c r="JJO2" s="104"/>
      <c r="JJP2" s="104"/>
      <c r="JJQ2" s="104"/>
      <c r="JJR2" s="104"/>
      <c r="JJS2" s="104"/>
      <c r="JJT2" s="104"/>
      <c r="JJU2" s="104"/>
      <c r="JJV2" s="104"/>
      <c r="JJW2" s="104"/>
      <c r="JJX2" s="104"/>
      <c r="JJY2" s="104"/>
      <c r="JJZ2" s="104"/>
      <c r="JKA2" s="104"/>
      <c r="JKB2" s="104"/>
      <c r="JKC2" s="104"/>
      <c r="JKD2" s="104"/>
      <c r="JKE2" s="104"/>
      <c r="JKF2" s="104"/>
      <c r="JKG2" s="104"/>
      <c r="JKH2" s="104"/>
      <c r="JKI2" s="104"/>
      <c r="JKJ2" s="104"/>
      <c r="JKK2" s="104"/>
      <c r="JKL2" s="104"/>
      <c r="JKM2" s="104"/>
      <c r="JKN2" s="104"/>
      <c r="JKO2" s="104"/>
      <c r="JKP2" s="104"/>
      <c r="JKQ2" s="104"/>
      <c r="JKR2" s="104"/>
      <c r="JKS2" s="104"/>
      <c r="JKT2" s="104"/>
      <c r="JKU2" s="104"/>
      <c r="JKV2" s="104"/>
      <c r="JKW2" s="104"/>
      <c r="JKX2" s="104"/>
      <c r="JKY2" s="104"/>
      <c r="JKZ2" s="104"/>
      <c r="JLA2" s="104"/>
      <c r="JLB2" s="104"/>
      <c r="JLC2" s="104"/>
      <c r="JLD2" s="104"/>
      <c r="JLE2" s="104"/>
      <c r="JLF2" s="104"/>
      <c r="JLG2" s="104"/>
      <c r="JLH2" s="104"/>
      <c r="JLI2" s="104"/>
      <c r="JLJ2" s="104"/>
      <c r="JLK2" s="104"/>
      <c r="JLL2" s="104"/>
      <c r="JLM2" s="104"/>
      <c r="JLN2" s="104"/>
      <c r="JLO2" s="104"/>
      <c r="JLP2" s="104"/>
      <c r="JLQ2" s="104"/>
      <c r="JLR2" s="104"/>
      <c r="JLS2" s="104"/>
      <c r="JLT2" s="104"/>
      <c r="JLU2" s="104"/>
      <c r="JLV2" s="104"/>
      <c r="JLW2" s="104"/>
      <c r="JLX2" s="104"/>
      <c r="JLY2" s="104"/>
      <c r="JLZ2" s="104"/>
      <c r="JMA2" s="104"/>
      <c r="JMB2" s="104"/>
      <c r="JMC2" s="104"/>
      <c r="JMD2" s="104"/>
      <c r="JME2" s="104"/>
      <c r="JMF2" s="104"/>
      <c r="JMG2" s="104"/>
      <c r="JMH2" s="104"/>
      <c r="JMI2" s="104"/>
      <c r="JMJ2" s="104"/>
      <c r="JMK2" s="104"/>
      <c r="JML2" s="104"/>
      <c r="JMM2" s="104"/>
      <c r="JMN2" s="104"/>
      <c r="JMO2" s="104"/>
      <c r="JMP2" s="104"/>
      <c r="JMQ2" s="104"/>
      <c r="JMR2" s="104"/>
      <c r="JMS2" s="104"/>
      <c r="JMT2" s="104"/>
      <c r="JMU2" s="104"/>
      <c r="JMV2" s="104"/>
      <c r="JMW2" s="104"/>
      <c r="JMX2" s="104"/>
      <c r="JMY2" s="104"/>
      <c r="JMZ2" s="104"/>
      <c r="JNA2" s="104"/>
      <c r="JNB2" s="104"/>
      <c r="JNC2" s="104"/>
      <c r="JND2" s="104"/>
      <c r="JNE2" s="104"/>
      <c r="JNF2" s="104"/>
      <c r="JNG2" s="104"/>
      <c r="JNH2" s="104"/>
      <c r="JNI2" s="104"/>
      <c r="JNJ2" s="104"/>
      <c r="JNK2" s="104"/>
      <c r="JNL2" s="104"/>
      <c r="JNM2" s="104"/>
      <c r="JNN2" s="104"/>
      <c r="JNO2" s="104"/>
      <c r="JNP2" s="104"/>
      <c r="JNQ2" s="104"/>
      <c r="JNR2" s="104"/>
      <c r="JNS2" s="104"/>
      <c r="JNT2" s="104"/>
      <c r="JNU2" s="104"/>
      <c r="JNV2" s="104"/>
      <c r="JNW2" s="104"/>
      <c r="JNX2" s="104"/>
      <c r="JNY2" s="104"/>
      <c r="JNZ2" s="104"/>
      <c r="JOA2" s="104"/>
      <c r="JOB2" s="104"/>
      <c r="JOC2" s="104"/>
      <c r="JOD2" s="104"/>
      <c r="JOE2" s="104"/>
      <c r="JOF2" s="104"/>
      <c r="JOG2" s="104"/>
      <c r="JOH2" s="104"/>
      <c r="JOI2" s="104"/>
      <c r="JOJ2" s="104"/>
      <c r="JOK2" s="104"/>
      <c r="JOL2" s="104"/>
      <c r="JOM2" s="104"/>
      <c r="JON2" s="104"/>
      <c r="JOO2" s="104"/>
      <c r="JOP2" s="104"/>
      <c r="JOQ2" s="104"/>
      <c r="JOR2" s="104"/>
      <c r="JOS2" s="104"/>
      <c r="JOT2" s="104"/>
      <c r="JOU2" s="104"/>
      <c r="JOV2" s="104"/>
      <c r="JOW2" s="104"/>
      <c r="JOX2" s="104"/>
      <c r="JOY2" s="104"/>
      <c r="JOZ2" s="104"/>
      <c r="JPA2" s="104"/>
      <c r="JPB2" s="104"/>
      <c r="JPC2" s="104"/>
      <c r="JPD2" s="104"/>
      <c r="JPE2" s="104"/>
      <c r="JPF2" s="104"/>
      <c r="JPG2" s="104"/>
      <c r="JPH2" s="104"/>
      <c r="JPI2" s="104"/>
      <c r="JPJ2" s="104"/>
      <c r="JPK2" s="104"/>
      <c r="JPL2" s="104"/>
      <c r="JPM2" s="104"/>
      <c r="JPN2" s="104"/>
      <c r="JPO2" s="104"/>
      <c r="JPP2" s="104"/>
      <c r="JPQ2" s="104"/>
      <c r="JPR2" s="104"/>
      <c r="JPS2" s="104"/>
      <c r="JPT2" s="104"/>
      <c r="JPU2" s="104"/>
      <c r="JPV2" s="104"/>
      <c r="JPW2" s="104"/>
      <c r="JPX2" s="104"/>
      <c r="JPY2" s="104"/>
      <c r="JPZ2" s="104"/>
      <c r="JQA2" s="104"/>
      <c r="JQB2" s="104"/>
      <c r="JQC2" s="104"/>
      <c r="JQD2" s="104"/>
      <c r="JQE2" s="104"/>
      <c r="JQF2" s="104"/>
      <c r="JQG2" s="104"/>
      <c r="JQH2" s="104"/>
      <c r="JQI2" s="104"/>
      <c r="JQJ2" s="104"/>
      <c r="JQK2" s="104"/>
      <c r="JQL2" s="104"/>
      <c r="JQM2" s="104"/>
      <c r="JQN2" s="104"/>
      <c r="JQO2" s="104"/>
      <c r="JQP2" s="104"/>
      <c r="JQQ2" s="104"/>
      <c r="JQR2" s="104"/>
      <c r="JQS2" s="104"/>
      <c r="JQT2" s="104"/>
      <c r="JQU2" s="104"/>
      <c r="JQV2" s="104"/>
      <c r="JQW2" s="104"/>
      <c r="JQX2" s="104"/>
      <c r="JQY2" s="104"/>
      <c r="JQZ2" s="104"/>
      <c r="JRA2" s="104"/>
      <c r="JRB2" s="104"/>
      <c r="JRC2" s="104"/>
      <c r="JRD2" s="104"/>
      <c r="JRE2" s="104"/>
      <c r="JRF2" s="104"/>
      <c r="JRG2" s="104"/>
      <c r="JRH2" s="104"/>
      <c r="JRI2" s="104"/>
      <c r="JRJ2" s="104"/>
      <c r="JRK2" s="104"/>
      <c r="JRL2" s="104"/>
      <c r="JRM2" s="104"/>
      <c r="JRN2" s="104"/>
      <c r="JRO2" s="104"/>
      <c r="JRP2" s="104"/>
      <c r="JRQ2" s="104"/>
      <c r="JRR2" s="104"/>
      <c r="JRS2" s="104"/>
      <c r="JRT2" s="104"/>
      <c r="JRU2" s="104"/>
      <c r="JRV2" s="104"/>
      <c r="JRW2" s="104"/>
      <c r="JRX2" s="104"/>
      <c r="JRY2" s="104"/>
      <c r="JRZ2" s="104"/>
      <c r="JSA2" s="104"/>
      <c r="JSB2" s="104"/>
      <c r="JSC2" s="104"/>
      <c r="JSD2" s="104"/>
      <c r="JSE2" s="104"/>
      <c r="JSF2" s="104"/>
      <c r="JSG2" s="104"/>
      <c r="JSH2" s="104"/>
      <c r="JSI2" s="104"/>
      <c r="JSJ2" s="104"/>
      <c r="JSK2" s="104"/>
      <c r="JSL2" s="104"/>
      <c r="JSM2" s="104"/>
      <c r="JSN2" s="104"/>
      <c r="JSO2" s="104"/>
      <c r="JSP2" s="104"/>
      <c r="JSQ2" s="104"/>
      <c r="JSR2" s="104"/>
      <c r="JSS2" s="104"/>
      <c r="JST2" s="104"/>
      <c r="JSU2" s="104"/>
      <c r="JSV2" s="104"/>
      <c r="JSW2" s="104"/>
      <c r="JSX2" s="104"/>
      <c r="JSY2" s="104"/>
      <c r="JSZ2" s="104"/>
      <c r="JTA2" s="104"/>
      <c r="JTB2" s="104"/>
      <c r="JTC2" s="104"/>
      <c r="JTD2" s="104"/>
      <c r="JTE2" s="104"/>
      <c r="JTF2" s="104"/>
      <c r="JTG2" s="104"/>
      <c r="JTH2" s="104"/>
      <c r="JTI2" s="104"/>
      <c r="JTJ2" s="104"/>
      <c r="JTK2" s="104"/>
      <c r="JTL2" s="104"/>
      <c r="JTM2" s="104"/>
      <c r="JTN2" s="104"/>
      <c r="JTO2" s="104"/>
      <c r="JTP2" s="104"/>
      <c r="JTQ2" s="104"/>
      <c r="JTR2" s="104"/>
      <c r="JTS2" s="104"/>
      <c r="JTT2" s="104"/>
      <c r="JTU2" s="104"/>
      <c r="JTV2" s="104"/>
      <c r="JTW2" s="104"/>
      <c r="JTX2" s="104"/>
      <c r="JTY2" s="104"/>
      <c r="JTZ2" s="104"/>
      <c r="JUA2" s="104"/>
      <c r="JUB2" s="104"/>
      <c r="JUC2" s="104"/>
      <c r="JUD2" s="104"/>
      <c r="JUE2" s="104"/>
      <c r="JUF2" s="104"/>
      <c r="JUG2" s="104"/>
      <c r="JUH2" s="104"/>
      <c r="JUI2" s="104"/>
      <c r="JUJ2" s="104"/>
      <c r="JUK2" s="104"/>
      <c r="JUL2" s="104"/>
      <c r="JUM2" s="104"/>
      <c r="JUN2" s="104"/>
      <c r="JUO2" s="104"/>
      <c r="JUP2" s="104"/>
      <c r="JUQ2" s="104"/>
      <c r="JUR2" s="104"/>
      <c r="JUS2" s="104"/>
      <c r="JUT2" s="104"/>
      <c r="JUU2" s="104"/>
      <c r="JUV2" s="104"/>
      <c r="JUW2" s="104"/>
      <c r="JUX2" s="104"/>
      <c r="JUY2" s="104"/>
      <c r="JUZ2" s="104"/>
      <c r="JVA2" s="104"/>
      <c r="JVB2" s="104"/>
      <c r="JVC2" s="104"/>
      <c r="JVD2" s="104"/>
      <c r="JVE2" s="104"/>
      <c r="JVF2" s="104"/>
      <c r="JVG2" s="104"/>
      <c r="JVH2" s="104"/>
      <c r="JVI2" s="104"/>
      <c r="JVJ2" s="104"/>
      <c r="JVK2" s="104"/>
      <c r="JVL2" s="104"/>
      <c r="JVM2" s="104"/>
      <c r="JVN2" s="104"/>
      <c r="JVO2" s="104"/>
      <c r="JVP2" s="104"/>
      <c r="JVQ2" s="104"/>
      <c r="JVR2" s="104"/>
      <c r="JVS2" s="104"/>
      <c r="JVT2" s="104"/>
      <c r="JVU2" s="104"/>
      <c r="JVV2" s="104"/>
      <c r="JVW2" s="104"/>
      <c r="JVX2" s="104"/>
      <c r="JVY2" s="104"/>
      <c r="JVZ2" s="104"/>
      <c r="JWA2" s="104"/>
      <c r="JWB2" s="104"/>
      <c r="JWC2" s="104"/>
      <c r="JWD2" s="104"/>
      <c r="JWE2" s="104"/>
      <c r="JWF2" s="104"/>
      <c r="JWG2" s="104"/>
      <c r="JWH2" s="104"/>
      <c r="JWI2" s="104"/>
      <c r="JWJ2" s="104"/>
      <c r="JWK2" s="104"/>
      <c r="JWL2" s="104"/>
      <c r="JWM2" s="104"/>
      <c r="JWN2" s="104"/>
      <c r="JWO2" s="104"/>
      <c r="JWP2" s="104"/>
      <c r="JWQ2" s="104"/>
      <c r="JWR2" s="104"/>
      <c r="JWS2" s="104"/>
      <c r="JWT2" s="104"/>
      <c r="JWU2" s="104"/>
      <c r="JWV2" s="104"/>
      <c r="JWW2" s="104"/>
      <c r="JWX2" s="104"/>
      <c r="JWY2" s="104"/>
      <c r="JWZ2" s="104"/>
      <c r="JXA2" s="104"/>
      <c r="JXB2" s="104"/>
      <c r="JXC2" s="104"/>
      <c r="JXD2" s="104"/>
      <c r="JXE2" s="104"/>
      <c r="JXF2" s="104"/>
      <c r="JXG2" s="104"/>
      <c r="JXH2" s="104"/>
      <c r="JXI2" s="104"/>
      <c r="JXJ2" s="104"/>
      <c r="JXK2" s="104"/>
      <c r="JXL2" s="104"/>
      <c r="JXM2" s="104"/>
      <c r="JXN2" s="104"/>
      <c r="JXO2" s="104"/>
      <c r="JXP2" s="104"/>
      <c r="JXQ2" s="104"/>
      <c r="JXR2" s="104"/>
      <c r="JXS2" s="104"/>
      <c r="JXT2" s="104"/>
      <c r="JXU2" s="104"/>
      <c r="JXV2" s="104"/>
      <c r="JXW2" s="104"/>
      <c r="JXX2" s="104"/>
      <c r="JXY2" s="104"/>
      <c r="JXZ2" s="104"/>
      <c r="JYA2" s="104"/>
      <c r="JYB2" s="104"/>
      <c r="JYC2" s="104"/>
      <c r="JYD2" s="104"/>
      <c r="JYE2" s="104"/>
      <c r="JYF2" s="104"/>
      <c r="JYG2" s="104"/>
      <c r="JYH2" s="104"/>
      <c r="JYI2" s="104"/>
      <c r="JYJ2" s="104"/>
      <c r="JYK2" s="104"/>
      <c r="JYL2" s="104"/>
      <c r="JYM2" s="104"/>
      <c r="JYN2" s="104"/>
      <c r="JYO2" s="104"/>
      <c r="JYP2" s="104"/>
      <c r="JYQ2" s="104"/>
      <c r="JYR2" s="104"/>
      <c r="JYS2" s="104"/>
      <c r="JYT2" s="104"/>
      <c r="JYU2" s="104"/>
      <c r="JYV2" s="104"/>
      <c r="JYW2" s="104"/>
      <c r="JYX2" s="104"/>
      <c r="JYY2" s="104"/>
      <c r="JYZ2" s="104"/>
      <c r="JZA2" s="104"/>
      <c r="JZB2" s="104"/>
      <c r="JZC2" s="104"/>
      <c r="JZD2" s="104"/>
      <c r="JZE2" s="104"/>
      <c r="JZF2" s="104"/>
      <c r="JZG2" s="104"/>
      <c r="JZH2" s="104"/>
      <c r="JZI2" s="104"/>
      <c r="JZJ2" s="104"/>
      <c r="JZK2" s="104"/>
      <c r="JZL2" s="104"/>
      <c r="JZM2" s="104"/>
      <c r="JZN2" s="104"/>
      <c r="JZO2" s="104"/>
      <c r="JZP2" s="104"/>
      <c r="JZQ2" s="104"/>
      <c r="JZR2" s="104"/>
      <c r="JZS2" s="104"/>
      <c r="JZT2" s="104"/>
      <c r="JZU2" s="104"/>
      <c r="JZV2" s="104"/>
      <c r="JZW2" s="104"/>
      <c r="JZX2" s="104"/>
      <c r="JZY2" s="104"/>
      <c r="JZZ2" s="104"/>
      <c r="KAA2" s="104"/>
      <c r="KAB2" s="104"/>
      <c r="KAC2" s="104"/>
      <c r="KAD2" s="104"/>
      <c r="KAE2" s="104"/>
      <c r="KAF2" s="104"/>
      <c r="KAG2" s="104"/>
      <c r="KAH2" s="104"/>
      <c r="KAI2" s="104"/>
      <c r="KAJ2" s="104"/>
      <c r="KAK2" s="104"/>
      <c r="KAL2" s="104"/>
      <c r="KAM2" s="104"/>
      <c r="KAN2" s="104"/>
      <c r="KAO2" s="104"/>
      <c r="KAP2" s="104"/>
      <c r="KAQ2" s="104"/>
      <c r="KAR2" s="104"/>
      <c r="KAS2" s="104"/>
      <c r="KAT2" s="104"/>
      <c r="KAU2" s="104"/>
      <c r="KAV2" s="104"/>
      <c r="KAW2" s="104"/>
      <c r="KAX2" s="104"/>
      <c r="KAY2" s="104"/>
      <c r="KAZ2" s="104"/>
      <c r="KBA2" s="104"/>
      <c r="KBB2" s="104"/>
      <c r="KBC2" s="104"/>
      <c r="KBD2" s="104"/>
      <c r="KBE2" s="104"/>
      <c r="KBF2" s="104"/>
      <c r="KBG2" s="104"/>
      <c r="KBH2" s="104"/>
      <c r="KBI2" s="104"/>
      <c r="KBJ2" s="104"/>
      <c r="KBK2" s="104"/>
      <c r="KBL2" s="104"/>
      <c r="KBM2" s="104"/>
      <c r="KBN2" s="104"/>
      <c r="KBO2" s="104"/>
      <c r="KBP2" s="104"/>
      <c r="KBQ2" s="104"/>
      <c r="KBR2" s="104"/>
      <c r="KBS2" s="104"/>
      <c r="KBT2" s="104"/>
      <c r="KBU2" s="104"/>
      <c r="KBV2" s="104"/>
      <c r="KBW2" s="104"/>
      <c r="KBX2" s="104"/>
      <c r="KBY2" s="104"/>
      <c r="KBZ2" s="104"/>
      <c r="KCA2" s="104"/>
      <c r="KCB2" s="104"/>
      <c r="KCC2" s="104"/>
      <c r="KCD2" s="104"/>
      <c r="KCE2" s="104"/>
      <c r="KCF2" s="104"/>
      <c r="KCG2" s="104"/>
      <c r="KCH2" s="104"/>
      <c r="KCI2" s="104"/>
      <c r="KCJ2" s="104"/>
      <c r="KCK2" s="104"/>
      <c r="KCL2" s="104"/>
      <c r="KCM2" s="104"/>
      <c r="KCN2" s="104"/>
      <c r="KCO2" s="104"/>
      <c r="KCP2" s="104"/>
      <c r="KCQ2" s="104"/>
      <c r="KCR2" s="104"/>
      <c r="KCS2" s="104"/>
      <c r="KCT2" s="104"/>
      <c r="KCU2" s="104"/>
      <c r="KCV2" s="104"/>
      <c r="KCW2" s="104"/>
      <c r="KCX2" s="104"/>
      <c r="KCY2" s="104"/>
      <c r="KCZ2" s="104"/>
      <c r="KDA2" s="104"/>
      <c r="KDB2" s="104"/>
      <c r="KDC2" s="104"/>
      <c r="KDD2" s="104"/>
      <c r="KDE2" s="104"/>
      <c r="KDF2" s="104"/>
      <c r="KDG2" s="104"/>
      <c r="KDH2" s="104"/>
      <c r="KDI2" s="104"/>
      <c r="KDJ2" s="104"/>
      <c r="KDK2" s="104"/>
      <c r="KDL2" s="104"/>
      <c r="KDM2" s="104"/>
      <c r="KDN2" s="104"/>
      <c r="KDO2" s="104"/>
      <c r="KDP2" s="104"/>
      <c r="KDQ2" s="104"/>
      <c r="KDR2" s="104"/>
      <c r="KDS2" s="104"/>
      <c r="KDT2" s="104"/>
      <c r="KDU2" s="104"/>
      <c r="KDV2" s="104"/>
      <c r="KDW2" s="104"/>
      <c r="KDX2" s="104"/>
      <c r="KDY2" s="104"/>
      <c r="KDZ2" s="104"/>
      <c r="KEA2" s="104"/>
      <c r="KEB2" s="104"/>
      <c r="KEC2" s="104"/>
      <c r="KED2" s="104"/>
      <c r="KEE2" s="104"/>
      <c r="KEF2" s="104"/>
      <c r="KEG2" s="104"/>
      <c r="KEH2" s="104"/>
      <c r="KEI2" s="104"/>
      <c r="KEJ2" s="104"/>
      <c r="KEK2" s="104"/>
      <c r="KEL2" s="104"/>
      <c r="KEM2" s="104"/>
      <c r="KEN2" s="104"/>
      <c r="KEO2" s="104"/>
      <c r="KEP2" s="104"/>
      <c r="KEQ2" s="104"/>
      <c r="KER2" s="104"/>
      <c r="KES2" s="104"/>
      <c r="KET2" s="104"/>
      <c r="KEU2" s="104"/>
      <c r="KEV2" s="104"/>
      <c r="KEW2" s="104"/>
      <c r="KEX2" s="104"/>
      <c r="KEY2" s="104"/>
      <c r="KEZ2" s="104"/>
      <c r="KFA2" s="104"/>
      <c r="KFB2" s="104"/>
      <c r="KFC2" s="104"/>
      <c r="KFD2" s="104"/>
      <c r="KFE2" s="104"/>
      <c r="KFF2" s="104"/>
      <c r="KFG2" s="104"/>
      <c r="KFH2" s="104"/>
      <c r="KFI2" s="104"/>
      <c r="KFJ2" s="104"/>
      <c r="KFK2" s="104"/>
      <c r="KFL2" s="104"/>
      <c r="KFM2" s="104"/>
      <c r="KFN2" s="104"/>
      <c r="KFO2" s="104"/>
      <c r="KFP2" s="104"/>
      <c r="KFQ2" s="104"/>
      <c r="KFR2" s="104"/>
      <c r="KFS2" s="104"/>
      <c r="KFT2" s="104"/>
      <c r="KFU2" s="104"/>
      <c r="KFV2" s="104"/>
      <c r="KFW2" s="104"/>
      <c r="KFX2" s="104"/>
      <c r="KFY2" s="104"/>
      <c r="KFZ2" s="104"/>
      <c r="KGA2" s="104"/>
      <c r="KGB2" s="104"/>
      <c r="KGC2" s="104"/>
      <c r="KGD2" s="104"/>
      <c r="KGE2" s="104"/>
      <c r="KGF2" s="104"/>
      <c r="KGG2" s="104"/>
      <c r="KGH2" s="104"/>
      <c r="KGI2" s="104"/>
      <c r="KGJ2" s="104"/>
      <c r="KGK2" s="104"/>
      <c r="KGL2" s="104"/>
      <c r="KGM2" s="104"/>
      <c r="KGN2" s="104"/>
      <c r="KGO2" s="104"/>
      <c r="KGP2" s="104"/>
      <c r="KGQ2" s="104"/>
      <c r="KGR2" s="104"/>
      <c r="KGS2" s="104"/>
      <c r="KGT2" s="104"/>
      <c r="KGU2" s="104"/>
      <c r="KGV2" s="104"/>
      <c r="KGW2" s="104"/>
      <c r="KGX2" s="104"/>
      <c r="KGY2" s="104"/>
      <c r="KGZ2" s="104"/>
      <c r="KHA2" s="104"/>
      <c r="KHB2" s="104"/>
      <c r="KHC2" s="104"/>
      <c r="KHD2" s="104"/>
      <c r="KHE2" s="104"/>
      <c r="KHF2" s="104"/>
      <c r="KHG2" s="104"/>
      <c r="KHH2" s="104"/>
      <c r="KHI2" s="104"/>
      <c r="KHJ2" s="104"/>
      <c r="KHK2" s="104"/>
      <c r="KHL2" s="104"/>
      <c r="KHM2" s="104"/>
      <c r="KHN2" s="104"/>
      <c r="KHO2" s="104"/>
      <c r="KHP2" s="104"/>
      <c r="KHQ2" s="104"/>
      <c r="KHR2" s="104"/>
      <c r="KHS2" s="104"/>
      <c r="KHT2" s="104"/>
      <c r="KHU2" s="104"/>
      <c r="KHV2" s="104"/>
      <c r="KHW2" s="104"/>
      <c r="KHX2" s="104"/>
      <c r="KHY2" s="104"/>
      <c r="KHZ2" s="104"/>
      <c r="KIA2" s="104"/>
      <c r="KIB2" s="104"/>
      <c r="KIC2" s="104"/>
      <c r="KID2" s="104"/>
      <c r="KIE2" s="104"/>
      <c r="KIF2" s="104"/>
      <c r="KIG2" s="104"/>
      <c r="KIH2" s="104"/>
      <c r="KII2" s="104"/>
      <c r="KIJ2" s="104"/>
      <c r="KIK2" s="104"/>
      <c r="KIL2" s="104"/>
      <c r="KIM2" s="104"/>
      <c r="KIN2" s="104"/>
      <c r="KIO2" s="104"/>
      <c r="KIP2" s="104"/>
      <c r="KIQ2" s="104"/>
      <c r="KIR2" s="104"/>
      <c r="KIS2" s="104"/>
      <c r="KIT2" s="104"/>
      <c r="KIU2" s="104"/>
      <c r="KIV2" s="104"/>
      <c r="KIW2" s="104"/>
      <c r="KIX2" s="104"/>
      <c r="KIY2" s="104"/>
      <c r="KIZ2" s="104"/>
      <c r="KJA2" s="104"/>
      <c r="KJB2" s="104"/>
      <c r="KJC2" s="104"/>
      <c r="KJD2" s="104"/>
      <c r="KJE2" s="104"/>
      <c r="KJF2" s="104"/>
      <c r="KJG2" s="104"/>
      <c r="KJH2" s="104"/>
      <c r="KJI2" s="104"/>
      <c r="KJJ2" s="104"/>
      <c r="KJK2" s="104"/>
      <c r="KJL2" s="104"/>
      <c r="KJM2" s="104"/>
      <c r="KJN2" s="104"/>
      <c r="KJO2" s="104"/>
      <c r="KJP2" s="104"/>
      <c r="KJQ2" s="104"/>
      <c r="KJR2" s="104"/>
      <c r="KJS2" s="104"/>
      <c r="KJT2" s="104"/>
      <c r="KJU2" s="104"/>
      <c r="KJV2" s="104"/>
      <c r="KJW2" s="104"/>
      <c r="KJX2" s="104"/>
      <c r="KJY2" s="104"/>
      <c r="KJZ2" s="104"/>
      <c r="KKA2" s="104"/>
      <c r="KKB2" s="104"/>
      <c r="KKC2" s="104"/>
      <c r="KKD2" s="104"/>
      <c r="KKE2" s="104"/>
      <c r="KKF2" s="104"/>
      <c r="KKG2" s="104"/>
      <c r="KKH2" s="104"/>
      <c r="KKI2" s="104"/>
      <c r="KKJ2" s="104"/>
      <c r="KKK2" s="104"/>
      <c r="KKL2" s="104"/>
      <c r="KKM2" s="104"/>
      <c r="KKN2" s="104"/>
      <c r="KKO2" s="104"/>
      <c r="KKP2" s="104"/>
      <c r="KKQ2" s="104"/>
      <c r="KKR2" s="104"/>
      <c r="KKS2" s="104"/>
      <c r="KKT2" s="104"/>
      <c r="KKU2" s="104"/>
      <c r="KKV2" s="104"/>
      <c r="KKW2" s="104"/>
      <c r="KKX2" s="104"/>
      <c r="KKY2" s="104"/>
      <c r="KKZ2" s="104"/>
      <c r="KLA2" s="104"/>
      <c r="KLB2" s="104"/>
      <c r="KLC2" s="104"/>
      <c r="KLD2" s="104"/>
      <c r="KLE2" s="104"/>
      <c r="KLF2" s="104"/>
      <c r="KLG2" s="104"/>
      <c r="KLH2" s="104"/>
      <c r="KLI2" s="104"/>
      <c r="KLJ2" s="104"/>
      <c r="KLK2" s="104"/>
      <c r="KLL2" s="104"/>
      <c r="KLM2" s="104"/>
      <c r="KLN2" s="104"/>
      <c r="KLO2" s="104"/>
      <c r="KLP2" s="104"/>
      <c r="KLQ2" s="104"/>
      <c r="KLR2" s="104"/>
      <c r="KLS2" s="104"/>
      <c r="KLT2" s="104"/>
      <c r="KLU2" s="104"/>
      <c r="KLV2" s="104"/>
      <c r="KLW2" s="104"/>
      <c r="KLX2" s="104"/>
      <c r="KLY2" s="104"/>
      <c r="KLZ2" s="104"/>
      <c r="KMA2" s="104"/>
      <c r="KMB2" s="104"/>
      <c r="KMC2" s="104"/>
      <c r="KMD2" s="104"/>
      <c r="KME2" s="104"/>
      <c r="KMF2" s="104"/>
      <c r="KMG2" s="104"/>
      <c r="KMH2" s="104"/>
      <c r="KMI2" s="104"/>
      <c r="KMJ2" s="104"/>
      <c r="KMK2" s="104"/>
      <c r="KML2" s="104"/>
      <c r="KMM2" s="104"/>
      <c r="KMN2" s="104"/>
      <c r="KMO2" s="104"/>
      <c r="KMP2" s="104"/>
      <c r="KMQ2" s="104"/>
      <c r="KMR2" s="104"/>
      <c r="KMS2" s="104"/>
      <c r="KMT2" s="104"/>
      <c r="KMU2" s="104"/>
      <c r="KMV2" s="104"/>
      <c r="KMW2" s="104"/>
      <c r="KMX2" s="104"/>
      <c r="KMY2" s="104"/>
      <c r="KMZ2" s="104"/>
      <c r="KNA2" s="104"/>
      <c r="KNB2" s="104"/>
      <c r="KNC2" s="104"/>
      <c r="KND2" s="104"/>
      <c r="KNE2" s="104"/>
      <c r="KNF2" s="104"/>
      <c r="KNG2" s="104"/>
      <c r="KNH2" s="104"/>
      <c r="KNI2" s="104"/>
      <c r="KNJ2" s="104"/>
      <c r="KNK2" s="104"/>
      <c r="KNL2" s="104"/>
      <c r="KNM2" s="104"/>
      <c r="KNN2" s="104"/>
      <c r="KNO2" s="104"/>
      <c r="KNP2" s="104"/>
      <c r="KNQ2" s="104"/>
      <c r="KNR2" s="104"/>
      <c r="KNS2" s="104"/>
      <c r="KNT2" s="104"/>
      <c r="KNU2" s="104"/>
      <c r="KNV2" s="104"/>
      <c r="KNW2" s="104"/>
      <c r="KNX2" s="104"/>
      <c r="KNY2" s="104"/>
      <c r="KNZ2" s="104"/>
      <c r="KOA2" s="104"/>
      <c r="KOB2" s="104"/>
      <c r="KOC2" s="104"/>
      <c r="KOD2" s="104"/>
      <c r="KOE2" s="104"/>
      <c r="KOF2" s="104"/>
      <c r="KOG2" s="104"/>
      <c r="KOH2" s="104"/>
      <c r="KOI2" s="104"/>
      <c r="KOJ2" s="104"/>
      <c r="KOK2" s="104"/>
      <c r="KOL2" s="104"/>
      <c r="KOM2" s="104"/>
      <c r="KON2" s="104"/>
      <c r="KOO2" s="104"/>
      <c r="KOP2" s="104"/>
      <c r="KOQ2" s="104"/>
      <c r="KOR2" s="104"/>
      <c r="KOS2" s="104"/>
      <c r="KOT2" s="104"/>
      <c r="KOU2" s="104"/>
      <c r="KOV2" s="104"/>
      <c r="KOW2" s="104"/>
      <c r="KOX2" s="104"/>
      <c r="KOY2" s="104"/>
      <c r="KOZ2" s="104"/>
      <c r="KPA2" s="104"/>
      <c r="KPB2" s="104"/>
      <c r="KPC2" s="104"/>
      <c r="KPD2" s="104"/>
      <c r="KPE2" s="104"/>
      <c r="KPF2" s="104"/>
      <c r="KPG2" s="104"/>
      <c r="KPH2" s="104"/>
      <c r="KPI2" s="104"/>
      <c r="KPJ2" s="104"/>
      <c r="KPK2" s="104"/>
      <c r="KPL2" s="104"/>
      <c r="KPM2" s="104"/>
      <c r="KPN2" s="104"/>
      <c r="KPO2" s="104"/>
      <c r="KPP2" s="104"/>
      <c r="KPQ2" s="104"/>
      <c r="KPR2" s="104"/>
      <c r="KPS2" s="104"/>
      <c r="KPT2" s="104"/>
      <c r="KPU2" s="104"/>
      <c r="KPV2" s="104"/>
      <c r="KPW2" s="104"/>
      <c r="KPX2" s="104"/>
      <c r="KPY2" s="104"/>
      <c r="KPZ2" s="104"/>
      <c r="KQA2" s="104"/>
      <c r="KQB2" s="104"/>
      <c r="KQC2" s="104"/>
      <c r="KQD2" s="104"/>
      <c r="KQE2" s="104"/>
      <c r="KQF2" s="104"/>
      <c r="KQG2" s="104"/>
      <c r="KQH2" s="104"/>
      <c r="KQI2" s="104"/>
      <c r="KQJ2" s="104"/>
      <c r="KQK2" s="104"/>
      <c r="KQL2" s="104"/>
      <c r="KQM2" s="104"/>
      <c r="KQN2" s="104"/>
      <c r="KQO2" s="104"/>
      <c r="KQP2" s="104"/>
      <c r="KQQ2" s="104"/>
      <c r="KQR2" s="104"/>
      <c r="KQS2" s="104"/>
      <c r="KQT2" s="104"/>
      <c r="KQU2" s="104"/>
      <c r="KQV2" s="104"/>
      <c r="KQW2" s="104"/>
      <c r="KQX2" s="104"/>
      <c r="KQY2" s="104"/>
      <c r="KQZ2" s="104"/>
      <c r="KRA2" s="104"/>
      <c r="KRB2" s="104"/>
      <c r="KRC2" s="104"/>
      <c r="KRD2" s="104"/>
      <c r="KRE2" s="104"/>
      <c r="KRF2" s="104"/>
      <c r="KRG2" s="104"/>
      <c r="KRH2" s="104"/>
      <c r="KRI2" s="104"/>
      <c r="KRJ2" s="104"/>
      <c r="KRK2" s="104"/>
      <c r="KRL2" s="104"/>
      <c r="KRM2" s="104"/>
      <c r="KRN2" s="104"/>
      <c r="KRO2" s="104"/>
      <c r="KRP2" s="104"/>
      <c r="KRQ2" s="104"/>
      <c r="KRR2" s="104"/>
      <c r="KRS2" s="104"/>
      <c r="KRT2" s="104"/>
      <c r="KRU2" s="104"/>
      <c r="KRV2" s="104"/>
      <c r="KRW2" s="104"/>
      <c r="KRX2" s="104"/>
      <c r="KRY2" s="104"/>
      <c r="KRZ2" s="104"/>
      <c r="KSA2" s="104"/>
      <c r="KSB2" s="104"/>
      <c r="KSC2" s="104"/>
      <c r="KSD2" s="104"/>
      <c r="KSE2" s="104"/>
      <c r="KSF2" s="104"/>
      <c r="KSG2" s="104"/>
      <c r="KSH2" s="104"/>
      <c r="KSI2" s="104"/>
      <c r="KSJ2" s="104"/>
      <c r="KSK2" s="104"/>
      <c r="KSL2" s="104"/>
      <c r="KSM2" s="104"/>
      <c r="KSN2" s="104"/>
      <c r="KSO2" s="104"/>
      <c r="KSP2" s="104"/>
      <c r="KSQ2" s="104"/>
      <c r="KSR2" s="104"/>
      <c r="KSS2" s="104"/>
      <c r="KST2" s="104"/>
      <c r="KSU2" s="104"/>
      <c r="KSV2" s="104"/>
      <c r="KSW2" s="104"/>
      <c r="KSX2" s="104"/>
      <c r="KSY2" s="104"/>
      <c r="KSZ2" s="104"/>
      <c r="KTA2" s="104"/>
      <c r="KTB2" s="104"/>
      <c r="KTC2" s="104"/>
      <c r="KTD2" s="104"/>
      <c r="KTE2" s="104"/>
      <c r="KTF2" s="104"/>
      <c r="KTG2" s="104"/>
      <c r="KTH2" s="104"/>
      <c r="KTI2" s="104"/>
      <c r="KTJ2" s="104"/>
      <c r="KTK2" s="104"/>
      <c r="KTL2" s="104"/>
      <c r="KTM2" s="104"/>
      <c r="KTN2" s="104"/>
      <c r="KTO2" s="104"/>
      <c r="KTP2" s="104"/>
      <c r="KTQ2" s="104"/>
      <c r="KTR2" s="104"/>
      <c r="KTS2" s="104"/>
      <c r="KTT2" s="104"/>
      <c r="KTU2" s="104"/>
      <c r="KTV2" s="104"/>
      <c r="KTW2" s="104"/>
      <c r="KTX2" s="104"/>
      <c r="KTY2" s="104"/>
      <c r="KTZ2" s="104"/>
      <c r="KUA2" s="104"/>
      <c r="KUB2" s="104"/>
      <c r="KUC2" s="104"/>
      <c r="KUD2" s="104"/>
      <c r="KUE2" s="104"/>
      <c r="KUF2" s="104"/>
      <c r="KUG2" s="104"/>
      <c r="KUH2" s="104"/>
      <c r="KUI2" s="104"/>
      <c r="KUJ2" s="104"/>
      <c r="KUK2" s="104"/>
      <c r="KUL2" s="104"/>
      <c r="KUM2" s="104"/>
      <c r="KUN2" s="104"/>
      <c r="KUO2" s="104"/>
      <c r="KUP2" s="104"/>
      <c r="KUQ2" s="104"/>
      <c r="KUR2" s="104"/>
      <c r="KUS2" s="104"/>
      <c r="KUT2" s="104"/>
      <c r="KUU2" s="104"/>
      <c r="KUV2" s="104"/>
      <c r="KUW2" s="104"/>
      <c r="KUX2" s="104"/>
      <c r="KUY2" s="104"/>
      <c r="KUZ2" s="104"/>
      <c r="KVA2" s="104"/>
      <c r="KVB2" s="104"/>
      <c r="KVC2" s="104"/>
      <c r="KVD2" s="104"/>
      <c r="KVE2" s="104"/>
      <c r="KVF2" s="104"/>
      <c r="KVG2" s="104"/>
      <c r="KVH2" s="104"/>
      <c r="KVI2" s="104"/>
      <c r="KVJ2" s="104"/>
      <c r="KVK2" s="104"/>
      <c r="KVL2" s="104"/>
      <c r="KVM2" s="104"/>
      <c r="KVN2" s="104"/>
      <c r="KVO2" s="104"/>
      <c r="KVP2" s="104"/>
      <c r="KVQ2" s="104"/>
      <c r="KVR2" s="104"/>
      <c r="KVS2" s="104"/>
      <c r="KVT2" s="104"/>
      <c r="KVU2" s="104"/>
      <c r="KVV2" s="104"/>
      <c r="KVW2" s="104"/>
      <c r="KVX2" s="104"/>
      <c r="KVY2" s="104"/>
      <c r="KVZ2" s="104"/>
      <c r="KWA2" s="104"/>
      <c r="KWB2" s="104"/>
      <c r="KWC2" s="104"/>
      <c r="KWD2" s="104"/>
      <c r="KWE2" s="104"/>
      <c r="KWF2" s="104"/>
      <c r="KWG2" s="104"/>
      <c r="KWH2" s="104"/>
      <c r="KWI2" s="104"/>
      <c r="KWJ2" s="104"/>
      <c r="KWK2" s="104"/>
      <c r="KWL2" s="104"/>
      <c r="KWM2" s="104"/>
      <c r="KWN2" s="104"/>
      <c r="KWO2" s="104"/>
      <c r="KWP2" s="104"/>
      <c r="KWQ2" s="104"/>
      <c r="KWR2" s="104"/>
      <c r="KWS2" s="104"/>
      <c r="KWT2" s="104"/>
      <c r="KWU2" s="104"/>
      <c r="KWV2" s="104"/>
      <c r="KWW2" s="104"/>
      <c r="KWX2" s="104"/>
      <c r="KWY2" s="104"/>
      <c r="KWZ2" s="104"/>
      <c r="KXA2" s="104"/>
      <c r="KXB2" s="104"/>
      <c r="KXC2" s="104"/>
      <c r="KXD2" s="104"/>
      <c r="KXE2" s="104"/>
      <c r="KXF2" s="104"/>
      <c r="KXG2" s="104"/>
      <c r="KXH2" s="104"/>
      <c r="KXI2" s="104"/>
      <c r="KXJ2" s="104"/>
      <c r="KXK2" s="104"/>
      <c r="KXL2" s="104"/>
      <c r="KXM2" s="104"/>
      <c r="KXN2" s="104"/>
      <c r="KXO2" s="104"/>
      <c r="KXP2" s="104"/>
      <c r="KXQ2" s="104"/>
      <c r="KXR2" s="104"/>
      <c r="KXS2" s="104"/>
      <c r="KXT2" s="104"/>
      <c r="KXU2" s="104"/>
      <c r="KXV2" s="104"/>
      <c r="KXW2" s="104"/>
      <c r="KXX2" s="104"/>
      <c r="KXY2" s="104"/>
      <c r="KXZ2" s="104"/>
      <c r="KYA2" s="104"/>
      <c r="KYB2" s="104"/>
      <c r="KYC2" s="104"/>
      <c r="KYD2" s="104"/>
      <c r="KYE2" s="104"/>
      <c r="KYF2" s="104"/>
      <c r="KYG2" s="104"/>
      <c r="KYH2" s="104"/>
      <c r="KYI2" s="104"/>
      <c r="KYJ2" s="104"/>
      <c r="KYK2" s="104"/>
      <c r="KYL2" s="104"/>
      <c r="KYM2" s="104"/>
      <c r="KYN2" s="104"/>
      <c r="KYO2" s="104"/>
      <c r="KYP2" s="104"/>
      <c r="KYQ2" s="104"/>
      <c r="KYR2" s="104"/>
      <c r="KYS2" s="104"/>
      <c r="KYT2" s="104"/>
      <c r="KYU2" s="104"/>
      <c r="KYV2" s="104"/>
      <c r="KYW2" s="104"/>
      <c r="KYX2" s="104"/>
      <c r="KYY2" s="104"/>
      <c r="KYZ2" s="104"/>
      <c r="KZA2" s="104"/>
      <c r="KZB2" s="104"/>
      <c r="KZC2" s="104"/>
      <c r="KZD2" s="104"/>
      <c r="KZE2" s="104"/>
      <c r="KZF2" s="104"/>
      <c r="KZG2" s="104"/>
      <c r="KZH2" s="104"/>
      <c r="KZI2" s="104"/>
      <c r="KZJ2" s="104"/>
      <c r="KZK2" s="104"/>
      <c r="KZL2" s="104"/>
      <c r="KZM2" s="104"/>
      <c r="KZN2" s="104"/>
      <c r="KZO2" s="104"/>
      <c r="KZP2" s="104"/>
      <c r="KZQ2" s="104"/>
      <c r="KZR2" s="104"/>
      <c r="KZS2" s="104"/>
      <c r="KZT2" s="104"/>
      <c r="KZU2" s="104"/>
      <c r="KZV2" s="104"/>
      <c r="KZW2" s="104"/>
      <c r="KZX2" s="104"/>
      <c r="KZY2" s="104"/>
      <c r="KZZ2" s="104"/>
      <c r="LAA2" s="104"/>
      <c r="LAB2" s="104"/>
      <c r="LAC2" s="104"/>
      <c r="LAD2" s="104"/>
      <c r="LAE2" s="104"/>
      <c r="LAF2" s="104"/>
      <c r="LAG2" s="104"/>
      <c r="LAH2" s="104"/>
      <c r="LAI2" s="104"/>
      <c r="LAJ2" s="104"/>
      <c r="LAK2" s="104"/>
      <c r="LAL2" s="104"/>
      <c r="LAM2" s="104"/>
      <c r="LAN2" s="104"/>
      <c r="LAO2" s="104"/>
      <c r="LAP2" s="104"/>
      <c r="LAQ2" s="104"/>
      <c r="LAR2" s="104"/>
      <c r="LAS2" s="104"/>
      <c r="LAT2" s="104"/>
      <c r="LAU2" s="104"/>
      <c r="LAV2" s="104"/>
      <c r="LAW2" s="104"/>
      <c r="LAX2" s="104"/>
      <c r="LAY2" s="104"/>
      <c r="LAZ2" s="104"/>
      <c r="LBA2" s="104"/>
      <c r="LBB2" s="104"/>
      <c r="LBC2" s="104"/>
      <c r="LBD2" s="104"/>
      <c r="LBE2" s="104"/>
      <c r="LBF2" s="104"/>
      <c r="LBG2" s="104"/>
      <c r="LBH2" s="104"/>
      <c r="LBI2" s="104"/>
      <c r="LBJ2" s="104"/>
      <c r="LBK2" s="104"/>
      <c r="LBL2" s="104"/>
      <c r="LBM2" s="104"/>
      <c r="LBN2" s="104"/>
      <c r="LBO2" s="104"/>
      <c r="LBP2" s="104"/>
      <c r="LBQ2" s="104"/>
      <c r="LBR2" s="104"/>
      <c r="LBS2" s="104"/>
      <c r="LBT2" s="104"/>
      <c r="LBU2" s="104"/>
      <c r="LBV2" s="104"/>
      <c r="LBW2" s="104"/>
      <c r="LBX2" s="104"/>
      <c r="LBY2" s="104"/>
      <c r="LBZ2" s="104"/>
      <c r="LCA2" s="104"/>
      <c r="LCB2" s="104"/>
      <c r="LCC2" s="104"/>
      <c r="LCD2" s="104"/>
      <c r="LCE2" s="104"/>
      <c r="LCF2" s="104"/>
      <c r="LCG2" s="104"/>
      <c r="LCH2" s="104"/>
      <c r="LCI2" s="104"/>
      <c r="LCJ2" s="104"/>
      <c r="LCK2" s="104"/>
      <c r="LCL2" s="104"/>
      <c r="LCM2" s="104"/>
      <c r="LCN2" s="104"/>
      <c r="LCO2" s="104"/>
      <c r="LCP2" s="104"/>
      <c r="LCQ2" s="104"/>
      <c r="LCR2" s="104"/>
      <c r="LCS2" s="104"/>
      <c r="LCT2" s="104"/>
      <c r="LCU2" s="104"/>
      <c r="LCV2" s="104"/>
      <c r="LCW2" s="104"/>
      <c r="LCX2" s="104"/>
      <c r="LCY2" s="104"/>
      <c r="LCZ2" s="104"/>
      <c r="LDA2" s="104"/>
      <c r="LDB2" s="104"/>
      <c r="LDC2" s="104"/>
      <c r="LDD2" s="104"/>
      <c r="LDE2" s="104"/>
      <c r="LDF2" s="104"/>
      <c r="LDG2" s="104"/>
      <c r="LDH2" s="104"/>
      <c r="LDI2" s="104"/>
      <c r="LDJ2" s="104"/>
      <c r="LDK2" s="104"/>
      <c r="LDL2" s="104"/>
      <c r="LDM2" s="104"/>
      <c r="LDN2" s="104"/>
      <c r="LDO2" s="104"/>
      <c r="LDP2" s="104"/>
      <c r="LDQ2" s="104"/>
      <c r="LDR2" s="104"/>
      <c r="LDS2" s="104"/>
      <c r="LDT2" s="104"/>
      <c r="LDU2" s="104"/>
      <c r="LDV2" s="104"/>
      <c r="LDW2" s="104"/>
      <c r="LDX2" s="104"/>
      <c r="LDY2" s="104"/>
      <c r="LDZ2" s="104"/>
      <c r="LEA2" s="104"/>
      <c r="LEB2" s="104"/>
      <c r="LEC2" s="104"/>
      <c r="LED2" s="104"/>
      <c r="LEE2" s="104"/>
      <c r="LEF2" s="104"/>
      <c r="LEG2" s="104"/>
      <c r="LEH2" s="104"/>
      <c r="LEI2" s="104"/>
      <c r="LEJ2" s="104"/>
      <c r="LEK2" s="104"/>
      <c r="LEL2" s="104"/>
      <c r="LEM2" s="104"/>
      <c r="LEN2" s="104"/>
      <c r="LEO2" s="104"/>
      <c r="LEP2" s="104"/>
      <c r="LEQ2" s="104"/>
      <c r="LER2" s="104"/>
      <c r="LES2" s="104"/>
      <c r="LET2" s="104"/>
      <c r="LEU2" s="104"/>
      <c r="LEV2" s="104"/>
      <c r="LEW2" s="104"/>
      <c r="LEX2" s="104"/>
      <c r="LEY2" s="104"/>
      <c r="LEZ2" s="104"/>
      <c r="LFA2" s="104"/>
      <c r="LFB2" s="104"/>
      <c r="LFC2" s="104"/>
      <c r="LFD2" s="104"/>
      <c r="LFE2" s="104"/>
      <c r="LFF2" s="104"/>
      <c r="LFG2" s="104"/>
      <c r="LFH2" s="104"/>
      <c r="LFI2" s="104"/>
      <c r="LFJ2" s="104"/>
      <c r="LFK2" s="104"/>
      <c r="LFL2" s="104"/>
      <c r="LFM2" s="104"/>
      <c r="LFN2" s="104"/>
      <c r="LFO2" s="104"/>
      <c r="LFP2" s="104"/>
      <c r="LFQ2" s="104"/>
      <c r="LFR2" s="104"/>
      <c r="LFS2" s="104"/>
      <c r="LFT2" s="104"/>
      <c r="LFU2" s="104"/>
      <c r="LFV2" s="104"/>
      <c r="LFW2" s="104"/>
      <c r="LFX2" s="104"/>
      <c r="LFY2" s="104"/>
      <c r="LFZ2" s="104"/>
      <c r="LGA2" s="104"/>
      <c r="LGB2" s="104"/>
      <c r="LGC2" s="104"/>
      <c r="LGD2" s="104"/>
      <c r="LGE2" s="104"/>
      <c r="LGF2" s="104"/>
      <c r="LGG2" s="104"/>
      <c r="LGH2" s="104"/>
      <c r="LGI2" s="104"/>
      <c r="LGJ2" s="104"/>
      <c r="LGK2" s="104"/>
      <c r="LGL2" s="104"/>
      <c r="LGM2" s="104"/>
      <c r="LGN2" s="104"/>
      <c r="LGO2" s="104"/>
      <c r="LGP2" s="104"/>
      <c r="LGQ2" s="104"/>
      <c r="LGR2" s="104"/>
      <c r="LGS2" s="104"/>
      <c r="LGT2" s="104"/>
      <c r="LGU2" s="104"/>
      <c r="LGV2" s="104"/>
      <c r="LGW2" s="104"/>
      <c r="LGX2" s="104"/>
      <c r="LGY2" s="104"/>
      <c r="LGZ2" s="104"/>
      <c r="LHA2" s="104"/>
      <c r="LHB2" s="104"/>
      <c r="LHC2" s="104"/>
      <c r="LHD2" s="104"/>
      <c r="LHE2" s="104"/>
      <c r="LHF2" s="104"/>
      <c r="LHG2" s="104"/>
      <c r="LHH2" s="104"/>
      <c r="LHI2" s="104"/>
      <c r="LHJ2" s="104"/>
      <c r="LHK2" s="104"/>
      <c r="LHL2" s="104"/>
      <c r="LHM2" s="104"/>
      <c r="LHN2" s="104"/>
      <c r="LHO2" s="104"/>
      <c r="LHP2" s="104"/>
      <c r="LHQ2" s="104"/>
      <c r="LHR2" s="104"/>
      <c r="LHS2" s="104"/>
      <c r="LHT2" s="104"/>
      <c r="LHU2" s="104"/>
      <c r="LHV2" s="104"/>
      <c r="LHW2" s="104"/>
      <c r="LHX2" s="104"/>
      <c r="LHY2" s="104"/>
      <c r="LHZ2" s="104"/>
      <c r="LIA2" s="104"/>
      <c r="LIB2" s="104"/>
      <c r="LIC2" s="104"/>
      <c r="LID2" s="104"/>
      <c r="LIE2" s="104"/>
      <c r="LIF2" s="104"/>
      <c r="LIG2" s="104"/>
      <c r="LIH2" s="104"/>
      <c r="LII2" s="104"/>
      <c r="LIJ2" s="104"/>
      <c r="LIK2" s="104"/>
      <c r="LIL2" s="104"/>
      <c r="LIM2" s="104"/>
      <c r="LIN2" s="104"/>
      <c r="LIO2" s="104"/>
      <c r="LIP2" s="104"/>
      <c r="LIQ2" s="104"/>
      <c r="LIR2" s="104"/>
      <c r="LIS2" s="104"/>
      <c r="LIT2" s="104"/>
      <c r="LIU2" s="104"/>
      <c r="LIV2" s="104"/>
      <c r="LIW2" s="104"/>
      <c r="LIX2" s="104"/>
      <c r="LIY2" s="104"/>
      <c r="LIZ2" s="104"/>
      <c r="LJA2" s="104"/>
      <c r="LJB2" s="104"/>
      <c r="LJC2" s="104"/>
      <c r="LJD2" s="104"/>
      <c r="LJE2" s="104"/>
      <c r="LJF2" s="104"/>
      <c r="LJG2" s="104"/>
      <c r="LJH2" s="104"/>
      <c r="LJI2" s="104"/>
      <c r="LJJ2" s="104"/>
      <c r="LJK2" s="104"/>
      <c r="LJL2" s="104"/>
      <c r="LJM2" s="104"/>
      <c r="LJN2" s="104"/>
      <c r="LJO2" s="104"/>
      <c r="LJP2" s="104"/>
      <c r="LJQ2" s="104"/>
      <c r="LJR2" s="104"/>
      <c r="LJS2" s="104"/>
      <c r="LJT2" s="104"/>
      <c r="LJU2" s="104"/>
      <c r="LJV2" s="104"/>
      <c r="LJW2" s="104"/>
      <c r="LJX2" s="104"/>
      <c r="LJY2" s="104"/>
      <c r="LJZ2" s="104"/>
      <c r="LKA2" s="104"/>
      <c r="LKB2" s="104"/>
      <c r="LKC2" s="104"/>
      <c r="LKD2" s="104"/>
      <c r="LKE2" s="104"/>
      <c r="LKF2" s="104"/>
      <c r="LKG2" s="104"/>
      <c r="LKH2" s="104"/>
      <c r="LKI2" s="104"/>
      <c r="LKJ2" s="104"/>
      <c r="LKK2" s="104"/>
      <c r="LKL2" s="104"/>
      <c r="LKM2" s="104"/>
      <c r="LKN2" s="104"/>
      <c r="LKO2" s="104"/>
      <c r="LKP2" s="104"/>
      <c r="LKQ2" s="104"/>
      <c r="LKR2" s="104"/>
      <c r="LKS2" s="104"/>
      <c r="LKT2" s="104"/>
      <c r="LKU2" s="104"/>
      <c r="LKV2" s="104"/>
      <c r="LKW2" s="104"/>
      <c r="LKX2" s="104"/>
      <c r="LKY2" s="104"/>
      <c r="LKZ2" s="104"/>
      <c r="LLA2" s="104"/>
      <c r="LLB2" s="104"/>
      <c r="LLC2" s="104"/>
      <c r="LLD2" s="104"/>
      <c r="LLE2" s="104"/>
      <c r="LLF2" s="104"/>
      <c r="LLG2" s="104"/>
      <c r="LLH2" s="104"/>
      <c r="LLI2" s="104"/>
      <c r="LLJ2" s="104"/>
      <c r="LLK2" s="104"/>
      <c r="LLL2" s="104"/>
      <c r="LLM2" s="104"/>
      <c r="LLN2" s="104"/>
      <c r="LLO2" s="104"/>
      <c r="LLP2" s="104"/>
      <c r="LLQ2" s="104"/>
      <c r="LLR2" s="104"/>
      <c r="LLS2" s="104"/>
      <c r="LLT2" s="104"/>
      <c r="LLU2" s="104"/>
      <c r="LLV2" s="104"/>
      <c r="LLW2" s="104"/>
      <c r="LLX2" s="104"/>
      <c r="LLY2" s="104"/>
      <c r="LLZ2" s="104"/>
      <c r="LMA2" s="104"/>
      <c r="LMB2" s="104"/>
      <c r="LMC2" s="104"/>
      <c r="LMD2" s="104"/>
      <c r="LME2" s="104"/>
      <c r="LMF2" s="104"/>
      <c r="LMG2" s="104"/>
      <c r="LMH2" s="104"/>
      <c r="LMI2" s="104"/>
      <c r="LMJ2" s="104"/>
      <c r="LMK2" s="104"/>
      <c r="LML2" s="104"/>
      <c r="LMM2" s="104"/>
      <c r="LMN2" s="104"/>
      <c r="LMO2" s="104"/>
      <c r="LMP2" s="104"/>
      <c r="LMQ2" s="104"/>
      <c r="LMR2" s="104"/>
      <c r="LMS2" s="104"/>
      <c r="LMT2" s="104"/>
      <c r="LMU2" s="104"/>
      <c r="LMV2" s="104"/>
      <c r="LMW2" s="104"/>
      <c r="LMX2" s="104"/>
      <c r="LMY2" s="104"/>
      <c r="LMZ2" s="104"/>
      <c r="LNA2" s="104"/>
      <c r="LNB2" s="104"/>
      <c r="LNC2" s="104"/>
      <c r="LND2" s="104"/>
      <c r="LNE2" s="104"/>
      <c r="LNF2" s="104"/>
      <c r="LNG2" s="104"/>
      <c r="LNH2" s="104"/>
      <c r="LNI2" s="104"/>
      <c r="LNJ2" s="104"/>
      <c r="LNK2" s="104"/>
      <c r="LNL2" s="104"/>
      <c r="LNM2" s="104"/>
      <c r="LNN2" s="104"/>
      <c r="LNO2" s="104"/>
      <c r="LNP2" s="104"/>
      <c r="LNQ2" s="104"/>
      <c r="LNR2" s="104"/>
      <c r="LNS2" s="104"/>
      <c r="LNT2" s="104"/>
      <c r="LNU2" s="104"/>
      <c r="LNV2" s="104"/>
      <c r="LNW2" s="104"/>
      <c r="LNX2" s="104"/>
      <c r="LNY2" s="104"/>
      <c r="LNZ2" s="104"/>
      <c r="LOA2" s="104"/>
      <c r="LOB2" s="104"/>
      <c r="LOC2" s="104"/>
      <c r="LOD2" s="104"/>
      <c r="LOE2" s="104"/>
      <c r="LOF2" s="104"/>
      <c r="LOG2" s="104"/>
      <c r="LOH2" s="104"/>
      <c r="LOI2" s="104"/>
      <c r="LOJ2" s="104"/>
      <c r="LOK2" s="104"/>
      <c r="LOL2" s="104"/>
      <c r="LOM2" s="104"/>
      <c r="LON2" s="104"/>
      <c r="LOO2" s="104"/>
      <c r="LOP2" s="104"/>
      <c r="LOQ2" s="104"/>
      <c r="LOR2" s="104"/>
      <c r="LOS2" s="104"/>
      <c r="LOT2" s="104"/>
      <c r="LOU2" s="104"/>
      <c r="LOV2" s="104"/>
      <c r="LOW2" s="104"/>
      <c r="LOX2" s="104"/>
      <c r="LOY2" s="104"/>
      <c r="LOZ2" s="104"/>
      <c r="LPA2" s="104"/>
      <c r="LPB2" s="104"/>
      <c r="LPC2" s="104"/>
      <c r="LPD2" s="104"/>
      <c r="LPE2" s="104"/>
      <c r="LPF2" s="104"/>
      <c r="LPG2" s="104"/>
      <c r="LPH2" s="104"/>
      <c r="LPI2" s="104"/>
      <c r="LPJ2" s="104"/>
      <c r="LPK2" s="104"/>
      <c r="LPL2" s="104"/>
      <c r="LPM2" s="104"/>
      <c r="LPN2" s="104"/>
      <c r="LPO2" s="104"/>
      <c r="LPP2" s="104"/>
      <c r="LPQ2" s="104"/>
      <c r="LPR2" s="104"/>
      <c r="LPS2" s="104"/>
      <c r="LPT2" s="104"/>
      <c r="LPU2" s="104"/>
      <c r="LPV2" s="104"/>
      <c r="LPW2" s="104"/>
      <c r="LPX2" s="104"/>
      <c r="LPY2" s="104"/>
      <c r="LPZ2" s="104"/>
      <c r="LQA2" s="104"/>
      <c r="LQB2" s="104"/>
      <c r="LQC2" s="104"/>
      <c r="LQD2" s="104"/>
      <c r="LQE2" s="104"/>
      <c r="LQF2" s="104"/>
      <c r="LQG2" s="104"/>
      <c r="LQH2" s="104"/>
      <c r="LQI2" s="104"/>
      <c r="LQJ2" s="104"/>
      <c r="LQK2" s="104"/>
      <c r="LQL2" s="104"/>
      <c r="LQM2" s="104"/>
      <c r="LQN2" s="104"/>
      <c r="LQO2" s="104"/>
      <c r="LQP2" s="104"/>
      <c r="LQQ2" s="104"/>
      <c r="LQR2" s="104"/>
      <c r="LQS2" s="104"/>
      <c r="LQT2" s="104"/>
      <c r="LQU2" s="104"/>
      <c r="LQV2" s="104"/>
      <c r="LQW2" s="104"/>
      <c r="LQX2" s="104"/>
      <c r="LQY2" s="104"/>
      <c r="LQZ2" s="104"/>
      <c r="LRA2" s="104"/>
      <c r="LRB2" s="104"/>
      <c r="LRC2" s="104"/>
      <c r="LRD2" s="104"/>
      <c r="LRE2" s="104"/>
      <c r="LRF2" s="104"/>
      <c r="LRG2" s="104"/>
      <c r="LRH2" s="104"/>
      <c r="LRI2" s="104"/>
      <c r="LRJ2" s="104"/>
      <c r="LRK2" s="104"/>
      <c r="LRL2" s="104"/>
      <c r="LRM2" s="104"/>
      <c r="LRN2" s="104"/>
      <c r="LRO2" s="104"/>
      <c r="LRP2" s="104"/>
      <c r="LRQ2" s="104"/>
      <c r="LRR2" s="104"/>
      <c r="LRS2" s="104"/>
      <c r="LRT2" s="104"/>
      <c r="LRU2" s="104"/>
      <c r="LRV2" s="104"/>
      <c r="LRW2" s="104"/>
      <c r="LRX2" s="104"/>
      <c r="LRY2" s="104"/>
      <c r="LRZ2" s="104"/>
      <c r="LSA2" s="104"/>
      <c r="LSB2" s="104"/>
      <c r="LSC2" s="104"/>
      <c r="LSD2" s="104"/>
      <c r="LSE2" s="104"/>
      <c r="LSF2" s="104"/>
      <c r="LSG2" s="104"/>
      <c r="LSH2" s="104"/>
      <c r="LSI2" s="104"/>
      <c r="LSJ2" s="104"/>
      <c r="LSK2" s="104"/>
      <c r="LSL2" s="104"/>
      <c r="LSM2" s="104"/>
      <c r="LSN2" s="104"/>
      <c r="LSO2" s="104"/>
      <c r="LSP2" s="104"/>
      <c r="LSQ2" s="104"/>
      <c r="LSR2" s="104"/>
      <c r="LSS2" s="104"/>
      <c r="LST2" s="104"/>
      <c r="LSU2" s="104"/>
      <c r="LSV2" s="104"/>
      <c r="LSW2" s="104"/>
      <c r="LSX2" s="104"/>
      <c r="LSY2" s="104"/>
      <c r="LSZ2" s="104"/>
      <c r="LTA2" s="104"/>
      <c r="LTB2" s="104"/>
      <c r="LTC2" s="104"/>
      <c r="LTD2" s="104"/>
      <c r="LTE2" s="104"/>
      <c r="LTF2" s="104"/>
      <c r="LTG2" s="104"/>
      <c r="LTH2" s="104"/>
      <c r="LTI2" s="104"/>
      <c r="LTJ2" s="104"/>
      <c r="LTK2" s="104"/>
      <c r="LTL2" s="104"/>
      <c r="LTM2" s="104"/>
      <c r="LTN2" s="104"/>
      <c r="LTO2" s="104"/>
      <c r="LTP2" s="104"/>
      <c r="LTQ2" s="104"/>
      <c r="LTR2" s="104"/>
      <c r="LTS2" s="104"/>
      <c r="LTT2" s="104"/>
      <c r="LTU2" s="104"/>
      <c r="LTV2" s="104"/>
      <c r="LTW2" s="104"/>
      <c r="LTX2" s="104"/>
      <c r="LTY2" s="104"/>
      <c r="LTZ2" s="104"/>
      <c r="LUA2" s="104"/>
      <c r="LUB2" s="104"/>
      <c r="LUC2" s="104"/>
      <c r="LUD2" s="104"/>
      <c r="LUE2" s="104"/>
      <c r="LUF2" s="104"/>
      <c r="LUG2" s="104"/>
      <c r="LUH2" s="104"/>
      <c r="LUI2" s="104"/>
      <c r="LUJ2" s="104"/>
      <c r="LUK2" s="104"/>
      <c r="LUL2" s="104"/>
      <c r="LUM2" s="104"/>
      <c r="LUN2" s="104"/>
      <c r="LUO2" s="104"/>
      <c r="LUP2" s="104"/>
      <c r="LUQ2" s="104"/>
      <c r="LUR2" s="104"/>
      <c r="LUS2" s="104"/>
      <c r="LUT2" s="104"/>
      <c r="LUU2" s="104"/>
      <c r="LUV2" s="104"/>
      <c r="LUW2" s="104"/>
      <c r="LUX2" s="104"/>
      <c r="LUY2" s="104"/>
      <c r="LUZ2" s="104"/>
      <c r="LVA2" s="104"/>
      <c r="LVB2" s="104"/>
      <c r="LVC2" s="104"/>
      <c r="LVD2" s="104"/>
      <c r="LVE2" s="104"/>
      <c r="LVF2" s="104"/>
      <c r="LVG2" s="104"/>
      <c r="LVH2" s="104"/>
      <c r="LVI2" s="104"/>
      <c r="LVJ2" s="104"/>
      <c r="LVK2" s="104"/>
      <c r="LVL2" s="104"/>
      <c r="LVM2" s="104"/>
      <c r="LVN2" s="104"/>
      <c r="LVO2" s="104"/>
      <c r="LVP2" s="104"/>
      <c r="LVQ2" s="104"/>
      <c r="LVR2" s="104"/>
      <c r="LVS2" s="104"/>
      <c r="LVT2" s="104"/>
      <c r="LVU2" s="104"/>
      <c r="LVV2" s="104"/>
      <c r="LVW2" s="104"/>
      <c r="LVX2" s="104"/>
      <c r="LVY2" s="104"/>
      <c r="LVZ2" s="104"/>
      <c r="LWA2" s="104"/>
      <c r="LWB2" s="104"/>
      <c r="LWC2" s="104"/>
      <c r="LWD2" s="104"/>
      <c r="LWE2" s="104"/>
      <c r="LWF2" s="104"/>
      <c r="LWG2" s="104"/>
      <c r="LWH2" s="104"/>
      <c r="LWI2" s="104"/>
      <c r="LWJ2" s="104"/>
      <c r="LWK2" s="104"/>
      <c r="LWL2" s="104"/>
      <c r="LWM2" s="104"/>
      <c r="LWN2" s="104"/>
      <c r="LWO2" s="104"/>
      <c r="LWP2" s="104"/>
      <c r="LWQ2" s="104"/>
      <c r="LWR2" s="104"/>
      <c r="LWS2" s="104"/>
      <c r="LWT2" s="104"/>
      <c r="LWU2" s="104"/>
      <c r="LWV2" s="104"/>
      <c r="LWW2" s="104"/>
      <c r="LWX2" s="104"/>
      <c r="LWY2" s="104"/>
      <c r="LWZ2" s="104"/>
      <c r="LXA2" s="104"/>
      <c r="LXB2" s="104"/>
      <c r="LXC2" s="104"/>
      <c r="LXD2" s="104"/>
      <c r="LXE2" s="104"/>
      <c r="LXF2" s="104"/>
      <c r="LXG2" s="104"/>
      <c r="LXH2" s="104"/>
      <c r="LXI2" s="104"/>
      <c r="LXJ2" s="104"/>
      <c r="LXK2" s="104"/>
      <c r="LXL2" s="104"/>
      <c r="LXM2" s="104"/>
      <c r="LXN2" s="104"/>
      <c r="LXO2" s="104"/>
      <c r="LXP2" s="104"/>
      <c r="LXQ2" s="104"/>
      <c r="LXR2" s="104"/>
      <c r="LXS2" s="104"/>
      <c r="LXT2" s="104"/>
      <c r="LXU2" s="104"/>
      <c r="LXV2" s="104"/>
      <c r="LXW2" s="104"/>
      <c r="LXX2" s="104"/>
      <c r="LXY2" s="104"/>
      <c r="LXZ2" s="104"/>
      <c r="LYA2" s="104"/>
      <c r="LYB2" s="104"/>
      <c r="LYC2" s="104"/>
      <c r="LYD2" s="104"/>
      <c r="LYE2" s="104"/>
      <c r="LYF2" s="104"/>
      <c r="LYG2" s="104"/>
      <c r="LYH2" s="104"/>
      <c r="LYI2" s="104"/>
      <c r="LYJ2" s="104"/>
      <c r="LYK2" s="104"/>
      <c r="LYL2" s="104"/>
      <c r="LYM2" s="104"/>
      <c r="LYN2" s="104"/>
      <c r="LYO2" s="104"/>
      <c r="LYP2" s="104"/>
      <c r="LYQ2" s="104"/>
      <c r="LYR2" s="104"/>
      <c r="LYS2" s="104"/>
      <c r="LYT2" s="104"/>
      <c r="LYU2" s="104"/>
      <c r="LYV2" s="104"/>
      <c r="LYW2" s="104"/>
      <c r="LYX2" s="104"/>
      <c r="LYY2" s="104"/>
      <c r="LYZ2" s="104"/>
      <c r="LZA2" s="104"/>
      <c r="LZB2" s="104"/>
      <c r="LZC2" s="104"/>
      <c r="LZD2" s="104"/>
      <c r="LZE2" s="104"/>
      <c r="LZF2" s="104"/>
      <c r="LZG2" s="104"/>
      <c r="LZH2" s="104"/>
      <c r="LZI2" s="104"/>
      <c r="LZJ2" s="104"/>
      <c r="LZK2" s="104"/>
      <c r="LZL2" s="104"/>
      <c r="LZM2" s="104"/>
      <c r="LZN2" s="104"/>
      <c r="LZO2" s="104"/>
      <c r="LZP2" s="104"/>
      <c r="LZQ2" s="104"/>
      <c r="LZR2" s="104"/>
      <c r="LZS2" s="104"/>
      <c r="LZT2" s="104"/>
      <c r="LZU2" s="104"/>
      <c r="LZV2" s="104"/>
      <c r="LZW2" s="104"/>
      <c r="LZX2" s="104"/>
      <c r="LZY2" s="104"/>
      <c r="LZZ2" s="104"/>
      <c r="MAA2" s="104"/>
      <c r="MAB2" s="104"/>
      <c r="MAC2" s="104"/>
      <c r="MAD2" s="104"/>
      <c r="MAE2" s="104"/>
      <c r="MAF2" s="104"/>
      <c r="MAG2" s="104"/>
      <c r="MAH2" s="104"/>
      <c r="MAI2" s="104"/>
      <c r="MAJ2" s="104"/>
      <c r="MAK2" s="104"/>
      <c r="MAL2" s="104"/>
      <c r="MAM2" s="104"/>
      <c r="MAN2" s="104"/>
      <c r="MAO2" s="104"/>
      <c r="MAP2" s="104"/>
      <c r="MAQ2" s="104"/>
      <c r="MAR2" s="104"/>
      <c r="MAS2" s="104"/>
      <c r="MAT2" s="104"/>
      <c r="MAU2" s="104"/>
      <c r="MAV2" s="104"/>
      <c r="MAW2" s="104"/>
      <c r="MAX2" s="104"/>
      <c r="MAY2" s="104"/>
      <c r="MAZ2" s="104"/>
      <c r="MBA2" s="104"/>
      <c r="MBB2" s="104"/>
      <c r="MBC2" s="104"/>
      <c r="MBD2" s="104"/>
      <c r="MBE2" s="104"/>
      <c r="MBF2" s="104"/>
      <c r="MBG2" s="104"/>
      <c r="MBH2" s="104"/>
      <c r="MBI2" s="104"/>
      <c r="MBJ2" s="104"/>
      <c r="MBK2" s="104"/>
      <c r="MBL2" s="104"/>
      <c r="MBM2" s="104"/>
      <c r="MBN2" s="104"/>
      <c r="MBO2" s="104"/>
      <c r="MBP2" s="104"/>
      <c r="MBQ2" s="104"/>
      <c r="MBR2" s="104"/>
      <c r="MBS2" s="104"/>
      <c r="MBT2" s="104"/>
      <c r="MBU2" s="104"/>
      <c r="MBV2" s="104"/>
      <c r="MBW2" s="104"/>
      <c r="MBX2" s="104"/>
      <c r="MBY2" s="104"/>
      <c r="MBZ2" s="104"/>
      <c r="MCA2" s="104"/>
      <c r="MCB2" s="104"/>
      <c r="MCC2" s="104"/>
      <c r="MCD2" s="104"/>
      <c r="MCE2" s="104"/>
      <c r="MCF2" s="104"/>
      <c r="MCG2" s="104"/>
      <c r="MCH2" s="104"/>
      <c r="MCI2" s="104"/>
      <c r="MCJ2" s="104"/>
      <c r="MCK2" s="104"/>
      <c r="MCL2" s="104"/>
      <c r="MCM2" s="104"/>
      <c r="MCN2" s="104"/>
      <c r="MCO2" s="104"/>
      <c r="MCP2" s="104"/>
      <c r="MCQ2" s="104"/>
      <c r="MCR2" s="104"/>
      <c r="MCS2" s="104"/>
      <c r="MCT2" s="104"/>
      <c r="MCU2" s="104"/>
      <c r="MCV2" s="104"/>
      <c r="MCW2" s="104"/>
      <c r="MCX2" s="104"/>
      <c r="MCY2" s="104"/>
      <c r="MCZ2" s="104"/>
      <c r="MDA2" s="104"/>
      <c r="MDB2" s="104"/>
      <c r="MDC2" s="104"/>
      <c r="MDD2" s="104"/>
      <c r="MDE2" s="104"/>
      <c r="MDF2" s="104"/>
      <c r="MDG2" s="104"/>
      <c r="MDH2" s="104"/>
      <c r="MDI2" s="104"/>
      <c r="MDJ2" s="104"/>
      <c r="MDK2" s="104"/>
      <c r="MDL2" s="104"/>
      <c r="MDM2" s="104"/>
      <c r="MDN2" s="104"/>
      <c r="MDO2" s="104"/>
      <c r="MDP2" s="104"/>
      <c r="MDQ2" s="104"/>
      <c r="MDR2" s="104"/>
      <c r="MDS2" s="104"/>
      <c r="MDT2" s="104"/>
      <c r="MDU2" s="104"/>
      <c r="MDV2" s="104"/>
      <c r="MDW2" s="104"/>
      <c r="MDX2" s="104"/>
      <c r="MDY2" s="104"/>
      <c r="MDZ2" s="104"/>
      <c r="MEA2" s="104"/>
      <c r="MEB2" s="104"/>
      <c r="MEC2" s="104"/>
      <c r="MED2" s="104"/>
      <c r="MEE2" s="104"/>
      <c r="MEF2" s="104"/>
      <c r="MEG2" s="104"/>
      <c r="MEH2" s="104"/>
      <c r="MEI2" s="104"/>
      <c r="MEJ2" s="104"/>
      <c r="MEK2" s="104"/>
      <c r="MEL2" s="104"/>
      <c r="MEM2" s="104"/>
      <c r="MEN2" s="104"/>
      <c r="MEO2" s="104"/>
      <c r="MEP2" s="104"/>
      <c r="MEQ2" s="104"/>
      <c r="MER2" s="104"/>
      <c r="MES2" s="104"/>
      <c r="MET2" s="104"/>
      <c r="MEU2" s="104"/>
      <c r="MEV2" s="104"/>
      <c r="MEW2" s="104"/>
      <c r="MEX2" s="104"/>
      <c r="MEY2" s="104"/>
      <c r="MEZ2" s="104"/>
      <c r="MFA2" s="104"/>
      <c r="MFB2" s="104"/>
      <c r="MFC2" s="104"/>
      <c r="MFD2" s="104"/>
      <c r="MFE2" s="104"/>
      <c r="MFF2" s="104"/>
      <c r="MFG2" s="104"/>
      <c r="MFH2" s="104"/>
      <c r="MFI2" s="104"/>
      <c r="MFJ2" s="104"/>
      <c r="MFK2" s="104"/>
      <c r="MFL2" s="104"/>
      <c r="MFM2" s="104"/>
      <c r="MFN2" s="104"/>
      <c r="MFO2" s="104"/>
      <c r="MFP2" s="104"/>
      <c r="MFQ2" s="104"/>
      <c r="MFR2" s="104"/>
      <c r="MFS2" s="104"/>
      <c r="MFT2" s="104"/>
      <c r="MFU2" s="104"/>
      <c r="MFV2" s="104"/>
      <c r="MFW2" s="104"/>
      <c r="MFX2" s="104"/>
      <c r="MFY2" s="104"/>
      <c r="MFZ2" s="104"/>
      <c r="MGA2" s="104"/>
      <c r="MGB2" s="104"/>
      <c r="MGC2" s="104"/>
      <c r="MGD2" s="104"/>
      <c r="MGE2" s="104"/>
      <c r="MGF2" s="104"/>
      <c r="MGG2" s="104"/>
      <c r="MGH2" s="104"/>
      <c r="MGI2" s="104"/>
      <c r="MGJ2" s="104"/>
      <c r="MGK2" s="104"/>
      <c r="MGL2" s="104"/>
      <c r="MGM2" s="104"/>
      <c r="MGN2" s="104"/>
      <c r="MGO2" s="104"/>
      <c r="MGP2" s="104"/>
      <c r="MGQ2" s="104"/>
      <c r="MGR2" s="104"/>
      <c r="MGS2" s="104"/>
      <c r="MGT2" s="104"/>
      <c r="MGU2" s="104"/>
      <c r="MGV2" s="104"/>
      <c r="MGW2" s="104"/>
      <c r="MGX2" s="104"/>
      <c r="MGY2" s="104"/>
      <c r="MGZ2" s="104"/>
      <c r="MHA2" s="104"/>
      <c r="MHB2" s="104"/>
      <c r="MHC2" s="104"/>
      <c r="MHD2" s="104"/>
      <c r="MHE2" s="104"/>
      <c r="MHF2" s="104"/>
      <c r="MHG2" s="104"/>
      <c r="MHH2" s="104"/>
      <c r="MHI2" s="104"/>
      <c r="MHJ2" s="104"/>
      <c r="MHK2" s="104"/>
      <c r="MHL2" s="104"/>
      <c r="MHM2" s="104"/>
      <c r="MHN2" s="104"/>
      <c r="MHO2" s="104"/>
      <c r="MHP2" s="104"/>
      <c r="MHQ2" s="104"/>
      <c r="MHR2" s="104"/>
      <c r="MHS2" s="104"/>
      <c r="MHT2" s="104"/>
      <c r="MHU2" s="104"/>
      <c r="MHV2" s="104"/>
      <c r="MHW2" s="104"/>
      <c r="MHX2" s="104"/>
      <c r="MHY2" s="104"/>
      <c r="MHZ2" s="104"/>
      <c r="MIA2" s="104"/>
      <c r="MIB2" s="104"/>
      <c r="MIC2" s="104"/>
      <c r="MID2" s="104"/>
      <c r="MIE2" s="104"/>
      <c r="MIF2" s="104"/>
      <c r="MIG2" s="104"/>
      <c r="MIH2" s="104"/>
      <c r="MII2" s="104"/>
      <c r="MIJ2" s="104"/>
      <c r="MIK2" s="104"/>
      <c r="MIL2" s="104"/>
      <c r="MIM2" s="104"/>
      <c r="MIN2" s="104"/>
      <c r="MIO2" s="104"/>
      <c r="MIP2" s="104"/>
      <c r="MIQ2" s="104"/>
      <c r="MIR2" s="104"/>
      <c r="MIS2" s="104"/>
      <c r="MIT2" s="104"/>
      <c r="MIU2" s="104"/>
      <c r="MIV2" s="104"/>
      <c r="MIW2" s="104"/>
      <c r="MIX2" s="104"/>
      <c r="MIY2" s="104"/>
      <c r="MIZ2" s="104"/>
      <c r="MJA2" s="104"/>
      <c r="MJB2" s="104"/>
      <c r="MJC2" s="104"/>
      <c r="MJD2" s="104"/>
      <c r="MJE2" s="104"/>
      <c r="MJF2" s="104"/>
      <c r="MJG2" s="104"/>
      <c r="MJH2" s="104"/>
      <c r="MJI2" s="104"/>
      <c r="MJJ2" s="104"/>
      <c r="MJK2" s="104"/>
      <c r="MJL2" s="104"/>
      <c r="MJM2" s="104"/>
      <c r="MJN2" s="104"/>
      <c r="MJO2" s="104"/>
      <c r="MJP2" s="104"/>
      <c r="MJQ2" s="104"/>
      <c r="MJR2" s="104"/>
      <c r="MJS2" s="104"/>
      <c r="MJT2" s="104"/>
      <c r="MJU2" s="104"/>
      <c r="MJV2" s="104"/>
      <c r="MJW2" s="104"/>
      <c r="MJX2" s="104"/>
      <c r="MJY2" s="104"/>
      <c r="MJZ2" s="104"/>
      <c r="MKA2" s="104"/>
      <c r="MKB2" s="104"/>
      <c r="MKC2" s="104"/>
      <c r="MKD2" s="104"/>
      <c r="MKE2" s="104"/>
      <c r="MKF2" s="104"/>
      <c r="MKG2" s="104"/>
      <c r="MKH2" s="104"/>
      <c r="MKI2" s="104"/>
      <c r="MKJ2" s="104"/>
      <c r="MKK2" s="104"/>
      <c r="MKL2" s="104"/>
      <c r="MKM2" s="104"/>
      <c r="MKN2" s="104"/>
      <c r="MKO2" s="104"/>
      <c r="MKP2" s="104"/>
      <c r="MKQ2" s="104"/>
      <c r="MKR2" s="104"/>
      <c r="MKS2" s="104"/>
      <c r="MKT2" s="104"/>
      <c r="MKU2" s="104"/>
      <c r="MKV2" s="104"/>
      <c r="MKW2" s="104"/>
      <c r="MKX2" s="104"/>
      <c r="MKY2" s="104"/>
      <c r="MKZ2" s="104"/>
      <c r="MLA2" s="104"/>
      <c r="MLB2" s="104"/>
      <c r="MLC2" s="104"/>
      <c r="MLD2" s="104"/>
      <c r="MLE2" s="104"/>
      <c r="MLF2" s="104"/>
      <c r="MLG2" s="104"/>
      <c r="MLH2" s="104"/>
      <c r="MLI2" s="104"/>
      <c r="MLJ2" s="104"/>
      <c r="MLK2" s="104"/>
      <c r="MLL2" s="104"/>
      <c r="MLM2" s="104"/>
      <c r="MLN2" s="104"/>
      <c r="MLO2" s="104"/>
      <c r="MLP2" s="104"/>
      <c r="MLQ2" s="104"/>
      <c r="MLR2" s="104"/>
      <c r="MLS2" s="104"/>
      <c r="MLT2" s="104"/>
      <c r="MLU2" s="104"/>
      <c r="MLV2" s="104"/>
      <c r="MLW2" s="104"/>
      <c r="MLX2" s="104"/>
      <c r="MLY2" s="104"/>
      <c r="MLZ2" s="104"/>
      <c r="MMA2" s="104"/>
      <c r="MMB2" s="104"/>
      <c r="MMC2" s="104"/>
      <c r="MMD2" s="104"/>
      <c r="MME2" s="104"/>
      <c r="MMF2" s="104"/>
      <c r="MMG2" s="104"/>
      <c r="MMH2" s="104"/>
      <c r="MMI2" s="104"/>
      <c r="MMJ2" s="104"/>
      <c r="MMK2" s="104"/>
      <c r="MML2" s="104"/>
      <c r="MMM2" s="104"/>
      <c r="MMN2" s="104"/>
      <c r="MMO2" s="104"/>
      <c r="MMP2" s="104"/>
      <c r="MMQ2" s="104"/>
      <c r="MMR2" s="104"/>
      <c r="MMS2" s="104"/>
      <c r="MMT2" s="104"/>
      <c r="MMU2" s="104"/>
      <c r="MMV2" s="104"/>
      <c r="MMW2" s="104"/>
      <c r="MMX2" s="104"/>
      <c r="MMY2" s="104"/>
      <c r="MMZ2" s="104"/>
      <c r="MNA2" s="104"/>
      <c r="MNB2" s="104"/>
      <c r="MNC2" s="104"/>
      <c r="MND2" s="104"/>
      <c r="MNE2" s="104"/>
      <c r="MNF2" s="104"/>
      <c r="MNG2" s="104"/>
      <c r="MNH2" s="104"/>
      <c r="MNI2" s="104"/>
      <c r="MNJ2" s="104"/>
      <c r="MNK2" s="104"/>
      <c r="MNL2" s="104"/>
      <c r="MNM2" s="104"/>
      <c r="MNN2" s="104"/>
      <c r="MNO2" s="104"/>
      <c r="MNP2" s="104"/>
      <c r="MNQ2" s="104"/>
      <c r="MNR2" s="104"/>
      <c r="MNS2" s="104"/>
      <c r="MNT2" s="104"/>
      <c r="MNU2" s="104"/>
      <c r="MNV2" s="104"/>
      <c r="MNW2" s="104"/>
      <c r="MNX2" s="104"/>
      <c r="MNY2" s="104"/>
      <c r="MNZ2" s="104"/>
      <c r="MOA2" s="104"/>
      <c r="MOB2" s="104"/>
      <c r="MOC2" s="104"/>
      <c r="MOD2" s="104"/>
      <c r="MOE2" s="104"/>
      <c r="MOF2" s="104"/>
      <c r="MOG2" s="104"/>
      <c r="MOH2" s="104"/>
      <c r="MOI2" s="104"/>
      <c r="MOJ2" s="104"/>
      <c r="MOK2" s="104"/>
      <c r="MOL2" s="104"/>
      <c r="MOM2" s="104"/>
      <c r="MON2" s="104"/>
      <c r="MOO2" s="104"/>
      <c r="MOP2" s="104"/>
      <c r="MOQ2" s="104"/>
      <c r="MOR2" s="104"/>
      <c r="MOS2" s="104"/>
      <c r="MOT2" s="104"/>
      <c r="MOU2" s="104"/>
      <c r="MOV2" s="104"/>
      <c r="MOW2" s="104"/>
      <c r="MOX2" s="104"/>
      <c r="MOY2" s="104"/>
      <c r="MOZ2" s="104"/>
      <c r="MPA2" s="104"/>
      <c r="MPB2" s="104"/>
      <c r="MPC2" s="104"/>
      <c r="MPD2" s="104"/>
      <c r="MPE2" s="104"/>
      <c r="MPF2" s="104"/>
      <c r="MPG2" s="104"/>
      <c r="MPH2" s="104"/>
      <c r="MPI2" s="104"/>
      <c r="MPJ2" s="104"/>
      <c r="MPK2" s="104"/>
      <c r="MPL2" s="104"/>
      <c r="MPM2" s="104"/>
      <c r="MPN2" s="104"/>
      <c r="MPO2" s="104"/>
      <c r="MPP2" s="104"/>
      <c r="MPQ2" s="104"/>
      <c r="MPR2" s="104"/>
      <c r="MPS2" s="104"/>
      <c r="MPT2" s="104"/>
      <c r="MPU2" s="104"/>
      <c r="MPV2" s="104"/>
      <c r="MPW2" s="104"/>
      <c r="MPX2" s="104"/>
      <c r="MPY2" s="104"/>
      <c r="MPZ2" s="104"/>
      <c r="MQA2" s="104"/>
      <c r="MQB2" s="104"/>
      <c r="MQC2" s="104"/>
      <c r="MQD2" s="104"/>
      <c r="MQE2" s="104"/>
      <c r="MQF2" s="104"/>
      <c r="MQG2" s="104"/>
      <c r="MQH2" s="104"/>
      <c r="MQI2" s="104"/>
      <c r="MQJ2" s="104"/>
      <c r="MQK2" s="104"/>
      <c r="MQL2" s="104"/>
      <c r="MQM2" s="104"/>
      <c r="MQN2" s="104"/>
      <c r="MQO2" s="104"/>
      <c r="MQP2" s="104"/>
      <c r="MQQ2" s="104"/>
      <c r="MQR2" s="104"/>
      <c r="MQS2" s="104"/>
      <c r="MQT2" s="104"/>
      <c r="MQU2" s="104"/>
      <c r="MQV2" s="104"/>
      <c r="MQW2" s="104"/>
      <c r="MQX2" s="104"/>
      <c r="MQY2" s="104"/>
      <c r="MQZ2" s="104"/>
      <c r="MRA2" s="104"/>
      <c r="MRB2" s="104"/>
      <c r="MRC2" s="104"/>
      <c r="MRD2" s="104"/>
      <c r="MRE2" s="104"/>
      <c r="MRF2" s="104"/>
      <c r="MRG2" s="104"/>
      <c r="MRH2" s="104"/>
      <c r="MRI2" s="104"/>
      <c r="MRJ2" s="104"/>
      <c r="MRK2" s="104"/>
      <c r="MRL2" s="104"/>
      <c r="MRM2" s="104"/>
      <c r="MRN2" s="104"/>
      <c r="MRO2" s="104"/>
      <c r="MRP2" s="104"/>
      <c r="MRQ2" s="104"/>
      <c r="MRR2" s="104"/>
      <c r="MRS2" s="104"/>
      <c r="MRT2" s="104"/>
      <c r="MRU2" s="104"/>
      <c r="MRV2" s="104"/>
      <c r="MRW2" s="104"/>
      <c r="MRX2" s="104"/>
      <c r="MRY2" s="104"/>
      <c r="MRZ2" s="104"/>
      <c r="MSA2" s="104"/>
      <c r="MSB2" s="104"/>
      <c r="MSC2" s="104"/>
      <c r="MSD2" s="104"/>
      <c r="MSE2" s="104"/>
      <c r="MSF2" s="104"/>
      <c r="MSG2" s="104"/>
      <c r="MSH2" s="104"/>
      <c r="MSI2" s="104"/>
      <c r="MSJ2" s="104"/>
      <c r="MSK2" s="104"/>
      <c r="MSL2" s="104"/>
      <c r="MSM2" s="104"/>
      <c r="MSN2" s="104"/>
      <c r="MSO2" s="104"/>
      <c r="MSP2" s="104"/>
      <c r="MSQ2" s="104"/>
      <c r="MSR2" s="104"/>
      <c r="MSS2" s="104"/>
      <c r="MST2" s="104"/>
      <c r="MSU2" s="104"/>
      <c r="MSV2" s="104"/>
      <c r="MSW2" s="104"/>
      <c r="MSX2" s="104"/>
      <c r="MSY2" s="104"/>
      <c r="MSZ2" s="104"/>
      <c r="MTA2" s="104"/>
      <c r="MTB2" s="104"/>
      <c r="MTC2" s="104"/>
      <c r="MTD2" s="104"/>
      <c r="MTE2" s="104"/>
      <c r="MTF2" s="104"/>
      <c r="MTG2" s="104"/>
      <c r="MTH2" s="104"/>
      <c r="MTI2" s="104"/>
      <c r="MTJ2" s="104"/>
      <c r="MTK2" s="104"/>
      <c r="MTL2" s="104"/>
      <c r="MTM2" s="104"/>
      <c r="MTN2" s="104"/>
      <c r="MTO2" s="104"/>
      <c r="MTP2" s="104"/>
      <c r="MTQ2" s="104"/>
      <c r="MTR2" s="104"/>
      <c r="MTS2" s="104"/>
      <c r="MTT2" s="104"/>
      <c r="MTU2" s="104"/>
      <c r="MTV2" s="104"/>
      <c r="MTW2" s="104"/>
      <c r="MTX2" s="104"/>
      <c r="MTY2" s="104"/>
      <c r="MTZ2" s="104"/>
      <c r="MUA2" s="104"/>
      <c r="MUB2" s="104"/>
      <c r="MUC2" s="104"/>
      <c r="MUD2" s="104"/>
      <c r="MUE2" s="104"/>
      <c r="MUF2" s="104"/>
      <c r="MUG2" s="104"/>
      <c r="MUH2" s="104"/>
      <c r="MUI2" s="104"/>
      <c r="MUJ2" s="104"/>
      <c r="MUK2" s="104"/>
      <c r="MUL2" s="104"/>
      <c r="MUM2" s="104"/>
      <c r="MUN2" s="104"/>
      <c r="MUO2" s="104"/>
      <c r="MUP2" s="104"/>
      <c r="MUQ2" s="104"/>
      <c r="MUR2" s="104"/>
      <c r="MUS2" s="104"/>
      <c r="MUT2" s="104"/>
      <c r="MUU2" s="104"/>
      <c r="MUV2" s="104"/>
      <c r="MUW2" s="104"/>
      <c r="MUX2" s="104"/>
      <c r="MUY2" s="104"/>
      <c r="MUZ2" s="104"/>
      <c r="MVA2" s="104"/>
      <c r="MVB2" s="104"/>
      <c r="MVC2" s="104"/>
      <c r="MVD2" s="104"/>
      <c r="MVE2" s="104"/>
      <c r="MVF2" s="104"/>
      <c r="MVG2" s="104"/>
      <c r="MVH2" s="104"/>
      <c r="MVI2" s="104"/>
      <c r="MVJ2" s="104"/>
      <c r="MVK2" s="104"/>
      <c r="MVL2" s="104"/>
      <c r="MVM2" s="104"/>
      <c r="MVN2" s="104"/>
      <c r="MVO2" s="104"/>
      <c r="MVP2" s="104"/>
      <c r="MVQ2" s="104"/>
      <c r="MVR2" s="104"/>
      <c r="MVS2" s="104"/>
      <c r="MVT2" s="104"/>
      <c r="MVU2" s="104"/>
      <c r="MVV2" s="104"/>
      <c r="MVW2" s="104"/>
      <c r="MVX2" s="104"/>
      <c r="MVY2" s="104"/>
      <c r="MVZ2" s="104"/>
      <c r="MWA2" s="104"/>
      <c r="MWB2" s="104"/>
      <c r="MWC2" s="104"/>
      <c r="MWD2" s="104"/>
      <c r="MWE2" s="104"/>
      <c r="MWF2" s="104"/>
      <c r="MWG2" s="104"/>
      <c r="MWH2" s="104"/>
      <c r="MWI2" s="104"/>
      <c r="MWJ2" s="104"/>
      <c r="MWK2" s="104"/>
      <c r="MWL2" s="104"/>
      <c r="MWM2" s="104"/>
      <c r="MWN2" s="104"/>
      <c r="MWO2" s="104"/>
      <c r="MWP2" s="104"/>
      <c r="MWQ2" s="104"/>
      <c r="MWR2" s="104"/>
      <c r="MWS2" s="104"/>
      <c r="MWT2" s="104"/>
      <c r="MWU2" s="104"/>
      <c r="MWV2" s="104"/>
      <c r="MWW2" s="104"/>
      <c r="MWX2" s="104"/>
      <c r="MWY2" s="104"/>
      <c r="MWZ2" s="104"/>
      <c r="MXA2" s="104"/>
      <c r="MXB2" s="104"/>
      <c r="MXC2" s="104"/>
      <c r="MXD2" s="104"/>
      <c r="MXE2" s="104"/>
      <c r="MXF2" s="104"/>
      <c r="MXG2" s="104"/>
      <c r="MXH2" s="104"/>
      <c r="MXI2" s="104"/>
      <c r="MXJ2" s="104"/>
      <c r="MXK2" s="104"/>
      <c r="MXL2" s="104"/>
      <c r="MXM2" s="104"/>
      <c r="MXN2" s="104"/>
      <c r="MXO2" s="104"/>
      <c r="MXP2" s="104"/>
      <c r="MXQ2" s="104"/>
      <c r="MXR2" s="104"/>
      <c r="MXS2" s="104"/>
      <c r="MXT2" s="104"/>
      <c r="MXU2" s="104"/>
      <c r="MXV2" s="104"/>
      <c r="MXW2" s="104"/>
      <c r="MXX2" s="104"/>
      <c r="MXY2" s="104"/>
      <c r="MXZ2" s="104"/>
      <c r="MYA2" s="104"/>
      <c r="MYB2" s="104"/>
      <c r="MYC2" s="104"/>
      <c r="MYD2" s="104"/>
      <c r="MYE2" s="104"/>
      <c r="MYF2" s="104"/>
      <c r="MYG2" s="104"/>
      <c r="MYH2" s="104"/>
      <c r="MYI2" s="104"/>
      <c r="MYJ2" s="104"/>
      <c r="MYK2" s="104"/>
      <c r="MYL2" s="104"/>
      <c r="MYM2" s="104"/>
      <c r="MYN2" s="104"/>
      <c r="MYO2" s="104"/>
      <c r="MYP2" s="104"/>
      <c r="MYQ2" s="104"/>
      <c r="MYR2" s="104"/>
      <c r="MYS2" s="104"/>
      <c r="MYT2" s="104"/>
      <c r="MYU2" s="104"/>
      <c r="MYV2" s="104"/>
      <c r="MYW2" s="104"/>
      <c r="MYX2" s="104"/>
      <c r="MYY2" s="104"/>
      <c r="MYZ2" s="104"/>
      <c r="MZA2" s="104"/>
      <c r="MZB2" s="104"/>
      <c r="MZC2" s="104"/>
      <c r="MZD2" s="104"/>
      <c r="MZE2" s="104"/>
      <c r="MZF2" s="104"/>
      <c r="MZG2" s="104"/>
      <c r="MZH2" s="104"/>
      <c r="MZI2" s="104"/>
      <c r="MZJ2" s="104"/>
      <c r="MZK2" s="104"/>
      <c r="MZL2" s="104"/>
      <c r="MZM2" s="104"/>
      <c r="MZN2" s="104"/>
      <c r="MZO2" s="104"/>
      <c r="MZP2" s="104"/>
      <c r="MZQ2" s="104"/>
      <c r="MZR2" s="104"/>
      <c r="MZS2" s="104"/>
      <c r="MZT2" s="104"/>
      <c r="MZU2" s="104"/>
      <c r="MZV2" s="104"/>
      <c r="MZW2" s="104"/>
      <c r="MZX2" s="104"/>
      <c r="MZY2" s="104"/>
      <c r="MZZ2" s="104"/>
      <c r="NAA2" s="104"/>
      <c r="NAB2" s="104"/>
      <c r="NAC2" s="104"/>
      <c r="NAD2" s="104"/>
      <c r="NAE2" s="104"/>
      <c r="NAF2" s="104"/>
      <c r="NAG2" s="104"/>
      <c r="NAH2" s="104"/>
      <c r="NAI2" s="104"/>
      <c r="NAJ2" s="104"/>
      <c r="NAK2" s="104"/>
      <c r="NAL2" s="104"/>
      <c r="NAM2" s="104"/>
      <c r="NAN2" s="104"/>
      <c r="NAO2" s="104"/>
      <c r="NAP2" s="104"/>
      <c r="NAQ2" s="104"/>
      <c r="NAR2" s="104"/>
      <c r="NAS2" s="104"/>
      <c r="NAT2" s="104"/>
      <c r="NAU2" s="104"/>
      <c r="NAV2" s="104"/>
      <c r="NAW2" s="104"/>
      <c r="NAX2" s="104"/>
      <c r="NAY2" s="104"/>
      <c r="NAZ2" s="104"/>
      <c r="NBA2" s="104"/>
      <c r="NBB2" s="104"/>
      <c r="NBC2" s="104"/>
      <c r="NBD2" s="104"/>
      <c r="NBE2" s="104"/>
      <c r="NBF2" s="104"/>
      <c r="NBG2" s="104"/>
      <c r="NBH2" s="104"/>
      <c r="NBI2" s="104"/>
      <c r="NBJ2" s="104"/>
      <c r="NBK2" s="104"/>
      <c r="NBL2" s="104"/>
      <c r="NBM2" s="104"/>
      <c r="NBN2" s="104"/>
      <c r="NBO2" s="104"/>
      <c r="NBP2" s="104"/>
      <c r="NBQ2" s="104"/>
      <c r="NBR2" s="104"/>
      <c r="NBS2" s="104"/>
      <c r="NBT2" s="104"/>
      <c r="NBU2" s="104"/>
      <c r="NBV2" s="104"/>
      <c r="NBW2" s="104"/>
      <c r="NBX2" s="104"/>
      <c r="NBY2" s="104"/>
      <c r="NBZ2" s="104"/>
      <c r="NCA2" s="104"/>
      <c r="NCB2" s="104"/>
      <c r="NCC2" s="104"/>
      <c r="NCD2" s="104"/>
      <c r="NCE2" s="104"/>
      <c r="NCF2" s="104"/>
      <c r="NCG2" s="104"/>
      <c r="NCH2" s="104"/>
      <c r="NCI2" s="104"/>
      <c r="NCJ2" s="104"/>
      <c r="NCK2" s="104"/>
      <c r="NCL2" s="104"/>
      <c r="NCM2" s="104"/>
      <c r="NCN2" s="104"/>
      <c r="NCO2" s="104"/>
      <c r="NCP2" s="104"/>
      <c r="NCQ2" s="104"/>
      <c r="NCR2" s="104"/>
      <c r="NCS2" s="104"/>
      <c r="NCT2" s="104"/>
      <c r="NCU2" s="104"/>
      <c r="NCV2" s="104"/>
      <c r="NCW2" s="104"/>
      <c r="NCX2" s="104"/>
      <c r="NCY2" s="104"/>
      <c r="NCZ2" s="104"/>
      <c r="NDA2" s="104"/>
      <c r="NDB2" s="104"/>
      <c r="NDC2" s="104"/>
      <c r="NDD2" s="104"/>
      <c r="NDE2" s="104"/>
      <c r="NDF2" s="104"/>
      <c r="NDG2" s="104"/>
      <c r="NDH2" s="104"/>
      <c r="NDI2" s="104"/>
      <c r="NDJ2" s="104"/>
      <c r="NDK2" s="104"/>
      <c r="NDL2" s="104"/>
      <c r="NDM2" s="104"/>
      <c r="NDN2" s="104"/>
      <c r="NDO2" s="104"/>
      <c r="NDP2" s="104"/>
      <c r="NDQ2" s="104"/>
      <c r="NDR2" s="104"/>
      <c r="NDS2" s="104"/>
      <c r="NDT2" s="104"/>
      <c r="NDU2" s="104"/>
      <c r="NDV2" s="104"/>
      <c r="NDW2" s="104"/>
      <c r="NDX2" s="104"/>
      <c r="NDY2" s="104"/>
      <c r="NDZ2" s="104"/>
      <c r="NEA2" s="104"/>
      <c r="NEB2" s="104"/>
      <c r="NEC2" s="104"/>
      <c r="NED2" s="104"/>
      <c r="NEE2" s="104"/>
      <c r="NEF2" s="104"/>
      <c r="NEG2" s="104"/>
      <c r="NEH2" s="104"/>
      <c r="NEI2" s="104"/>
      <c r="NEJ2" s="104"/>
      <c r="NEK2" s="104"/>
      <c r="NEL2" s="104"/>
      <c r="NEM2" s="104"/>
      <c r="NEN2" s="104"/>
      <c r="NEO2" s="104"/>
      <c r="NEP2" s="104"/>
      <c r="NEQ2" s="104"/>
      <c r="NER2" s="104"/>
      <c r="NES2" s="104"/>
      <c r="NET2" s="104"/>
      <c r="NEU2" s="104"/>
      <c r="NEV2" s="104"/>
      <c r="NEW2" s="104"/>
      <c r="NEX2" s="104"/>
      <c r="NEY2" s="104"/>
      <c r="NEZ2" s="104"/>
      <c r="NFA2" s="104"/>
      <c r="NFB2" s="104"/>
      <c r="NFC2" s="104"/>
      <c r="NFD2" s="104"/>
      <c r="NFE2" s="104"/>
      <c r="NFF2" s="104"/>
      <c r="NFG2" s="104"/>
      <c r="NFH2" s="104"/>
      <c r="NFI2" s="104"/>
      <c r="NFJ2" s="104"/>
      <c r="NFK2" s="104"/>
      <c r="NFL2" s="104"/>
      <c r="NFM2" s="104"/>
      <c r="NFN2" s="104"/>
      <c r="NFO2" s="104"/>
      <c r="NFP2" s="104"/>
      <c r="NFQ2" s="104"/>
      <c r="NFR2" s="104"/>
      <c r="NFS2" s="104"/>
      <c r="NFT2" s="104"/>
      <c r="NFU2" s="104"/>
      <c r="NFV2" s="104"/>
      <c r="NFW2" s="104"/>
      <c r="NFX2" s="104"/>
      <c r="NFY2" s="104"/>
      <c r="NFZ2" s="104"/>
      <c r="NGA2" s="104"/>
      <c r="NGB2" s="104"/>
      <c r="NGC2" s="104"/>
      <c r="NGD2" s="104"/>
      <c r="NGE2" s="104"/>
      <c r="NGF2" s="104"/>
      <c r="NGG2" s="104"/>
      <c r="NGH2" s="104"/>
      <c r="NGI2" s="104"/>
      <c r="NGJ2" s="104"/>
      <c r="NGK2" s="104"/>
      <c r="NGL2" s="104"/>
      <c r="NGM2" s="104"/>
      <c r="NGN2" s="104"/>
      <c r="NGO2" s="104"/>
      <c r="NGP2" s="104"/>
      <c r="NGQ2" s="104"/>
      <c r="NGR2" s="104"/>
      <c r="NGS2" s="104"/>
      <c r="NGT2" s="104"/>
      <c r="NGU2" s="104"/>
      <c r="NGV2" s="104"/>
      <c r="NGW2" s="104"/>
      <c r="NGX2" s="104"/>
      <c r="NGY2" s="104"/>
      <c r="NGZ2" s="104"/>
      <c r="NHA2" s="104"/>
      <c r="NHB2" s="104"/>
      <c r="NHC2" s="104"/>
      <c r="NHD2" s="104"/>
      <c r="NHE2" s="104"/>
      <c r="NHF2" s="104"/>
      <c r="NHG2" s="104"/>
      <c r="NHH2" s="104"/>
      <c r="NHI2" s="104"/>
      <c r="NHJ2" s="104"/>
      <c r="NHK2" s="104"/>
      <c r="NHL2" s="104"/>
      <c r="NHM2" s="104"/>
      <c r="NHN2" s="104"/>
      <c r="NHO2" s="104"/>
      <c r="NHP2" s="104"/>
      <c r="NHQ2" s="104"/>
      <c r="NHR2" s="104"/>
      <c r="NHS2" s="104"/>
      <c r="NHT2" s="104"/>
      <c r="NHU2" s="104"/>
      <c r="NHV2" s="104"/>
      <c r="NHW2" s="104"/>
      <c r="NHX2" s="104"/>
      <c r="NHY2" s="104"/>
      <c r="NHZ2" s="104"/>
      <c r="NIA2" s="104"/>
      <c r="NIB2" s="104"/>
      <c r="NIC2" s="104"/>
      <c r="NID2" s="104"/>
      <c r="NIE2" s="104"/>
      <c r="NIF2" s="104"/>
      <c r="NIG2" s="104"/>
      <c r="NIH2" s="104"/>
      <c r="NII2" s="104"/>
      <c r="NIJ2" s="104"/>
      <c r="NIK2" s="104"/>
      <c r="NIL2" s="104"/>
      <c r="NIM2" s="104"/>
      <c r="NIN2" s="104"/>
      <c r="NIO2" s="104"/>
      <c r="NIP2" s="104"/>
      <c r="NIQ2" s="104"/>
      <c r="NIR2" s="104"/>
      <c r="NIS2" s="104"/>
      <c r="NIT2" s="104"/>
      <c r="NIU2" s="104"/>
      <c r="NIV2" s="104"/>
      <c r="NIW2" s="104"/>
      <c r="NIX2" s="104"/>
      <c r="NIY2" s="104"/>
      <c r="NIZ2" s="104"/>
      <c r="NJA2" s="104"/>
      <c r="NJB2" s="104"/>
      <c r="NJC2" s="104"/>
      <c r="NJD2" s="104"/>
      <c r="NJE2" s="104"/>
      <c r="NJF2" s="104"/>
      <c r="NJG2" s="104"/>
      <c r="NJH2" s="104"/>
      <c r="NJI2" s="104"/>
      <c r="NJJ2" s="104"/>
      <c r="NJK2" s="104"/>
      <c r="NJL2" s="104"/>
      <c r="NJM2" s="104"/>
      <c r="NJN2" s="104"/>
      <c r="NJO2" s="104"/>
      <c r="NJP2" s="104"/>
      <c r="NJQ2" s="104"/>
      <c r="NJR2" s="104"/>
      <c r="NJS2" s="104"/>
      <c r="NJT2" s="104"/>
      <c r="NJU2" s="104"/>
      <c r="NJV2" s="104"/>
      <c r="NJW2" s="104"/>
      <c r="NJX2" s="104"/>
      <c r="NJY2" s="104"/>
      <c r="NJZ2" s="104"/>
      <c r="NKA2" s="104"/>
      <c r="NKB2" s="104"/>
      <c r="NKC2" s="104"/>
      <c r="NKD2" s="104"/>
      <c r="NKE2" s="104"/>
      <c r="NKF2" s="104"/>
      <c r="NKG2" s="104"/>
      <c r="NKH2" s="104"/>
      <c r="NKI2" s="104"/>
      <c r="NKJ2" s="104"/>
      <c r="NKK2" s="104"/>
      <c r="NKL2" s="104"/>
      <c r="NKM2" s="104"/>
      <c r="NKN2" s="104"/>
      <c r="NKO2" s="104"/>
      <c r="NKP2" s="104"/>
      <c r="NKQ2" s="104"/>
      <c r="NKR2" s="104"/>
      <c r="NKS2" s="104"/>
      <c r="NKT2" s="104"/>
      <c r="NKU2" s="104"/>
      <c r="NKV2" s="104"/>
      <c r="NKW2" s="104"/>
      <c r="NKX2" s="104"/>
      <c r="NKY2" s="104"/>
      <c r="NKZ2" s="104"/>
      <c r="NLA2" s="104"/>
      <c r="NLB2" s="104"/>
      <c r="NLC2" s="104"/>
      <c r="NLD2" s="104"/>
      <c r="NLE2" s="104"/>
      <c r="NLF2" s="104"/>
      <c r="NLG2" s="104"/>
      <c r="NLH2" s="104"/>
      <c r="NLI2" s="104"/>
      <c r="NLJ2" s="104"/>
      <c r="NLK2" s="104"/>
      <c r="NLL2" s="104"/>
      <c r="NLM2" s="104"/>
      <c r="NLN2" s="104"/>
      <c r="NLO2" s="104"/>
      <c r="NLP2" s="104"/>
      <c r="NLQ2" s="104"/>
      <c r="NLR2" s="104"/>
      <c r="NLS2" s="104"/>
      <c r="NLT2" s="104"/>
      <c r="NLU2" s="104"/>
      <c r="NLV2" s="104"/>
      <c r="NLW2" s="104"/>
      <c r="NLX2" s="104"/>
      <c r="NLY2" s="104"/>
      <c r="NLZ2" s="104"/>
      <c r="NMA2" s="104"/>
      <c r="NMB2" s="104"/>
      <c r="NMC2" s="104"/>
      <c r="NMD2" s="104"/>
      <c r="NME2" s="104"/>
      <c r="NMF2" s="104"/>
      <c r="NMG2" s="104"/>
      <c r="NMH2" s="104"/>
      <c r="NMI2" s="104"/>
      <c r="NMJ2" s="104"/>
      <c r="NMK2" s="104"/>
      <c r="NML2" s="104"/>
      <c r="NMM2" s="104"/>
      <c r="NMN2" s="104"/>
      <c r="NMO2" s="104"/>
      <c r="NMP2" s="104"/>
      <c r="NMQ2" s="104"/>
      <c r="NMR2" s="104"/>
      <c r="NMS2" s="104"/>
      <c r="NMT2" s="104"/>
      <c r="NMU2" s="104"/>
      <c r="NMV2" s="104"/>
      <c r="NMW2" s="104"/>
      <c r="NMX2" s="104"/>
      <c r="NMY2" s="104"/>
      <c r="NMZ2" s="104"/>
      <c r="NNA2" s="104"/>
      <c r="NNB2" s="104"/>
      <c r="NNC2" s="104"/>
      <c r="NND2" s="104"/>
      <c r="NNE2" s="104"/>
      <c r="NNF2" s="104"/>
      <c r="NNG2" s="104"/>
      <c r="NNH2" s="104"/>
      <c r="NNI2" s="104"/>
      <c r="NNJ2" s="104"/>
      <c r="NNK2" s="104"/>
      <c r="NNL2" s="104"/>
      <c r="NNM2" s="104"/>
      <c r="NNN2" s="104"/>
      <c r="NNO2" s="104"/>
      <c r="NNP2" s="104"/>
      <c r="NNQ2" s="104"/>
      <c r="NNR2" s="104"/>
      <c r="NNS2" s="104"/>
      <c r="NNT2" s="104"/>
      <c r="NNU2" s="104"/>
      <c r="NNV2" s="104"/>
      <c r="NNW2" s="104"/>
      <c r="NNX2" s="104"/>
      <c r="NNY2" s="104"/>
      <c r="NNZ2" s="104"/>
      <c r="NOA2" s="104"/>
      <c r="NOB2" s="104"/>
      <c r="NOC2" s="104"/>
      <c r="NOD2" s="104"/>
      <c r="NOE2" s="104"/>
      <c r="NOF2" s="104"/>
      <c r="NOG2" s="104"/>
      <c r="NOH2" s="104"/>
      <c r="NOI2" s="104"/>
      <c r="NOJ2" s="104"/>
      <c r="NOK2" s="104"/>
      <c r="NOL2" s="104"/>
      <c r="NOM2" s="104"/>
      <c r="NON2" s="104"/>
      <c r="NOO2" s="104"/>
      <c r="NOP2" s="104"/>
      <c r="NOQ2" s="104"/>
      <c r="NOR2" s="104"/>
      <c r="NOS2" s="104"/>
      <c r="NOT2" s="104"/>
      <c r="NOU2" s="104"/>
      <c r="NOV2" s="104"/>
      <c r="NOW2" s="104"/>
      <c r="NOX2" s="104"/>
      <c r="NOY2" s="104"/>
      <c r="NOZ2" s="104"/>
      <c r="NPA2" s="104"/>
      <c r="NPB2" s="104"/>
      <c r="NPC2" s="104"/>
      <c r="NPD2" s="104"/>
      <c r="NPE2" s="104"/>
      <c r="NPF2" s="104"/>
      <c r="NPG2" s="104"/>
      <c r="NPH2" s="104"/>
      <c r="NPI2" s="104"/>
      <c r="NPJ2" s="104"/>
      <c r="NPK2" s="104"/>
      <c r="NPL2" s="104"/>
      <c r="NPM2" s="104"/>
      <c r="NPN2" s="104"/>
      <c r="NPO2" s="104"/>
      <c r="NPP2" s="104"/>
      <c r="NPQ2" s="104"/>
      <c r="NPR2" s="104"/>
      <c r="NPS2" s="104"/>
      <c r="NPT2" s="104"/>
      <c r="NPU2" s="104"/>
      <c r="NPV2" s="104"/>
      <c r="NPW2" s="104"/>
      <c r="NPX2" s="104"/>
      <c r="NPY2" s="104"/>
      <c r="NPZ2" s="104"/>
      <c r="NQA2" s="104"/>
      <c r="NQB2" s="104"/>
      <c r="NQC2" s="104"/>
      <c r="NQD2" s="104"/>
      <c r="NQE2" s="104"/>
      <c r="NQF2" s="104"/>
      <c r="NQG2" s="104"/>
      <c r="NQH2" s="104"/>
      <c r="NQI2" s="104"/>
      <c r="NQJ2" s="104"/>
      <c r="NQK2" s="104"/>
      <c r="NQL2" s="104"/>
      <c r="NQM2" s="104"/>
      <c r="NQN2" s="104"/>
      <c r="NQO2" s="104"/>
      <c r="NQP2" s="104"/>
      <c r="NQQ2" s="104"/>
      <c r="NQR2" s="104"/>
      <c r="NQS2" s="104"/>
      <c r="NQT2" s="104"/>
      <c r="NQU2" s="104"/>
      <c r="NQV2" s="104"/>
      <c r="NQW2" s="104"/>
      <c r="NQX2" s="104"/>
      <c r="NQY2" s="104"/>
      <c r="NQZ2" s="104"/>
      <c r="NRA2" s="104"/>
      <c r="NRB2" s="104"/>
      <c r="NRC2" s="104"/>
      <c r="NRD2" s="104"/>
      <c r="NRE2" s="104"/>
      <c r="NRF2" s="104"/>
      <c r="NRG2" s="104"/>
      <c r="NRH2" s="104"/>
      <c r="NRI2" s="104"/>
      <c r="NRJ2" s="104"/>
      <c r="NRK2" s="104"/>
      <c r="NRL2" s="104"/>
      <c r="NRM2" s="104"/>
      <c r="NRN2" s="104"/>
      <c r="NRO2" s="104"/>
      <c r="NRP2" s="104"/>
      <c r="NRQ2" s="104"/>
      <c r="NRR2" s="104"/>
      <c r="NRS2" s="104"/>
      <c r="NRT2" s="104"/>
      <c r="NRU2" s="104"/>
      <c r="NRV2" s="104"/>
      <c r="NRW2" s="104"/>
      <c r="NRX2" s="104"/>
      <c r="NRY2" s="104"/>
      <c r="NRZ2" s="104"/>
      <c r="NSA2" s="104"/>
      <c r="NSB2" s="104"/>
      <c r="NSC2" s="104"/>
      <c r="NSD2" s="104"/>
      <c r="NSE2" s="104"/>
      <c r="NSF2" s="104"/>
      <c r="NSG2" s="104"/>
      <c r="NSH2" s="104"/>
      <c r="NSI2" s="104"/>
      <c r="NSJ2" s="104"/>
      <c r="NSK2" s="104"/>
      <c r="NSL2" s="104"/>
      <c r="NSM2" s="104"/>
      <c r="NSN2" s="104"/>
      <c r="NSO2" s="104"/>
      <c r="NSP2" s="104"/>
      <c r="NSQ2" s="104"/>
      <c r="NSR2" s="104"/>
      <c r="NSS2" s="104"/>
      <c r="NST2" s="104"/>
      <c r="NSU2" s="104"/>
      <c r="NSV2" s="104"/>
      <c r="NSW2" s="104"/>
      <c r="NSX2" s="104"/>
      <c r="NSY2" s="104"/>
      <c r="NSZ2" s="104"/>
      <c r="NTA2" s="104"/>
      <c r="NTB2" s="104"/>
      <c r="NTC2" s="104"/>
      <c r="NTD2" s="104"/>
      <c r="NTE2" s="104"/>
      <c r="NTF2" s="104"/>
      <c r="NTG2" s="104"/>
      <c r="NTH2" s="104"/>
      <c r="NTI2" s="104"/>
      <c r="NTJ2" s="104"/>
      <c r="NTK2" s="104"/>
      <c r="NTL2" s="104"/>
      <c r="NTM2" s="104"/>
      <c r="NTN2" s="104"/>
      <c r="NTO2" s="104"/>
      <c r="NTP2" s="104"/>
      <c r="NTQ2" s="104"/>
      <c r="NTR2" s="104"/>
      <c r="NTS2" s="104"/>
      <c r="NTT2" s="104"/>
      <c r="NTU2" s="104"/>
      <c r="NTV2" s="104"/>
      <c r="NTW2" s="104"/>
      <c r="NTX2" s="104"/>
      <c r="NTY2" s="104"/>
      <c r="NTZ2" s="104"/>
      <c r="NUA2" s="104"/>
      <c r="NUB2" s="104"/>
      <c r="NUC2" s="104"/>
      <c r="NUD2" s="104"/>
      <c r="NUE2" s="104"/>
      <c r="NUF2" s="104"/>
      <c r="NUG2" s="104"/>
      <c r="NUH2" s="104"/>
      <c r="NUI2" s="104"/>
      <c r="NUJ2" s="104"/>
      <c r="NUK2" s="104"/>
      <c r="NUL2" s="104"/>
      <c r="NUM2" s="104"/>
      <c r="NUN2" s="104"/>
      <c r="NUO2" s="104"/>
      <c r="NUP2" s="104"/>
      <c r="NUQ2" s="104"/>
      <c r="NUR2" s="104"/>
      <c r="NUS2" s="104"/>
      <c r="NUT2" s="104"/>
      <c r="NUU2" s="104"/>
      <c r="NUV2" s="104"/>
      <c r="NUW2" s="104"/>
      <c r="NUX2" s="104"/>
      <c r="NUY2" s="104"/>
      <c r="NUZ2" s="104"/>
      <c r="NVA2" s="104"/>
      <c r="NVB2" s="104"/>
      <c r="NVC2" s="104"/>
      <c r="NVD2" s="104"/>
      <c r="NVE2" s="104"/>
      <c r="NVF2" s="104"/>
      <c r="NVG2" s="104"/>
      <c r="NVH2" s="104"/>
      <c r="NVI2" s="104"/>
      <c r="NVJ2" s="104"/>
      <c r="NVK2" s="104"/>
      <c r="NVL2" s="104"/>
      <c r="NVM2" s="104"/>
      <c r="NVN2" s="104"/>
      <c r="NVO2" s="104"/>
      <c r="NVP2" s="104"/>
      <c r="NVQ2" s="104"/>
      <c r="NVR2" s="104"/>
      <c r="NVS2" s="104"/>
      <c r="NVT2" s="104"/>
      <c r="NVU2" s="104"/>
      <c r="NVV2" s="104"/>
      <c r="NVW2" s="104"/>
      <c r="NVX2" s="104"/>
      <c r="NVY2" s="104"/>
      <c r="NVZ2" s="104"/>
      <c r="NWA2" s="104"/>
      <c r="NWB2" s="104"/>
      <c r="NWC2" s="104"/>
      <c r="NWD2" s="104"/>
      <c r="NWE2" s="104"/>
      <c r="NWF2" s="104"/>
      <c r="NWG2" s="104"/>
      <c r="NWH2" s="104"/>
      <c r="NWI2" s="104"/>
      <c r="NWJ2" s="104"/>
      <c r="NWK2" s="104"/>
      <c r="NWL2" s="104"/>
      <c r="NWM2" s="104"/>
      <c r="NWN2" s="104"/>
      <c r="NWO2" s="104"/>
      <c r="NWP2" s="104"/>
      <c r="NWQ2" s="104"/>
      <c r="NWR2" s="104"/>
      <c r="NWS2" s="104"/>
      <c r="NWT2" s="104"/>
      <c r="NWU2" s="104"/>
      <c r="NWV2" s="104"/>
      <c r="NWW2" s="104"/>
      <c r="NWX2" s="104"/>
      <c r="NWY2" s="104"/>
      <c r="NWZ2" s="104"/>
      <c r="NXA2" s="104"/>
      <c r="NXB2" s="104"/>
      <c r="NXC2" s="104"/>
      <c r="NXD2" s="104"/>
      <c r="NXE2" s="104"/>
      <c r="NXF2" s="104"/>
      <c r="NXG2" s="104"/>
      <c r="NXH2" s="104"/>
      <c r="NXI2" s="104"/>
      <c r="NXJ2" s="104"/>
      <c r="NXK2" s="104"/>
      <c r="NXL2" s="104"/>
      <c r="NXM2" s="104"/>
      <c r="NXN2" s="104"/>
      <c r="NXO2" s="104"/>
      <c r="NXP2" s="104"/>
      <c r="NXQ2" s="104"/>
      <c r="NXR2" s="104"/>
      <c r="NXS2" s="104"/>
      <c r="NXT2" s="104"/>
      <c r="NXU2" s="104"/>
      <c r="NXV2" s="104"/>
      <c r="NXW2" s="104"/>
      <c r="NXX2" s="104"/>
      <c r="NXY2" s="104"/>
      <c r="NXZ2" s="104"/>
      <c r="NYA2" s="104"/>
      <c r="NYB2" s="104"/>
      <c r="NYC2" s="104"/>
      <c r="NYD2" s="104"/>
      <c r="NYE2" s="104"/>
      <c r="NYF2" s="104"/>
      <c r="NYG2" s="104"/>
      <c r="NYH2" s="104"/>
      <c r="NYI2" s="104"/>
      <c r="NYJ2" s="104"/>
      <c r="NYK2" s="104"/>
      <c r="NYL2" s="104"/>
      <c r="NYM2" s="104"/>
      <c r="NYN2" s="104"/>
      <c r="NYO2" s="104"/>
      <c r="NYP2" s="104"/>
      <c r="NYQ2" s="104"/>
      <c r="NYR2" s="104"/>
      <c r="NYS2" s="104"/>
      <c r="NYT2" s="104"/>
      <c r="NYU2" s="104"/>
      <c r="NYV2" s="104"/>
      <c r="NYW2" s="104"/>
      <c r="NYX2" s="104"/>
      <c r="NYY2" s="104"/>
      <c r="NYZ2" s="104"/>
      <c r="NZA2" s="104"/>
      <c r="NZB2" s="104"/>
      <c r="NZC2" s="104"/>
      <c r="NZD2" s="104"/>
      <c r="NZE2" s="104"/>
      <c r="NZF2" s="104"/>
      <c r="NZG2" s="104"/>
      <c r="NZH2" s="104"/>
      <c r="NZI2" s="104"/>
      <c r="NZJ2" s="104"/>
      <c r="NZK2" s="104"/>
      <c r="NZL2" s="104"/>
      <c r="NZM2" s="104"/>
      <c r="NZN2" s="104"/>
      <c r="NZO2" s="104"/>
      <c r="NZP2" s="104"/>
      <c r="NZQ2" s="104"/>
      <c r="NZR2" s="104"/>
      <c r="NZS2" s="104"/>
      <c r="NZT2" s="104"/>
      <c r="NZU2" s="104"/>
      <c r="NZV2" s="104"/>
      <c r="NZW2" s="104"/>
      <c r="NZX2" s="104"/>
      <c r="NZY2" s="104"/>
      <c r="NZZ2" s="104"/>
      <c r="OAA2" s="104"/>
      <c r="OAB2" s="104"/>
      <c r="OAC2" s="104"/>
      <c r="OAD2" s="104"/>
      <c r="OAE2" s="104"/>
      <c r="OAF2" s="104"/>
      <c r="OAG2" s="104"/>
      <c r="OAH2" s="104"/>
      <c r="OAI2" s="104"/>
      <c r="OAJ2" s="104"/>
      <c r="OAK2" s="104"/>
      <c r="OAL2" s="104"/>
      <c r="OAM2" s="104"/>
      <c r="OAN2" s="104"/>
      <c r="OAO2" s="104"/>
      <c r="OAP2" s="104"/>
      <c r="OAQ2" s="104"/>
      <c r="OAR2" s="104"/>
      <c r="OAS2" s="104"/>
      <c r="OAT2" s="104"/>
      <c r="OAU2" s="104"/>
      <c r="OAV2" s="104"/>
      <c r="OAW2" s="104"/>
      <c r="OAX2" s="104"/>
      <c r="OAY2" s="104"/>
      <c r="OAZ2" s="104"/>
      <c r="OBA2" s="104"/>
      <c r="OBB2" s="104"/>
      <c r="OBC2" s="104"/>
      <c r="OBD2" s="104"/>
      <c r="OBE2" s="104"/>
      <c r="OBF2" s="104"/>
      <c r="OBG2" s="104"/>
      <c r="OBH2" s="104"/>
      <c r="OBI2" s="104"/>
      <c r="OBJ2" s="104"/>
      <c r="OBK2" s="104"/>
      <c r="OBL2" s="104"/>
      <c r="OBM2" s="104"/>
      <c r="OBN2" s="104"/>
      <c r="OBO2" s="104"/>
      <c r="OBP2" s="104"/>
      <c r="OBQ2" s="104"/>
      <c r="OBR2" s="104"/>
      <c r="OBS2" s="104"/>
      <c r="OBT2" s="104"/>
      <c r="OBU2" s="104"/>
      <c r="OBV2" s="104"/>
      <c r="OBW2" s="104"/>
      <c r="OBX2" s="104"/>
      <c r="OBY2" s="104"/>
      <c r="OBZ2" s="104"/>
      <c r="OCA2" s="104"/>
      <c r="OCB2" s="104"/>
      <c r="OCC2" s="104"/>
      <c r="OCD2" s="104"/>
      <c r="OCE2" s="104"/>
      <c r="OCF2" s="104"/>
      <c r="OCG2" s="104"/>
      <c r="OCH2" s="104"/>
      <c r="OCI2" s="104"/>
      <c r="OCJ2" s="104"/>
      <c r="OCK2" s="104"/>
      <c r="OCL2" s="104"/>
      <c r="OCM2" s="104"/>
      <c r="OCN2" s="104"/>
      <c r="OCO2" s="104"/>
      <c r="OCP2" s="104"/>
      <c r="OCQ2" s="104"/>
      <c r="OCR2" s="104"/>
      <c r="OCS2" s="104"/>
      <c r="OCT2" s="104"/>
      <c r="OCU2" s="104"/>
      <c r="OCV2" s="104"/>
      <c r="OCW2" s="104"/>
      <c r="OCX2" s="104"/>
      <c r="OCY2" s="104"/>
      <c r="OCZ2" s="104"/>
      <c r="ODA2" s="104"/>
      <c r="ODB2" s="104"/>
      <c r="ODC2" s="104"/>
      <c r="ODD2" s="104"/>
      <c r="ODE2" s="104"/>
      <c r="ODF2" s="104"/>
      <c r="ODG2" s="104"/>
      <c r="ODH2" s="104"/>
      <c r="ODI2" s="104"/>
      <c r="ODJ2" s="104"/>
      <c r="ODK2" s="104"/>
      <c r="ODL2" s="104"/>
      <c r="ODM2" s="104"/>
      <c r="ODN2" s="104"/>
      <c r="ODO2" s="104"/>
      <c r="ODP2" s="104"/>
      <c r="ODQ2" s="104"/>
      <c r="ODR2" s="104"/>
      <c r="ODS2" s="104"/>
      <c r="ODT2" s="104"/>
      <c r="ODU2" s="104"/>
      <c r="ODV2" s="104"/>
      <c r="ODW2" s="104"/>
      <c r="ODX2" s="104"/>
      <c r="ODY2" s="104"/>
      <c r="ODZ2" s="104"/>
      <c r="OEA2" s="104"/>
      <c r="OEB2" s="104"/>
      <c r="OEC2" s="104"/>
      <c r="OED2" s="104"/>
      <c r="OEE2" s="104"/>
      <c r="OEF2" s="104"/>
      <c r="OEG2" s="104"/>
      <c r="OEH2" s="104"/>
      <c r="OEI2" s="104"/>
      <c r="OEJ2" s="104"/>
      <c r="OEK2" s="104"/>
      <c r="OEL2" s="104"/>
      <c r="OEM2" s="104"/>
      <c r="OEN2" s="104"/>
      <c r="OEO2" s="104"/>
      <c r="OEP2" s="104"/>
      <c r="OEQ2" s="104"/>
      <c r="OER2" s="104"/>
      <c r="OES2" s="104"/>
      <c r="OET2" s="104"/>
      <c r="OEU2" s="104"/>
      <c r="OEV2" s="104"/>
      <c r="OEW2" s="104"/>
      <c r="OEX2" s="104"/>
      <c r="OEY2" s="104"/>
      <c r="OEZ2" s="104"/>
      <c r="OFA2" s="104"/>
      <c r="OFB2" s="104"/>
      <c r="OFC2" s="104"/>
      <c r="OFD2" s="104"/>
      <c r="OFE2" s="104"/>
      <c r="OFF2" s="104"/>
      <c r="OFG2" s="104"/>
      <c r="OFH2" s="104"/>
      <c r="OFI2" s="104"/>
      <c r="OFJ2" s="104"/>
      <c r="OFK2" s="104"/>
      <c r="OFL2" s="104"/>
      <c r="OFM2" s="104"/>
      <c r="OFN2" s="104"/>
      <c r="OFO2" s="104"/>
      <c r="OFP2" s="104"/>
      <c r="OFQ2" s="104"/>
      <c r="OFR2" s="104"/>
      <c r="OFS2" s="104"/>
      <c r="OFT2" s="104"/>
      <c r="OFU2" s="104"/>
      <c r="OFV2" s="104"/>
      <c r="OFW2" s="104"/>
      <c r="OFX2" s="104"/>
      <c r="OFY2" s="104"/>
      <c r="OFZ2" s="104"/>
      <c r="OGA2" s="104"/>
      <c r="OGB2" s="104"/>
      <c r="OGC2" s="104"/>
      <c r="OGD2" s="104"/>
      <c r="OGE2" s="104"/>
      <c r="OGF2" s="104"/>
      <c r="OGG2" s="104"/>
      <c r="OGH2" s="104"/>
      <c r="OGI2" s="104"/>
      <c r="OGJ2" s="104"/>
      <c r="OGK2" s="104"/>
      <c r="OGL2" s="104"/>
      <c r="OGM2" s="104"/>
      <c r="OGN2" s="104"/>
      <c r="OGO2" s="104"/>
      <c r="OGP2" s="104"/>
      <c r="OGQ2" s="104"/>
      <c r="OGR2" s="104"/>
      <c r="OGS2" s="104"/>
      <c r="OGT2" s="104"/>
      <c r="OGU2" s="104"/>
      <c r="OGV2" s="104"/>
      <c r="OGW2" s="104"/>
      <c r="OGX2" s="104"/>
      <c r="OGY2" s="104"/>
      <c r="OGZ2" s="104"/>
      <c r="OHA2" s="104"/>
      <c r="OHB2" s="104"/>
      <c r="OHC2" s="104"/>
      <c r="OHD2" s="104"/>
      <c r="OHE2" s="104"/>
      <c r="OHF2" s="104"/>
      <c r="OHG2" s="104"/>
      <c r="OHH2" s="104"/>
      <c r="OHI2" s="104"/>
      <c r="OHJ2" s="104"/>
      <c r="OHK2" s="104"/>
      <c r="OHL2" s="104"/>
      <c r="OHM2" s="104"/>
      <c r="OHN2" s="104"/>
      <c r="OHO2" s="104"/>
      <c r="OHP2" s="104"/>
      <c r="OHQ2" s="104"/>
      <c r="OHR2" s="104"/>
      <c r="OHS2" s="104"/>
      <c r="OHT2" s="104"/>
      <c r="OHU2" s="104"/>
      <c r="OHV2" s="104"/>
      <c r="OHW2" s="104"/>
      <c r="OHX2" s="104"/>
      <c r="OHY2" s="104"/>
      <c r="OHZ2" s="104"/>
      <c r="OIA2" s="104"/>
      <c r="OIB2" s="104"/>
      <c r="OIC2" s="104"/>
      <c r="OID2" s="104"/>
      <c r="OIE2" s="104"/>
      <c r="OIF2" s="104"/>
      <c r="OIG2" s="104"/>
      <c r="OIH2" s="104"/>
      <c r="OII2" s="104"/>
      <c r="OIJ2" s="104"/>
      <c r="OIK2" s="104"/>
      <c r="OIL2" s="104"/>
      <c r="OIM2" s="104"/>
      <c r="OIN2" s="104"/>
      <c r="OIO2" s="104"/>
      <c r="OIP2" s="104"/>
      <c r="OIQ2" s="104"/>
      <c r="OIR2" s="104"/>
      <c r="OIS2" s="104"/>
      <c r="OIT2" s="104"/>
      <c r="OIU2" s="104"/>
      <c r="OIV2" s="104"/>
      <c r="OIW2" s="104"/>
      <c r="OIX2" s="104"/>
      <c r="OIY2" s="104"/>
      <c r="OIZ2" s="104"/>
      <c r="OJA2" s="104"/>
      <c r="OJB2" s="104"/>
      <c r="OJC2" s="104"/>
      <c r="OJD2" s="104"/>
      <c r="OJE2" s="104"/>
      <c r="OJF2" s="104"/>
      <c r="OJG2" s="104"/>
      <c r="OJH2" s="104"/>
      <c r="OJI2" s="104"/>
      <c r="OJJ2" s="104"/>
      <c r="OJK2" s="104"/>
      <c r="OJL2" s="104"/>
      <c r="OJM2" s="104"/>
      <c r="OJN2" s="104"/>
      <c r="OJO2" s="104"/>
      <c r="OJP2" s="104"/>
      <c r="OJQ2" s="104"/>
      <c r="OJR2" s="104"/>
      <c r="OJS2" s="104"/>
      <c r="OJT2" s="104"/>
      <c r="OJU2" s="104"/>
      <c r="OJV2" s="104"/>
      <c r="OJW2" s="104"/>
      <c r="OJX2" s="104"/>
      <c r="OJY2" s="104"/>
      <c r="OJZ2" s="104"/>
      <c r="OKA2" s="104"/>
      <c r="OKB2" s="104"/>
      <c r="OKC2" s="104"/>
      <c r="OKD2" s="104"/>
      <c r="OKE2" s="104"/>
      <c r="OKF2" s="104"/>
      <c r="OKG2" s="104"/>
      <c r="OKH2" s="104"/>
      <c r="OKI2" s="104"/>
      <c r="OKJ2" s="104"/>
      <c r="OKK2" s="104"/>
      <c r="OKL2" s="104"/>
      <c r="OKM2" s="104"/>
      <c r="OKN2" s="104"/>
      <c r="OKO2" s="104"/>
      <c r="OKP2" s="104"/>
      <c r="OKQ2" s="104"/>
      <c r="OKR2" s="104"/>
      <c r="OKS2" s="104"/>
      <c r="OKT2" s="104"/>
      <c r="OKU2" s="104"/>
      <c r="OKV2" s="104"/>
      <c r="OKW2" s="104"/>
      <c r="OKX2" s="104"/>
      <c r="OKY2" s="104"/>
      <c r="OKZ2" s="104"/>
      <c r="OLA2" s="104"/>
      <c r="OLB2" s="104"/>
      <c r="OLC2" s="104"/>
      <c r="OLD2" s="104"/>
      <c r="OLE2" s="104"/>
      <c r="OLF2" s="104"/>
      <c r="OLG2" s="104"/>
      <c r="OLH2" s="104"/>
      <c r="OLI2" s="104"/>
      <c r="OLJ2" s="104"/>
      <c r="OLK2" s="104"/>
      <c r="OLL2" s="104"/>
      <c r="OLM2" s="104"/>
      <c r="OLN2" s="104"/>
      <c r="OLO2" s="104"/>
      <c r="OLP2" s="104"/>
      <c r="OLQ2" s="104"/>
      <c r="OLR2" s="104"/>
      <c r="OLS2" s="104"/>
      <c r="OLT2" s="104"/>
      <c r="OLU2" s="104"/>
      <c r="OLV2" s="104"/>
      <c r="OLW2" s="104"/>
      <c r="OLX2" s="104"/>
      <c r="OLY2" s="104"/>
      <c r="OLZ2" s="104"/>
      <c r="OMA2" s="104"/>
      <c r="OMB2" s="104"/>
      <c r="OMC2" s="104"/>
      <c r="OMD2" s="104"/>
      <c r="OME2" s="104"/>
      <c r="OMF2" s="104"/>
      <c r="OMG2" s="104"/>
      <c r="OMH2" s="104"/>
      <c r="OMI2" s="104"/>
      <c r="OMJ2" s="104"/>
      <c r="OMK2" s="104"/>
      <c r="OML2" s="104"/>
      <c r="OMM2" s="104"/>
      <c r="OMN2" s="104"/>
      <c r="OMO2" s="104"/>
      <c r="OMP2" s="104"/>
      <c r="OMQ2" s="104"/>
      <c r="OMR2" s="104"/>
      <c r="OMS2" s="104"/>
      <c r="OMT2" s="104"/>
      <c r="OMU2" s="104"/>
      <c r="OMV2" s="104"/>
      <c r="OMW2" s="104"/>
      <c r="OMX2" s="104"/>
      <c r="OMY2" s="104"/>
      <c r="OMZ2" s="104"/>
      <c r="ONA2" s="104"/>
      <c r="ONB2" s="104"/>
      <c r="ONC2" s="104"/>
      <c r="OND2" s="104"/>
      <c r="ONE2" s="104"/>
      <c r="ONF2" s="104"/>
      <c r="ONG2" s="104"/>
      <c r="ONH2" s="104"/>
      <c r="ONI2" s="104"/>
      <c r="ONJ2" s="104"/>
      <c r="ONK2" s="104"/>
      <c r="ONL2" s="104"/>
      <c r="ONM2" s="104"/>
      <c r="ONN2" s="104"/>
      <c r="ONO2" s="104"/>
      <c r="ONP2" s="104"/>
      <c r="ONQ2" s="104"/>
      <c r="ONR2" s="104"/>
      <c r="ONS2" s="104"/>
      <c r="ONT2" s="104"/>
      <c r="ONU2" s="104"/>
      <c r="ONV2" s="104"/>
      <c r="ONW2" s="104"/>
      <c r="ONX2" s="104"/>
      <c r="ONY2" s="104"/>
      <c r="ONZ2" s="104"/>
      <c r="OOA2" s="104"/>
      <c r="OOB2" s="104"/>
      <c r="OOC2" s="104"/>
      <c r="OOD2" s="104"/>
      <c r="OOE2" s="104"/>
      <c r="OOF2" s="104"/>
      <c r="OOG2" s="104"/>
      <c r="OOH2" s="104"/>
      <c r="OOI2" s="104"/>
      <c r="OOJ2" s="104"/>
      <c r="OOK2" s="104"/>
      <c r="OOL2" s="104"/>
      <c r="OOM2" s="104"/>
      <c r="OON2" s="104"/>
      <c r="OOO2" s="104"/>
      <c r="OOP2" s="104"/>
      <c r="OOQ2" s="104"/>
      <c r="OOR2" s="104"/>
      <c r="OOS2" s="104"/>
      <c r="OOT2" s="104"/>
      <c r="OOU2" s="104"/>
      <c r="OOV2" s="104"/>
      <c r="OOW2" s="104"/>
      <c r="OOX2" s="104"/>
      <c r="OOY2" s="104"/>
      <c r="OOZ2" s="104"/>
      <c r="OPA2" s="104"/>
      <c r="OPB2" s="104"/>
      <c r="OPC2" s="104"/>
      <c r="OPD2" s="104"/>
      <c r="OPE2" s="104"/>
      <c r="OPF2" s="104"/>
      <c r="OPG2" s="104"/>
      <c r="OPH2" s="104"/>
      <c r="OPI2" s="104"/>
      <c r="OPJ2" s="104"/>
      <c r="OPK2" s="104"/>
      <c r="OPL2" s="104"/>
      <c r="OPM2" s="104"/>
      <c r="OPN2" s="104"/>
      <c r="OPO2" s="104"/>
      <c r="OPP2" s="104"/>
      <c r="OPQ2" s="104"/>
      <c r="OPR2" s="104"/>
      <c r="OPS2" s="104"/>
      <c r="OPT2" s="104"/>
      <c r="OPU2" s="104"/>
      <c r="OPV2" s="104"/>
      <c r="OPW2" s="104"/>
      <c r="OPX2" s="104"/>
      <c r="OPY2" s="104"/>
      <c r="OPZ2" s="104"/>
      <c r="OQA2" s="104"/>
      <c r="OQB2" s="104"/>
      <c r="OQC2" s="104"/>
      <c r="OQD2" s="104"/>
      <c r="OQE2" s="104"/>
      <c r="OQF2" s="104"/>
      <c r="OQG2" s="104"/>
      <c r="OQH2" s="104"/>
      <c r="OQI2" s="104"/>
      <c r="OQJ2" s="104"/>
      <c r="OQK2" s="104"/>
      <c r="OQL2" s="104"/>
      <c r="OQM2" s="104"/>
      <c r="OQN2" s="104"/>
      <c r="OQO2" s="104"/>
      <c r="OQP2" s="104"/>
      <c r="OQQ2" s="104"/>
      <c r="OQR2" s="104"/>
      <c r="OQS2" s="104"/>
      <c r="OQT2" s="104"/>
      <c r="OQU2" s="104"/>
      <c r="OQV2" s="104"/>
      <c r="OQW2" s="104"/>
      <c r="OQX2" s="104"/>
      <c r="OQY2" s="104"/>
      <c r="OQZ2" s="104"/>
      <c r="ORA2" s="104"/>
      <c r="ORB2" s="104"/>
      <c r="ORC2" s="104"/>
      <c r="ORD2" s="104"/>
      <c r="ORE2" s="104"/>
      <c r="ORF2" s="104"/>
      <c r="ORG2" s="104"/>
      <c r="ORH2" s="104"/>
      <c r="ORI2" s="104"/>
      <c r="ORJ2" s="104"/>
      <c r="ORK2" s="104"/>
      <c r="ORL2" s="104"/>
      <c r="ORM2" s="104"/>
      <c r="ORN2" s="104"/>
      <c r="ORO2" s="104"/>
      <c r="ORP2" s="104"/>
      <c r="ORQ2" s="104"/>
      <c r="ORR2" s="104"/>
      <c r="ORS2" s="104"/>
      <c r="ORT2" s="104"/>
      <c r="ORU2" s="104"/>
      <c r="ORV2" s="104"/>
      <c r="ORW2" s="104"/>
      <c r="ORX2" s="104"/>
      <c r="ORY2" s="104"/>
      <c r="ORZ2" s="104"/>
      <c r="OSA2" s="104"/>
      <c r="OSB2" s="104"/>
      <c r="OSC2" s="104"/>
      <c r="OSD2" s="104"/>
      <c r="OSE2" s="104"/>
      <c r="OSF2" s="104"/>
      <c r="OSG2" s="104"/>
      <c r="OSH2" s="104"/>
      <c r="OSI2" s="104"/>
      <c r="OSJ2" s="104"/>
      <c r="OSK2" s="104"/>
      <c r="OSL2" s="104"/>
      <c r="OSM2" s="104"/>
      <c r="OSN2" s="104"/>
      <c r="OSO2" s="104"/>
      <c r="OSP2" s="104"/>
      <c r="OSQ2" s="104"/>
      <c r="OSR2" s="104"/>
      <c r="OSS2" s="104"/>
      <c r="OST2" s="104"/>
      <c r="OSU2" s="104"/>
      <c r="OSV2" s="104"/>
      <c r="OSW2" s="104"/>
      <c r="OSX2" s="104"/>
      <c r="OSY2" s="104"/>
      <c r="OSZ2" s="104"/>
      <c r="OTA2" s="104"/>
      <c r="OTB2" s="104"/>
      <c r="OTC2" s="104"/>
      <c r="OTD2" s="104"/>
      <c r="OTE2" s="104"/>
      <c r="OTF2" s="104"/>
      <c r="OTG2" s="104"/>
      <c r="OTH2" s="104"/>
      <c r="OTI2" s="104"/>
      <c r="OTJ2" s="104"/>
      <c r="OTK2" s="104"/>
      <c r="OTL2" s="104"/>
      <c r="OTM2" s="104"/>
      <c r="OTN2" s="104"/>
      <c r="OTO2" s="104"/>
      <c r="OTP2" s="104"/>
      <c r="OTQ2" s="104"/>
      <c r="OTR2" s="104"/>
      <c r="OTS2" s="104"/>
      <c r="OTT2" s="104"/>
      <c r="OTU2" s="104"/>
      <c r="OTV2" s="104"/>
      <c r="OTW2" s="104"/>
      <c r="OTX2" s="104"/>
      <c r="OTY2" s="104"/>
      <c r="OTZ2" s="104"/>
      <c r="OUA2" s="104"/>
      <c r="OUB2" s="104"/>
      <c r="OUC2" s="104"/>
      <c r="OUD2" s="104"/>
      <c r="OUE2" s="104"/>
      <c r="OUF2" s="104"/>
      <c r="OUG2" s="104"/>
      <c r="OUH2" s="104"/>
      <c r="OUI2" s="104"/>
      <c r="OUJ2" s="104"/>
      <c r="OUK2" s="104"/>
      <c r="OUL2" s="104"/>
      <c r="OUM2" s="104"/>
      <c r="OUN2" s="104"/>
      <c r="OUO2" s="104"/>
      <c r="OUP2" s="104"/>
      <c r="OUQ2" s="104"/>
      <c r="OUR2" s="104"/>
      <c r="OUS2" s="104"/>
      <c r="OUT2" s="104"/>
      <c r="OUU2" s="104"/>
      <c r="OUV2" s="104"/>
      <c r="OUW2" s="104"/>
      <c r="OUX2" s="104"/>
      <c r="OUY2" s="104"/>
      <c r="OUZ2" s="104"/>
      <c r="OVA2" s="104"/>
      <c r="OVB2" s="104"/>
      <c r="OVC2" s="104"/>
      <c r="OVD2" s="104"/>
      <c r="OVE2" s="104"/>
      <c r="OVF2" s="104"/>
      <c r="OVG2" s="104"/>
      <c r="OVH2" s="104"/>
      <c r="OVI2" s="104"/>
      <c r="OVJ2" s="104"/>
      <c r="OVK2" s="104"/>
      <c r="OVL2" s="104"/>
      <c r="OVM2" s="104"/>
      <c r="OVN2" s="104"/>
      <c r="OVO2" s="104"/>
      <c r="OVP2" s="104"/>
      <c r="OVQ2" s="104"/>
      <c r="OVR2" s="104"/>
      <c r="OVS2" s="104"/>
      <c r="OVT2" s="104"/>
      <c r="OVU2" s="104"/>
      <c r="OVV2" s="104"/>
      <c r="OVW2" s="104"/>
      <c r="OVX2" s="104"/>
      <c r="OVY2" s="104"/>
      <c r="OVZ2" s="104"/>
      <c r="OWA2" s="104"/>
      <c r="OWB2" s="104"/>
      <c r="OWC2" s="104"/>
      <c r="OWD2" s="104"/>
      <c r="OWE2" s="104"/>
      <c r="OWF2" s="104"/>
      <c r="OWG2" s="104"/>
      <c r="OWH2" s="104"/>
      <c r="OWI2" s="104"/>
      <c r="OWJ2" s="104"/>
      <c r="OWK2" s="104"/>
      <c r="OWL2" s="104"/>
      <c r="OWM2" s="104"/>
      <c r="OWN2" s="104"/>
      <c r="OWO2" s="104"/>
      <c r="OWP2" s="104"/>
      <c r="OWQ2" s="104"/>
      <c r="OWR2" s="104"/>
      <c r="OWS2" s="104"/>
      <c r="OWT2" s="104"/>
      <c r="OWU2" s="104"/>
      <c r="OWV2" s="104"/>
      <c r="OWW2" s="104"/>
      <c r="OWX2" s="104"/>
      <c r="OWY2" s="104"/>
      <c r="OWZ2" s="104"/>
      <c r="OXA2" s="104"/>
      <c r="OXB2" s="104"/>
      <c r="OXC2" s="104"/>
      <c r="OXD2" s="104"/>
      <c r="OXE2" s="104"/>
      <c r="OXF2" s="104"/>
      <c r="OXG2" s="104"/>
      <c r="OXH2" s="104"/>
      <c r="OXI2" s="104"/>
      <c r="OXJ2" s="104"/>
      <c r="OXK2" s="104"/>
      <c r="OXL2" s="104"/>
      <c r="OXM2" s="104"/>
      <c r="OXN2" s="104"/>
      <c r="OXO2" s="104"/>
      <c r="OXP2" s="104"/>
      <c r="OXQ2" s="104"/>
      <c r="OXR2" s="104"/>
      <c r="OXS2" s="104"/>
      <c r="OXT2" s="104"/>
      <c r="OXU2" s="104"/>
      <c r="OXV2" s="104"/>
      <c r="OXW2" s="104"/>
      <c r="OXX2" s="104"/>
      <c r="OXY2" s="104"/>
      <c r="OXZ2" s="104"/>
      <c r="OYA2" s="104"/>
      <c r="OYB2" s="104"/>
      <c r="OYC2" s="104"/>
      <c r="OYD2" s="104"/>
      <c r="OYE2" s="104"/>
      <c r="OYF2" s="104"/>
      <c r="OYG2" s="104"/>
      <c r="OYH2" s="104"/>
      <c r="OYI2" s="104"/>
      <c r="OYJ2" s="104"/>
      <c r="OYK2" s="104"/>
      <c r="OYL2" s="104"/>
      <c r="OYM2" s="104"/>
      <c r="OYN2" s="104"/>
      <c r="OYO2" s="104"/>
      <c r="OYP2" s="104"/>
      <c r="OYQ2" s="104"/>
      <c r="OYR2" s="104"/>
      <c r="OYS2" s="104"/>
      <c r="OYT2" s="104"/>
      <c r="OYU2" s="104"/>
      <c r="OYV2" s="104"/>
      <c r="OYW2" s="104"/>
      <c r="OYX2" s="104"/>
      <c r="OYY2" s="104"/>
      <c r="OYZ2" s="104"/>
      <c r="OZA2" s="104"/>
      <c r="OZB2" s="104"/>
      <c r="OZC2" s="104"/>
      <c r="OZD2" s="104"/>
      <c r="OZE2" s="104"/>
      <c r="OZF2" s="104"/>
      <c r="OZG2" s="104"/>
      <c r="OZH2" s="104"/>
      <c r="OZI2" s="104"/>
      <c r="OZJ2" s="104"/>
      <c r="OZK2" s="104"/>
      <c r="OZL2" s="104"/>
      <c r="OZM2" s="104"/>
      <c r="OZN2" s="104"/>
      <c r="OZO2" s="104"/>
      <c r="OZP2" s="104"/>
      <c r="OZQ2" s="104"/>
      <c r="OZR2" s="104"/>
      <c r="OZS2" s="104"/>
      <c r="OZT2" s="104"/>
      <c r="OZU2" s="104"/>
      <c r="OZV2" s="104"/>
      <c r="OZW2" s="104"/>
      <c r="OZX2" s="104"/>
      <c r="OZY2" s="104"/>
      <c r="OZZ2" s="104"/>
      <c r="PAA2" s="104"/>
      <c r="PAB2" s="104"/>
      <c r="PAC2" s="104"/>
      <c r="PAD2" s="104"/>
      <c r="PAE2" s="104"/>
      <c r="PAF2" s="104"/>
      <c r="PAG2" s="104"/>
      <c r="PAH2" s="104"/>
      <c r="PAI2" s="104"/>
      <c r="PAJ2" s="104"/>
      <c r="PAK2" s="104"/>
      <c r="PAL2" s="104"/>
      <c r="PAM2" s="104"/>
      <c r="PAN2" s="104"/>
      <c r="PAO2" s="104"/>
      <c r="PAP2" s="104"/>
      <c r="PAQ2" s="104"/>
      <c r="PAR2" s="104"/>
      <c r="PAS2" s="104"/>
      <c r="PAT2" s="104"/>
      <c r="PAU2" s="104"/>
      <c r="PAV2" s="104"/>
      <c r="PAW2" s="104"/>
      <c r="PAX2" s="104"/>
      <c r="PAY2" s="104"/>
      <c r="PAZ2" s="104"/>
      <c r="PBA2" s="104"/>
      <c r="PBB2" s="104"/>
      <c r="PBC2" s="104"/>
      <c r="PBD2" s="104"/>
      <c r="PBE2" s="104"/>
      <c r="PBF2" s="104"/>
      <c r="PBG2" s="104"/>
      <c r="PBH2" s="104"/>
      <c r="PBI2" s="104"/>
      <c r="PBJ2" s="104"/>
      <c r="PBK2" s="104"/>
      <c r="PBL2" s="104"/>
      <c r="PBM2" s="104"/>
      <c r="PBN2" s="104"/>
      <c r="PBO2" s="104"/>
      <c r="PBP2" s="104"/>
      <c r="PBQ2" s="104"/>
      <c r="PBR2" s="104"/>
      <c r="PBS2" s="104"/>
      <c r="PBT2" s="104"/>
      <c r="PBU2" s="104"/>
      <c r="PBV2" s="104"/>
      <c r="PBW2" s="104"/>
      <c r="PBX2" s="104"/>
      <c r="PBY2" s="104"/>
      <c r="PBZ2" s="104"/>
      <c r="PCA2" s="104"/>
      <c r="PCB2" s="104"/>
      <c r="PCC2" s="104"/>
      <c r="PCD2" s="104"/>
      <c r="PCE2" s="104"/>
      <c r="PCF2" s="104"/>
      <c r="PCG2" s="104"/>
      <c r="PCH2" s="104"/>
      <c r="PCI2" s="104"/>
      <c r="PCJ2" s="104"/>
      <c r="PCK2" s="104"/>
      <c r="PCL2" s="104"/>
      <c r="PCM2" s="104"/>
      <c r="PCN2" s="104"/>
      <c r="PCO2" s="104"/>
      <c r="PCP2" s="104"/>
      <c r="PCQ2" s="104"/>
      <c r="PCR2" s="104"/>
      <c r="PCS2" s="104"/>
      <c r="PCT2" s="104"/>
      <c r="PCU2" s="104"/>
      <c r="PCV2" s="104"/>
      <c r="PCW2" s="104"/>
      <c r="PCX2" s="104"/>
      <c r="PCY2" s="104"/>
      <c r="PCZ2" s="104"/>
      <c r="PDA2" s="104"/>
      <c r="PDB2" s="104"/>
      <c r="PDC2" s="104"/>
      <c r="PDD2" s="104"/>
      <c r="PDE2" s="104"/>
      <c r="PDF2" s="104"/>
      <c r="PDG2" s="104"/>
      <c r="PDH2" s="104"/>
      <c r="PDI2" s="104"/>
      <c r="PDJ2" s="104"/>
      <c r="PDK2" s="104"/>
      <c r="PDL2" s="104"/>
      <c r="PDM2" s="104"/>
      <c r="PDN2" s="104"/>
      <c r="PDO2" s="104"/>
      <c r="PDP2" s="104"/>
      <c r="PDQ2" s="104"/>
      <c r="PDR2" s="104"/>
      <c r="PDS2" s="104"/>
      <c r="PDT2" s="104"/>
      <c r="PDU2" s="104"/>
      <c r="PDV2" s="104"/>
      <c r="PDW2" s="104"/>
      <c r="PDX2" s="104"/>
      <c r="PDY2" s="104"/>
      <c r="PDZ2" s="104"/>
      <c r="PEA2" s="104"/>
      <c r="PEB2" s="104"/>
      <c r="PEC2" s="104"/>
      <c r="PED2" s="104"/>
      <c r="PEE2" s="104"/>
      <c r="PEF2" s="104"/>
      <c r="PEG2" s="104"/>
      <c r="PEH2" s="104"/>
      <c r="PEI2" s="104"/>
      <c r="PEJ2" s="104"/>
      <c r="PEK2" s="104"/>
      <c r="PEL2" s="104"/>
      <c r="PEM2" s="104"/>
      <c r="PEN2" s="104"/>
      <c r="PEO2" s="104"/>
      <c r="PEP2" s="104"/>
      <c r="PEQ2" s="104"/>
      <c r="PER2" s="104"/>
      <c r="PES2" s="104"/>
      <c r="PET2" s="104"/>
      <c r="PEU2" s="104"/>
      <c r="PEV2" s="104"/>
      <c r="PEW2" s="104"/>
      <c r="PEX2" s="104"/>
      <c r="PEY2" s="104"/>
      <c r="PEZ2" s="104"/>
      <c r="PFA2" s="104"/>
      <c r="PFB2" s="104"/>
      <c r="PFC2" s="104"/>
      <c r="PFD2" s="104"/>
      <c r="PFE2" s="104"/>
      <c r="PFF2" s="104"/>
      <c r="PFG2" s="104"/>
      <c r="PFH2" s="104"/>
      <c r="PFI2" s="104"/>
      <c r="PFJ2" s="104"/>
      <c r="PFK2" s="104"/>
      <c r="PFL2" s="104"/>
      <c r="PFM2" s="104"/>
      <c r="PFN2" s="104"/>
      <c r="PFO2" s="104"/>
      <c r="PFP2" s="104"/>
      <c r="PFQ2" s="104"/>
      <c r="PFR2" s="104"/>
      <c r="PFS2" s="104"/>
      <c r="PFT2" s="104"/>
      <c r="PFU2" s="104"/>
      <c r="PFV2" s="104"/>
      <c r="PFW2" s="104"/>
      <c r="PFX2" s="104"/>
      <c r="PFY2" s="104"/>
      <c r="PFZ2" s="104"/>
      <c r="PGA2" s="104"/>
      <c r="PGB2" s="104"/>
      <c r="PGC2" s="104"/>
      <c r="PGD2" s="104"/>
      <c r="PGE2" s="104"/>
      <c r="PGF2" s="104"/>
      <c r="PGG2" s="104"/>
      <c r="PGH2" s="104"/>
      <c r="PGI2" s="104"/>
      <c r="PGJ2" s="104"/>
      <c r="PGK2" s="104"/>
      <c r="PGL2" s="104"/>
      <c r="PGM2" s="104"/>
      <c r="PGN2" s="104"/>
      <c r="PGO2" s="104"/>
      <c r="PGP2" s="104"/>
      <c r="PGQ2" s="104"/>
      <c r="PGR2" s="104"/>
      <c r="PGS2" s="104"/>
      <c r="PGT2" s="104"/>
      <c r="PGU2" s="104"/>
      <c r="PGV2" s="104"/>
      <c r="PGW2" s="104"/>
      <c r="PGX2" s="104"/>
      <c r="PGY2" s="104"/>
      <c r="PGZ2" s="104"/>
      <c r="PHA2" s="104"/>
      <c r="PHB2" s="104"/>
      <c r="PHC2" s="104"/>
      <c r="PHD2" s="104"/>
      <c r="PHE2" s="104"/>
      <c r="PHF2" s="104"/>
      <c r="PHG2" s="104"/>
      <c r="PHH2" s="104"/>
      <c r="PHI2" s="104"/>
      <c r="PHJ2" s="104"/>
      <c r="PHK2" s="104"/>
      <c r="PHL2" s="104"/>
      <c r="PHM2" s="104"/>
      <c r="PHN2" s="104"/>
      <c r="PHO2" s="104"/>
      <c r="PHP2" s="104"/>
      <c r="PHQ2" s="104"/>
      <c r="PHR2" s="104"/>
      <c r="PHS2" s="104"/>
      <c r="PHT2" s="104"/>
      <c r="PHU2" s="104"/>
      <c r="PHV2" s="104"/>
      <c r="PHW2" s="104"/>
      <c r="PHX2" s="104"/>
      <c r="PHY2" s="104"/>
      <c r="PHZ2" s="104"/>
      <c r="PIA2" s="104"/>
      <c r="PIB2" s="104"/>
      <c r="PIC2" s="104"/>
      <c r="PID2" s="104"/>
      <c r="PIE2" s="104"/>
      <c r="PIF2" s="104"/>
      <c r="PIG2" s="104"/>
      <c r="PIH2" s="104"/>
      <c r="PII2" s="104"/>
      <c r="PIJ2" s="104"/>
      <c r="PIK2" s="104"/>
      <c r="PIL2" s="104"/>
      <c r="PIM2" s="104"/>
      <c r="PIN2" s="104"/>
      <c r="PIO2" s="104"/>
      <c r="PIP2" s="104"/>
      <c r="PIQ2" s="104"/>
      <c r="PIR2" s="104"/>
      <c r="PIS2" s="104"/>
      <c r="PIT2" s="104"/>
      <c r="PIU2" s="104"/>
      <c r="PIV2" s="104"/>
      <c r="PIW2" s="104"/>
      <c r="PIX2" s="104"/>
      <c r="PIY2" s="104"/>
      <c r="PIZ2" s="104"/>
      <c r="PJA2" s="104"/>
      <c r="PJB2" s="104"/>
      <c r="PJC2" s="104"/>
      <c r="PJD2" s="104"/>
      <c r="PJE2" s="104"/>
      <c r="PJF2" s="104"/>
      <c r="PJG2" s="104"/>
      <c r="PJH2" s="104"/>
      <c r="PJI2" s="104"/>
      <c r="PJJ2" s="104"/>
      <c r="PJK2" s="104"/>
      <c r="PJL2" s="104"/>
      <c r="PJM2" s="104"/>
      <c r="PJN2" s="104"/>
      <c r="PJO2" s="104"/>
      <c r="PJP2" s="104"/>
      <c r="PJQ2" s="104"/>
      <c r="PJR2" s="104"/>
      <c r="PJS2" s="104"/>
      <c r="PJT2" s="104"/>
      <c r="PJU2" s="104"/>
      <c r="PJV2" s="104"/>
      <c r="PJW2" s="104"/>
      <c r="PJX2" s="104"/>
      <c r="PJY2" s="104"/>
      <c r="PJZ2" s="104"/>
      <c r="PKA2" s="104"/>
      <c r="PKB2" s="104"/>
      <c r="PKC2" s="104"/>
      <c r="PKD2" s="104"/>
      <c r="PKE2" s="104"/>
      <c r="PKF2" s="104"/>
      <c r="PKG2" s="104"/>
      <c r="PKH2" s="104"/>
      <c r="PKI2" s="104"/>
      <c r="PKJ2" s="104"/>
      <c r="PKK2" s="104"/>
      <c r="PKL2" s="104"/>
      <c r="PKM2" s="104"/>
      <c r="PKN2" s="104"/>
      <c r="PKO2" s="104"/>
      <c r="PKP2" s="104"/>
      <c r="PKQ2" s="104"/>
      <c r="PKR2" s="104"/>
      <c r="PKS2" s="104"/>
      <c r="PKT2" s="104"/>
      <c r="PKU2" s="104"/>
      <c r="PKV2" s="104"/>
      <c r="PKW2" s="104"/>
      <c r="PKX2" s="104"/>
      <c r="PKY2" s="104"/>
      <c r="PKZ2" s="104"/>
      <c r="PLA2" s="104"/>
      <c r="PLB2" s="104"/>
      <c r="PLC2" s="104"/>
      <c r="PLD2" s="104"/>
      <c r="PLE2" s="104"/>
      <c r="PLF2" s="104"/>
      <c r="PLG2" s="104"/>
      <c r="PLH2" s="104"/>
      <c r="PLI2" s="104"/>
      <c r="PLJ2" s="104"/>
      <c r="PLK2" s="104"/>
      <c r="PLL2" s="104"/>
      <c r="PLM2" s="104"/>
      <c r="PLN2" s="104"/>
      <c r="PLO2" s="104"/>
      <c r="PLP2" s="104"/>
      <c r="PLQ2" s="104"/>
      <c r="PLR2" s="104"/>
      <c r="PLS2" s="104"/>
      <c r="PLT2" s="104"/>
      <c r="PLU2" s="104"/>
      <c r="PLV2" s="104"/>
      <c r="PLW2" s="104"/>
      <c r="PLX2" s="104"/>
      <c r="PLY2" s="104"/>
      <c r="PLZ2" s="104"/>
      <c r="PMA2" s="104"/>
      <c r="PMB2" s="104"/>
      <c r="PMC2" s="104"/>
      <c r="PMD2" s="104"/>
      <c r="PME2" s="104"/>
      <c r="PMF2" s="104"/>
      <c r="PMG2" s="104"/>
      <c r="PMH2" s="104"/>
      <c r="PMI2" s="104"/>
      <c r="PMJ2" s="104"/>
      <c r="PMK2" s="104"/>
      <c r="PML2" s="104"/>
      <c r="PMM2" s="104"/>
      <c r="PMN2" s="104"/>
      <c r="PMO2" s="104"/>
      <c r="PMP2" s="104"/>
      <c r="PMQ2" s="104"/>
      <c r="PMR2" s="104"/>
      <c r="PMS2" s="104"/>
      <c r="PMT2" s="104"/>
      <c r="PMU2" s="104"/>
      <c r="PMV2" s="104"/>
      <c r="PMW2" s="104"/>
      <c r="PMX2" s="104"/>
      <c r="PMY2" s="104"/>
      <c r="PMZ2" s="104"/>
      <c r="PNA2" s="104"/>
      <c r="PNB2" s="104"/>
      <c r="PNC2" s="104"/>
      <c r="PND2" s="104"/>
      <c r="PNE2" s="104"/>
      <c r="PNF2" s="104"/>
      <c r="PNG2" s="104"/>
      <c r="PNH2" s="104"/>
      <c r="PNI2" s="104"/>
      <c r="PNJ2" s="104"/>
      <c r="PNK2" s="104"/>
      <c r="PNL2" s="104"/>
      <c r="PNM2" s="104"/>
      <c r="PNN2" s="104"/>
      <c r="PNO2" s="104"/>
      <c r="PNP2" s="104"/>
      <c r="PNQ2" s="104"/>
      <c r="PNR2" s="104"/>
      <c r="PNS2" s="104"/>
      <c r="PNT2" s="104"/>
      <c r="PNU2" s="104"/>
      <c r="PNV2" s="104"/>
      <c r="PNW2" s="104"/>
      <c r="PNX2" s="104"/>
      <c r="PNY2" s="104"/>
      <c r="PNZ2" s="104"/>
      <c r="POA2" s="104"/>
      <c r="POB2" s="104"/>
      <c r="POC2" s="104"/>
      <c r="POD2" s="104"/>
      <c r="POE2" s="104"/>
      <c r="POF2" s="104"/>
      <c r="POG2" s="104"/>
      <c r="POH2" s="104"/>
      <c r="POI2" s="104"/>
      <c r="POJ2" s="104"/>
      <c r="POK2" s="104"/>
      <c r="POL2" s="104"/>
      <c r="POM2" s="104"/>
      <c r="PON2" s="104"/>
      <c r="POO2" s="104"/>
      <c r="POP2" s="104"/>
      <c r="POQ2" s="104"/>
      <c r="POR2" s="104"/>
      <c r="POS2" s="104"/>
      <c r="POT2" s="104"/>
      <c r="POU2" s="104"/>
      <c r="POV2" s="104"/>
      <c r="POW2" s="104"/>
      <c r="POX2" s="104"/>
      <c r="POY2" s="104"/>
      <c r="POZ2" s="104"/>
      <c r="PPA2" s="104"/>
      <c r="PPB2" s="104"/>
      <c r="PPC2" s="104"/>
      <c r="PPD2" s="104"/>
      <c r="PPE2" s="104"/>
      <c r="PPF2" s="104"/>
      <c r="PPG2" s="104"/>
      <c r="PPH2" s="104"/>
      <c r="PPI2" s="104"/>
      <c r="PPJ2" s="104"/>
      <c r="PPK2" s="104"/>
      <c r="PPL2" s="104"/>
      <c r="PPM2" s="104"/>
      <c r="PPN2" s="104"/>
      <c r="PPO2" s="104"/>
      <c r="PPP2" s="104"/>
      <c r="PPQ2" s="104"/>
      <c r="PPR2" s="104"/>
      <c r="PPS2" s="104"/>
      <c r="PPT2" s="104"/>
      <c r="PPU2" s="104"/>
      <c r="PPV2" s="104"/>
      <c r="PPW2" s="104"/>
      <c r="PPX2" s="104"/>
      <c r="PPY2" s="104"/>
      <c r="PPZ2" s="104"/>
      <c r="PQA2" s="104"/>
      <c r="PQB2" s="104"/>
      <c r="PQC2" s="104"/>
      <c r="PQD2" s="104"/>
      <c r="PQE2" s="104"/>
      <c r="PQF2" s="104"/>
      <c r="PQG2" s="104"/>
      <c r="PQH2" s="104"/>
      <c r="PQI2" s="104"/>
      <c r="PQJ2" s="104"/>
      <c r="PQK2" s="104"/>
      <c r="PQL2" s="104"/>
      <c r="PQM2" s="104"/>
      <c r="PQN2" s="104"/>
      <c r="PQO2" s="104"/>
      <c r="PQP2" s="104"/>
      <c r="PQQ2" s="104"/>
      <c r="PQR2" s="104"/>
      <c r="PQS2" s="104"/>
      <c r="PQT2" s="104"/>
      <c r="PQU2" s="104"/>
      <c r="PQV2" s="104"/>
      <c r="PQW2" s="104"/>
      <c r="PQX2" s="104"/>
      <c r="PQY2" s="104"/>
      <c r="PQZ2" s="104"/>
      <c r="PRA2" s="104"/>
      <c r="PRB2" s="104"/>
      <c r="PRC2" s="104"/>
      <c r="PRD2" s="104"/>
      <c r="PRE2" s="104"/>
      <c r="PRF2" s="104"/>
      <c r="PRG2" s="104"/>
      <c r="PRH2" s="104"/>
      <c r="PRI2" s="104"/>
      <c r="PRJ2" s="104"/>
      <c r="PRK2" s="104"/>
      <c r="PRL2" s="104"/>
      <c r="PRM2" s="104"/>
      <c r="PRN2" s="104"/>
      <c r="PRO2" s="104"/>
      <c r="PRP2" s="104"/>
      <c r="PRQ2" s="104"/>
      <c r="PRR2" s="104"/>
      <c r="PRS2" s="104"/>
      <c r="PRT2" s="104"/>
      <c r="PRU2" s="104"/>
      <c r="PRV2" s="104"/>
      <c r="PRW2" s="104"/>
      <c r="PRX2" s="104"/>
      <c r="PRY2" s="104"/>
      <c r="PRZ2" s="104"/>
      <c r="PSA2" s="104"/>
      <c r="PSB2" s="104"/>
      <c r="PSC2" s="104"/>
      <c r="PSD2" s="104"/>
      <c r="PSE2" s="104"/>
      <c r="PSF2" s="104"/>
      <c r="PSG2" s="104"/>
      <c r="PSH2" s="104"/>
      <c r="PSI2" s="104"/>
      <c r="PSJ2" s="104"/>
      <c r="PSK2" s="104"/>
      <c r="PSL2" s="104"/>
      <c r="PSM2" s="104"/>
      <c r="PSN2" s="104"/>
      <c r="PSO2" s="104"/>
      <c r="PSP2" s="104"/>
      <c r="PSQ2" s="104"/>
      <c r="PSR2" s="104"/>
      <c r="PSS2" s="104"/>
      <c r="PST2" s="104"/>
      <c r="PSU2" s="104"/>
      <c r="PSV2" s="104"/>
      <c r="PSW2" s="104"/>
      <c r="PSX2" s="104"/>
      <c r="PSY2" s="104"/>
      <c r="PSZ2" s="104"/>
      <c r="PTA2" s="104"/>
      <c r="PTB2" s="104"/>
      <c r="PTC2" s="104"/>
      <c r="PTD2" s="104"/>
      <c r="PTE2" s="104"/>
      <c r="PTF2" s="104"/>
      <c r="PTG2" s="104"/>
      <c r="PTH2" s="104"/>
      <c r="PTI2" s="104"/>
      <c r="PTJ2" s="104"/>
      <c r="PTK2" s="104"/>
      <c r="PTL2" s="104"/>
      <c r="PTM2" s="104"/>
      <c r="PTN2" s="104"/>
      <c r="PTO2" s="104"/>
      <c r="PTP2" s="104"/>
      <c r="PTQ2" s="104"/>
      <c r="PTR2" s="104"/>
      <c r="PTS2" s="104"/>
      <c r="PTT2" s="104"/>
      <c r="PTU2" s="104"/>
      <c r="PTV2" s="104"/>
      <c r="PTW2" s="104"/>
      <c r="PTX2" s="104"/>
      <c r="PTY2" s="104"/>
      <c r="PTZ2" s="104"/>
      <c r="PUA2" s="104"/>
      <c r="PUB2" s="104"/>
      <c r="PUC2" s="104"/>
      <c r="PUD2" s="104"/>
      <c r="PUE2" s="104"/>
      <c r="PUF2" s="104"/>
      <c r="PUG2" s="104"/>
      <c r="PUH2" s="104"/>
      <c r="PUI2" s="104"/>
      <c r="PUJ2" s="104"/>
      <c r="PUK2" s="104"/>
      <c r="PUL2" s="104"/>
      <c r="PUM2" s="104"/>
      <c r="PUN2" s="104"/>
      <c r="PUO2" s="104"/>
      <c r="PUP2" s="104"/>
      <c r="PUQ2" s="104"/>
      <c r="PUR2" s="104"/>
      <c r="PUS2" s="104"/>
      <c r="PUT2" s="104"/>
      <c r="PUU2" s="104"/>
      <c r="PUV2" s="104"/>
      <c r="PUW2" s="104"/>
      <c r="PUX2" s="104"/>
      <c r="PUY2" s="104"/>
      <c r="PUZ2" s="104"/>
      <c r="PVA2" s="104"/>
      <c r="PVB2" s="104"/>
      <c r="PVC2" s="104"/>
      <c r="PVD2" s="104"/>
      <c r="PVE2" s="104"/>
      <c r="PVF2" s="104"/>
      <c r="PVG2" s="104"/>
      <c r="PVH2" s="104"/>
      <c r="PVI2" s="104"/>
      <c r="PVJ2" s="104"/>
      <c r="PVK2" s="104"/>
      <c r="PVL2" s="104"/>
      <c r="PVM2" s="104"/>
      <c r="PVN2" s="104"/>
      <c r="PVO2" s="104"/>
      <c r="PVP2" s="104"/>
      <c r="PVQ2" s="104"/>
      <c r="PVR2" s="104"/>
      <c r="PVS2" s="104"/>
      <c r="PVT2" s="104"/>
      <c r="PVU2" s="104"/>
      <c r="PVV2" s="104"/>
      <c r="PVW2" s="104"/>
      <c r="PVX2" s="104"/>
      <c r="PVY2" s="104"/>
      <c r="PVZ2" s="104"/>
      <c r="PWA2" s="104"/>
      <c r="PWB2" s="104"/>
      <c r="PWC2" s="104"/>
      <c r="PWD2" s="104"/>
      <c r="PWE2" s="104"/>
      <c r="PWF2" s="104"/>
      <c r="PWG2" s="104"/>
      <c r="PWH2" s="104"/>
      <c r="PWI2" s="104"/>
      <c r="PWJ2" s="104"/>
      <c r="PWK2" s="104"/>
      <c r="PWL2" s="104"/>
      <c r="PWM2" s="104"/>
      <c r="PWN2" s="104"/>
      <c r="PWO2" s="104"/>
      <c r="PWP2" s="104"/>
      <c r="PWQ2" s="104"/>
      <c r="PWR2" s="104"/>
      <c r="PWS2" s="104"/>
      <c r="PWT2" s="104"/>
      <c r="PWU2" s="104"/>
      <c r="PWV2" s="104"/>
      <c r="PWW2" s="104"/>
      <c r="PWX2" s="104"/>
      <c r="PWY2" s="104"/>
      <c r="PWZ2" s="104"/>
      <c r="PXA2" s="104"/>
      <c r="PXB2" s="104"/>
      <c r="PXC2" s="104"/>
      <c r="PXD2" s="104"/>
      <c r="PXE2" s="104"/>
      <c r="PXF2" s="104"/>
      <c r="PXG2" s="104"/>
      <c r="PXH2" s="104"/>
      <c r="PXI2" s="104"/>
      <c r="PXJ2" s="104"/>
      <c r="PXK2" s="104"/>
      <c r="PXL2" s="104"/>
      <c r="PXM2" s="104"/>
      <c r="PXN2" s="104"/>
      <c r="PXO2" s="104"/>
      <c r="PXP2" s="104"/>
      <c r="PXQ2" s="104"/>
      <c r="PXR2" s="104"/>
      <c r="PXS2" s="104"/>
      <c r="PXT2" s="104"/>
      <c r="PXU2" s="104"/>
      <c r="PXV2" s="104"/>
      <c r="PXW2" s="104"/>
      <c r="PXX2" s="104"/>
      <c r="PXY2" s="104"/>
      <c r="PXZ2" s="104"/>
      <c r="PYA2" s="104"/>
      <c r="PYB2" s="104"/>
      <c r="PYC2" s="104"/>
      <c r="PYD2" s="104"/>
      <c r="PYE2" s="104"/>
      <c r="PYF2" s="104"/>
      <c r="PYG2" s="104"/>
      <c r="PYH2" s="104"/>
      <c r="PYI2" s="104"/>
      <c r="PYJ2" s="104"/>
      <c r="PYK2" s="104"/>
      <c r="PYL2" s="104"/>
      <c r="PYM2" s="104"/>
      <c r="PYN2" s="104"/>
      <c r="PYO2" s="104"/>
      <c r="PYP2" s="104"/>
      <c r="PYQ2" s="104"/>
      <c r="PYR2" s="104"/>
      <c r="PYS2" s="104"/>
      <c r="PYT2" s="104"/>
      <c r="PYU2" s="104"/>
      <c r="PYV2" s="104"/>
      <c r="PYW2" s="104"/>
      <c r="PYX2" s="104"/>
      <c r="PYY2" s="104"/>
      <c r="PYZ2" s="104"/>
      <c r="PZA2" s="104"/>
      <c r="PZB2" s="104"/>
      <c r="PZC2" s="104"/>
      <c r="PZD2" s="104"/>
      <c r="PZE2" s="104"/>
      <c r="PZF2" s="104"/>
      <c r="PZG2" s="104"/>
      <c r="PZH2" s="104"/>
      <c r="PZI2" s="104"/>
      <c r="PZJ2" s="104"/>
      <c r="PZK2" s="104"/>
      <c r="PZL2" s="104"/>
      <c r="PZM2" s="104"/>
      <c r="PZN2" s="104"/>
      <c r="PZO2" s="104"/>
      <c r="PZP2" s="104"/>
      <c r="PZQ2" s="104"/>
      <c r="PZR2" s="104"/>
      <c r="PZS2" s="104"/>
      <c r="PZT2" s="104"/>
      <c r="PZU2" s="104"/>
      <c r="PZV2" s="104"/>
      <c r="PZW2" s="104"/>
      <c r="PZX2" s="104"/>
      <c r="PZY2" s="104"/>
      <c r="PZZ2" s="104"/>
      <c r="QAA2" s="104"/>
      <c r="QAB2" s="104"/>
      <c r="QAC2" s="104"/>
      <c r="QAD2" s="104"/>
      <c r="QAE2" s="104"/>
      <c r="QAF2" s="104"/>
      <c r="QAG2" s="104"/>
      <c r="QAH2" s="104"/>
      <c r="QAI2" s="104"/>
      <c r="QAJ2" s="104"/>
      <c r="QAK2" s="104"/>
      <c r="QAL2" s="104"/>
      <c r="QAM2" s="104"/>
      <c r="QAN2" s="104"/>
      <c r="QAO2" s="104"/>
      <c r="QAP2" s="104"/>
      <c r="QAQ2" s="104"/>
      <c r="QAR2" s="104"/>
      <c r="QAS2" s="104"/>
      <c r="QAT2" s="104"/>
      <c r="QAU2" s="104"/>
      <c r="QAV2" s="104"/>
      <c r="QAW2" s="104"/>
      <c r="QAX2" s="104"/>
      <c r="QAY2" s="104"/>
      <c r="QAZ2" s="104"/>
      <c r="QBA2" s="104"/>
      <c r="QBB2" s="104"/>
      <c r="QBC2" s="104"/>
      <c r="QBD2" s="104"/>
      <c r="QBE2" s="104"/>
      <c r="QBF2" s="104"/>
      <c r="QBG2" s="104"/>
      <c r="QBH2" s="104"/>
      <c r="QBI2" s="104"/>
      <c r="QBJ2" s="104"/>
      <c r="QBK2" s="104"/>
      <c r="QBL2" s="104"/>
      <c r="QBM2" s="104"/>
      <c r="QBN2" s="104"/>
      <c r="QBO2" s="104"/>
      <c r="QBP2" s="104"/>
      <c r="QBQ2" s="104"/>
      <c r="QBR2" s="104"/>
      <c r="QBS2" s="104"/>
      <c r="QBT2" s="104"/>
      <c r="QBU2" s="104"/>
      <c r="QBV2" s="104"/>
      <c r="QBW2" s="104"/>
      <c r="QBX2" s="104"/>
      <c r="QBY2" s="104"/>
      <c r="QBZ2" s="104"/>
      <c r="QCA2" s="104"/>
      <c r="QCB2" s="104"/>
      <c r="QCC2" s="104"/>
      <c r="QCD2" s="104"/>
      <c r="QCE2" s="104"/>
      <c r="QCF2" s="104"/>
      <c r="QCG2" s="104"/>
      <c r="QCH2" s="104"/>
      <c r="QCI2" s="104"/>
      <c r="QCJ2" s="104"/>
      <c r="QCK2" s="104"/>
      <c r="QCL2" s="104"/>
      <c r="QCM2" s="104"/>
      <c r="QCN2" s="104"/>
      <c r="QCO2" s="104"/>
      <c r="QCP2" s="104"/>
      <c r="QCQ2" s="104"/>
      <c r="QCR2" s="104"/>
      <c r="QCS2" s="104"/>
      <c r="QCT2" s="104"/>
      <c r="QCU2" s="104"/>
      <c r="QCV2" s="104"/>
      <c r="QCW2" s="104"/>
      <c r="QCX2" s="104"/>
      <c r="QCY2" s="104"/>
      <c r="QCZ2" s="104"/>
      <c r="QDA2" s="104"/>
      <c r="QDB2" s="104"/>
      <c r="QDC2" s="104"/>
      <c r="QDD2" s="104"/>
      <c r="QDE2" s="104"/>
      <c r="QDF2" s="104"/>
      <c r="QDG2" s="104"/>
      <c r="QDH2" s="104"/>
      <c r="QDI2" s="104"/>
      <c r="QDJ2" s="104"/>
      <c r="QDK2" s="104"/>
      <c r="QDL2" s="104"/>
      <c r="QDM2" s="104"/>
      <c r="QDN2" s="104"/>
      <c r="QDO2" s="104"/>
      <c r="QDP2" s="104"/>
      <c r="QDQ2" s="104"/>
      <c r="QDR2" s="104"/>
      <c r="QDS2" s="104"/>
      <c r="QDT2" s="104"/>
      <c r="QDU2" s="104"/>
      <c r="QDV2" s="104"/>
      <c r="QDW2" s="104"/>
      <c r="QDX2" s="104"/>
      <c r="QDY2" s="104"/>
      <c r="QDZ2" s="104"/>
      <c r="QEA2" s="104"/>
      <c r="QEB2" s="104"/>
      <c r="QEC2" s="104"/>
      <c r="QED2" s="104"/>
      <c r="QEE2" s="104"/>
      <c r="QEF2" s="104"/>
      <c r="QEG2" s="104"/>
      <c r="QEH2" s="104"/>
      <c r="QEI2" s="104"/>
      <c r="QEJ2" s="104"/>
      <c r="QEK2" s="104"/>
      <c r="QEL2" s="104"/>
      <c r="QEM2" s="104"/>
      <c r="QEN2" s="104"/>
      <c r="QEO2" s="104"/>
      <c r="QEP2" s="104"/>
      <c r="QEQ2" s="104"/>
      <c r="QER2" s="104"/>
      <c r="QES2" s="104"/>
      <c r="QET2" s="104"/>
      <c r="QEU2" s="104"/>
      <c r="QEV2" s="104"/>
      <c r="QEW2" s="104"/>
      <c r="QEX2" s="104"/>
      <c r="QEY2" s="104"/>
      <c r="QEZ2" s="104"/>
      <c r="QFA2" s="104"/>
      <c r="QFB2" s="104"/>
      <c r="QFC2" s="104"/>
      <c r="QFD2" s="104"/>
      <c r="QFE2" s="104"/>
      <c r="QFF2" s="104"/>
      <c r="QFG2" s="104"/>
      <c r="QFH2" s="104"/>
      <c r="QFI2" s="104"/>
      <c r="QFJ2" s="104"/>
      <c r="QFK2" s="104"/>
      <c r="QFL2" s="104"/>
      <c r="QFM2" s="104"/>
      <c r="QFN2" s="104"/>
      <c r="QFO2" s="104"/>
      <c r="QFP2" s="104"/>
      <c r="QFQ2" s="104"/>
      <c r="QFR2" s="104"/>
      <c r="QFS2" s="104"/>
      <c r="QFT2" s="104"/>
      <c r="QFU2" s="104"/>
      <c r="QFV2" s="104"/>
      <c r="QFW2" s="104"/>
      <c r="QFX2" s="104"/>
      <c r="QFY2" s="104"/>
      <c r="QFZ2" s="104"/>
      <c r="QGA2" s="104"/>
      <c r="QGB2" s="104"/>
      <c r="QGC2" s="104"/>
      <c r="QGD2" s="104"/>
      <c r="QGE2" s="104"/>
      <c r="QGF2" s="104"/>
      <c r="QGG2" s="104"/>
      <c r="QGH2" s="104"/>
      <c r="QGI2" s="104"/>
      <c r="QGJ2" s="104"/>
      <c r="QGK2" s="104"/>
      <c r="QGL2" s="104"/>
      <c r="QGM2" s="104"/>
      <c r="QGN2" s="104"/>
      <c r="QGO2" s="104"/>
      <c r="QGP2" s="104"/>
      <c r="QGQ2" s="104"/>
      <c r="QGR2" s="104"/>
      <c r="QGS2" s="104"/>
      <c r="QGT2" s="104"/>
      <c r="QGU2" s="104"/>
      <c r="QGV2" s="104"/>
      <c r="QGW2" s="104"/>
      <c r="QGX2" s="104"/>
      <c r="QGY2" s="104"/>
      <c r="QGZ2" s="104"/>
      <c r="QHA2" s="104"/>
      <c r="QHB2" s="104"/>
      <c r="QHC2" s="104"/>
      <c r="QHD2" s="104"/>
      <c r="QHE2" s="104"/>
      <c r="QHF2" s="104"/>
      <c r="QHG2" s="104"/>
      <c r="QHH2" s="104"/>
      <c r="QHI2" s="104"/>
      <c r="QHJ2" s="104"/>
      <c r="QHK2" s="104"/>
      <c r="QHL2" s="104"/>
      <c r="QHM2" s="104"/>
      <c r="QHN2" s="104"/>
      <c r="QHO2" s="104"/>
      <c r="QHP2" s="104"/>
      <c r="QHQ2" s="104"/>
      <c r="QHR2" s="104"/>
      <c r="QHS2" s="104"/>
      <c r="QHT2" s="104"/>
      <c r="QHU2" s="104"/>
      <c r="QHV2" s="104"/>
      <c r="QHW2" s="104"/>
      <c r="QHX2" s="104"/>
      <c r="QHY2" s="104"/>
      <c r="QHZ2" s="104"/>
      <c r="QIA2" s="104"/>
      <c r="QIB2" s="104"/>
      <c r="QIC2" s="104"/>
      <c r="QID2" s="104"/>
      <c r="QIE2" s="104"/>
      <c r="QIF2" s="104"/>
      <c r="QIG2" s="104"/>
      <c r="QIH2" s="104"/>
      <c r="QII2" s="104"/>
      <c r="QIJ2" s="104"/>
      <c r="QIK2" s="104"/>
      <c r="QIL2" s="104"/>
      <c r="QIM2" s="104"/>
      <c r="QIN2" s="104"/>
      <c r="QIO2" s="104"/>
      <c r="QIP2" s="104"/>
      <c r="QIQ2" s="104"/>
      <c r="QIR2" s="104"/>
      <c r="QIS2" s="104"/>
      <c r="QIT2" s="104"/>
      <c r="QIU2" s="104"/>
      <c r="QIV2" s="104"/>
      <c r="QIW2" s="104"/>
      <c r="QIX2" s="104"/>
      <c r="QIY2" s="104"/>
      <c r="QIZ2" s="104"/>
      <c r="QJA2" s="104"/>
      <c r="QJB2" s="104"/>
      <c r="QJC2" s="104"/>
      <c r="QJD2" s="104"/>
      <c r="QJE2" s="104"/>
      <c r="QJF2" s="104"/>
      <c r="QJG2" s="104"/>
      <c r="QJH2" s="104"/>
      <c r="QJI2" s="104"/>
      <c r="QJJ2" s="104"/>
      <c r="QJK2" s="104"/>
      <c r="QJL2" s="104"/>
      <c r="QJM2" s="104"/>
      <c r="QJN2" s="104"/>
      <c r="QJO2" s="104"/>
      <c r="QJP2" s="104"/>
      <c r="QJQ2" s="104"/>
      <c r="QJR2" s="104"/>
      <c r="QJS2" s="104"/>
      <c r="QJT2" s="104"/>
      <c r="QJU2" s="104"/>
      <c r="QJV2" s="104"/>
      <c r="QJW2" s="104"/>
      <c r="QJX2" s="104"/>
      <c r="QJY2" s="104"/>
      <c r="QJZ2" s="104"/>
      <c r="QKA2" s="104"/>
      <c r="QKB2" s="104"/>
      <c r="QKC2" s="104"/>
      <c r="QKD2" s="104"/>
      <c r="QKE2" s="104"/>
      <c r="QKF2" s="104"/>
      <c r="QKG2" s="104"/>
      <c r="QKH2" s="104"/>
      <c r="QKI2" s="104"/>
      <c r="QKJ2" s="104"/>
      <c r="QKK2" s="104"/>
      <c r="QKL2" s="104"/>
      <c r="QKM2" s="104"/>
      <c r="QKN2" s="104"/>
      <c r="QKO2" s="104"/>
      <c r="QKP2" s="104"/>
      <c r="QKQ2" s="104"/>
      <c r="QKR2" s="104"/>
      <c r="QKS2" s="104"/>
      <c r="QKT2" s="104"/>
      <c r="QKU2" s="104"/>
      <c r="QKV2" s="104"/>
      <c r="QKW2" s="104"/>
      <c r="QKX2" s="104"/>
      <c r="QKY2" s="104"/>
      <c r="QKZ2" s="104"/>
      <c r="QLA2" s="104"/>
      <c r="QLB2" s="104"/>
      <c r="QLC2" s="104"/>
      <c r="QLD2" s="104"/>
      <c r="QLE2" s="104"/>
      <c r="QLF2" s="104"/>
      <c r="QLG2" s="104"/>
      <c r="QLH2" s="104"/>
      <c r="QLI2" s="104"/>
      <c r="QLJ2" s="104"/>
      <c r="QLK2" s="104"/>
      <c r="QLL2" s="104"/>
      <c r="QLM2" s="104"/>
      <c r="QLN2" s="104"/>
      <c r="QLO2" s="104"/>
      <c r="QLP2" s="104"/>
      <c r="QLQ2" s="104"/>
      <c r="QLR2" s="104"/>
      <c r="QLS2" s="104"/>
      <c r="QLT2" s="104"/>
      <c r="QLU2" s="104"/>
      <c r="QLV2" s="104"/>
      <c r="QLW2" s="104"/>
      <c r="QLX2" s="104"/>
      <c r="QLY2" s="104"/>
      <c r="QLZ2" s="104"/>
      <c r="QMA2" s="104"/>
      <c r="QMB2" s="104"/>
      <c r="QMC2" s="104"/>
      <c r="QMD2" s="104"/>
      <c r="QME2" s="104"/>
      <c r="QMF2" s="104"/>
      <c r="QMG2" s="104"/>
      <c r="QMH2" s="104"/>
      <c r="QMI2" s="104"/>
      <c r="QMJ2" s="104"/>
      <c r="QMK2" s="104"/>
      <c r="QML2" s="104"/>
      <c r="QMM2" s="104"/>
      <c r="QMN2" s="104"/>
      <c r="QMO2" s="104"/>
      <c r="QMP2" s="104"/>
      <c r="QMQ2" s="104"/>
      <c r="QMR2" s="104"/>
      <c r="QMS2" s="104"/>
      <c r="QMT2" s="104"/>
      <c r="QMU2" s="104"/>
      <c r="QMV2" s="104"/>
      <c r="QMW2" s="104"/>
      <c r="QMX2" s="104"/>
      <c r="QMY2" s="104"/>
      <c r="QMZ2" s="104"/>
      <c r="QNA2" s="104"/>
      <c r="QNB2" s="104"/>
      <c r="QNC2" s="104"/>
      <c r="QND2" s="104"/>
      <c r="QNE2" s="104"/>
      <c r="QNF2" s="104"/>
      <c r="QNG2" s="104"/>
      <c r="QNH2" s="104"/>
      <c r="QNI2" s="104"/>
      <c r="QNJ2" s="104"/>
      <c r="QNK2" s="104"/>
      <c r="QNL2" s="104"/>
      <c r="QNM2" s="104"/>
      <c r="QNN2" s="104"/>
      <c r="QNO2" s="104"/>
      <c r="QNP2" s="104"/>
      <c r="QNQ2" s="104"/>
      <c r="QNR2" s="104"/>
      <c r="QNS2" s="104"/>
      <c r="QNT2" s="104"/>
      <c r="QNU2" s="104"/>
      <c r="QNV2" s="104"/>
      <c r="QNW2" s="104"/>
      <c r="QNX2" s="104"/>
      <c r="QNY2" s="104"/>
      <c r="QNZ2" s="104"/>
      <c r="QOA2" s="104"/>
      <c r="QOB2" s="104"/>
      <c r="QOC2" s="104"/>
      <c r="QOD2" s="104"/>
      <c r="QOE2" s="104"/>
      <c r="QOF2" s="104"/>
      <c r="QOG2" s="104"/>
      <c r="QOH2" s="104"/>
      <c r="QOI2" s="104"/>
      <c r="QOJ2" s="104"/>
      <c r="QOK2" s="104"/>
      <c r="QOL2" s="104"/>
      <c r="QOM2" s="104"/>
      <c r="QON2" s="104"/>
      <c r="QOO2" s="104"/>
      <c r="QOP2" s="104"/>
      <c r="QOQ2" s="104"/>
      <c r="QOR2" s="104"/>
      <c r="QOS2" s="104"/>
      <c r="QOT2" s="104"/>
      <c r="QOU2" s="104"/>
      <c r="QOV2" s="104"/>
      <c r="QOW2" s="104"/>
      <c r="QOX2" s="104"/>
      <c r="QOY2" s="104"/>
      <c r="QOZ2" s="104"/>
      <c r="QPA2" s="104"/>
      <c r="QPB2" s="104"/>
      <c r="QPC2" s="104"/>
      <c r="QPD2" s="104"/>
      <c r="QPE2" s="104"/>
      <c r="QPF2" s="104"/>
      <c r="QPG2" s="104"/>
      <c r="QPH2" s="104"/>
      <c r="QPI2" s="104"/>
      <c r="QPJ2" s="104"/>
      <c r="QPK2" s="104"/>
      <c r="QPL2" s="104"/>
      <c r="QPM2" s="104"/>
      <c r="QPN2" s="104"/>
      <c r="QPO2" s="104"/>
      <c r="QPP2" s="104"/>
      <c r="QPQ2" s="104"/>
      <c r="QPR2" s="104"/>
      <c r="QPS2" s="104"/>
      <c r="QPT2" s="104"/>
      <c r="QPU2" s="104"/>
      <c r="QPV2" s="104"/>
      <c r="QPW2" s="104"/>
      <c r="QPX2" s="104"/>
      <c r="QPY2" s="104"/>
      <c r="QPZ2" s="104"/>
      <c r="QQA2" s="104"/>
      <c r="QQB2" s="104"/>
      <c r="QQC2" s="104"/>
      <c r="QQD2" s="104"/>
      <c r="QQE2" s="104"/>
      <c r="QQF2" s="104"/>
      <c r="QQG2" s="104"/>
      <c r="QQH2" s="104"/>
      <c r="QQI2" s="104"/>
      <c r="QQJ2" s="104"/>
      <c r="QQK2" s="104"/>
      <c r="QQL2" s="104"/>
      <c r="QQM2" s="104"/>
      <c r="QQN2" s="104"/>
      <c r="QQO2" s="104"/>
      <c r="QQP2" s="104"/>
      <c r="QQQ2" s="104"/>
      <c r="QQR2" s="104"/>
      <c r="QQS2" s="104"/>
      <c r="QQT2" s="104"/>
      <c r="QQU2" s="104"/>
      <c r="QQV2" s="104"/>
      <c r="QQW2" s="104"/>
      <c r="QQX2" s="104"/>
      <c r="QQY2" s="104"/>
      <c r="QQZ2" s="104"/>
      <c r="QRA2" s="104"/>
      <c r="QRB2" s="104"/>
      <c r="QRC2" s="104"/>
      <c r="QRD2" s="104"/>
      <c r="QRE2" s="104"/>
      <c r="QRF2" s="104"/>
      <c r="QRG2" s="104"/>
      <c r="QRH2" s="104"/>
      <c r="QRI2" s="104"/>
      <c r="QRJ2" s="104"/>
      <c r="QRK2" s="104"/>
      <c r="QRL2" s="104"/>
      <c r="QRM2" s="104"/>
      <c r="QRN2" s="104"/>
      <c r="QRO2" s="104"/>
      <c r="QRP2" s="104"/>
      <c r="QRQ2" s="104"/>
      <c r="QRR2" s="104"/>
      <c r="QRS2" s="104"/>
      <c r="QRT2" s="104"/>
      <c r="QRU2" s="104"/>
      <c r="QRV2" s="104"/>
      <c r="QRW2" s="104"/>
      <c r="QRX2" s="104"/>
      <c r="QRY2" s="104"/>
      <c r="QRZ2" s="104"/>
      <c r="QSA2" s="104"/>
      <c r="QSB2" s="104"/>
      <c r="QSC2" s="104"/>
      <c r="QSD2" s="104"/>
      <c r="QSE2" s="104"/>
      <c r="QSF2" s="104"/>
      <c r="QSG2" s="104"/>
      <c r="QSH2" s="104"/>
      <c r="QSI2" s="104"/>
      <c r="QSJ2" s="104"/>
      <c r="QSK2" s="104"/>
      <c r="QSL2" s="104"/>
      <c r="QSM2" s="104"/>
      <c r="QSN2" s="104"/>
      <c r="QSO2" s="104"/>
      <c r="QSP2" s="104"/>
      <c r="QSQ2" s="104"/>
      <c r="QSR2" s="104"/>
      <c r="QSS2" s="104"/>
      <c r="QST2" s="104"/>
      <c r="QSU2" s="104"/>
      <c r="QSV2" s="104"/>
      <c r="QSW2" s="104"/>
      <c r="QSX2" s="104"/>
      <c r="QSY2" s="104"/>
      <c r="QSZ2" s="104"/>
      <c r="QTA2" s="104"/>
      <c r="QTB2" s="104"/>
      <c r="QTC2" s="104"/>
      <c r="QTD2" s="104"/>
      <c r="QTE2" s="104"/>
      <c r="QTF2" s="104"/>
      <c r="QTG2" s="104"/>
      <c r="QTH2" s="104"/>
      <c r="QTI2" s="104"/>
      <c r="QTJ2" s="104"/>
      <c r="QTK2" s="104"/>
      <c r="QTL2" s="104"/>
      <c r="QTM2" s="104"/>
      <c r="QTN2" s="104"/>
      <c r="QTO2" s="104"/>
      <c r="QTP2" s="104"/>
      <c r="QTQ2" s="104"/>
      <c r="QTR2" s="104"/>
      <c r="QTS2" s="104"/>
      <c r="QTT2" s="104"/>
      <c r="QTU2" s="104"/>
      <c r="QTV2" s="104"/>
      <c r="QTW2" s="104"/>
      <c r="QTX2" s="104"/>
      <c r="QTY2" s="104"/>
      <c r="QTZ2" s="104"/>
      <c r="QUA2" s="104"/>
      <c r="QUB2" s="104"/>
      <c r="QUC2" s="104"/>
      <c r="QUD2" s="104"/>
      <c r="QUE2" s="104"/>
      <c r="QUF2" s="104"/>
      <c r="QUG2" s="104"/>
      <c r="QUH2" s="104"/>
      <c r="QUI2" s="104"/>
      <c r="QUJ2" s="104"/>
      <c r="QUK2" s="104"/>
      <c r="QUL2" s="104"/>
      <c r="QUM2" s="104"/>
      <c r="QUN2" s="104"/>
      <c r="QUO2" s="104"/>
      <c r="QUP2" s="104"/>
      <c r="QUQ2" s="104"/>
      <c r="QUR2" s="104"/>
      <c r="QUS2" s="104"/>
      <c r="QUT2" s="104"/>
      <c r="QUU2" s="104"/>
      <c r="QUV2" s="104"/>
      <c r="QUW2" s="104"/>
      <c r="QUX2" s="104"/>
      <c r="QUY2" s="104"/>
      <c r="QUZ2" s="104"/>
      <c r="QVA2" s="104"/>
      <c r="QVB2" s="104"/>
      <c r="QVC2" s="104"/>
      <c r="QVD2" s="104"/>
      <c r="QVE2" s="104"/>
      <c r="QVF2" s="104"/>
      <c r="QVG2" s="104"/>
      <c r="QVH2" s="104"/>
      <c r="QVI2" s="104"/>
      <c r="QVJ2" s="104"/>
      <c r="QVK2" s="104"/>
      <c r="QVL2" s="104"/>
      <c r="QVM2" s="104"/>
      <c r="QVN2" s="104"/>
      <c r="QVO2" s="104"/>
      <c r="QVP2" s="104"/>
      <c r="QVQ2" s="104"/>
      <c r="QVR2" s="104"/>
      <c r="QVS2" s="104"/>
      <c r="QVT2" s="104"/>
      <c r="QVU2" s="104"/>
      <c r="QVV2" s="104"/>
      <c r="QVW2" s="104"/>
      <c r="QVX2" s="104"/>
      <c r="QVY2" s="104"/>
      <c r="QVZ2" s="104"/>
      <c r="QWA2" s="104"/>
      <c r="QWB2" s="104"/>
      <c r="QWC2" s="104"/>
      <c r="QWD2" s="104"/>
      <c r="QWE2" s="104"/>
      <c r="QWF2" s="104"/>
      <c r="QWG2" s="104"/>
      <c r="QWH2" s="104"/>
      <c r="QWI2" s="104"/>
      <c r="QWJ2" s="104"/>
      <c r="QWK2" s="104"/>
      <c r="QWL2" s="104"/>
      <c r="QWM2" s="104"/>
      <c r="QWN2" s="104"/>
      <c r="QWO2" s="104"/>
      <c r="QWP2" s="104"/>
      <c r="QWQ2" s="104"/>
      <c r="QWR2" s="104"/>
      <c r="QWS2" s="104"/>
      <c r="QWT2" s="104"/>
      <c r="QWU2" s="104"/>
      <c r="QWV2" s="104"/>
      <c r="QWW2" s="104"/>
      <c r="QWX2" s="104"/>
      <c r="QWY2" s="104"/>
      <c r="QWZ2" s="104"/>
      <c r="QXA2" s="104"/>
      <c r="QXB2" s="104"/>
      <c r="QXC2" s="104"/>
      <c r="QXD2" s="104"/>
      <c r="QXE2" s="104"/>
      <c r="QXF2" s="104"/>
      <c r="QXG2" s="104"/>
      <c r="QXH2" s="104"/>
      <c r="QXI2" s="104"/>
      <c r="QXJ2" s="104"/>
      <c r="QXK2" s="104"/>
      <c r="QXL2" s="104"/>
      <c r="QXM2" s="104"/>
      <c r="QXN2" s="104"/>
      <c r="QXO2" s="104"/>
      <c r="QXP2" s="104"/>
      <c r="QXQ2" s="104"/>
      <c r="QXR2" s="104"/>
      <c r="QXS2" s="104"/>
      <c r="QXT2" s="104"/>
      <c r="QXU2" s="104"/>
      <c r="QXV2" s="104"/>
      <c r="QXW2" s="104"/>
      <c r="QXX2" s="104"/>
      <c r="QXY2" s="104"/>
      <c r="QXZ2" s="104"/>
      <c r="QYA2" s="104"/>
      <c r="QYB2" s="104"/>
      <c r="QYC2" s="104"/>
      <c r="QYD2" s="104"/>
      <c r="QYE2" s="104"/>
      <c r="QYF2" s="104"/>
      <c r="QYG2" s="104"/>
      <c r="QYH2" s="104"/>
      <c r="QYI2" s="104"/>
      <c r="QYJ2" s="104"/>
      <c r="QYK2" s="104"/>
      <c r="QYL2" s="104"/>
      <c r="QYM2" s="104"/>
      <c r="QYN2" s="104"/>
      <c r="QYO2" s="104"/>
      <c r="QYP2" s="104"/>
      <c r="QYQ2" s="104"/>
      <c r="QYR2" s="104"/>
      <c r="QYS2" s="104"/>
      <c r="QYT2" s="104"/>
      <c r="QYU2" s="104"/>
      <c r="QYV2" s="104"/>
      <c r="QYW2" s="104"/>
      <c r="QYX2" s="104"/>
      <c r="QYY2" s="104"/>
      <c r="QYZ2" s="104"/>
      <c r="QZA2" s="104"/>
      <c r="QZB2" s="104"/>
      <c r="QZC2" s="104"/>
      <c r="QZD2" s="104"/>
      <c r="QZE2" s="104"/>
      <c r="QZF2" s="104"/>
      <c r="QZG2" s="104"/>
      <c r="QZH2" s="104"/>
      <c r="QZI2" s="104"/>
      <c r="QZJ2" s="104"/>
      <c r="QZK2" s="104"/>
      <c r="QZL2" s="104"/>
      <c r="QZM2" s="104"/>
      <c r="QZN2" s="104"/>
      <c r="QZO2" s="104"/>
      <c r="QZP2" s="104"/>
      <c r="QZQ2" s="104"/>
      <c r="QZR2" s="104"/>
      <c r="QZS2" s="104"/>
      <c r="QZT2" s="104"/>
      <c r="QZU2" s="104"/>
      <c r="QZV2" s="104"/>
      <c r="QZW2" s="104"/>
      <c r="QZX2" s="104"/>
      <c r="QZY2" s="104"/>
      <c r="QZZ2" s="104"/>
      <c r="RAA2" s="104"/>
      <c r="RAB2" s="104"/>
      <c r="RAC2" s="104"/>
      <c r="RAD2" s="104"/>
      <c r="RAE2" s="104"/>
      <c r="RAF2" s="104"/>
      <c r="RAG2" s="104"/>
      <c r="RAH2" s="104"/>
      <c r="RAI2" s="104"/>
      <c r="RAJ2" s="104"/>
      <c r="RAK2" s="104"/>
      <c r="RAL2" s="104"/>
      <c r="RAM2" s="104"/>
      <c r="RAN2" s="104"/>
      <c r="RAO2" s="104"/>
      <c r="RAP2" s="104"/>
      <c r="RAQ2" s="104"/>
      <c r="RAR2" s="104"/>
      <c r="RAS2" s="104"/>
      <c r="RAT2" s="104"/>
      <c r="RAU2" s="104"/>
      <c r="RAV2" s="104"/>
      <c r="RAW2" s="104"/>
      <c r="RAX2" s="104"/>
      <c r="RAY2" s="104"/>
      <c r="RAZ2" s="104"/>
      <c r="RBA2" s="104"/>
      <c r="RBB2" s="104"/>
      <c r="RBC2" s="104"/>
      <c r="RBD2" s="104"/>
      <c r="RBE2" s="104"/>
      <c r="RBF2" s="104"/>
      <c r="RBG2" s="104"/>
      <c r="RBH2" s="104"/>
      <c r="RBI2" s="104"/>
      <c r="RBJ2" s="104"/>
      <c r="RBK2" s="104"/>
      <c r="RBL2" s="104"/>
      <c r="RBM2" s="104"/>
      <c r="RBN2" s="104"/>
      <c r="RBO2" s="104"/>
      <c r="RBP2" s="104"/>
      <c r="RBQ2" s="104"/>
      <c r="RBR2" s="104"/>
      <c r="RBS2" s="104"/>
      <c r="RBT2" s="104"/>
      <c r="RBU2" s="104"/>
      <c r="RBV2" s="104"/>
      <c r="RBW2" s="104"/>
      <c r="RBX2" s="104"/>
      <c r="RBY2" s="104"/>
      <c r="RBZ2" s="104"/>
      <c r="RCA2" s="104"/>
      <c r="RCB2" s="104"/>
      <c r="RCC2" s="104"/>
      <c r="RCD2" s="104"/>
      <c r="RCE2" s="104"/>
      <c r="RCF2" s="104"/>
      <c r="RCG2" s="104"/>
      <c r="RCH2" s="104"/>
      <c r="RCI2" s="104"/>
      <c r="RCJ2" s="104"/>
      <c r="RCK2" s="104"/>
      <c r="RCL2" s="104"/>
      <c r="RCM2" s="104"/>
      <c r="RCN2" s="104"/>
      <c r="RCO2" s="104"/>
      <c r="RCP2" s="104"/>
      <c r="RCQ2" s="104"/>
      <c r="RCR2" s="104"/>
      <c r="RCS2" s="104"/>
      <c r="RCT2" s="104"/>
      <c r="RCU2" s="104"/>
      <c r="RCV2" s="104"/>
      <c r="RCW2" s="104"/>
      <c r="RCX2" s="104"/>
      <c r="RCY2" s="104"/>
      <c r="RCZ2" s="104"/>
      <c r="RDA2" s="104"/>
      <c r="RDB2" s="104"/>
      <c r="RDC2" s="104"/>
      <c r="RDD2" s="104"/>
      <c r="RDE2" s="104"/>
      <c r="RDF2" s="104"/>
      <c r="RDG2" s="104"/>
      <c r="RDH2" s="104"/>
      <c r="RDI2" s="104"/>
      <c r="RDJ2" s="104"/>
      <c r="RDK2" s="104"/>
      <c r="RDL2" s="104"/>
      <c r="RDM2" s="104"/>
      <c r="RDN2" s="104"/>
      <c r="RDO2" s="104"/>
      <c r="RDP2" s="104"/>
      <c r="RDQ2" s="104"/>
      <c r="RDR2" s="104"/>
      <c r="RDS2" s="104"/>
      <c r="RDT2" s="104"/>
      <c r="RDU2" s="104"/>
      <c r="RDV2" s="104"/>
      <c r="RDW2" s="104"/>
      <c r="RDX2" s="104"/>
      <c r="RDY2" s="104"/>
      <c r="RDZ2" s="104"/>
      <c r="REA2" s="104"/>
      <c r="REB2" s="104"/>
      <c r="REC2" s="104"/>
      <c r="RED2" s="104"/>
      <c r="REE2" s="104"/>
      <c r="REF2" s="104"/>
      <c r="REG2" s="104"/>
      <c r="REH2" s="104"/>
      <c r="REI2" s="104"/>
      <c r="REJ2" s="104"/>
      <c r="REK2" s="104"/>
      <c r="REL2" s="104"/>
      <c r="REM2" s="104"/>
      <c r="REN2" s="104"/>
      <c r="REO2" s="104"/>
      <c r="REP2" s="104"/>
      <c r="REQ2" s="104"/>
      <c r="RER2" s="104"/>
      <c r="RES2" s="104"/>
      <c r="RET2" s="104"/>
      <c r="REU2" s="104"/>
      <c r="REV2" s="104"/>
      <c r="REW2" s="104"/>
      <c r="REX2" s="104"/>
      <c r="REY2" s="104"/>
      <c r="REZ2" s="104"/>
      <c r="RFA2" s="104"/>
      <c r="RFB2" s="104"/>
      <c r="RFC2" s="104"/>
      <c r="RFD2" s="104"/>
      <c r="RFE2" s="104"/>
      <c r="RFF2" s="104"/>
      <c r="RFG2" s="104"/>
      <c r="RFH2" s="104"/>
      <c r="RFI2" s="104"/>
      <c r="RFJ2" s="104"/>
      <c r="RFK2" s="104"/>
      <c r="RFL2" s="104"/>
      <c r="RFM2" s="104"/>
      <c r="RFN2" s="104"/>
      <c r="RFO2" s="104"/>
      <c r="RFP2" s="104"/>
      <c r="RFQ2" s="104"/>
      <c r="RFR2" s="104"/>
      <c r="RFS2" s="104"/>
      <c r="RFT2" s="104"/>
      <c r="RFU2" s="104"/>
      <c r="RFV2" s="104"/>
      <c r="RFW2" s="104"/>
      <c r="RFX2" s="104"/>
      <c r="RFY2" s="104"/>
      <c r="RFZ2" s="104"/>
      <c r="RGA2" s="104"/>
      <c r="RGB2" s="104"/>
      <c r="RGC2" s="104"/>
      <c r="RGD2" s="104"/>
      <c r="RGE2" s="104"/>
      <c r="RGF2" s="104"/>
      <c r="RGG2" s="104"/>
      <c r="RGH2" s="104"/>
      <c r="RGI2" s="104"/>
      <c r="RGJ2" s="104"/>
      <c r="RGK2" s="104"/>
      <c r="RGL2" s="104"/>
      <c r="RGM2" s="104"/>
      <c r="RGN2" s="104"/>
      <c r="RGO2" s="104"/>
      <c r="RGP2" s="104"/>
      <c r="RGQ2" s="104"/>
      <c r="RGR2" s="104"/>
      <c r="RGS2" s="104"/>
      <c r="RGT2" s="104"/>
      <c r="RGU2" s="104"/>
      <c r="RGV2" s="104"/>
      <c r="RGW2" s="104"/>
      <c r="RGX2" s="104"/>
      <c r="RGY2" s="104"/>
      <c r="RGZ2" s="104"/>
      <c r="RHA2" s="104"/>
      <c r="RHB2" s="104"/>
      <c r="RHC2" s="104"/>
      <c r="RHD2" s="104"/>
      <c r="RHE2" s="104"/>
      <c r="RHF2" s="104"/>
      <c r="RHG2" s="104"/>
      <c r="RHH2" s="104"/>
      <c r="RHI2" s="104"/>
      <c r="RHJ2" s="104"/>
      <c r="RHK2" s="104"/>
      <c r="RHL2" s="104"/>
      <c r="RHM2" s="104"/>
      <c r="RHN2" s="104"/>
      <c r="RHO2" s="104"/>
      <c r="RHP2" s="104"/>
      <c r="RHQ2" s="104"/>
      <c r="RHR2" s="104"/>
      <c r="RHS2" s="104"/>
      <c r="RHT2" s="104"/>
      <c r="RHU2" s="104"/>
      <c r="RHV2" s="104"/>
      <c r="RHW2" s="104"/>
      <c r="RHX2" s="104"/>
      <c r="RHY2" s="104"/>
      <c r="RHZ2" s="104"/>
      <c r="RIA2" s="104"/>
      <c r="RIB2" s="104"/>
      <c r="RIC2" s="104"/>
      <c r="RID2" s="104"/>
      <c r="RIE2" s="104"/>
      <c r="RIF2" s="104"/>
      <c r="RIG2" s="104"/>
      <c r="RIH2" s="104"/>
      <c r="RII2" s="104"/>
      <c r="RIJ2" s="104"/>
      <c r="RIK2" s="104"/>
      <c r="RIL2" s="104"/>
      <c r="RIM2" s="104"/>
      <c r="RIN2" s="104"/>
      <c r="RIO2" s="104"/>
      <c r="RIP2" s="104"/>
      <c r="RIQ2" s="104"/>
      <c r="RIR2" s="104"/>
      <c r="RIS2" s="104"/>
      <c r="RIT2" s="104"/>
      <c r="RIU2" s="104"/>
      <c r="RIV2" s="104"/>
      <c r="RIW2" s="104"/>
      <c r="RIX2" s="104"/>
      <c r="RIY2" s="104"/>
      <c r="RIZ2" s="104"/>
      <c r="RJA2" s="104"/>
      <c r="RJB2" s="104"/>
      <c r="RJC2" s="104"/>
      <c r="RJD2" s="104"/>
      <c r="RJE2" s="104"/>
      <c r="RJF2" s="104"/>
      <c r="RJG2" s="104"/>
      <c r="RJH2" s="104"/>
      <c r="RJI2" s="104"/>
      <c r="RJJ2" s="104"/>
      <c r="RJK2" s="104"/>
      <c r="RJL2" s="104"/>
      <c r="RJM2" s="104"/>
      <c r="RJN2" s="104"/>
      <c r="RJO2" s="104"/>
      <c r="RJP2" s="104"/>
      <c r="RJQ2" s="104"/>
      <c r="RJR2" s="104"/>
      <c r="RJS2" s="104"/>
      <c r="RJT2" s="104"/>
      <c r="RJU2" s="104"/>
      <c r="RJV2" s="104"/>
      <c r="RJW2" s="104"/>
      <c r="RJX2" s="104"/>
      <c r="RJY2" s="104"/>
      <c r="RJZ2" s="104"/>
      <c r="RKA2" s="104"/>
      <c r="RKB2" s="104"/>
      <c r="RKC2" s="104"/>
      <c r="RKD2" s="104"/>
      <c r="RKE2" s="104"/>
      <c r="RKF2" s="104"/>
      <c r="RKG2" s="104"/>
      <c r="RKH2" s="104"/>
      <c r="RKI2" s="104"/>
      <c r="RKJ2" s="104"/>
      <c r="RKK2" s="104"/>
      <c r="RKL2" s="104"/>
      <c r="RKM2" s="104"/>
      <c r="RKN2" s="104"/>
      <c r="RKO2" s="104"/>
      <c r="RKP2" s="104"/>
      <c r="RKQ2" s="104"/>
      <c r="RKR2" s="104"/>
      <c r="RKS2" s="104"/>
      <c r="RKT2" s="104"/>
      <c r="RKU2" s="104"/>
      <c r="RKV2" s="104"/>
      <c r="RKW2" s="104"/>
      <c r="RKX2" s="104"/>
      <c r="RKY2" s="104"/>
      <c r="RKZ2" s="104"/>
      <c r="RLA2" s="104"/>
      <c r="RLB2" s="104"/>
      <c r="RLC2" s="104"/>
      <c r="RLD2" s="104"/>
      <c r="RLE2" s="104"/>
      <c r="RLF2" s="104"/>
      <c r="RLG2" s="104"/>
      <c r="RLH2" s="104"/>
      <c r="RLI2" s="104"/>
      <c r="RLJ2" s="104"/>
      <c r="RLK2" s="104"/>
      <c r="RLL2" s="104"/>
      <c r="RLM2" s="104"/>
      <c r="RLN2" s="104"/>
      <c r="RLO2" s="104"/>
      <c r="RLP2" s="104"/>
      <c r="RLQ2" s="104"/>
      <c r="RLR2" s="104"/>
      <c r="RLS2" s="104"/>
      <c r="RLT2" s="104"/>
      <c r="RLU2" s="104"/>
      <c r="RLV2" s="104"/>
      <c r="RLW2" s="104"/>
      <c r="RLX2" s="104"/>
      <c r="RLY2" s="104"/>
      <c r="RLZ2" s="104"/>
      <c r="RMA2" s="104"/>
      <c r="RMB2" s="104"/>
      <c r="RMC2" s="104"/>
      <c r="RMD2" s="104"/>
      <c r="RME2" s="104"/>
      <c r="RMF2" s="104"/>
      <c r="RMG2" s="104"/>
      <c r="RMH2" s="104"/>
      <c r="RMI2" s="104"/>
      <c r="RMJ2" s="104"/>
      <c r="RMK2" s="104"/>
      <c r="RML2" s="104"/>
      <c r="RMM2" s="104"/>
      <c r="RMN2" s="104"/>
      <c r="RMO2" s="104"/>
      <c r="RMP2" s="104"/>
      <c r="RMQ2" s="104"/>
      <c r="RMR2" s="104"/>
      <c r="RMS2" s="104"/>
      <c r="RMT2" s="104"/>
      <c r="RMU2" s="104"/>
      <c r="RMV2" s="104"/>
      <c r="RMW2" s="104"/>
      <c r="RMX2" s="104"/>
      <c r="RMY2" s="104"/>
      <c r="RMZ2" s="104"/>
      <c r="RNA2" s="104"/>
      <c r="RNB2" s="104"/>
      <c r="RNC2" s="104"/>
      <c r="RND2" s="104"/>
      <c r="RNE2" s="104"/>
      <c r="RNF2" s="104"/>
      <c r="RNG2" s="104"/>
      <c r="RNH2" s="104"/>
      <c r="RNI2" s="104"/>
      <c r="RNJ2" s="104"/>
      <c r="RNK2" s="104"/>
      <c r="RNL2" s="104"/>
      <c r="RNM2" s="104"/>
      <c r="RNN2" s="104"/>
      <c r="RNO2" s="104"/>
      <c r="RNP2" s="104"/>
      <c r="RNQ2" s="104"/>
      <c r="RNR2" s="104"/>
      <c r="RNS2" s="104"/>
      <c r="RNT2" s="104"/>
      <c r="RNU2" s="104"/>
      <c r="RNV2" s="104"/>
      <c r="RNW2" s="104"/>
      <c r="RNX2" s="104"/>
      <c r="RNY2" s="104"/>
      <c r="RNZ2" s="104"/>
      <c r="ROA2" s="104"/>
      <c r="ROB2" s="104"/>
      <c r="ROC2" s="104"/>
      <c r="ROD2" s="104"/>
      <c r="ROE2" s="104"/>
      <c r="ROF2" s="104"/>
      <c r="ROG2" s="104"/>
      <c r="ROH2" s="104"/>
      <c r="ROI2" s="104"/>
      <c r="ROJ2" s="104"/>
      <c r="ROK2" s="104"/>
      <c r="ROL2" s="104"/>
      <c r="ROM2" s="104"/>
      <c r="RON2" s="104"/>
      <c r="ROO2" s="104"/>
      <c r="ROP2" s="104"/>
      <c r="ROQ2" s="104"/>
      <c r="ROR2" s="104"/>
      <c r="ROS2" s="104"/>
      <c r="ROT2" s="104"/>
      <c r="ROU2" s="104"/>
      <c r="ROV2" s="104"/>
      <c r="ROW2" s="104"/>
      <c r="ROX2" s="104"/>
      <c r="ROY2" s="104"/>
      <c r="ROZ2" s="104"/>
      <c r="RPA2" s="104"/>
      <c r="RPB2" s="104"/>
      <c r="RPC2" s="104"/>
      <c r="RPD2" s="104"/>
      <c r="RPE2" s="104"/>
      <c r="RPF2" s="104"/>
      <c r="RPG2" s="104"/>
      <c r="RPH2" s="104"/>
      <c r="RPI2" s="104"/>
      <c r="RPJ2" s="104"/>
      <c r="RPK2" s="104"/>
      <c r="RPL2" s="104"/>
      <c r="RPM2" s="104"/>
      <c r="RPN2" s="104"/>
      <c r="RPO2" s="104"/>
      <c r="RPP2" s="104"/>
      <c r="RPQ2" s="104"/>
      <c r="RPR2" s="104"/>
      <c r="RPS2" s="104"/>
      <c r="RPT2" s="104"/>
      <c r="RPU2" s="104"/>
      <c r="RPV2" s="104"/>
      <c r="RPW2" s="104"/>
      <c r="RPX2" s="104"/>
      <c r="RPY2" s="104"/>
      <c r="RPZ2" s="104"/>
      <c r="RQA2" s="104"/>
      <c r="RQB2" s="104"/>
      <c r="RQC2" s="104"/>
      <c r="RQD2" s="104"/>
      <c r="RQE2" s="104"/>
      <c r="RQF2" s="104"/>
      <c r="RQG2" s="104"/>
      <c r="RQH2" s="104"/>
      <c r="RQI2" s="104"/>
      <c r="RQJ2" s="104"/>
      <c r="RQK2" s="104"/>
      <c r="RQL2" s="104"/>
      <c r="RQM2" s="104"/>
      <c r="RQN2" s="104"/>
      <c r="RQO2" s="104"/>
      <c r="RQP2" s="104"/>
      <c r="RQQ2" s="104"/>
      <c r="RQR2" s="104"/>
      <c r="RQS2" s="104"/>
      <c r="RQT2" s="104"/>
      <c r="RQU2" s="104"/>
      <c r="RQV2" s="104"/>
      <c r="RQW2" s="104"/>
      <c r="RQX2" s="104"/>
      <c r="RQY2" s="104"/>
      <c r="RQZ2" s="104"/>
      <c r="RRA2" s="104"/>
      <c r="RRB2" s="104"/>
      <c r="RRC2" s="104"/>
      <c r="RRD2" s="104"/>
      <c r="RRE2" s="104"/>
      <c r="RRF2" s="104"/>
      <c r="RRG2" s="104"/>
      <c r="RRH2" s="104"/>
      <c r="RRI2" s="104"/>
      <c r="RRJ2" s="104"/>
      <c r="RRK2" s="104"/>
      <c r="RRL2" s="104"/>
      <c r="RRM2" s="104"/>
      <c r="RRN2" s="104"/>
      <c r="RRO2" s="104"/>
      <c r="RRP2" s="104"/>
      <c r="RRQ2" s="104"/>
      <c r="RRR2" s="104"/>
      <c r="RRS2" s="104"/>
      <c r="RRT2" s="104"/>
      <c r="RRU2" s="104"/>
      <c r="RRV2" s="104"/>
      <c r="RRW2" s="104"/>
      <c r="RRX2" s="104"/>
      <c r="RRY2" s="104"/>
      <c r="RRZ2" s="104"/>
      <c r="RSA2" s="104"/>
      <c r="RSB2" s="104"/>
      <c r="RSC2" s="104"/>
      <c r="RSD2" s="104"/>
      <c r="RSE2" s="104"/>
      <c r="RSF2" s="104"/>
      <c r="RSG2" s="104"/>
      <c r="RSH2" s="104"/>
      <c r="RSI2" s="104"/>
      <c r="RSJ2" s="104"/>
      <c r="RSK2" s="104"/>
      <c r="RSL2" s="104"/>
      <c r="RSM2" s="104"/>
      <c r="RSN2" s="104"/>
      <c r="RSO2" s="104"/>
      <c r="RSP2" s="104"/>
      <c r="RSQ2" s="104"/>
      <c r="RSR2" s="104"/>
      <c r="RSS2" s="104"/>
      <c r="RST2" s="104"/>
      <c r="RSU2" s="104"/>
      <c r="RSV2" s="104"/>
      <c r="RSW2" s="104"/>
      <c r="RSX2" s="104"/>
      <c r="RSY2" s="104"/>
      <c r="RSZ2" s="104"/>
      <c r="RTA2" s="104"/>
      <c r="RTB2" s="104"/>
      <c r="RTC2" s="104"/>
      <c r="RTD2" s="104"/>
      <c r="RTE2" s="104"/>
      <c r="RTF2" s="104"/>
      <c r="RTG2" s="104"/>
      <c r="RTH2" s="104"/>
      <c r="RTI2" s="104"/>
      <c r="RTJ2" s="104"/>
      <c r="RTK2" s="104"/>
      <c r="RTL2" s="104"/>
      <c r="RTM2" s="104"/>
      <c r="RTN2" s="104"/>
      <c r="RTO2" s="104"/>
      <c r="RTP2" s="104"/>
      <c r="RTQ2" s="104"/>
      <c r="RTR2" s="104"/>
      <c r="RTS2" s="104"/>
      <c r="RTT2" s="104"/>
      <c r="RTU2" s="104"/>
      <c r="RTV2" s="104"/>
      <c r="RTW2" s="104"/>
      <c r="RTX2" s="104"/>
      <c r="RTY2" s="104"/>
      <c r="RTZ2" s="104"/>
      <c r="RUA2" s="104"/>
      <c r="RUB2" s="104"/>
      <c r="RUC2" s="104"/>
      <c r="RUD2" s="104"/>
      <c r="RUE2" s="104"/>
      <c r="RUF2" s="104"/>
      <c r="RUG2" s="104"/>
      <c r="RUH2" s="104"/>
      <c r="RUI2" s="104"/>
      <c r="RUJ2" s="104"/>
      <c r="RUK2" s="104"/>
      <c r="RUL2" s="104"/>
      <c r="RUM2" s="104"/>
      <c r="RUN2" s="104"/>
      <c r="RUO2" s="104"/>
      <c r="RUP2" s="104"/>
      <c r="RUQ2" s="104"/>
      <c r="RUR2" s="104"/>
      <c r="RUS2" s="104"/>
      <c r="RUT2" s="104"/>
      <c r="RUU2" s="104"/>
      <c r="RUV2" s="104"/>
      <c r="RUW2" s="104"/>
      <c r="RUX2" s="104"/>
      <c r="RUY2" s="104"/>
      <c r="RUZ2" s="104"/>
      <c r="RVA2" s="104"/>
      <c r="RVB2" s="104"/>
      <c r="RVC2" s="104"/>
      <c r="RVD2" s="104"/>
      <c r="RVE2" s="104"/>
      <c r="RVF2" s="104"/>
      <c r="RVG2" s="104"/>
      <c r="RVH2" s="104"/>
      <c r="RVI2" s="104"/>
      <c r="RVJ2" s="104"/>
      <c r="RVK2" s="104"/>
      <c r="RVL2" s="104"/>
      <c r="RVM2" s="104"/>
      <c r="RVN2" s="104"/>
      <c r="RVO2" s="104"/>
      <c r="RVP2" s="104"/>
      <c r="RVQ2" s="104"/>
      <c r="RVR2" s="104"/>
      <c r="RVS2" s="104"/>
      <c r="RVT2" s="104"/>
      <c r="RVU2" s="104"/>
      <c r="RVV2" s="104"/>
      <c r="RVW2" s="104"/>
      <c r="RVX2" s="104"/>
      <c r="RVY2" s="104"/>
      <c r="RVZ2" s="104"/>
      <c r="RWA2" s="104"/>
      <c r="RWB2" s="104"/>
      <c r="RWC2" s="104"/>
      <c r="RWD2" s="104"/>
      <c r="RWE2" s="104"/>
      <c r="RWF2" s="104"/>
      <c r="RWG2" s="104"/>
      <c r="RWH2" s="104"/>
      <c r="RWI2" s="104"/>
      <c r="RWJ2" s="104"/>
      <c r="RWK2" s="104"/>
      <c r="RWL2" s="104"/>
      <c r="RWM2" s="104"/>
      <c r="RWN2" s="104"/>
      <c r="RWO2" s="104"/>
      <c r="RWP2" s="104"/>
      <c r="RWQ2" s="104"/>
      <c r="RWR2" s="104"/>
      <c r="RWS2" s="104"/>
      <c r="RWT2" s="104"/>
      <c r="RWU2" s="104"/>
      <c r="RWV2" s="104"/>
      <c r="RWW2" s="104"/>
      <c r="RWX2" s="104"/>
      <c r="RWY2" s="104"/>
      <c r="RWZ2" s="104"/>
      <c r="RXA2" s="104"/>
      <c r="RXB2" s="104"/>
      <c r="RXC2" s="104"/>
      <c r="RXD2" s="104"/>
      <c r="RXE2" s="104"/>
      <c r="RXF2" s="104"/>
      <c r="RXG2" s="104"/>
      <c r="RXH2" s="104"/>
      <c r="RXI2" s="104"/>
      <c r="RXJ2" s="104"/>
      <c r="RXK2" s="104"/>
      <c r="RXL2" s="104"/>
      <c r="RXM2" s="104"/>
      <c r="RXN2" s="104"/>
      <c r="RXO2" s="104"/>
      <c r="RXP2" s="104"/>
      <c r="RXQ2" s="104"/>
      <c r="RXR2" s="104"/>
      <c r="RXS2" s="104"/>
      <c r="RXT2" s="104"/>
      <c r="RXU2" s="104"/>
      <c r="RXV2" s="104"/>
      <c r="RXW2" s="104"/>
      <c r="RXX2" s="104"/>
      <c r="RXY2" s="104"/>
      <c r="RXZ2" s="104"/>
      <c r="RYA2" s="104"/>
      <c r="RYB2" s="104"/>
      <c r="RYC2" s="104"/>
      <c r="RYD2" s="104"/>
      <c r="RYE2" s="104"/>
      <c r="RYF2" s="104"/>
      <c r="RYG2" s="104"/>
      <c r="RYH2" s="104"/>
      <c r="RYI2" s="104"/>
      <c r="RYJ2" s="104"/>
      <c r="RYK2" s="104"/>
      <c r="RYL2" s="104"/>
      <c r="RYM2" s="104"/>
      <c r="RYN2" s="104"/>
      <c r="RYO2" s="104"/>
      <c r="RYP2" s="104"/>
      <c r="RYQ2" s="104"/>
      <c r="RYR2" s="104"/>
      <c r="RYS2" s="104"/>
      <c r="RYT2" s="104"/>
      <c r="RYU2" s="104"/>
      <c r="RYV2" s="104"/>
      <c r="RYW2" s="104"/>
      <c r="RYX2" s="104"/>
      <c r="RYY2" s="104"/>
      <c r="RYZ2" s="104"/>
      <c r="RZA2" s="104"/>
      <c r="RZB2" s="104"/>
      <c r="RZC2" s="104"/>
      <c r="RZD2" s="104"/>
      <c r="RZE2" s="104"/>
      <c r="RZF2" s="104"/>
      <c r="RZG2" s="104"/>
      <c r="RZH2" s="104"/>
      <c r="RZI2" s="104"/>
      <c r="RZJ2" s="104"/>
      <c r="RZK2" s="104"/>
      <c r="RZL2" s="104"/>
      <c r="RZM2" s="104"/>
      <c r="RZN2" s="104"/>
      <c r="RZO2" s="104"/>
      <c r="RZP2" s="104"/>
      <c r="RZQ2" s="104"/>
      <c r="RZR2" s="104"/>
      <c r="RZS2" s="104"/>
      <c r="RZT2" s="104"/>
      <c r="RZU2" s="104"/>
      <c r="RZV2" s="104"/>
      <c r="RZW2" s="104"/>
      <c r="RZX2" s="104"/>
      <c r="RZY2" s="104"/>
      <c r="RZZ2" s="104"/>
      <c r="SAA2" s="104"/>
      <c r="SAB2" s="104"/>
      <c r="SAC2" s="104"/>
      <c r="SAD2" s="104"/>
      <c r="SAE2" s="104"/>
      <c r="SAF2" s="104"/>
      <c r="SAG2" s="104"/>
      <c r="SAH2" s="104"/>
      <c r="SAI2" s="104"/>
      <c r="SAJ2" s="104"/>
      <c r="SAK2" s="104"/>
      <c r="SAL2" s="104"/>
      <c r="SAM2" s="104"/>
      <c r="SAN2" s="104"/>
      <c r="SAO2" s="104"/>
      <c r="SAP2" s="104"/>
      <c r="SAQ2" s="104"/>
      <c r="SAR2" s="104"/>
      <c r="SAS2" s="104"/>
      <c r="SAT2" s="104"/>
      <c r="SAU2" s="104"/>
      <c r="SAV2" s="104"/>
      <c r="SAW2" s="104"/>
      <c r="SAX2" s="104"/>
      <c r="SAY2" s="104"/>
      <c r="SAZ2" s="104"/>
      <c r="SBA2" s="104"/>
      <c r="SBB2" s="104"/>
      <c r="SBC2" s="104"/>
      <c r="SBD2" s="104"/>
      <c r="SBE2" s="104"/>
      <c r="SBF2" s="104"/>
      <c r="SBG2" s="104"/>
      <c r="SBH2" s="104"/>
      <c r="SBI2" s="104"/>
      <c r="SBJ2" s="104"/>
      <c r="SBK2" s="104"/>
      <c r="SBL2" s="104"/>
      <c r="SBM2" s="104"/>
      <c r="SBN2" s="104"/>
      <c r="SBO2" s="104"/>
      <c r="SBP2" s="104"/>
      <c r="SBQ2" s="104"/>
      <c r="SBR2" s="104"/>
      <c r="SBS2" s="104"/>
      <c r="SBT2" s="104"/>
      <c r="SBU2" s="104"/>
      <c r="SBV2" s="104"/>
      <c r="SBW2" s="104"/>
      <c r="SBX2" s="104"/>
      <c r="SBY2" s="104"/>
      <c r="SBZ2" s="104"/>
      <c r="SCA2" s="104"/>
      <c r="SCB2" s="104"/>
      <c r="SCC2" s="104"/>
      <c r="SCD2" s="104"/>
      <c r="SCE2" s="104"/>
      <c r="SCF2" s="104"/>
      <c r="SCG2" s="104"/>
      <c r="SCH2" s="104"/>
      <c r="SCI2" s="104"/>
      <c r="SCJ2" s="104"/>
      <c r="SCK2" s="104"/>
      <c r="SCL2" s="104"/>
      <c r="SCM2" s="104"/>
      <c r="SCN2" s="104"/>
      <c r="SCO2" s="104"/>
      <c r="SCP2" s="104"/>
      <c r="SCQ2" s="104"/>
      <c r="SCR2" s="104"/>
      <c r="SCS2" s="104"/>
      <c r="SCT2" s="104"/>
      <c r="SCU2" s="104"/>
      <c r="SCV2" s="104"/>
      <c r="SCW2" s="104"/>
      <c r="SCX2" s="104"/>
      <c r="SCY2" s="104"/>
      <c r="SCZ2" s="104"/>
      <c r="SDA2" s="104"/>
      <c r="SDB2" s="104"/>
      <c r="SDC2" s="104"/>
      <c r="SDD2" s="104"/>
      <c r="SDE2" s="104"/>
      <c r="SDF2" s="104"/>
      <c r="SDG2" s="104"/>
      <c r="SDH2" s="104"/>
      <c r="SDI2" s="104"/>
      <c r="SDJ2" s="104"/>
      <c r="SDK2" s="104"/>
      <c r="SDL2" s="104"/>
      <c r="SDM2" s="104"/>
      <c r="SDN2" s="104"/>
      <c r="SDO2" s="104"/>
      <c r="SDP2" s="104"/>
      <c r="SDQ2" s="104"/>
      <c r="SDR2" s="104"/>
      <c r="SDS2" s="104"/>
      <c r="SDT2" s="104"/>
      <c r="SDU2" s="104"/>
      <c r="SDV2" s="104"/>
      <c r="SDW2" s="104"/>
      <c r="SDX2" s="104"/>
      <c r="SDY2" s="104"/>
      <c r="SDZ2" s="104"/>
      <c r="SEA2" s="104"/>
      <c r="SEB2" s="104"/>
      <c r="SEC2" s="104"/>
      <c r="SED2" s="104"/>
      <c r="SEE2" s="104"/>
      <c r="SEF2" s="104"/>
      <c r="SEG2" s="104"/>
      <c r="SEH2" s="104"/>
      <c r="SEI2" s="104"/>
      <c r="SEJ2" s="104"/>
      <c r="SEK2" s="104"/>
      <c r="SEL2" s="104"/>
      <c r="SEM2" s="104"/>
      <c r="SEN2" s="104"/>
      <c r="SEO2" s="104"/>
      <c r="SEP2" s="104"/>
      <c r="SEQ2" s="104"/>
      <c r="SER2" s="104"/>
      <c r="SES2" s="104"/>
      <c r="SET2" s="104"/>
      <c r="SEU2" s="104"/>
      <c r="SEV2" s="104"/>
      <c r="SEW2" s="104"/>
      <c r="SEX2" s="104"/>
      <c r="SEY2" s="104"/>
      <c r="SEZ2" s="104"/>
      <c r="SFA2" s="104"/>
      <c r="SFB2" s="104"/>
      <c r="SFC2" s="104"/>
      <c r="SFD2" s="104"/>
      <c r="SFE2" s="104"/>
      <c r="SFF2" s="104"/>
      <c r="SFG2" s="104"/>
      <c r="SFH2" s="104"/>
      <c r="SFI2" s="104"/>
      <c r="SFJ2" s="104"/>
      <c r="SFK2" s="104"/>
      <c r="SFL2" s="104"/>
      <c r="SFM2" s="104"/>
      <c r="SFN2" s="104"/>
      <c r="SFO2" s="104"/>
      <c r="SFP2" s="104"/>
      <c r="SFQ2" s="104"/>
      <c r="SFR2" s="104"/>
      <c r="SFS2" s="104"/>
      <c r="SFT2" s="104"/>
      <c r="SFU2" s="104"/>
      <c r="SFV2" s="104"/>
      <c r="SFW2" s="104"/>
      <c r="SFX2" s="104"/>
      <c r="SFY2" s="104"/>
      <c r="SFZ2" s="104"/>
      <c r="SGA2" s="104"/>
      <c r="SGB2" s="104"/>
      <c r="SGC2" s="104"/>
      <c r="SGD2" s="104"/>
      <c r="SGE2" s="104"/>
      <c r="SGF2" s="104"/>
      <c r="SGG2" s="104"/>
      <c r="SGH2" s="104"/>
      <c r="SGI2" s="104"/>
      <c r="SGJ2" s="104"/>
      <c r="SGK2" s="104"/>
      <c r="SGL2" s="104"/>
      <c r="SGM2" s="104"/>
      <c r="SGN2" s="104"/>
      <c r="SGO2" s="104"/>
      <c r="SGP2" s="104"/>
      <c r="SGQ2" s="104"/>
      <c r="SGR2" s="104"/>
      <c r="SGS2" s="104"/>
      <c r="SGT2" s="104"/>
      <c r="SGU2" s="104"/>
      <c r="SGV2" s="104"/>
      <c r="SGW2" s="104"/>
      <c r="SGX2" s="104"/>
      <c r="SGY2" s="104"/>
      <c r="SGZ2" s="104"/>
      <c r="SHA2" s="104"/>
      <c r="SHB2" s="104"/>
      <c r="SHC2" s="104"/>
      <c r="SHD2" s="104"/>
      <c r="SHE2" s="104"/>
      <c r="SHF2" s="104"/>
      <c r="SHG2" s="104"/>
      <c r="SHH2" s="104"/>
      <c r="SHI2" s="104"/>
      <c r="SHJ2" s="104"/>
      <c r="SHK2" s="104"/>
      <c r="SHL2" s="104"/>
      <c r="SHM2" s="104"/>
      <c r="SHN2" s="104"/>
      <c r="SHO2" s="104"/>
      <c r="SHP2" s="104"/>
      <c r="SHQ2" s="104"/>
      <c r="SHR2" s="104"/>
      <c r="SHS2" s="104"/>
      <c r="SHT2" s="104"/>
      <c r="SHU2" s="104"/>
      <c r="SHV2" s="104"/>
      <c r="SHW2" s="104"/>
      <c r="SHX2" s="104"/>
      <c r="SHY2" s="104"/>
      <c r="SHZ2" s="104"/>
      <c r="SIA2" s="104"/>
      <c r="SIB2" s="104"/>
      <c r="SIC2" s="104"/>
      <c r="SID2" s="104"/>
      <c r="SIE2" s="104"/>
      <c r="SIF2" s="104"/>
      <c r="SIG2" s="104"/>
      <c r="SIH2" s="104"/>
      <c r="SII2" s="104"/>
      <c r="SIJ2" s="104"/>
      <c r="SIK2" s="104"/>
      <c r="SIL2" s="104"/>
      <c r="SIM2" s="104"/>
      <c r="SIN2" s="104"/>
      <c r="SIO2" s="104"/>
      <c r="SIP2" s="104"/>
      <c r="SIQ2" s="104"/>
      <c r="SIR2" s="104"/>
      <c r="SIS2" s="104"/>
      <c r="SIT2" s="104"/>
      <c r="SIU2" s="104"/>
      <c r="SIV2" s="104"/>
      <c r="SIW2" s="104"/>
      <c r="SIX2" s="104"/>
      <c r="SIY2" s="104"/>
      <c r="SIZ2" s="104"/>
      <c r="SJA2" s="104"/>
      <c r="SJB2" s="104"/>
      <c r="SJC2" s="104"/>
      <c r="SJD2" s="104"/>
      <c r="SJE2" s="104"/>
      <c r="SJF2" s="104"/>
      <c r="SJG2" s="104"/>
      <c r="SJH2" s="104"/>
      <c r="SJI2" s="104"/>
      <c r="SJJ2" s="104"/>
      <c r="SJK2" s="104"/>
      <c r="SJL2" s="104"/>
      <c r="SJM2" s="104"/>
      <c r="SJN2" s="104"/>
      <c r="SJO2" s="104"/>
      <c r="SJP2" s="104"/>
      <c r="SJQ2" s="104"/>
      <c r="SJR2" s="104"/>
      <c r="SJS2" s="104"/>
      <c r="SJT2" s="104"/>
      <c r="SJU2" s="104"/>
      <c r="SJV2" s="104"/>
      <c r="SJW2" s="104"/>
      <c r="SJX2" s="104"/>
      <c r="SJY2" s="104"/>
      <c r="SJZ2" s="104"/>
      <c r="SKA2" s="104"/>
      <c r="SKB2" s="104"/>
      <c r="SKC2" s="104"/>
      <c r="SKD2" s="104"/>
      <c r="SKE2" s="104"/>
      <c r="SKF2" s="104"/>
      <c r="SKG2" s="104"/>
      <c r="SKH2" s="104"/>
      <c r="SKI2" s="104"/>
      <c r="SKJ2" s="104"/>
      <c r="SKK2" s="104"/>
      <c r="SKL2" s="104"/>
      <c r="SKM2" s="104"/>
      <c r="SKN2" s="104"/>
      <c r="SKO2" s="104"/>
      <c r="SKP2" s="104"/>
      <c r="SKQ2" s="104"/>
      <c r="SKR2" s="104"/>
      <c r="SKS2" s="104"/>
      <c r="SKT2" s="104"/>
      <c r="SKU2" s="104"/>
      <c r="SKV2" s="104"/>
      <c r="SKW2" s="104"/>
      <c r="SKX2" s="104"/>
      <c r="SKY2" s="104"/>
      <c r="SKZ2" s="104"/>
      <c r="SLA2" s="104"/>
      <c r="SLB2" s="104"/>
      <c r="SLC2" s="104"/>
      <c r="SLD2" s="104"/>
      <c r="SLE2" s="104"/>
      <c r="SLF2" s="104"/>
      <c r="SLG2" s="104"/>
      <c r="SLH2" s="104"/>
      <c r="SLI2" s="104"/>
      <c r="SLJ2" s="104"/>
      <c r="SLK2" s="104"/>
      <c r="SLL2" s="104"/>
      <c r="SLM2" s="104"/>
      <c r="SLN2" s="104"/>
      <c r="SLO2" s="104"/>
      <c r="SLP2" s="104"/>
      <c r="SLQ2" s="104"/>
      <c r="SLR2" s="104"/>
      <c r="SLS2" s="104"/>
      <c r="SLT2" s="104"/>
      <c r="SLU2" s="104"/>
      <c r="SLV2" s="104"/>
      <c r="SLW2" s="104"/>
      <c r="SLX2" s="104"/>
      <c r="SLY2" s="104"/>
      <c r="SLZ2" s="104"/>
      <c r="SMA2" s="104"/>
      <c r="SMB2" s="104"/>
      <c r="SMC2" s="104"/>
      <c r="SMD2" s="104"/>
      <c r="SME2" s="104"/>
      <c r="SMF2" s="104"/>
      <c r="SMG2" s="104"/>
      <c r="SMH2" s="104"/>
      <c r="SMI2" s="104"/>
      <c r="SMJ2" s="104"/>
      <c r="SMK2" s="104"/>
      <c r="SML2" s="104"/>
      <c r="SMM2" s="104"/>
      <c r="SMN2" s="104"/>
      <c r="SMO2" s="104"/>
      <c r="SMP2" s="104"/>
      <c r="SMQ2" s="104"/>
      <c r="SMR2" s="104"/>
      <c r="SMS2" s="104"/>
      <c r="SMT2" s="104"/>
      <c r="SMU2" s="104"/>
      <c r="SMV2" s="104"/>
      <c r="SMW2" s="104"/>
      <c r="SMX2" s="104"/>
      <c r="SMY2" s="104"/>
      <c r="SMZ2" s="104"/>
      <c r="SNA2" s="104"/>
      <c r="SNB2" s="104"/>
      <c r="SNC2" s="104"/>
      <c r="SND2" s="104"/>
      <c r="SNE2" s="104"/>
      <c r="SNF2" s="104"/>
      <c r="SNG2" s="104"/>
      <c r="SNH2" s="104"/>
      <c r="SNI2" s="104"/>
      <c r="SNJ2" s="104"/>
      <c r="SNK2" s="104"/>
      <c r="SNL2" s="104"/>
      <c r="SNM2" s="104"/>
      <c r="SNN2" s="104"/>
      <c r="SNO2" s="104"/>
      <c r="SNP2" s="104"/>
      <c r="SNQ2" s="104"/>
      <c r="SNR2" s="104"/>
      <c r="SNS2" s="104"/>
      <c r="SNT2" s="104"/>
      <c r="SNU2" s="104"/>
      <c r="SNV2" s="104"/>
      <c r="SNW2" s="104"/>
      <c r="SNX2" s="104"/>
      <c r="SNY2" s="104"/>
      <c r="SNZ2" s="104"/>
      <c r="SOA2" s="104"/>
      <c r="SOB2" s="104"/>
      <c r="SOC2" s="104"/>
      <c r="SOD2" s="104"/>
      <c r="SOE2" s="104"/>
      <c r="SOF2" s="104"/>
      <c r="SOG2" s="104"/>
      <c r="SOH2" s="104"/>
      <c r="SOI2" s="104"/>
      <c r="SOJ2" s="104"/>
      <c r="SOK2" s="104"/>
      <c r="SOL2" s="104"/>
      <c r="SOM2" s="104"/>
      <c r="SON2" s="104"/>
      <c r="SOO2" s="104"/>
      <c r="SOP2" s="104"/>
      <c r="SOQ2" s="104"/>
      <c r="SOR2" s="104"/>
      <c r="SOS2" s="104"/>
      <c r="SOT2" s="104"/>
      <c r="SOU2" s="104"/>
      <c r="SOV2" s="104"/>
      <c r="SOW2" s="104"/>
      <c r="SOX2" s="104"/>
      <c r="SOY2" s="104"/>
      <c r="SOZ2" s="104"/>
      <c r="SPA2" s="104"/>
      <c r="SPB2" s="104"/>
      <c r="SPC2" s="104"/>
      <c r="SPD2" s="104"/>
      <c r="SPE2" s="104"/>
      <c r="SPF2" s="104"/>
      <c r="SPG2" s="104"/>
      <c r="SPH2" s="104"/>
      <c r="SPI2" s="104"/>
      <c r="SPJ2" s="104"/>
      <c r="SPK2" s="104"/>
      <c r="SPL2" s="104"/>
      <c r="SPM2" s="104"/>
      <c r="SPN2" s="104"/>
      <c r="SPO2" s="104"/>
      <c r="SPP2" s="104"/>
      <c r="SPQ2" s="104"/>
      <c r="SPR2" s="104"/>
      <c r="SPS2" s="104"/>
      <c r="SPT2" s="104"/>
      <c r="SPU2" s="104"/>
      <c r="SPV2" s="104"/>
      <c r="SPW2" s="104"/>
      <c r="SPX2" s="104"/>
      <c r="SPY2" s="104"/>
      <c r="SPZ2" s="104"/>
      <c r="SQA2" s="104"/>
      <c r="SQB2" s="104"/>
      <c r="SQC2" s="104"/>
      <c r="SQD2" s="104"/>
      <c r="SQE2" s="104"/>
      <c r="SQF2" s="104"/>
      <c r="SQG2" s="104"/>
      <c r="SQH2" s="104"/>
      <c r="SQI2" s="104"/>
      <c r="SQJ2" s="104"/>
      <c r="SQK2" s="104"/>
      <c r="SQL2" s="104"/>
      <c r="SQM2" s="104"/>
      <c r="SQN2" s="104"/>
      <c r="SQO2" s="104"/>
      <c r="SQP2" s="104"/>
      <c r="SQQ2" s="104"/>
      <c r="SQR2" s="104"/>
      <c r="SQS2" s="104"/>
      <c r="SQT2" s="104"/>
      <c r="SQU2" s="104"/>
      <c r="SQV2" s="104"/>
      <c r="SQW2" s="104"/>
      <c r="SQX2" s="104"/>
      <c r="SQY2" s="104"/>
      <c r="SQZ2" s="104"/>
      <c r="SRA2" s="104"/>
      <c r="SRB2" s="104"/>
      <c r="SRC2" s="104"/>
      <c r="SRD2" s="104"/>
      <c r="SRE2" s="104"/>
      <c r="SRF2" s="104"/>
      <c r="SRG2" s="104"/>
      <c r="SRH2" s="104"/>
      <c r="SRI2" s="104"/>
      <c r="SRJ2" s="104"/>
      <c r="SRK2" s="104"/>
      <c r="SRL2" s="104"/>
      <c r="SRM2" s="104"/>
      <c r="SRN2" s="104"/>
      <c r="SRO2" s="104"/>
      <c r="SRP2" s="104"/>
      <c r="SRQ2" s="104"/>
      <c r="SRR2" s="104"/>
      <c r="SRS2" s="104"/>
      <c r="SRT2" s="104"/>
      <c r="SRU2" s="104"/>
      <c r="SRV2" s="104"/>
      <c r="SRW2" s="104"/>
      <c r="SRX2" s="104"/>
      <c r="SRY2" s="104"/>
      <c r="SRZ2" s="104"/>
      <c r="SSA2" s="104"/>
      <c r="SSB2" s="104"/>
      <c r="SSC2" s="104"/>
      <c r="SSD2" s="104"/>
      <c r="SSE2" s="104"/>
      <c r="SSF2" s="104"/>
      <c r="SSG2" s="104"/>
      <c r="SSH2" s="104"/>
      <c r="SSI2" s="104"/>
      <c r="SSJ2" s="104"/>
      <c r="SSK2" s="104"/>
      <c r="SSL2" s="104"/>
      <c r="SSM2" s="104"/>
      <c r="SSN2" s="104"/>
      <c r="SSO2" s="104"/>
      <c r="SSP2" s="104"/>
      <c r="SSQ2" s="104"/>
      <c r="SSR2" s="104"/>
      <c r="SSS2" s="104"/>
      <c r="SST2" s="104"/>
      <c r="SSU2" s="104"/>
      <c r="SSV2" s="104"/>
      <c r="SSW2" s="104"/>
      <c r="SSX2" s="104"/>
      <c r="SSY2" s="104"/>
      <c r="SSZ2" s="104"/>
      <c r="STA2" s="104"/>
      <c r="STB2" s="104"/>
      <c r="STC2" s="104"/>
      <c r="STD2" s="104"/>
      <c r="STE2" s="104"/>
      <c r="STF2" s="104"/>
      <c r="STG2" s="104"/>
      <c r="STH2" s="104"/>
      <c r="STI2" s="104"/>
      <c r="STJ2" s="104"/>
      <c r="STK2" s="104"/>
      <c r="STL2" s="104"/>
      <c r="STM2" s="104"/>
      <c r="STN2" s="104"/>
      <c r="STO2" s="104"/>
      <c r="STP2" s="104"/>
      <c r="STQ2" s="104"/>
      <c r="STR2" s="104"/>
      <c r="STS2" s="104"/>
      <c r="STT2" s="104"/>
      <c r="STU2" s="104"/>
      <c r="STV2" s="104"/>
      <c r="STW2" s="104"/>
      <c r="STX2" s="104"/>
      <c r="STY2" s="104"/>
      <c r="STZ2" s="104"/>
      <c r="SUA2" s="104"/>
      <c r="SUB2" s="104"/>
      <c r="SUC2" s="104"/>
      <c r="SUD2" s="104"/>
      <c r="SUE2" s="104"/>
      <c r="SUF2" s="104"/>
      <c r="SUG2" s="104"/>
      <c r="SUH2" s="104"/>
      <c r="SUI2" s="104"/>
      <c r="SUJ2" s="104"/>
      <c r="SUK2" s="104"/>
      <c r="SUL2" s="104"/>
      <c r="SUM2" s="104"/>
      <c r="SUN2" s="104"/>
      <c r="SUO2" s="104"/>
      <c r="SUP2" s="104"/>
      <c r="SUQ2" s="104"/>
      <c r="SUR2" s="104"/>
      <c r="SUS2" s="104"/>
      <c r="SUT2" s="104"/>
      <c r="SUU2" s="104"/>
      <c r="SUV2" s="104"/>
      <c r="SUW2" s="104"/>
      <c r="SUX2" s="104"/>
      <c r="SUY2" s="104"/>
      <c r="SUZ2" s="104"/>
      <c r="SVA2" s="104"/>
      <c r="SVB2" s="104"/>
      <c r="SVC2" s="104"/>
      <c r="SVD2" s="104"/>
      <c r="SVE2" s="104"/>
      <c r="SVF2" s="104"/>
      <c r="SVG2" s="104"/>
      <c r="SVH2" s="104"/>
      <c r="SVI2" s="104"/>
      <c r="SVJ2" s="104"/>
      <c r="SVK2" s="104"/>
      <c r="SVL2" s="104"/>
      <c r="SVM2" s="104"/>
      <c r="SVN2" s="104"/>
      <c r="SVO2" s="104"/>
      <c r="SVP2" s="104"/>
      <c r="SVQ2" s="104"/>
      <c r="SVR2" s="104"/>
      <c r="SVS2" s="104"/>
      <c r="SVT2" s="104"/>
      <c r="SVU2" s="104"/>
      <c r="SVV2" s="104"/>
      <c r="SVW2" s="104"/>
      <c r="SVX2" s="104"/>
      <c r="SVY2" s="104"/>
      <c r="SVZ2" s="104"/>
      <c r="SWA2" s="104"/>
      <c r="SWB2" s="104"/>
      <c r="SWC2" s="104"/>
      <c r="SWD2" s="104"/>
      <c r="SWE2" s="104"/>
      <c r="SWF2" s="104"/>
      <c r="SWG2" s="104"/>
      <c r="SWH2" s="104"/>
      <c r="SWI2" s="104"/>
      <c r="SWJ2" s="104"/>
      <c r="SWK2" s="104"/>
      <c r="SWL2" s="104"/>
      <c r="SWM2" s="104"/>
      <c r="SWN2" s="104"/>
      <c r="SWO2" s="104"/>
      <c r="SWP2" s="104"/>
      <c r="SWQ2" s="104"/>
      <c r="SWR2" s="104"/>
      <c r="SWS2" s="104"/>
      <c r="SWT2" s="104"/>
      <c r="SWU2" s="104"/>
      <c r="SWV2" s="104"/>
      <c r="SWW2" s="104"/>
      <c r="SWX2" s="104"/>
      <c r="SWY2" s="104"/>
      <c r="SWZ2" s="104"/>
      <c r="SXA2" s="104"/>
      <c r="SXB2" s="104"/>
      <c r="SXC2" s="104"/>
      <c r="SXD2" s="104"/>
      <c r="SXE2" s="104"/>
      <c r="SXF2" s="104"/>
      <c r="SXG2" s="104"/>
      <c r="SXH2" s="104"/>
      <c r="SXI2" s="104"/>
      <c r="SXJ2" s="104"/>
      <c r="SXK2" s="104"/>
      <c r="SXL2" s="104"/>
      <c r="SXM2" s="104"/>
      <c r="SXN2" s="104"/>
      <c r="SXO2" s="104"/>
      <c r="SXP2" s="104"/>
      <c r="SXQ2" s="104"/>
      <c r="SXR2" s="104"/>
      <c r="SXS2" s="104"/>
      <c r="SXT2" s="104"/>
      <c r="SXU2" s="104"/>
      <c r="SXV2" s="104"/>
      <c r="SXW2" s="104"/>
      <c r="SXX2" s="104"/>
      <c r="SXY2" s="104"/>
      <c r="SXZ2" s="104"/>
      <c r="SYA2" s="104"/>
      <c r="SYB2" s="104"/>
      <c r="SYC2" s="104"/>
      <c r="SYD2" s="104"/>
      <c r="SYE2" s="104"/>
      <c r="SYF2" s="104"/>
      <c r="SYG2" s="104"/>
      <c r="SYH2" s="104"/>
      <c r="SYI2" s="104"/>
      <c r="SYJ2" s="104"/>
      <c r="SYK2" s="104"/>
      <c r="SYL2" s="104"/>
      <c r="SYM2" s="104"/>
      <c r="SYN2" s="104"/>
      <c r="SYO2" s="104"/>
      <c r="SYP2" s="104"/>
      <c r="SYQ2" s="104"/>
      <c r="SYR2" s="104"/>
      <c r="SYS2" s="104"/>
      <c r="SYT2" s="104"/>
      <c r="SYU2" s="104"/>
      <c r="SYV2" s="104"/>
      <c r="SYW2" s="104"/>
      <c r="SYX2" s="104"/>
      <c r="SYY2" s="104"/>
      <c r="SYZ2" s="104"/>
      <c r="SZA2" s="104"/>
      <c r="SZB2" s="104"/>
      <c r="SZC2" s="104"/>
      <c r="SZD2" s="104"/>
      <c r="SZE2" s="104"/>
      <c r="SZF2" s="104"/>
      <c r="SZG2" s="104"/>
      <c r="SZH2" s="104"/>
      <c r="SZI2" s="104"/>
      <c r="SZJ2" s="104"/>
      <c r="SZK2" s="104"/>
      <c r="SZL2" s="104"/>
      <c r="SZM2" s="104"/>
      <c r="SZN2" s="104"/>
      <c r="SZO2" s="104"/>
      <c r="SZP2" s="104"/>
      <c r="SZQ2" s="104"/>
      <c r="SZR2" s="104"/>
      <c r="SZS2" s="104"/>
      <c r="SZT2" s="104"/>
      <c r="SZU2" s="104"/>
      <c r="SZV2" s="104"/>
      <c r="SZW2" s="104"/>
      <c r="SZX2" s="104"/>
      <c r="SZY2" s="104"/>
      <c r="SZZ2" s="104"/>
      <c r="TAA2" s="104"/>
      <c r="TAB2" s="104"/>
      <c r="TAC2" s="104"/>
      <c r="TAD2" s="104"/>
      <c r="TAE2" s="104"/>
      <c r="TAF2" s="104"/>
      <c r="TAG2" s="104"/>
      <c r="TAH2" s="104"/>
      <c r="TAI2" s="104"/>
      <c r="TAJ2" s="104"/>
      <c r="TAK2" s="104"/>
      <c r="TAL2" s="104"/>
      <c r="TAM2" s="104"/>
      <c r="TAN2" s="104"/>
      <c r="TAO2" s="104"/>
      <c r="TAP2" s="104"/>
      <c r="TAQ2" s="104"/>
      <c r="TAR2" s="104"/>
      <c r="TAS2" s="104"/>
      <c r="TAT2" s="104"/>
      <c r="TAU2" s="104"/>
      <c r="TAV2" s="104"/>
      <c r="TAW2" s="104"/>
      <c r="TAX2" s="104"/>
      <c r="TAY2" s="104"/>
      <c r="TAZ2" s="104"/>
      <c r="TBA2" s="104"/>
      <c r="TBB2" s="104"/>
      <c r="TBC2" s="104"/>
      <c r="TBD2" s="104"/>
      <c r="TBE2" s="104"/>
      <c r="TBF2" s="104"/>
      <c r="TBG2" s="104"/>
      <c r="TBH2" s="104"/>
      <c r="TBI2" s="104"/>
      <c r="TBJ2" s="104"/>
      <c r="TBK2" s="104"/>
      <c r="TBL2" s="104"/>
      <c r="TBM2" s="104"/>
      <c r="TBN2" s="104"/>
      <c r="TBO2" s="104"/>
      <c r="TBP2" s="104"/>
      <c r="TBQ2" s="104"/>
      <c r="TBR2" s="104"/>
      <c r="TBS2" s="104"/>
      <c r="TBT2" s="104"/>
      <c r="TBU2" s="104"/>
      <c r="TBV2" s="104"/>
      <c r="TBW2" s="104"/>
      <c r="TBX2" s="104"/>
      <c r="TBY2" s="104"/>
      <c r="TBZ2" s="104"/>
      <c r="TCA2" s="104"/>
      <c r="TCB2" s="104"/>
      <c r="TCC2" s="104"/>
      <c r="TCD2" s="104"/>
      <c r="TCE2" s="104"/>
      <c r="TCF2" s="104"/>
      <c r="TCG2" s="104"/>
      <c r="TCH2" s="104"/>
      <c r="TCI2" s="104"/>
      <c r="TCJ2" s="104"/>
      <c r="TCK2" s="104"/>
      <c r="TCL2" s="104"/>
      <c r="TCM2" s="104"/>
      <c r="TCN2" s="104"/>
      <c r="TCO2" s="104"/>
      <c r="TCP2" s="104"/>
      <c r="TCQ2" s="104"/>
      <c r="TCR2" s="104"/>
      <c r="TCS2" s="104"/>
      <c r="TCT2" s="104"/>
      <c r="TCU2" s="104"/>
      <c r="TCV2" s="104"/>
      <c r="TCW2" s="104"/>
      <c r="TCX2" s="104"/>
      <c r="TCY2" s="104"/>
      <c r="TCZ2" s="104"/>
      <c r="TDA2" s="104"/>
      <c r="TDB2" s="104"/>
      <c r="TDC2" s="104"/>
      <c r="TDD2" s="104"/>
      <c r="TDE2" s="104"/>
      <c r="TDF2" s="104"/>
      <c r="TDG2" s="104"/>
      <c r="TDH2" s="104"/>
      <c r="TDI2" s="104"/>
      <c r="TDJ2" s="104"/>
      <c r="TDK2" s="104"/>
      <c r="TDL2" s="104"/>
      <c r="TDM2" s="104"/>
      <c r="TDN2" s="104"/>
      <c r="TDO2" s="104"/>
      <c r="TDP2" s="104"/>
      <c r="TDQ2" s="104"/>
      <c r="TDR2" s="104"/>
      <c r="TDS2" s="104"/>
      <c r="TDT2" s="104"/>
      <c r="TDU2" s="104"/>
      <c r="TDV2" s="104"/>
      <c r="TDW2" s="104"/>
      <c r="TDX2" s="104"/>
      <c r="TDY2" s="104"/>
      <c r="TDZ2" s="104"/>
      <c r="TEA2" s="104"/>
      <c r="TEB2" s="104"/>
      <c r="TEC2" s="104"/>
      <c r="TED2" s="104"/>
      <c r="TEE2" s="104"/>
      <c r="TEF2" s="104"/>
      <c r="TEG2" s="104"/>
      <c r="TEH2" s="104"/>
      <c r="TEI2" s="104"/>
      <c r="TEJ2" s="104"/>
      <c r="TEK2" s="104"/>
      <c r="TEL2" s="104"/>
      <c r="TEM2" s="104"/>
      <c r="TEN2" s="104"/>
      <c r="TEO2" s="104"/>
      <c r="TEP2" s="104"/>
      <c r="TEQ2" s="104"/>
      <c r="TER2" s="104"/>
      <c r="TES2" s="104"/>
      <c r="TET2" s="104"/>
      <c r="TEU2" s="104"/>
      <c r="TEV2" s="104"/>
      <c r="TEW2" s="104"/>
      <c r="TEX2" s="104"/>
      <c r="TEY2" s="104"/>
      <c r="TEZ2" s="104"/>
      <c r="TFA2" s="104"/>
      <c r="TFB2" s="104"/>
      <c r="TFC2" s="104"/>
      <c r="TFD2" s="104"/>
      <c r="TFE2" s="104"/>
      <c r="TFF2" s="104"/>
      <c r="TFG2" s="104"/>
      <c r="TFH2" s="104"/>
      <c r="TFI2" s="104"/>
      <c r="TFJ2" s="104"/>
      <c r="TFK2" s="104"/>
      <c r="TFL2" s="104"/>
      <c r="TFM2" s="104"/>
      <c r="TFN2" s="104"/>
      <c r="TFO2" s="104"/>
      <c r="TFP2" s="104"/>
      <c r="TFQ2" s="104"/>
      <c r="TFR2" s="104"/>
      <c r="TFS2" s="104"/>
      <c r="TFT2" s="104"/>
      <c r="TFU2" s="104"/>
      <c r="TFV2" s="104"/>
      <c r="TFW2" s="104"/>
      <c r="TFX2" s="104"/>
      <c r="TFY2" s="104"/>
      <c r="TFZ2" s="104"/>
      <c r="TGA2" s="104"/>
      <c r="TGB2" s="104"/>
      <c r="TGC2" s="104"/>
      <c r="TGD2" s="104"/>
      <c r="TGE2" s="104"/>
      <c r="TGF2" s="104"/>
      <c r="TGG2" s="104"/>
      <c r="TGH2" s="104"/>
      <c r="TGI2" s="104"/>
      <c r="TGJ2" s="104"/>
      <c r="TGK2" s="104"/>
      <c r="TGL2" s="104"/>
      <c r="TGM2" s="104"/>
      <c r="TGN2" s="104"/>
      <c r="TGO2" s="104"/>
      <c r="TGP2" s="104"/>
      <c r="TGQ2" s="104"/>
      <c r="TGR2" s="104"/>
      <c r="TGS2" s="104"/>
      <c r="TGT2" s="104"/>
      <c r="TGU2" s="104"/>
      <c r="TGV2" s="104"/>
      <c r="TGW2" s="104"/>
      <c r="TGX2" s="104"/>
      <c r="TGY2" s="104"/>
      <c r="TGZ2" s="104"/>
      <c r="THA2" s="104"/>
      <c r="THB2" s="104"/>
      <c r="THC2" s="104"/>
      <c r="THD2" s="104"/>
      <c r="THE2" s="104"/>
      <c r="THF2" s="104"/>
      <c r="THG2" s="104"/>
      <c r="THH2" s="104"/>
      <c r="THI2" s="104"/>
      <c r="THJ2" s="104"/>
      <c r="THK2" s="104"/>
      <c r="THL2" s="104"/>
      <c r="THM2" s="104"/>
      <c r="THN2" s="104"/>
      <c r="THO2" s="104"/>
      <c r="THP2" s="104"/>
      <c r="THQ2" s="104"/>
      <c r="THR2" s="104"/>
      <c r="THS2" s="104"/>
      <c r="THT2" s="104"/>
      <c r="THU2" s="104"/>
      <c r="THV2" s="104"/>
      <c r="THW2" s="104"/>
      <c r="THX2" s="104"/>
      <c r="THY2" s="104"/>
      <c r="THZ2" s="104"/>
      <c r="TIA2" s="104"/>
      <c r="TIB2" s="104"/>
      <c r="TIC2" s="104"/>
      <c r="TID2" s="104"/>
      <c r="TIE2" s="104"/>
      <c r="TIF2" s="104"/>
      <c r="TIG2" s="104"/>
      <c r="TIH2" s="104"/>
      <c r="TII2" s="104"/>
      <c r="TIJ2" s="104"/>
      <c r="TIK2" s="104"/>
      <c r="TIL2" s="104"/>
      <c r="TIM2" s="104"/>
      <c r="TIN2" s="104"/>
      <c r="TIO2" s="104"/>
      <c r="TIP2" s="104"/>
      <c r="TIQ2" s="104"/>
      <c r="TIR2" s="104"/>
      <c r="TIS2" s="104"/>
      <c r="TIT2" s="104"/>
      <c r="TIU2" s="104"/>
      <c r="TIV2" s="104"/>
      <c r="TIW2" s="104"/>
      <c r="TIX2" s="104"/>
      <c r="TIY2" s="104"/>
      <c r="TIZ2" s="104"/>
      <c r="TJA2" s="104"/>
      <c r="TJB2" s="104"/>
      <c r="TJC2" s="104"/>
      <c r="TJD2" s="104"/>
      <c r="TJE2" s="104"/>
      <c r="TJF2" s="104"/>
      <c r="TJG2" s="104"/>
      <c r="TJH2" s="104"/>
      <c r="TJI2" s="104"/>
      <c r="TJJ2" s="104"/>
      <c r="TJK2" s="104"/>
      <c r="TJL2" s="104"/>
      <c r="TJM2" s="104"/>
      <c r="TJN2" s="104"/>
      <c r="TJO2" s="104"/>
      <c r="TJP2" s="104"/>
      <c r="TJQ2" s="104"/>
      <c r="TJR2" s="104"/>
      <c r="TJS2" s="104"/>
      <c r="TJT2" s="104"/>
      <c r="TJU2" s="104"/>
      <c r="TJV2" s="104"/>
      <c r="TJW2" s="104"/>
      <c r="TJX2" s="104"/>
      <c r="TJY2" s="104"/>
      <c r="TJZ2" s="104"/>
      <c r="TKA2" s="104"/>
      <c r="TKB2" s="104"/>
      <c r="TKC2" s="104"/>
      <c r="TKD2" s="104"/>
      <c r="TKE2" s="104"/>
      <c r="TKF2" s="104"/>
      <c r="TKG2" s="104"/>
      <c r="TKH2" s="104"/>
      <c r="TKI2" s="104"/>
      <c r="TKJ2" s="104"/>
      <c r="TKK2" s="104"/>
      <c r="TKL2" s="104"/>
      <c r="TKM2" s="104"/>
      <c r="TKN2" s="104"/>
      <c r="TKO2" s="104"/>
      <c r="TKP2" s="104"/>
      <c r="TKQ2" s="104"/>
      <c r="TKR2" s="104"/>
      <c r="TKS2" s="104"/>
      <c r="TKT2" s="104"/>
      <c r="TKU2" s="104"/>
      <c r="TKV2" s="104"/>
      <c r="TKW2" s="104"/>
      <c r="TKX2" s="104"/>
      <c r="TKY2" s="104"/>
      <c r="TKZ2" s="104"/>
      <c r="TLA2" s="104"/>
      <c r="TLB2" s="104"/>
      <c r="TLC2" s="104"/>
      <c r="TLD2" s="104"/>
      <c r="TLE2" s="104"/>
      <c r="TLF2" s="104"/>
      <c r="TLG2" s="104"/>
      <c r="TLH2" s="104"/>
      <c r="TLI2" s="104"/>
      <c r="TLJ2" s="104"/>
      <c r="TLK2" s="104"/>
      <c r="TLL2" s="104"/>
      <c r="TLM2" s="104"/>
      <c r="TLN2" s="104"/>
      <c r="TLO2" s="104"/>
      <c r="TLP2" s="104"/>
      <c r="TLQ2" s="104"/>
      <c r="TLR2" s="104"/>
      <c r="TLS2" s="104"/>
      <c r="TLT2" s="104"/>
      <c r="TLU2" s="104"/>
      <c r="TLV2" s="104"/>
      <c r="TLW2" s="104"/>
      <c r="TLX2" s="104"/>
      <c r="TLY2" s="104"/>
      <c r="TLZ2" s="104"/>
      <c r="TMA2" s="104"/>
      <c r="TMB2" s="104"/>
      <c r="TMC2" s="104"/>
      <c r="TMD2" s="104"/>
      <c r="TME2" s="104"/>
      <c r="TMF2" s="104"/>
      <c r="TMG2" s="104"/>
      <c r="TMH2" s="104"/>
      <c r="TMI2" s="104"/>
      <c r="TMJ2" s="104"/>
      <c r="TMK2" s="104"/>
      <c r="TML2" s="104"/>
      <c r="TMM2" s="104"/>
      <c r="TMN2" s="104"/>
      <c r="TMO2" s="104"/>
      <c r="TMP2" s="104"/>
      <c r="TMQ2" s="104"/>
      <c r="TMR2" s="104"/>
      <c r="TMS2" s="104"/>
      <c r="TMT2" s="104"/>
      <c r="TMU2" s="104"/>
      <c r="TMV2" s="104"/>
      <c r="TMW2" s="104"/>
      <c r="TMX2" s="104"/>
      <c r="TMY2" s="104"/>
      <c r="TMZ2" s="104"/>
      <c r="TNA2" s="104"/>
      <c r="TNB2" s="104"/>
      <c r="TNC2" s="104"/>
      <c r="TND2" s="104"/>
      <c r="TNE2" s="104"/>
      <c r="TNF2" s="104"/>
      <c r="TNG2" s="104"/>
      <c r="TNH2" s="104"/>
      <c r="TNI2" s="104"/>
      <c r="TNJ2" s="104"/>
      <c r="TNK2" s="104"/>
      <c r="TNL2" s="104"/>
      <c r="TNM2" s="104"/>
      <c r="TNN2" s="104"/>
      <c r="TNO2" s="104"/>
      <c r="TNP2" s="104"/>
      <c r="TNQ2" s="104"/>
      <c r="TNR2" s="104"/>
      <c r="TNS2" s="104"/>
      <c r="TNT2" s="104"/>
      <c r="TNU2" s="104"/>
      <c r="TNV2" s="104"/>
      <c r="TNW2" s="104"/>
      <c r="TNX2" s="104"/>
      <c r="TNY2" s="104"/>
      <c r="TNZ2" s="104"/>
      <c r="TOA2" s="104"/>
      <c r="TOB2" s="104"/>
      <c r="TOC2" s="104"/>
      <c r="TOD2" s="104"/>
      <c r="TOE2" s="104"/>
      <c r="TOF2" s="104"/>
      <c r="TOG2" s="104"/>
      <c r="TOH2" s="104"/>
      <c r="TOI2" s="104"/>
      <c r="TOJ2" s="104"/>
      <c r="TOK2" s="104"/>
      <c r="TOL2" s="104"/>
      <c r="TOM2" s="104"/>
      <c r="TON2" s="104"/>
      <c r="TOO2" s="104"/>
      <c r="TOP2" s="104"/>
      <c r="TOQ2" s="104"/>
      <c r="TOR2" s="104"/>
      <c r="TOS2" s="104"/>
      <c r="TOT2" s="104"/>
      <c r="TOU2" s="104"/>
      <c r="TOV2" s="104"/>
      <c r="TOW2" s="104"/>
      <c r="TOX2" s="104"/>
      <c r="TOY2" s="104"/>
      <c r="TOZ2" s="104"/>
      <c r="TPA2" s="104"/>
      <c r="TPB2" s="104"/>
      <c r="TPC2" s="104"/>
      <c r="TPD2" s="104"/>
      <c r="TPE2" s="104"/>
      <c r="TPF2" s="104"/>
      <c r="TPG2" s="104"/>
      <c r="TPH2" s="104"/>
      <c r="TPI2" s="104"/>
      <c r="TPJ2" s="104"/>
      <c r="TPK2" s="104"/>
      <c r="TPL2" s="104"/>
      <c r="TPM2" s="104"/>
      <c r="TPN2" s="104"/>
      <c r="TPO2" s="104"/>
      <c r="TPP2" s="104"/>
      <c r="TPQ2" s="104"/>
      <c r="TPR2" s="104"/>
      <c r="TPS2" s="104"/>
      <c r="TPT2" s="104"/>
      <c r="TPU2" s="104"/>
      <c r="TPV2" s="104"/>
      <c r="TPW2" s="104"/>
      <c r="TPX2" s="104"/>
      <c r="TPY2" s="104"/>
      <c r="TPZ2" s="104"/>
      <c r="TQA2" s="104"/>
      <c r="TQB2" s="104"/>
      <c r="TQC2" s="104"/>
      <c r="TQD2" s="104"/>
      <c r="TQE2" s="104"/>
      <c r="TQF2" s="104"/>
      <c r="TQG2" s="104"/>
      <c r="TQH2" s="104"/>
      <c r="TQI2" s="104"/>
      <c r="TQJ2" s="104"/>
      <c r="TQK2" s="104"/>
      <c r="TQL2" s="104"/>
      <c r="TQM2" s="104"/>
      <c r="TQN2" s="104"/>
      <c r="TQO2" s="104"/>
      <c r="TQP2" s="104"/>
      <c r="TQQ2" s="104"/>
      <c r="TQR2" s="104"/>
      <c r="TQS2" s="104"/>
      <c r="TQT2" s="104"/>
      <c r="TQU2" s="104"/>
      <c r="TQV2" s="104"/>
      <c r="TQW2" s="104"/>
      <c r="TQX2" s="104"/>
      <c r="TQY2" s="104"/>
      <c r="TQZ2" s="104"/>
      <c r="TRA2" s="104"/>
      <c r="TRB2" s="104"/>
      <c r="TRC2" s="104"/>
      <c r="TRD2" s="104"/>
      <c r="TRE2" s="104"/>
      <c r="TRF2" s="104"/>
      <c r="TRG2" s="104"/>
      <c r="TRH2" s="104"/>
      <c r="TRI2" s="104"/>
      <c r="TRJ2" s="104"/>
      <c r="TRK2" s="104"/>
      <c r="TRL2" s="104"/>
      <c r="TRM2" s="104"/>
      <c r="TRN2" s="104"/>
      <c r="TRO2" s="104"/>
      <c r="TRP2" s="104"/>
      <c r="TRQ2" s="104"/>
      <c r="TRR2" s="104"/>
      <c r="TRS2" s="104"/>
      <c r="TRT2" s="104"/>
      <c r="TRU2" s="104"/>
      <c r="TRV2" s="104"/>
      <c r="TRW2" s="104"/>
      <c r="TRX2" s="104"/>
      <c r="TRY2" s="104"/>
      <c r="TRZ2" s="104"/>
      <c r="TSA2" s="104"/>
      <c r="TSB2" s="104"/>
      <c r="TSC2" s="104"/>
      <c r="TSD2" s="104"/>
      <c r="TSE2" s="104"/>
      <c r="TSF2" s="104"/>
      <c r="TSG2" s="104"/>
      <c r="TSH2" s="104"/>
      <c r="TSI2" s="104"/>
      <c r="TSJ2" s="104"/>
      <c r="TSK2" s="104"/>
      <c r="TSL2" s="104"/>
      <c r="TSM2" s="104"/>
      <c r="TSN2" s="104"/>
      <c r="TSO2" s="104"/>
      <c r="TSP2" s="104"/>
      <c r="TSQ2" s="104"/>
      <c r="TSR2" s="104"/>
      <c r="TSS2" s="104"/>
      <c r="TST2" s="104"/>
      <c r="TSU2" s="104"/>
      <c r="TSV2" s="104"/>
      <c r="TSW2" s="104"/>
      <c r="TSX2" s="104"/>
      <c r="TSY2" s="104"/>
      <c r="TSZ2" s="104"/>
      <c r="TTA2" s="104"/>
      <c r="TTB2" s="104"/>
      <c r="TTC2" s="104"/>
      <c r="TTD2" s="104"/>
      <c r="TTE2" s="104"/>
      <c r="TTF2" s="104"/>
      <c r="TTG2" s="104"/>
      <c r="TTH2" s="104"/>
      <c r="TTI2" s="104"/>
      <c r="TTJ2" s="104"/>
      <c r="TTK2" s="104"/>
      <c r="TTL2" s="104"/>
      <c r="TTM2" s="104"/>
      <c r="TTN2" s="104"/>
      <c r="TTO2" s="104"/>
      <c r="TTP2" s="104"/>
      <c r="TTQ2" s="104"/>
      <c r="TTR2" s="104"/>
      <c r="TTS2" s="104"/>
      <c r="TTT2" s="104"/>
      <c r="TTU2" s="104"/>
      <c r="TTV2" s="104"/>
      <c r="TTW2" s="104"/>
      <c r="TTX2" s="104"/>
      <c r="TTY2" s="104"/>
      <c r="TTZ2" s="104"/>
      <c r="TUA2" s="104"/>
      <c r="TUB2" s="104"/>
      <c r="TUC2" s="104"/>
      <c r="TUD2" s="104"/>
      <c r="TUE2" s="104"/>
      <c r="TUF2" s="104"/>
      <c r="TUG2" s="104"/>
      <c r="TUH2" s="104"/>
      <c r="TUI2" s="104"/>
      <c r="TUJ2" s="104"/>
      <c r="TUK2" s="104"/>
      <c r="TUL2" s="104"/>
      <c r="TUM2" s="104"/>
      <c r="TUN2" s="104"/>
      <c r="TUO2" s="104"/>
      <c r="TUP2" s="104"/>
      <c r="TUQ2" s="104"/>
      <c r="TUR2" s="104"/>
      <c r="TUS2" s="104"/>
      <c r="TUT2" s="104"/>
      <c r="TUU2" s="104"/>
      <c r="TUV2" s="104"/>
      <c r="TUW2" s="104"/>
      <c r="TUX2" s="104"/>
      <c r="TUY2" s="104"/>
      <c r="TUZ2" s="104"/>
      <c r="TVA2" s="104"/>
      <c r="TVB2" s="104"/>
      <c r="TVC2" s="104"/>
      <c r="TVD2" s="104"/>
      <c r="TVE2" s="104"/>
      <c r="TVF2" s="104"/>
      <c r="TVG2" s="104"/>
      <c r="TVH2" s="104"/>
      <c r="TVI2" s="104"/>
      <c r="TVJ2" s="104"/>
      <c r="TVK2" s="104"/>
      <c r="TVL2" s="104"/>
      <c r="TVM2" s="104"/>
      <c r="TVN2" s="104"/>
      <c r="TVO2" s="104"/>
      <c r="TVP2" s="104"/>
      <c r="TVQ2" s="104"/>
      <c r="TVR2" s="104"/>
      <c r="TVS2" s="104"/>
      <c r="TVT2" s="104"/>
      <c r="TVU2" s="104"/>
      <c r="TVV2" s="104"/>
      <c r="TVW2" s="104"/>
      <c r="TVX2" s="104"/>
      <c r="TVY2" s="104"/>
      <c r="TVZ2" s="104"/>
      <c r="TWA2" s="104"/>
      <c r="TWB2" s="104"/>
      <c r="TWC2" s="104"/>
      <c r="TWD2" s="104"/>
      <c r="TWE2" s="104"/>
      <c r="TWF2" s="104"/>
      <c r="TWG2" s="104"/>
      <c r="TWH2" s="104"/>
      <c r="TWI2" s="104"/>
      <c r="TWJ2" s="104"/>
      <c r="TWK2" s="104"/>
      <c r="TWL2" s="104"/>
      <c r="TWM2" s="104"/>
      <c r="TWN2" s="104"/>
      <c r="TWO2" s="104"/>
      <c r="TWP2" s="104"/>
      <c r="TWQ2" s="104"/>
      <c r="TWR2" s="104"/>
      <c r="TWS2" s="104"/>
      <c r="TWT2" s="104"/>
      <c r="TWU2" s="104"/>
      <c r="TWV2" s="104"/>
      <c r="TWW2" s="104"/>
      <c r="TWX2" s="104"/>
      <c r="TWY2" s="104"/>
      <c r="TWZ2" s="104"/>
      <c r="TXA2" s="104"/>
      <c r="TXB2" s="104"/>
      <c r="TXC2" s="104"/>
      <c r="TXD2" s="104"/>
      <c r="TXE2" s="104"/>
      <c r="TXF2" s="104"/>
      <c r="TXG2" s="104"/>
      <c r="TXH2" s="104"/>
      <c r="TXI2" s="104"/>
      <c r="TXJ2" s="104"/>
      <c r="TXK2" s="104"/>
      <c r="TXL2" s="104"/>
      <c r="TXM2" s="104"/>
      <c r="TXN2" s="104"/>
      <c r="TXO2" s="104"/>
      <c r="TXP2" s="104"/>
      <c r="TXQ2" s="104"/>
      <c r="TXR2" s="104"/>
      <c r="TXS2" s="104"/>
      <c r="TXT2" s="104"/>
      <c r="TXU2" s="104"/>
      <c r="TXV2" s="104"/>
      <c r="TXW2" s="104"/>
      <c r="TXX2" s="104"/>
      <c r="TXY2" s="104"/>
      <c r="TXZ2" s="104"/>
      <c r="TYA2" s="104"/>
      <c r="TYB2" s="104"/>
      <c r="TYC2" s="104"/>
      <c r="TYD2" s="104"/>
      <c r="TYE2" s="104"/>
      <c r="TYF2" s="104"/>
      <c r="TYG2" s="104"/>
      <c r="TYH2" s="104"/>
      <c r="TYI2" s="104"/>
      <c r="TYJ2" s="104"/>
      <c r="TYK2" s="104"/>
      <c r="TYL2" s="104"/>
      <c r="TYM2" s="104"/>
      <c r="TYN2" s="104"/>
      <c r="TYO2" s="104"/>
      <c r="TYP2" s="104"/>
      <c r="TYQ2" s="104"/>
      <c r="TYR2" s="104"/>
      <c r="TYS2" s="104"/>
      <c r="TYT2" s="104"/>
      <c r="TYU2" s="104"/>
      <c r="TYV2" s="104"/>
      <c r="TYW2" s="104"/>
      <c r="TYX2" s="104"/>
      <c r="TYY2" s="104"/>
      <c r="TYZ2" s="104"/>
      <c r="TZA2" s="104"/>
      <c r="TZB2" s="104"/>
      <c r="TZC2" s="104"/>
      <c r="TZD2" s="104"/>
      <c r="TZE2" s="104"/>
      <c r="TZF2" s="104"/>
      <c r="TZG2" s="104"/>
      <c r="TZH2" s="104"/>
      <c r="TZI2" s="104"/>
      <c r="TZJ2" s="104"/>
      <c r="TZK2" s="104"/>
      <c r="TZL2" s="104"/>
      <c r="TZM2" s="104"/>
      <c r="TZN2" s="104"/>
      <c r="TZO2" s="104"/>
      <c r="TZP2" s="104"/>
      <c r="TZQ2" s="104"/>
      <c r="TZR2" s="104"/>
      <c r="TZS2" s="104"/>
      <c r="TZT2" s="104"/>
      <c r="TZU2" s="104"/>
      <c r="TZV2" s="104"/>
      <c r="TZW2" s="104"/>
      <c r="TZX2" s="104"/>
      <c r="TZY2" s="104"/>
      <c r="TZZ2" s="104"/>
      <c r="UAA2" s="104"/>
      <c r="UAB2" s="104"/>
      <c r="UAC2" s="104"/>
      <c r="UAD2" s="104"/>
      <c r="UAE2" s="104"/>
      <c r="UAF2" s="104"/>
      <c r="UAG2" s="104"/>
      <c r="UAH2" s="104"/>
      <c r="UAI2" s="104"/>
      <c r="UAJ2" s="104"/>
      <c r="UAK2" s="104"/>
      <c r="UAL2" s="104"/>
      <c r="UAM2" s="104"/>
      <c r="UAN2" s="104"/>
      <c r="UAO2" s="104"/>
      <c r="UAP2" s="104"/>
      <c r="UAQ2" s="104"/>
      <c r="UAR2" s="104"/>
      <c r="UAS2" s="104"/>
      <c r="UAT2" s="104"/>
      <c r="UAU2" s="104"/>
      <c r="UAV2" s="104"/>
      <c r="UAW2" s="104"/>
      <c r="UAX2" s="104"/>
      <c r="UAY2" s="104"/>
      <c r="UAZ2" s="104"/>
      <c r="UBA2" s="104"/>
      <c r="UBB2" s="104"/>
      <c r="UBC2" s="104"/>
      <c r="UBD2" s="104"/>
      <c r="UBE2" s="104"/>
      <c r="UBF2" s="104"/>
      <c r="UBG2" s="104"/>
      <c r="UBH2" s="104"/>
      <c r="UBI2" s="104"/>
      <c r="UBJ2" s="104"/>
      <c r="UBK2" s="104"/>
      <c r="UBL2" s="104"/>
      <c r="UBM2" s="104"/>
      <c r="UBN2" s="104"/>
      <c r="UBO2" s="104"/>
      <c r="UBP2" s="104"/>
      <c r="UBQ2" s="104"/>
      <c r="UBR2" s="104"/>
      <c r="UBS2" s="104"/>
      <c r="UBT2" s="104"/>
      <c r="UBU2" s="104"/>
      <c r="UBV2" s="104"/>
      <c r="UBW2" s="104"/>
      <c r="UBX2" s="104"/>
      <c r="UBY2" s="104"/>
      <c r="UBZ2" s="104"/>
      <c r="UCA2" s="104"/>
      <c r="UCB2" s="104"/>
      <c r="UCC2" s="104"/>
      <c r="UCD2" s="104"/>
      <c r="UCE2" s="104"/>
      <c r="UCF2" s="104"/>
      <c r="UCG2" s="104"/>
      <c r="UCH2" s="104"/>
      <c r="UCI2" s="104"/>
      <c r="UCJ2" s="104"/>
      <c r="UCK2" s="104"/>
      <c r="UCL2" s="104"/>
      <c r="UCM2" s="104"/>
      <c r="UCN2" s="104"/>
      <c r="UCO2" s="104"/>
      <c r="UCP2" s="104"/>
      <c r="UCQ2" s="104"/>
      <c r="UCR2" s="104"/>
      <c r="UCS2" s="104"/>
      <c r="UCT2" s="104"/>
      <c r="UCU2" s="104"/>
      <c r="UCV2" s="104"/>
      <c r="UCW2" s="104"/>
      <c r="UCX2" s="104"/>
      <c r="UCY2" s="104"/>
      <c r="UCZ2" s="104"/>
      <c r="UDA2" s="104"/>
      <c r="UDB2" s="104"/>
      <c r="UDC2" s="104"/>
      <c r="UDD2" s="104"/>
      <c r="UDE2" s="104"/>
      <c r="UDF2" s="104"/>
      <c r="UDG2" s="104"/>
      <c r="UDH2" s="104"/>
      <c r="UDI2" s="104"/>
      <c r="UDJ2" s="104"/>
      <c r="UDK2" s="104"/>
      <c r="UDL2" s="104"/>
      <c r="UDM2" s="104"/>
      <c r="UDN2" s="104"/>
      <c r="UDO2" s="104"/>
      <c r="UDP2" s="104"/>
      <c r="UDQ2" s="104"/>
      <c r="UDR2" s="104"/>
      <c r="UDS2" s="104"/>
      <c r="UDT2" s="104"/>
      <c r="UDU2" s="104"/>
      <c r="UDV2" s="104"/>
      <c r="UDW2" s="104"/>
      <c r="UDX2" s="104"/>
      <c r="UDY2" s="104"/>
      <c r="UDZ2" s="104"/>
      <c r="UEA2" s="104"/>
      <c r="UEB2" s="104"/>
      <c r="UEC2" s="104"/>
      <c r="UED2" s="104"/>
      <c r="UEE2" s="104"/>
      <c r="UEF2" s="104"/>
      <c r="UEG2" s="104"/>
      <c r="UEH2" s="104"/>
      <c r="UEI2" s="104"/>
      <c r="UEJ2" s="104"/>
      <c r="UEK2" s="104"/>
      <c r="UEL2" s="104"/>
      <c r="UEM2" s="104"/>
      <c r="UEN2" s="104"/>
      <c r="UEO2" s="104"/>
      <c r="UEP2" s="104"/>
      <c r="UEQ2" s="104"/>
      <c r="UER2" s="104"/>
      <c r="UES2" s="104"/>
      <c r="UET2" s="104"/>
      <c r="UEU2" s="104"/>
      <c r="UEV2" s="104"/>
      <c r="UEW2" s="104"/>
      <c r="UEX2" s="104"/>
      <c r="UEY2" s="104"/>
      <c r="UEZ2" s="104"/>
      <c r="UFA2" s="104"/>
      <c r="UFB2" s="104"/>
      <c r="UFC2" s="104"/>
      <c r="UFD2" s="104"/>
      <c r="UFE2" s="104"/>
      <c r="UFF2" s="104"/>
      <c r="UFG2" s="104"/>
      <c r="UFH2" s="104"/>
      <c r="UFI2" s="104"/>
      <c r="UFJ2" s="104"/>
      <c r="UFK2" s="104"/>
      <c r="UFL2" s="104"/>
      <c r="UFM2" s="104"/>
      <c r="UFN2" s="104"/>
      <c r="UFO2" s="104"/>
      <c r="UFP2" s="104"/>
      <c r="UFQ2" s="104"/>
      <c r="UFR2" s="104"/>
      <c r="UFS2" s="104"/>
      <c r="UFT2" s="104"/>
      <c r="UFU2" s="104"/>
      <c r="UFV2" s="104"/>
      <c r="UFW2" s="104"/>
      <c r="UFX2" s="104"/>
      <c r="UFY2" s="104"/>
      <c r="UFZ2" s="104"/>
      <c r="UGA2" s="104"/>
      <c r="UGB2" s="104"/>
      <c r="UGC2" s="104"/>
      <c r="UGD2" s="104"/>
      <c r="UGE2" s="104"/>
      <c r="UGF2" s="104"/>
      <c r="UGG2" s="104"/>
      <c r="UGH2" s="104"/>
      <c r="UGI2" s="104"/>
      <c r="UGJ2" s="104"/>
      <c r="UGK2" s="104"/>
      <c r="UGL2" s="104"/>
      <c r="UGM2" s="104"/>
      <c r="UGN2" s="104"/>
      <c r="UGO2" s="104"/>
      <c r="UGP2" s="104"/>
      <c r="UGQ2" s="104"/>
      <c r="UGR2" s="104"/>
      <c r="UGS2" s="104"/>
      <c r="UGT2" s="104"/>
      <c r="UGU2" s="104"/>
      <c r="UGV2" s="104"/>
      <c r="UGW2" s="104"/>
      <c r="UGX2" s="104"/>
      <c r="UGY2" s="104"/>
      <c r="UGZ2" s="104"/>
      <c r="UHA2" s="104"/>
      <c r="UHB2" s="104"/>
      <c r="UHC2" s="104"/>
      <c r="UHD2" s="104"/>
      <c r="UHE2" s="104"/>
      <c r="UHF2" s="104"/>
      <c r="UHG2" s="104"/>
      <c r="UHH2" s="104"/>
      <c r="UHI2" s="104"/>
      <c r="UHJ2" s="104"/>
      <c r="UHK2" s="104"/>
      <c r="UHL2" s="104"/>
      <c r="UHM2" s="104"/>
      <c r="UHN2" s="104"/>
      <c r="UHO2" s="104"/>
      <c r="UHP2" s="104"/>
      <c r="UHQ2" s="104"/>
      <c r="UHR2" s="104"/>
      <c r="UHS2" s="104"/>
      <c r="UHT2" s="104"/>
      <c r="UHU2" s="104"/>
      <c r="UHV2" s="104"/>
      <c r="UHW2" s="104"/>
      <c r="UHX2" s="104"/>
      <c r="UHY2" s="104"/>
      <c r="UHZ2" s="104"/>
      <c r="UIA2" s="104"/>
      <c r="UIB2" s="104"/>
      <c r="UIC2" s="104"/>
      <c r="UID2" s="104"/>
      <c r="UIE2" s="104"/>
      <c r="UIF2" s="104"/>
      <c r="UIG2" s="104"/>
      <c r="UIH2" s="104"/>
      <c r="UII2" s="104"/>
      <c r="UIJ2" s="104"/>
      <c r="UIK2" s="104"/>
      <c r="UIL2" s="104"/>
      <c r="UIM2" s="104"/>
      <c r="UIN2" s="104"/>
      <c r="UIO2" s="104"/>
      <c r="UIP2" s="104"/>
      <c r="UIQ2" s="104"/>
      <c r="UIR2" s="104"/>
      <c r="UIS2" s="104"/>
      <c r="UIT2" s="104"/>
      <c r="UIU2" s="104"/>
      <c r="UIV2" s="104"/>
      <c r="UIW2" s="104"/>
      <c r="UIX2" s="104"/>
      <c r="UIY2" s="104"/>
      <c r="UIZ2" s="104"/>
      <c r="UJA2" s="104"/>
      <c r="UJB2" s="104"/>
      <c r="UJC2" s="104"/>
      <c r="UJD2" s="104"/>
      <c r="UJE2" s="104"/>
      <c r="UJF2" s="104"/>
      <c r="UJG2" s="104"/>
      <c r="UJH2" s="104"/>
      <c r="UJI2" s="104"/>
      <c r="UJJ2" s="104"/>
      <c r="UJK2" s="104"/>
      <c r="UJL2" s="104"/>
      <c r="UJM2" s="104"/>
      <c r="UJN2" s="104"/>
      <c r="UJO2" s="104"/>
      <c r="UJP2" s="104"/>
      <c r="UJQ2" s="104"/>
      <c r="UJR2" s="104"/>
      <c r="UJS2" s="104"/>
      <c r="UJT2" s="104"/>
      <c r="UJU2" s="104"/>
      <c r="UJV2" s="104"/>
      <c r="UJW2" s="104"/>
      <c r="UJX2" s="104"/>
      <c r="UJY2" s="104"/>
      <c r="UJZ2" s="104"/>
      <c r="UKA2" s="104"/>
      <c r="UKB2" s="104"/>
      <c r="UKC2" s="104"/>
      <c r="UKD2" s="104"/>
      <c r="UKE2" s="104"/>
      <c r="UKF2" s="104"/>
      <c r="UKG2" s="104"/>
      <c r="UKH2" s="104"/>
      <c r="UKI2" s="104"/>
      <c r="UKJ2" s="104"/>
      <c r="UKK2" s="104"/>
      <c r="UKL2" s="104"/>
      <c r="UKM2" s="104"/>
      <c r="UKN2" s="104"/>
      <c r="UKO2" s="104"/>
      <c r="UKP2" s="104"/>
      <c r="UKQ2" s="104"/>
      <c r="UKR2" s="104"/>
      <c r="UKS2" s="104"/>
      <c r="UKT2" s="104"/>
      <c r="UKU2" s="104"/>
      <c r="UKV2" s="104"/>
      <c r="UKW2" s="104"/>
      <c r="UKX2" s="104"/>
      <c r="UKY2" s="104"/>
      <c r="UKZ2" s="104"/>
      <c r="ULA2" s="104"/>
      <c r="ULB2" s="104"/>
      <c r="ULC2" s="104"/>
      <c r="ULD2" s="104"/>
      <c r="ULE2" s="104"/>
      <c r="ULF2" s="104"/>
      <c r="ULG2" s="104"/>
      <c r="ULH2" s="104"/>
      <c r="ULI2" s="104"/>
      <c r="ULJ2" s="104"/>
      <c r="ULK2" s="104"/>
      <c r="ULL2" s="104"/>
      <c r="ULM2" s="104"/>
      <c r="ULN2" s="104"/>
      <c r="ULO2" s="104"/>
      <c r="ULP2" s="104"/>
      <c r="ULQ2" s="104"/>
      <c r="ULR2" s="104"/>
      <c r="ULS2" s="104"/>
      <c r="ULT2" s="104"/>
      <c r="ULU2" s="104"/>
      <c r="ULV2" s="104"/>
      <c r="ULW2" s="104"/>
      <c r="ULX2" s="104"/>
      <c r="ULY2" s="104"/>
      <c r="ULZ2" s="104"/>
      <c r="UMA2" s="104"/>
      <c r="UMB2" s="104"/>
      <c r="UMC2" s="104"/>
      <c r="UMD2" s="104"/>
      <c r="UME2" s="104"/>
      <c r="UMF2" s="104"/>
      <c r="UMG2" s="104"/>
      <c r="UMH2" s="104"/>
      <c r="UMI2" s="104"/>
      <c r="UMJ2" s="104"/>
      <c r="UMK2" s="104"/>
      <c r="UML2" s="104"/>
      <c r="UMM2" s="104"/>
      <c r="UMN2" s="104"/>
      <c r="UMO2" s="104"/>
      <c r="UMP2" s="104"/>
      <c r="UMQ2" s="104"/>
      <c r="UMR2" s="104"/>
      <c r="UMS2" s="104"/>
      <c r="UMT2" s="104"/>
      <c r="UMU2" s="104"/>
      <c r="UMV2" s="104"/>
      <c r="UMW2" s="104"/>
      <c r="UMX2" s="104"/>
      <c r="UMY2" s="104"/>
      <c r="UMZ2" s="104"/>
      <c r="UNA2" s="104"/>
      <c r="UNB2" s="104"/>
      <c r="UNC2" s="104"/>
      <c r="UND2" s="104"/>
      <c r="UNE2" s="104"/>
      <c r="UNF2" s="104"/>
      <c r="UNG2" s="104"/>
      <c r="UNH2" s="104"/>
      <c r="UNI2" s="104"/>
      <c r="UNJ2" s="104"/>
      <c r="UNK2" s="104"/>
      <c r="UNL2" s="104"/>
      <c r="UNM2" s="104"/>
      <c r="UNN2" s="104"/>
      <c r="UNO2" s="104"/>
      <c r="UNP2" s="104"/>
      <c r="UNQ2" s="104"/>
      <c r="UNR2" s="104"/>
      <c r="UNS2" s="104"/>
      <c r="UNT2" s="104"/>
      <c r="UNU2" s="104"/>
      <c r="UNV2" s="104"/>
      <c r="UNW2" s="104"/>
      <c r="UNX2" s="104"/>
      <c r="UNY2" s="104"/>
      <c r="UNZ2" s="104"/>
      <c r="UOA2" s="104"/>
      <c r="UOB2" s="104"/>
      <c r="UOC2" s="104"/>
      <c r="UOD2" s="104"/>
      <c r="UOE2" s="104"/>
      <c r="UOF2" s="104"/>
      <c r="UOG2" s="104"/>
      <c r="UOH2" s="104"/>
      <c r="UOI2" s="104"/>
      <c r="UOJ2" s="104"/>
      <c r="UOK2" s="104"/>
      <c r="UOL2" s="104"/>
      <c r="UOM2" s="104"/>
      <c r="UON2" s="104"/>
      <c r="UOO2" s="104"/>
      <c r="UOP2" s="104"/>
      <c r="UOQ2" s="104"/>
      <c r="UOR2" s="104"/>
      <c r="UOS2" s="104"/>
      <c r="UOT2" s="104"/>
      <c r="UOU2" s="104"/>
      <c r="UOV2" s="104"/>
      <c r="UOW2" s="104"/>
      <c r="UOX2" s="104"/>
      <c r="UOY2" s="104"/>
      <c r="UOZ2" s="104"/>
      <c r="UPA2" s="104"/>
      <c r="UPB2" s="104"/>
      <c r="UPC2" s="104"/>
      <c r="UPD2" s="104"/>
      <c r="UPE2" s="104"/>
      <c r="UPF2" s="104"/>
      <c r="UPG2" s="104"/>
      <c r="UPH2" s="104"/>
      <c r="UPI2" s="104"/>
      <c r="UPJ2" s="104"/>
      <c r="UPK2" s="104"/>
      <c r="UPL2" s="104"/>
      <c r="UPM2" s="104"/>
      <c r="UPN2" s="104"/>
      <c r="UPO2" s="104"/>
      <c r="UPP2" s="104"/>
      <c r="UPQ2" s="104"/>
      <c r="UPR2" s="104"/>
      <c r="UPS2" s="104"/>
      <c r="UPT2" s="104"/>
      <c r="UPU2" s="104"/>
      <c r="UPV2" s="104"/>
      <c r="UPW2" s="104"/>
      <c r="UPX2" s="104"/>
      <c r="UPY2" s="104"/>
      <c r="UPZ2" s="104"/>
      <c r="UQA2" s="104"/>
      <c r="UQB2" s="104"/>
      <c r="UQC2" s="104"/>
      <c r="UQD2" s="104"/>
      <c r="UQE2" s="104"/>
      <c r="UQF2" s="104"/>
      <c r="UQG2" s="104"/>
      <c r="UQH2" s="104"/>
      <c r="UQI2" s="104"/>
      <c r="UQJ2" s="104"/>
      <c r="UQK2" s="104"/>
      <c r="UQL2" s="104"/>
      <c r="UQM2" s="104"/>
      <c r="UQN2" s="104"/>
      <c r="UQO2" s="104"/>
      <c r="UQP2" s="104"/>
      <c r="UQQ2" s="104"/>
      <c r="UQR2" s="104"/>
      <c r="UQS2" s="104"/>
      <c r="UQT2" s="104"/>
      <c r="UQU2" s="104"/>
      <c r="UQV2" s="104"/>
      <c r="UQW2" s="104"/>
      <c r="UQX2" s="104"/>
      <c r="UQY2" s="104"/>
      <c r="UQZ2" s="104"/>
      <c r="URA2" s="104"/>
      <c r="URB2" s="104"/>
      <c r="URC2" s="104"/>
      <c r="URD2" s="104"/>
      <c r="URE2" s="104"/>
      <c r="URF2" s="104"/>
      <c r="URG2" s="104"/>
      <c r="URH2" s="104"/>
      <c r="URI2" s="104"/>
      <c r="URJ2" s="104"/>
      <c r="URK2" s="104"/>
      <c r="URL2" s="104"/>
      <c r="URM2" s="104"/>
      <c r="URN2" s="104"/>
      <c r="URO2" s="104"/>
      <c r="URP2" s="104"/>
      <c r="URQ2" s="104"/>
      <c r="URR2" s="104"/>
      <c r="URS2" s="104"/>
      <c r="URT2" s="104"/>
      <c r="URU2" s="104"/>
      <c r="URV2" s="104"/>
      <c r="URW2" s="104"/>
      <c r="URX2" s="104"/>
      <c r="URY2" s="104"/>
      <c r="URZ2" s="104"/>
      <c r="USA2" s="104"/>
      <c r="USB2" s="104"/>
      <c r="USC2" s="104"/>
      <c r="USD2" s="104"/>
      <c r="USE2" s="104"/>
      <c r="USF2" s="104"/>
      <c r="USG2" s="104"/>
      <c r="USH2" s="104"/>
      <c r="USI2" s="104"/>
      <c r="USJ2" s="104"/>
      <c r="USK2" s="104"/>
      <c r="USL2" s="104"/>
      <c r="USM2" s="104"/>
      <c r="USN2" s="104"/>
      <c r="USO2" s="104"/>
      <c r="USP2" s="104"/>
      <c r="USQ2" s="104"/>
      <c r="USR2" s="104"/>
      <c r="USS2" s="104"/>
      <c r="UST2" s="104"/>
      <c r="USU2" s="104"/>
      <c r="USV2" s="104"/>
      <c r="USW2" s="104"/>
      <c r="USX2" s="104"/>
      <c r="USY2" s="104"/>
      <c r="USZ2" s="104"/>
      <c r="UTA2" s="104"/>
      <c r="UTB2" s="104"/>
      <c r="UTC2" s="104"/>
      <c r="UTD2" s="104"/>
      <c r="UTE2" s="104"/>
      <c r="UTF2" s="104"/>
      <c r="UTG2" s="104"/>
      <c r="UTH2" s="104"/>
      <c r="UTI2" s="104"/>
      <c r="UTJ2" s="104"/>
      <c r="UTK2" s="104"/>
      <c r="UTL2" s="104"/>
      <c r="UTM2" s="104"/>
      <c r="UTN2" s="104"/>
      <c r="UTO2" s="104"/>
      <c r="UTP2" s="104"/>
      <c r="UTQ2" s="104"/>
      <c r="UTR2" s="104"/>
      <c r="UTS2" s="104"/>
      <c r="UTT2" s="104"/>
      <c r="UTU2" s="104"/>
      <c r="UTV2" s="104"/>
      <c r="UTW2" s="104"/>
      <c r="UTX2" s="104"/>
      <c r="UTY2" s="104"/>
      <c r="UTZ2" s="104"/>
      <c r="UUA2" s="104"/>
      <c r="UUB2" s="104"/>
      <c r="UUC2" s="104"/>
      <c r="UUD2" s="104"/>
      <c r="UUE2" s="104"/>
      <c r="UUF2" s="104"/>
      <c r="UUG2" s="104"/>
      <c r="UUH2" s="104"/>
      <c r="UUI2" s="104"/>
      <c r="UUJ2" s="104"/>
      <c r="UUK2" s="104"/>
      <c r="UUL2" s="104"/>
      <c r="UUM2" s="104"/>
      <c r="UUN2" s="104"/>
      <c r="UUO2" s="104"/>
      <c r="UUP2" s="104"/>
      <c r="UUQ2" s="104"/>
      <c r="UUR2" s="104"/>
      <c r="UUS2" s="104"/>
      <c r="UUT2" s="104"/>
      <c r="UUU2" s="104"/>
      <c r="UUV2" s="104"/>
      <c r="UUW2" s="104"/>
      <c r="UUX2" s="104"/>
      <c r="UUY2" s="104"/>
      <c r="UUZ2" s="104"/>
      <c r="UVA2" s="104"/>
      <c r="UVB2" s="104"/>
      <c r="UVC2" s="104"/>
      <c r="UVD2" s="104"/>
      <c r="UVE2" s="104"/>
      <c r="UVF2" s="104"/>
      <c r="UVG2" s="104"/>
      <c r="UVH2" s="104"/>
      <c r="UVI2" s="104"/>
      <c r="UVJ2" s="104"/>
      <c r="UVK2" s="104"/>
      <c r="UVL2" s="104"/>
      <c r="UVM2" s="104"/>
      <c r="UVN2" s="104"/>
      <c r="UVO2" s="104"/>
      <c r="UVP2" s="104"/>
      <c r="UVQ2" s="104"/>
      <c r="UVR2" s="104"/>
      <c r="UVS2" s="104"/>
      <c r="UVT2" s="104"/>
      <c r="UVU2" s="104"/>
      <c r="UVV2" s="104"/>
      <c r="UVW2" s="104"/>
      <c r="UVX2" s="104"/>
      <c r="UVY2" s="104"/>
      <c r="UVZ2" s="104"/>
      <c r="UWA2" s="104"/>
      <c r="UWB2" s="104"/>
      <c r="UWC2" s="104"/>
      <c r="UWD2" s="104"/>
      <c r="UWE2" s="104"/>
      <c r="UWF2" s="104"/>
      <c r="UWG2" s="104"/>
      <c r="UWH2" s="104"/>
      <c r="UWI2" s="104"/>
      <c r="UWJ2" s="104"/>
      <c r="UWK2" s="104"/>
      <c r="UWL2" s="104"/>
      <c r="UWM2" s="104"/>
      <c r="UWN2" s="104"/>
      <c r="UWO2" s="104"/>
      <c r="UWP2" s="104"/>
      <c r="UWQ2" s="104"/>
      <c r="UWR2" s="104"/>
      <c r="UWS2" s="104"/>
      <c r="UWT2" s="104"/>
      <c r="UWU2" s="104"/>
      <c r="UWV2" s="104"/>
      <c r="UWW2" s="104"/>
      <c r="UWX2" s="104"/>
      <c r="UWY2" s="104"/>
      <c r="UWZ2" s="104"/>
      <c r="UXA2" s="104"/>
      <c r="UXB2" s="104"/>
      <c r="UXC2" s="104"/>
      <c r="UXD2" s="104"/>
      <c r="UXE2" s="104"/>
      <c r="UXF2" s="104"/>
      <c r="UXG2" s="104"/>
      <c r="UXH2" s="104"/>
      <c r="UXI2" s="104"/>
      <c r="UXJ2" s="104"/>
      <c r="UXK2" s="104"/>
      <c r="UXL2" s="104"/>
      <c r="UXM2" s="104"/>
      <c r="UXN2" s="104"/>
      <c r="UXO2" s="104"/>
      <c r="UXP2" s="104"/>
      <c r="UXQ2" s="104"/>
      <c r="UXR2" s="104"/>
      <c r="UXS2" s="104"/>
      <c r="UXT2" s="104"/>
      <c r="UXU2" s="104"/>
      <c r="UXV2" s="104"/>
      <c r="UXW2" s="104"/>
      <c r="UXX2" s="104"/>
      <c r="UXY2" s="104"/>
      <c r="UXZ2" s="104"/>
      <c r="UYA2" s="104"/>
      <c r="UYB2" s="104"/>
      <c r="UYC2" s="104"/>
      <c r="UYD2" s="104"/>
      <c r="UYE2" s="104"/>
      <c r="UYF2" s="104"/>
      <c r="UYG2" s="104"/>
      <c r="UYH2" s="104"/>
      <c r="UYI2" s="104"/>
      <c r="UYJ2" s="104"/>
      <c r="UYK2" s="104"/>
      <c r="UYL2" s="104"/>
      <c r="UYM2" s="104"/>
      <c r="UYN2" s="104"/>
      <c r="UYO2" s="104"/>
      <c r="UYP2" s="104"/>
      <c r="UYQ2" s="104"/>
      <c r="UYR2" s="104"/>
      <c r="UYS2" s="104"/>
      <c r="UYT2" s="104"/>
      <c r="UYU2" s="104"/>
      <c r="UYV2" s="104"/>
      <c r="UYW2" s="104"/>
      <c r="UYX2" s="104"/>
      <c r="UYY2" s="104"/>
      <c r="UYZ2" s="104"/>
      <c r="UZA2" s="104"/>
      <c r="UZB2" s="104"/>
      <c r="UZC2" s="104"/>
      <c r="UZD2" s="104"/>
      <c r="UZE2" s="104"/>
      <c r="UZF2" s="104"/>
      <c r="UZG2" s="104"/>
      <c r="UZH2" s="104"/>
      <c r="UZI2" s="104"/>
      <c r="UZJ2" s="104"/>
      <c r="UZK2" s="104"/>
      <c r="UZL2" s="104"/>
      <c r="UZM2" s="104"/>
      <c r="UZN2" s="104"/>
      <c r="UZO2" s="104"/>
      <c r="UZP2" s="104"/>
      <c r="UZQ2" s="104"/>
      <c r="UZR2" s="104"/>
      <c r="UZS2" s="104"/>
      <c r="UZT2" s="104"/>
      <c r="UZU2" s="104"/>
      <c r="UZV2" s="104"/>
      <c r="UZW2" s="104"/>
      <c r="UZX2" s="104"/>
      <c r="UZY2" s="104"/>
      <c r="UZZ2" s="104"/>
      <c r="VAA2" s="104"/>
      <c r="VAB2" s="104"/>
      <c r="VAC2" s="104"/>
      <c r="VAD2" s="104"/>
      <c r="VAE2" s="104"/>
      <c r="VAF2" s="104"/>
      <c r="VAG2" s="104"/>
      <c r="VAH2" s="104"/>
      <c r="VAI2" s="104"/>
      <c r="VAJ2" s="104"/>
      <c r="VAK2" s="104"/>
      <c r="VAL2" s="104"/>
      <c r="VAM2" s="104"/>
      <c r="VAN2" s="104"/>
      <c r="VAO2" s="104"/>
      <c r="VAP2" s="104"/>
      <c r="VAQ2" s="104"/>
      <c r="VAR2" s="104"/>
      <c r="VAS2" s="104"/>
      <c r="VAT2" s="104"/>
      <c r="VAU2" s="104"/>
      <c r="VAV2" s="104"/>
      <c r="VAW2" s="104"/>
      <c r="VAX2" s="104"/>
      <c r="VAY2" s="104"/>
      <c r="VAZ2" s="104"/>
      <c r="VBA2" s="104"/>
      <c r="VBB2" s="104"/>
      <c r="VBC2" s="104"/>
      <c r="VBD2" s="104"/>
      <c r="VBE2" s="104"/>
      <c r="VBF2" s="104"/>
      <c r="VBG2" s="104"/>
      <c r="VBH2" s="104"/>
      <c r="VBI2" s="104"/>
      <c r="VBJ2" s="104"/>
      <c r="VBK2" s="104"/>
      <c r="VBL2" s="104"/>
      <c r="VBM2" s="104"/>
      <c r="VBN2" s="104"/>
      <c r="VBO2" s="104"/>
      <c r="VBP2" s="104"/>
      <c r="VBQ2" s="104"/>
      <c r="VBR2" s="104"/>
      <c r="VBS2" s="104"/>
      <c r="VBT2" s="104"/>
      <c r="VBU2" s="104"/>
      <c r="VBV2" s="104"/>
      <c r="VBW2" s="104"/>
      <c r="VBX2" s="104"/>
      <c r="VBY2" s="104"/>
      <c r="VBZ2" s="104"/>
      <c r="VCA2" s="104"/>
      <c r="VCB2" s="104"/>
      <c r="VCC2" s="104"/>
      <c r="VCD2" s="104"/>
      <c r="VCE2" s="104"/>
      <c r="VCF2" s="104"/>
      <c r="VCG2" s="104"/>
      <c r="VCH2" s="104"/>
      <c r="VCI2" s="104"/>
      <c r="VCJ2" s="104"/>
      <c r="VCK2" s="104"/>
      <c r="VCL2" s="104"/>
      <c r="VCM2" s="104"/>
      <c r="VCN2" s="104"/>
      <c r="VCO2" s="104"/>
      <c r="VCP2" s="104"/>
      <c r="VCQ2" s="104"/>
      <c r="VCR2" s="104"/>
      <c r="VCS2" s="104"/>
      <c r="VCT2" s="104"/>
      <c r="VCU2" s="104"/>
      <c r="VCV2" s="104"/>
      <c r="VCW2" s="104"/>
      <c r="VCX2" s="104"/>
      <c r="VCY2" s="104"/>
      <c r="VCZ2" s="104"/>
      <c r="VDA2" s="104"/>
      <c r="VDB2" s="104"/>
      <c r="VDC2" s="104"/>
      <c r="VDD2" s="104"/>
      <c r="VDE2" s="104"/>
      <c r="VDF2" s="104"/>
      <c r="VDG2" s="104"/>
      <c r="VDH2" s="104"/>
      <c r="VDI2" s="104"/>
      <c r="VDJ2" s="104"/>
      <c r="VDK2" s="104"/>
      <c r="VDL2" s="104"/>
      <c r="VDM2" s="104"/>
      <c r="VDN2" s="104"/>
      <c r="VDO2" s="104"/>
      <c r="VDP2" s="104"/>
      <c r="VDQ2" s="104"/>
      <c r="VDR2" s="104"/>
      <c r="VDS2" s="104"/>
      <c r="VDT2" s="104"/>
      <c r="VDU2" s="104"/>
      <c r="VDV2" s="104"/>
      <c r="VDW2" s="104"/>
      <c r="VDX2" s="104"/>
      <c r="VDY2" s="104"/>
      <c r="VDZ2" s="104"/>
      <c r="VEA2" s="104"/>
      <c r="VEB2" s="104"/>
      <c r="VEC2" s="104"/>
      <c r="VED2" s="104"/>
      <c r="VEE2" s="104"/>
      <c r="VEF2" s="104"/>
      <c r="VEG2" s="104"/>
      <c r="VEH2" s="104"/>
      <c r="VEI2" s="104"/>
      <c r="VEJ2" s="104"/>
      <c r="VEK2" s="104"/>
      <c r="VEL2" s="104"/>
      <c r="VEM2" s="104"/>
      <c r="VEN2" s="104"/>
      <c r="VEO2" s="104"/>
      <c r="VEP2" s="104"/>
      <c r="VEQ2" s="104"/>
      <c r="VER2" s="104"/>
      <c r="VES2" s="104"/>
      <c r="VET2" s="104"/>
      <c r="VEU2" s="104"/>
      <c r="VEV2" s="104"/>
      <c r="VEW2" s="104"/>
      <c r="VEX2" s="104"/>
      <c r="VEY2" s="104"/>
      <c r="VEZ2" s="104"/>
      <c r="VFA2" s="104"/>
      <c r="VFB2" s="104"/>
      <c r="VFC2" s="104"/>
      <c r="VFD2" s="104"/>
      <c r="VFE2" s="104"/>
      <c r="VFF2" s="104"/>
      <c r="VFG2" s="104"/>
      <c r="VFH2" s="104"/>
      <c r="VFI2" s="104"/>
      <c r="VFJ2" s="104"/>
      <c r="VFK2" s="104"/>
      <c r="VFL2" s="104"/>
      <c r="VFM2" s="104"/>
      <c r="VFN2" s="104"/>
      <c r="VFO2" s="104"/>
      <c r="VFP2" s="104"/>
      <c r="VFQ2" s="104"/>
      <c r="VFR2" s="104"/>
      <c r="VFS2" s="104"/>
      <c r="VFT2" s="104"/>
      <c r="VFU2" s="104"/>
      <c r="VFV2" s="104"/>
      <c r="VFW2" s="104"/>
      <c r="VFX2" s="104"/>
      <c r="VFY2" s="104"/>
      <c r="VFZ2" s="104"/>
      <c r="VGA2" s="104"/>
      <c r="VGB2" s="104"/>
      <c r="VGC2" s="104"/>
      <c r="VGD2" s="104"/>
      <c r="VGE2" s="104"/>
      <c r="VGF2" s="104"/>
      <c r="VGG2" s="104"/>
      <c r="VGH2" s="104"/>
      <c r="VGI2" s="104"/>
      <c r="VGJ2" s="104"/>
      <c r="VGK2" s="104"/>
      <c r="VGL2" s="104"/>
      <c r="VGM2" s="104"/>
      <c r="VGN2" s="104"/>
      <c r="VGO2" s="104"/>
      <c r="VGP2" s="104"/>
      <c r="VGQ2" s="104"/>
      <c r="VGR2" s="104"/>
      <c r="VGS2" s="104"/>
      <c r="VGT2" s="104"/>
      <c r="VGU2" s="104"/>
      <c r="VGV2" s="104"/>
      <c r="VGW2" s="104"/>
      <c r="VGX2" s="104"/>
      <c r="VGY2" s="104"/>
      <c r="VGZ2" s="104"/>
      <c r="VHA2" s="104"/>
      <c r="VHB2" s="104"/>
      <c r="VHC2" s="104"/>
      <c r="VHD2" s="104"/>
      <c r="VHE2" s="104"/>
      <c r="VHF2" s="104"/>
      <c r="VHG2" s="104"/>
      <c r="VHH2" s="104"/>
      <c r="VHI2" s="104"/>
      <c r="VHJ2" s="104"/>
      <c r="VHK2" s="104"/>
      <c r="VHL2" s="104"/>
      <c r="VHM2" s="104"/>
      <c r="VHN2" s="104"/>
      <c r="VHO2" s="104"/>
      <c r="VHP2" s="104"/>
      <c r="VHQ2" s="104"/>
      <c r="VHR2" s="104"/>
      <c r="VHS2" s="104"/>
      <c r="VHT2" s="104"/>
      <c r="VHU2" s="104"/>
      <c r="VHV2" s="104"/>
      <c r="VHW2" s="104"/>
      <c r="VHX2" s="104"/>
      <c r="VHY2" s="104"/>
      <c r="VHZ2" s="104"/>
      <c r="VIA2" s="104"/>
      <c r="VIB2" s="104"/>
      <c r="VIC2" s="104"/>
      <c r="VID2" s="104"/>
      <c r="VIE2" s="104"/>
      <c r="VIF2" s="104"/>
      <c r="VIG2" s="104"/>
      <c r="VIH2" s="104"/>
      <c r="VII2" s="104"/>
      <c r="VIJ2" s="104"/>
      <c r="VIK2" s="104"/>
      <c r="VIL2" s="104"/>
      <c r="VIM2" s="104"/>
      <c r="VIN2" s="104"/>
      <c r="VIO2" s="104"/>
      <c r="VIP2" s="104"/>
      <c r="VIQ2" s="104"/>
      <c r="VIR2" s="104"/>
      <c r="VIS2" s="104"/>
      <c r="VIT2" s="104"/>
      <c r="VIU2" s="104"/>
      <c r="VIV2" s="104"/>
      <c r="VIW2" s="104"/>
      <c r="VIX2" s="104"/>
      <c r="VIY2" s="104"/>
      <c r="VIZ2" s="104"/>
      <c r="VJA2" s="104"/>
      <c r="VJB2" s="104"/>
      <c r="VJC2" s="104"/>
      <c r="VJD2" s="104"/>
      <c r="VJE2" s="104"/>
      <c r="VJF2" s="104"/>
      <c r="VJG2" s="104"/>
      <c r="VJH2" s="104"/>
      <c r="VJI2" s="104"/>
      <c r="VJJ2" s="104"/>
      <c r="VJK2" s="104"/>
      <c r="VJL2" s="104"/>
      <c r="VJM2" s="104"/>
      <c r="VJN2" s="104"/>
      <c r="VJO2" s="104"/>
      <c r="VJP2" s="104"/>
      <c r="VJQ2" s="104"/>
      <c r="VJR2" s="104"/>
      <c r="VJS2" s="104"/>
      <c r="VJT2" s="104"/>
      <c r="VJU2" s="104"/>
      <c r="VJV2" s="104"/>
      <c r="VJW2" s="104"/>
      <c r="VJX2" s="104"/>
      <c r="VJY2" s="104"/>
      <c r="VJZ2" s="104"/>
      <c r="VKA2" s="104"/>
      <c r="VKB2" s="104"/>
      <c r="VKC2" s="104"/>
      <c r="VKD2" s="104"/>
      <c r="VKE2" s="104"/>
      <c r="VKF2" s="104"/>
      <c r="VKG2" s="104"/>
      <c r="VKH2" s="104"/>
      <c r="VKI2" s="104"/>
      <c r="VKJ2" s="104"/>
      <c r="VKK2" s="104"/>
      <c r="VKL2" s="104"/>
      <c r="VKM2" s="104"/>
      <c r="VKN2" s="104"/>
      <c r="VKO2" s="104"/>
      <c r="VKP2" s="104"/>
      <c r="VKQ2" s="104"/>
      <c r="VKR2" s="104"/>
      <c r="VKS2" s="104"/>
      <c r="VKT2" s="104"/>
      <c r="VKU2" s="104"/>
      <c r="VKV2" s="104"/>
      <c r="VKW2" s="104"/>
      <c r="VKX2" s="104"/>
      <c r="VKY2" s="104"/>
      <c r="VKZ2" s="104"/>
      <c r="VLA2" s="104"/>
      <c r="VLB2" s="104"/>
      <c r="VLC2" s="104"/>
      <c r="VLD2" s="104"/>
      <c r="VLE2" s="104"/>
      <c r="VLF2" s="104"/>
      <c r="VLG2" s="104"/>
      <c r="VLH2" s="104"/>
      <c r="VLI2" s="104"/>
      <c r="VLJ2" s="104"/>
      <c r="VLK2" s="104"/>
      <c r="VLL2" s="104"/>
      <c r="VLM2" s="104"/>
      <c r="VLN2" s="104"/>
      <c r="VLO2" s="104"/>
      <c r="VLP2" s="104"/>
      <c r="VLQ2" s="104"/>
      <c r="VLR2" s="104"/>
      <c r="VLS2" s="104"/>
      <c r="VLT2" s="104"/>
      <c r="VLU2" s="104"/>
      <c r="VLV2" s="104"/>
      <c r="VLW2" s="104"/>
      <c r="VLX2" s="104"/>
      <c r="VLY2" s="104"/>
      <c r="VLZ2" s="104"/>
      <c r="VMA2" s="104"/>
      <c r="VMB2" s="104"/>
      <c r="VMC2" s="104"/>
      <c r="VMD2" s="104"/>
      <c r="VME2" s="104"/>
      <c r="VMF2" s="104"/>
      <c r="VMG2" s="104"/>
      <c r="VMH2" s="104"/>
      <c r="VMI2" s="104"/>
      <c r="VMJ2" s="104"/>
      <c r="VMK2" s="104"/>
      <c r="VML2" s="104"/>
      <c r="VMM2" s="104"/>
      <c r="VMN2" s="104"/>
      <c r="VMO2" s="104"/>
      <c r="VMP2" s="104"/>
      <c r="VMQ2" s="104"/>
      <c r="VMR2" s="104"/>
      <c r="VMS2" s="104"/>
      <c r="VMT2" s="104"/>
      <c r="VMU2" s="104"/>
      <c r="VMV2" s="104"/>
      <c r="VMW2" s="104"/>
      <c r="VMX2" s="104"/>
      <c r="VMY2" s="104"/>
      <c r="VMZ2" s="104"/>
      <c r="VNA2" s="104"/>
      <c r="VNB2" s="104"/>
      <c r="VNC2" s="104"/>
      <c r="VND2" s="104"/>
      <c r="VNE2" s="104"/>
      <c r="VNF2" s="104"/>
      <c r="VNG2" s="104"/>
      <c r="VNH2" s="104"/>
      <c r="VNI2" s="104"/>
      <c r="VNJ2" s="104"/>
      <c r="VNK2" s="104"/>
      <c r="VNL2" s="104"/>
      <c r="VNM2" s="104"/>
      <c r="VNN2" s="104"/>
      <c r="VNO2" s="104"/>
      <c r="VNP2" s="104"/>
      <c r="VNQ2" s="104"/>
      <c r="VNR2" s="104"/>
      <c r="VNS2" s="104"/>
      <c r="VNT2" s="104"/>
      <c r="VNU2" s="104"/>
      <c r="VNV2" s="104"/>
      <c r="VNW2" s="104"/>
      <c r="VNX2" s="104"/>
      <c r="VNY2" s="104"/>
      <c r="VNZ2" s="104"/>
      <c r="VOA2" s="104"/>
      <c r="VOB2" s="104"/>
      <c r="VOC2" s="104"/>
      <c r="VOD2" s="104"/>
      <c r="VOE2" s="104"/>
      <c r="VOF2" s="104"/>
      <c r="VOG2" s="104"/>
      <c r="VOH2" s="104"/>
      <c r="VOI2" s="104"/>
      <c r="VOJ2" s="104"/>
      <c r="VOK2" s="104"/>
      <c r="VOL2" s="104"/>
      <c r="VOM2" s="104"/>
      <c r="VON2" s="104"/>
      <c r="VOO2" s="104"/>
      <c r="VOP2" s="104"/>
      <c r="VOQ2" s="104"/>
      <c r="VOR2" s="104"/>
      <c r="VOS2" s="104"/>
      <c r="VOT2" s="104"/>
      <c r="VOU2" s="104"/>
      <c r="VOV2" s="104"/>
      <c r="VOW2" s="104"/>
      <c r="VOX2" s="104"/>
      <c r="VOY2" s="104"/>
      <c r="VOZ2" s="104"/>
      <c r="VPA2" s="104"/>
      <c r="VPB2" s="104"/>
      <c r="VPC2" s="104"/>
      <c r="VPD2" s="104"/>
      <c r="VPE2" s="104"/>
      <c r="VPF2" s="104"/>
      <c r="VPG2" s="104"/>
      <c r="VPH2" s="104"/>
      <c r="VPI2" s="104"/>
      <c r="VPJ2" s="104"/>
      <c r="VPK2" s="104"/>
      <c r="VPL2" s="104"/>
      <c r="VPM2" s="104"/>
      <c r="VPN2" s="104"/>
      <c r="VPO2" s="104"/>
      <c r="VPP2" s="104"/>
      <c r="VPQ2" s="104"/>
      <c r="VPR2" s="104"/>
      <c r="VPS2" s="104"/>
      <c r="VPT2" s="104"/>
      <c r="VPU2" s="104"/>
      <c r="VPV2" s="104"/>
      <c r="VPW2" s="104"/>
      <c r="VPX2" s="104"/>
      <c r="VPY2" s="104"/>
      <c r="VPZ2" s="104"/>
      <c r="VQA2" s="104"/>
      <c r="VQB2" s="104"/>
      <c r="VQC2" s="104"/>
      <c r="VQD2" s="104"/>
      <c r="VQE2" s="104"/>
      <c r="VQF2" s="104"/>
      <c r="VQG2" s="104"/>
      <c r="VQH2" s="104"/>
      <c r="VQI2" s="104"/>
      <c r="VQJ2" s="104"/>
      <c r="VQK2" s="104"/>
      <c r="VQL2" s="104"/>
      <c r="VQM2" s="104"/>
      <c r="VQN2" s="104"/>
      <c r="VQO2" s="104"/>
      <c r="VQP2" s="104"/>
      <c r="VQQ2" s="104"/>
      <c r="VQR2" s="104"/>
      <c r="VQS2" s="104"/>
      <c r="VQT2" s="104"/>
      <c r="VQU2" s="104"/>
      <c r="VQV2" s="104"/>
      <c r="VQW2" s="104"/>
      <c r="VQX2" s="104"/>
      <c r="VQY2" s="104"/>
      <c r="VQZ2" s="104"/>
      <c r="VRA2" s="104"/>
      <c r="VRB2" s="104"/>
      <c r="VRC2" s="104"/>
      <c r="VRD2" s="104"/>
      <c r="VRE2" s="104"/>
      <c r="VRF2" s="104"/>
      <c r="VRG2" s="104"/>
      <c r="VRH2" s="104"/>
      <c r="VRI2" s="104"/>
      <c r="VRJ2" s="104"/>
      <c r="VRK2" s="104"/>
      <c r="VRL2" s="104"/>
      <c r="VRM2" s="104"/>
      <c r="VRN2" s="104"/>
      <c r="VRO2" s="104"/>
      <c r="VRP2" s="104"/>
      <c r="VRQ2" s="104"/>
      <c r="VRR2" s="104"/>
      <c r="VRS2" s="104"/>
      <c r="VRT2" s="104"/>
      <c r="VRU2" s="104"/>
      <c r="VRV2" s="104"/>
      <c r="VRW2" s="104"/>
      <c r="VRX2" s="104"/>
      <c r="VRY2" s="104"/>
      <c r="VRZ2" s="104"/>
      <c r="VSA2" s="104"/>
      <c r="VSB2" s="104"/>
      <c r="VSC2" s="104"/>
      <c r="VSD2" s="104"/>
      <c r="VSE2" s="104"/>
      <c r="VSF2" s="104"/>
      <c r="VSG2" s="104"/>
      <c r="VSH2" s="104"/>
      <c r="VSI2" s="104"/>
      <c r="VSJ2" s="104"/>
      <c r="VSK2" s="104"/>
      <c r="VSL2" s="104"/>
      <c r="VSM2" s="104"/>
      <c r="VSN2" s="104"/>
      <c r="VSO2" s="104"/>
      <c r="VSP2" s="104"/>
      <c r="VSQ2" s="104"/>
      <c r="VSR2" s="104"/>
      <c r="VSS2" s="104"/>
      <c r="VST2" s="104"/>
      <c r="VSU2" s="104"/>
      <c r="VSV2" s="104"/>
      <c r="VSW2" s="104"/>
      <c r="VSX2" s="104"/>
      <c r="VSY2" s="104"/>
      <c r="VSZ2" s="104"/>
      <c r="VTA2" s="104"/>
      <c r="VTB2" s="104"/>
      <c r="VTC2" s="104"/>
      <c r="VTD2" s="104"/>
      <c r="VTE2" s="104"/>
      <c r="VTF2" s="104"/>
      <c r="VTG2" s="104"/>
      <c r="VTH2" s="104"/>
      <c r="VTI2" s="104"/>
      <c r="VTJ2" s="104"/>
      <c r="VTK2" s="104"/>
      <c r="VTL2" s="104"/>
      <c r="VTM2" s="104"/>
      <c r="VTN2" s="104"/>
      <c r="VTO2" s="104"/>
      <c r="VTP2" s="104"/>
      <c r="VTQ2" s="104"/>
      <c r="VTR2" s="104"/>
      <c r="VTS2" s="104"/>
      <c r="VTT2" s="104"/>
      <c r="VTU2" s="104"/>
      <c r="VTV2" s="104"/>
      <c r="VTW2" s="104"/>
      <c r="VTX2" s="104"/>
      <c r="VTY2" s="104"/>
      <c r="VTZ2" s="104"/>
      <c r="VUA2" s="104"/>
      <c r="VUB2" s="104"/>
      <c r="VUC2" s="104"/>
      <c r="VUD2" s="104"/>
      <c r="VUE2" s="104"/>
      <c r="VUF2" s="104"/>
      <c r="VUG2" s="104"/>
      <c r="VUH2" s="104"/>
      <c r="VUI2" s="104"/>
      <c r="VUJ2" s="104"/>
      <c r="VUK2" s="104"/>
      <c r="VUL2" s="104"/>
      <c r="VUM2" s="104"/>
      <c r="VUN2" s="104"/>
      <c r="VUO2" s="104"/>
      <c r="VUP2" s="104"/>
      <c r="VUQ2" s="104"/>
      <c r="VUR2" s="104"/>
      <c r="VUS2" s="104"/>
      <c r="VUT2" s="104"/>
      <c r="VUU2" s="104"/>
      <c r="VUV2" s="104"/>
      <c r="VUW2" s="104"/>
      <c r="VUX2" s="104"/>
      <c r="VUY2" s="104"/>
      <c r="VUZ2" s="104"/>
      <c r="VVA2" s="104"/>
      <c r="VVB2" s="104"/>
      <c r="VVC2" s="104"/>
      <c r="VVD2" s="104"/>
      <c r="VVE2" s="104"/>
      <c r="VVF2" s="104"/>
      <c r="VVG2" s="104"/>
      <c r="VVH2" s="104"/>
      <c r="VVI2" s="104"/>
      <c r="VVJ2" s="104"/>
      <c r="VVK2" s="104"/>
      <c r="VVL2" s="104"/>
      <c r="VVM2" s="104"/>
      <c r="VVN2" s="104"/>
      <c r="VVO2" s="104"/>
      <c r="VVP2" s="104"/>
      <c r="VVQ2" s="104"/>
      <c r="VVR2" s="104"/>
      <c r="VVS2" s="104"/>
      <c r="VVT2" s="104"/>
      <c r="VVU2" s="104"/>
      <c r="VVV2" s="104"/>
      <c r="VVW2" s="104"/>
      <c r="VVX2" s="104"/>
      <c r="VVY2" s="104"/>
      <c r="VVZ2" s="104"/>
      <c r="VWA2" s="104"/>
      <c r="VWB2" s="104"/>
      <c r="VWC2" s="104"/>
      <c r="VWD2" s="104"/>
      <c r="VWE2" s="104"/>
      <c r="VWF2" s="104"/>
      <c r="VWG2" s="104"/>
      <c r="VWH2" s="104"/>
      <c r="VWI2" s="104"/>
      <c r="VWJ2" s="104"/>
      <c r="VWK2" s="104"/>
      <c r="VWL2" s="104"/>
      <c r="VWM2" s="104"/>
      <c r="VWN2" s="104"/>
      <c r="VWO2" s="104"/>
      <c r="VWP2" s="104"/>
      <c r="VWQ2" s="104"/>
      <c r="VWR2" s="104"/>
      <c r="VWS2" s="104"/>
      <c r="VWT2" s="104"/>
      <c r="VWU2" s="104"/>
      <c r="VWV2" s="104"/>
      <c r="VWW2" s="104"/>
      <c r="VWX2" s="104"/>
      <c r="VWY2" s="104"/>
      <c r="VWZ2" s="104"/>
      <c r="VXA2" s="104"/>
      <c r="VXB2" s="104"/>
      <c r="VXC2" s="104"/>
      <c r="VXD2" s="104"/>
      <c r="VXE2" s="104"/>
      <c r="VXF2" s="104"/>
      <c r="VXG2" s="104"/>
      <c r="VXH2" s="104"/>
      <c r="VXI2" s="104"/>
      <c r="VXJ2" s="104"/>
      <c r="VXK2" s="104"/>
      <c r="VXL2" s="104"/>
      <c r="VXM2" s="104"/>
      <c r="VXN2" s="104"/>
      <c r="VXO2" s="104"/>
      <c r="VXP2" s="104"/>
      <c r="VXQ2" s="104"/>
      <c r="VXR2" s="104"/>
      <c r="VXS2" s="104"/>
      <c r="VXT2" s="104"/>
      <c r="VXU2" s="104"/>
      <c r="VXV2" s="104"/>
      <c r="VXW2" s="104"/>
      <c r="VXX2" s="104"/>
      <c r="VXY2" s="104"/>
      <c r="VXZ2" s="104"/>
      <c r="VYA2" s="104"/>
      <c r="VYB2" s="104"/>
      <c r="VYC2" s="104"/>
      <c r="VYD2" s="104"/>
      <c r="VYE2" s="104"/>
      <c r="VYF2" s="104"/>
      <c r="VYG2" s="104"/>
      <c r="VYH2" s="104"/>
      <c r="VYI2" s="104"/>
      <c r="VYJ2" s="104"/>
      <c r="VYK2" s="104"/>
      <c r="VYL2" s="104"/>
      <c r="VYM2" s="104"/>
      <c r="VYN2" s="104"/>
      <c r="VYO2" s="104"/>
      <c r="VYP2" s="104"/>
      <c r="VYQ2" s="104"/>
      <c r="VYR2" s="104"/>
      <c r="VYS2" s="104"/>
      <c r="VYT2" s="104"/>
      <c r="VYU2" s="104"/>
      <c r="VYV2" s="104"/>
      <c r="VYW2" s="104"/>
      <c r="VYX2" s="104"/>
      <c r="VYY2" s="104"/>
      <c r="VYZ2" s="104"/>
      <c r="VZA2" s="104"/>
      <c r="VZB2" s="104"/>
      <c r="VZC2" s="104"/>
      <c r="VZD2" s="104"/>
      <c r="VZE2" s="104"/>
      <c r="VZF2" s="104"/>
      <c r="VZG2" s="104"/>
      <c r="VZH2" s="104"/>
      <c r="VZI2" s="104"/>
      <c r="VZJ2" s="104"/>
      <c r="VZK2" s="104"/>
      <c r="VZL2" s="104"/>
      <c r="VZM2" s="104"/>
      <c r="VZN2" s="104"/>
      <c r="VZO2" s="104"/>
      <c r="VZP2" s="104"/>
      <c r="VZQ2" s="104"/>
      <c r="VZR2" s="104"/>
      <c r="VZS2" s="104"/>
      <c r="VZT2" s="104"/>
      <c r="VZU2" s="104"/>
      <c r="VZV2" s="104"/>
      <c r="VZW2" s="104"/>
      <c r="VZX2" s="104"/>
      <c r="VZY2" s="104"/>
      <c r="VZZ2" s="104"/>
      <c r="WAA2" s="104"/>
      <c r="WAB2" s="104"/>
      <c r="WAC2" s="104"/>
      <c r="WAD2" s="104"/>
      <c r="WAE2" s="104"/>
      <c r="WAF2" s="104"/>
      <c r="WAG2" s="104"/>
      <c r="WAH2" s="104"/>
      <c r="WAI2" s="104"/>
      <c r="WAJ2" s="104"/>
      <c r="WAK2" s="104"/>
      <c r="WAL2" s="104"/>
      <c r="WAM2" s="104"/>
      <c r="WAN2" s="104"/>
      <c r="WAO2" s="104"/>
      <c r="WAP2" s="104"/>
      <c r="WAQ2" s="104"/>
      <c r="WAR2" s="104"/>
      <c r="WAS2" s="104"/>
      <c r="WAT2" s="104"/>
      <c r="WAU2" s="104"/>
      <c r="WAV2" s="104"/>
      <c r="WAW2" s="104"/>
      <c r="WAX2" s="104"/>
      <c r="WAY2" s="104"/>
      <c r="WAZ2" s="104"/>
      <c r="WBA2" s="104"/>
      <c r="WBB2" s="104"/>
      <c r="WBC2" s="104"/>
      <c r="WBD2" s="104"/>
      <c r="WBE2" s="104"/>
      <c r="WBF2" s="104"/>
      <c r="WBG2" s="104"/>
      <c r="WBH2" s="104"/>
      <c r="WBI2" s="104"/>
      <c r="WBJ2" s="104"/>
      <c r="WBK2" s="104"/>
      <c r="WBL2" s="104"/>
      <c r="WBM2" s="104"/>
      <c r="WBN2" s="104"/>
      <c r="WBO2" s="104"/>
      <c r="WBP2" s="104"/>
      <c r="WBQ2" s="104"/>
      <c r="WBR2" s="104"/>
      <c r="WBS2" s="104"/>
      <c r="WBT2" s="104"/>
      <c r="WBU2" s="104"/>
      <c r="WBV2" s="104"/>
      <c r="WBW2" s="104"/>
      <c r="WBX2" s="104"/>
      <c r="WBY2" s="104"/>
      <c r="WBZ2" s="104"/>
      <c r="WCA2" s="104"/>
      <c r="WCB2" s="104"/>
      <c r="WCC2" s="104"/>
      <c r="WCD2" s="104"/>
      <c r="WCE2" s="104"/>
      <c r="WCF2" s="104"/>
      <c r="WCG2" s="104"/>
      <c r="WCH2" s="104"/>
      <c r="WCI2" s="104"/>
      <c r="WCJ2" s="104"/>
      <c r="WCK2" s="104"/>
      <c r="WCL2" s="104"/>
      <c r="WCM2" s="104"/>
      <c r="WCN2" s="104"/>
      <c r="WCO2" s="104"/>
      <c r="WCP2" s="104"/>
      <c r="WCQ2" s="104"/>
      <c r="WCR2" s="104"/>
      <c r="WCS2" s="104"/>
      <c r="WCT2" s="104"/>
      <c r="WCU2" s="104"/>
      <c r="WCV2" s="104"/>
      <c r="WCW2" s="104"/>
      <c r="WCX2" s="104"/>
      <c r="WCY2" s="104"/>
      <c r="WCZ2" s="104"/>
      <c r="WDA2" s="104"/>
      <c r="WDB2" s="104"/>
      <c r="WDC2" s="104"/>
      <c r="WDD2" s="104"/>
      <c r="WDE2" s="104"/>
      <c r="WDF2" s="104"/>
      <c r="WDG2" s="104"/>
      <c r="WDH2" s="104"/>
      <c r="WDI2" s="104"/>
      <c r="WDJ2" s="104"/>
      <c r="WDK2" s="104"/>
      <c r="WDL2" s="104"/>
      <c r="WDM2" s="104"/>
      <c r="WDN2" s="104"/>
      <c r="WDO2" s="104"/>
      <c r="WDP2" s="104"/>
      <c r="WDQ2" s="104"/>
      <c r="WDR2" s="104"/>
      <c r="WDS2" s="104"/>
      <c r="WDT2" s="104"/>
      <c r="WDU2" s="104"/>
      <c r="WDV2" s="104"/>
      <c r="WDW2" s="104"/>
      <c r="WDX2" s="104"/>
      <c r="WDY2" s="104"/>
      <c r="WDZ2" s="104"/>
      <c r="WEA2" s="104"/>
      <c r="WEB2" s="104"/>
      <c r="WEC2" s="104"/>
      <c r="WED2" s="104"/>
      <c r="WEE2" s="104"/>
      <c r="WEF2" s="104"/>
      <c r="WEG2" s="104"/>
      <c r="WEH2" s="104"/>
      <c r="WEI2" s="104"/>
      <c r="WEJ2" s="104"/>
      <c r="WEK2" s="104"/>
      <c r="WEL2" s="104"/>
      <c r="WEM2" s="104"/>
      <c r="WEN2" s="104"/>
      <c r="WEO2" s="104"/>
      <c r="WEP2" s="104"/>
      <c r="WEQ2" s="104"/>
      <c r="WER2" s="104"/>
      <c r="WES2" s="104"/>
      <c r="WET2" s="104"/>
      <c r="WEU2" s="104"/>
      <c r="WEV2" s="104"/>
      <c r="WEW2" s="104"/>
      <c r="WEX2" s="104"/>
      <c r="WEY2" s="104"/>
      <c r="WEZ2" s="104"/>
      <c r="WFA2" s="104"/>
      <c r="WFB2" s="104"/>
      <c r="WFC2" s="104"/>
      <c r="WFD2" s="104"/>
      <c r="WFE2" s="104"/>
      <c r="WFF2" s="104"/>
      <c r="WFG2" s="104"/>
      <c r="WFH2" s="104"/>
      <c r="WFI2" s="104"/>
      <c r="WFJ2" s="104"/>
      <c r="WFK2" s="104"/>
      <c r="WFL2" s="104"/>
      <c r="WFM2" s="104"/>
      <c r="WFN2" s="104"/>
      <c r="WFO2" s="104"/>
      <c r="WFP2" s="104"/>
      <c r="WFQ2" s="104"/>
      <c r="WFR2" s="104"/>
      <c r="WFS2" s="104"/>
      <c r="WFT2" s="104"/>
      <c r="WFU2" s="104"/>
      <c r="WFV2" s="104"/>
      <c r="WFW2" s="104"/>
      <c r="WFX2" s="104"/>
      <c r="WFY2" s="104"/>
      <c r="WFZ2" s="104"/>
      <c r="WGA2" s="104"/>
      <c r="WGB2" s="104"/>
      <c r="WGC2" s="104"/>
      <c r="WGD2" s="104"/>
      <c r="WGE2" s="104"/>
      <c r="WGF2" s="104"/>
      <c r="WGG2" s="104"/>
      <c r="WGH2" s="104"/>
      <c r="WGI2" s="104"/>
      <c r="WGJ2" s="104"/>
      <c r="WGK2" s="104"/>
      <c r="WGL2" s="104"/>
      <c r="WGM2" s="104"/>
      <c r="WGN2" s="104"/>
      <c r="WGO2" s="104"/>
      <c r="WGP2" s="104"/>
      <c r="WGQ2" s="104"/>
      <c r="WGR2" s="104"/>
      <c r="WGS2" s="104"/>
      <c r="WGT2" s="104"/>
      <c r="WGU2" s="104"/>
      <c r="WGV2" s="104"/>
      <c r="WGW2" s="104"/>
      <c r="WGX2" s="104"/>
      <c r="WGY2" s="104"/>
      <c r="WGZ2" s="104"/>
      <c r="WHA2" s="104"/>
      <c r="WHB2" s="104"/>
      <c r="WHC2" s="104"/>
      <c r="WHD2" s="104"/>
      <c r="WHE2" s="104"/>
      <c r="WHF2" s="104"/>
      <c r="WHG2" s="104"/>
      <c r="WHH2" s="104"/>
      <c r="WHI2" s="104"/>
      <c r="WHJ2" s="104"/>
      <c r="WHK2" s="104"/>
      <c r="WHL2" s="104"/>
      <c r="WHM2" s="104"/>
      <c r="WHN2" s="104"/>
      <c r="WHO2" s="104"/>
      <c r="WHP2" s="104"/>
      <c r="WHQ2" s="104"/>
      <c r="WHR2" s="104"/>
      <c r="WHS2" s="104"/>
      <c r="WHT2" s="104"/>
      <c r="WHU2" s="104"/>
      <c r="WHV2" s="104"/>
      <c r="WHW2" s="104"/>
      <c r="WHX2" s="104"/>
      <c r="WHY2" s="104"/>
      <c r="WHZ2" s="104"/>
      <c r="WIA2" s="104"/>
      <c r="WIB2" s="104"/>
      <c r="WIC2" s="104"/>
      <c r="WID2" s="104"/>
      <c r="WIE2" s="104"/>
      <c r="WIF2" s="104"/>
      <c r="WIG2" s="104"/>
      <c r="WIH2" s="104"/>
      <c r="WII2" s="104"/>
      <c r="WIJ2" s="104"/>
      <c r="WIK2" s="104"/>
      <c r="WIL2" s="104"/>
      <c r="WIM2" s="104"/>
      <c r="WIN2" s="104"/>
      <c r="WIO2" s="104"/>
      <c r="WIP2" s="104"/>
      <c r="WIQ2" s="104"/>
      <c r="WIR2" s="104"/>
      <c r="WIS2" s="104"/>
      <c r="WIT2" s="104"/>
      <c r="WIU2" s="104"/>
      <c r="WIV2" s="104"/>
      <c r="WIW2" s="104"/>
      <c r="WIX2" s="104"/>
      <c r="WIY2" s="104"/>
      <c r="WIZ2" s="104"/>
      <c r="WJA2" s="104"/>
      <c r="WJB2" s="104"/>
      <c r="WJC2" s="104"/>
      <c r="WJD2" s="104"/>
      <c r="WJE2" s="104"/>
      <c r="WJF2" s="104"/>
      <c r="WJG2" s="104"/>
      <c r="WJH2" s="104"/>
      <c r="WJI2" s="104"/>
      <c r="WJJ2" s="104"/>
      <c r="WJK2" s="104"/>
      <c r="WJL2" s="104"/>
      <c r="WJM2" s="104"/>
      <c r="WJN2" s="104"/>
      <c r="WJO2" s="104"/>
      <c r="WJP2" s="104"/>
      <c r="WJQ2" s="104"/>
      <c r="WJR2" s="104"/>
      <c r="WJS2" s="104"/>
      <c r="WJT2" s="104"/>
      <c r="WJU2" s="104"/>
      <c r="WJV2" s="104"/>
      <c r="WJW2" s="104"/>
      <c r="WJX2" s="104"/>
      <c r="WJY2" s="104"/>
      <c r="WJZ2" s="104"/>
      <c r="WKA2" s="104"/>
      <c r="WKB2" s="104"/>
      <c r="WKC2" s="104"/>
      <c r="WKD2" s="104"/>
      <c r="WKE2" s="104"/>
      <c r="WKF2" s="104"/>
      <c r="WKG2" s="104"/>
      <c r="WKH2" s="104"/>
      <c r="WKI2" s="104"/>
      <c r="WKJ2" s="104"/>
      <c r="WKK2" s="104"/>
      <c r="WKL2" s="104"/>
      <c r="WKM2" s="104"/>
      <c r="WKN2" s="104"/>
      <c r="WKO2" s="104"/>
      <c r="WKP2" s="104"/>
      <c r="WKQ2" s="104"/>
      <c r="WKR2" s="104"/>
      <c r="WKS2" s="104"/>
      <c r="WKT2" s="104"/>
      <c r="WKU2" s="104"/>
      <c r="WKV2" s="104"/>
      <c r="WKW2" s="104"/>
      <c r="WKX2" s="104"/>
      <c r="WKY2" s="104"/>
      <c r="WKZ2" s="104"/>
      <c r="WLA2" s="104"/>
      <c r="WLB2" s="104"/>
      <c r="WLC2" s="104"/>
      <c r="WLD2" s="104"/>
      <c r="WLE2" s="104"/>
      <c r="WLF2" s="104"/>
      <c r="WLG2" s="104"/>
      <c r="WLH2" s="104"/>
      <c r="WLI2" s="104"/>
      <c r="WLJ2" s="104"/>
      <c r="WLK2" s="104"/>
      <c r="WLL2" s="104"/>
      <c r="WLM2" s="104"/>
      <c r="WLN2" s="104"/>
      <c r="WLO2" s="104"/>
      <c r="WLP2" s="104"/>
      <c r="WLQ2" s="104"/>
      <c r="WLR2" s="104"/>
      <c r="WLS2" s="104"/>
      <c r="WLT2" s="104"/>
      <c r="WLU2" s="104"/>
      <c r="WLV2" s="104"/>
      <c r="WLW2" s="104"/>
      <c r="WLX2" s="104"/>
      <c r="WLY2" s="104"/>
      <c r="WLZ2" s="104"/>
      <c r="WMA2" s="104"/>
      <c r="WMB2" s="104"/>
      <c r="WMC2" s="104"/>
      <c r="WMD2" s="104"/>
      <c r="WME2" s="104"/>
      <c r="WMF2" s="104"/>
      <c r="WMG2" s="104"/>
      <c r="WMH2" s="104"/>
      <c r="WMI2" s="104"/>
      <c r="WMJ2" s="104"/>
      <c r="WMK2" s="104"/>
      <c r="WML2" s="104"/>
      <c r="WMM2" s="104"/>
      <c r="WMN2" s="104"/>
      <c r="WMO2" s="104"/>
      <c r="WMP2" s="104"/>
      <c r="WMQ2" s="104"/>
      <c r="WMR2" s="104"/>
      <c r="WMS2" s="104"/>
      <c r="WMT2" s="104"/>
      <c r="WMU2" s="104"/>
      <c r="WMV2" s="104"/>
      <c r="WMW2" s="104"/>
      <c r="WMX2" s="104"/>
      <c r="WMY2" s="104"/>
      <c r="WMZ2" s="104"/>
      <c r="WNA2" s="104"/>
      <c r="WNB2" s="104"/>
      <c r="WNC2" s="104"/>
      <c r="WND2" s="104"/>
      <c r="WNE2" s="104"/>
      <c r="WNF2" s="104"/>
      <c r="WNG2" s="104"/>
      <c r="WNH2" s="104"/>
      <c r="WNI2" s="104"/>
      <c r="WNJ2" s="104"/>
      <c r="WNK2" s="104"/>
      <c r="WNL2" s="104"/>
      <c r="WNM2" s="104"/>
      <c r="WNN2" s="104"/>
      <c r="WNO2" s="104"/>
      <c r="WNP2" s="104"/>
      <c r="WNQ2" s="104"/>
      <c r="WNR2" s="104"/>
      <c r="WNS2" s="104"/>
      <c r="WNT2" s="104"/>
      <c r="WNU2" s="104"/>
      <c r="WNV2" s="104"/>
      <c r="WNW2" s="104"/>
      <c r="WNX2" s="104"/>
      <c r="WNY2" s="104"/>
      <c r="WNZ2" s="104"/>
      <c r="WOA2" s="104"/>
      <c r="WOB2" s="104"/>
      <c r="WOC2" s="104"/>
      <c r="WOD2" s="104"/>
      <c r="WOE2" s="104"/>
      <c r="WOF2" s="104"/>
      <c r="WOG2" s="104"/>
      <c r="WOH2" s="104"/>
      <c r="WOI2" s="104"/>
      <c r="WOJ2" s="104"/>
      <c r="WOK2" s="104"/>
      <c r="WOL2" s="104"/>
      <c r="WOM2" s="104"/>
      <c r="WON2" s="104"/>
      <c r="WOO2" s="104"/>
      <c r="WOP2" s="104"/>
      <c r="WOQ2" s="104"/>
      <c r="WOR2" s="104"/>
      <c r="WOS2" s="104"/>
      <c r="WOT2" s="104"/>
      <c r="WOU2" s="104"/>
      <c r="WOV2" s="104"/>
      <c r="WOW2" s="104"/>
      <c r="WOX2" s="104"/>
      <c r="WOY2" s="104"/>
      <c r="WOZ2" s="104"/>
      <c r="WPA2" s="104"/>
      <c r="WPB2" s="104"/>
      <c r="WPC2" s="104"/>
      <c r="WPD2" s="104"/>
      <c r="WPE2" s="104"/>
      <c r="WPF2" s="104"/>
      <c r="WPG2" s="104"/>
    </row>
    <row r="3" spans="2:15971" ht="3.75" customHeight="1" thickBot="1" x14ac:dyDescent="0.3"/>
    <row r="4" spans="2:15971" ht="12.75" thickBot="1" x14ac:dyDescent="0.3">
      <c r="B4" s="220" t="s">
        <v>50</v>
      </c>
      <c r="C4" s="220"/>
      <c r="D4" s="113">
        <v>42037</v>
      </c>
      <c r="E4" s="96" t="str">
        <f>WEEKNUM($D$4) &amp; "th"</f>
        <v>6th</v>
      </c>
      <c r="F4" s="77"/>
      <c r="G4" s="77"/>
    </row>
    <row r="5" spans="2:15971" ht="3" customHeight="1" thickBot="1" x14ac:dyDescent="0.3">
      <c r="B5" s="4"/>
      <c r="G5" s="4"/>
    </row>
    <row r="6" spans="2:15971" ht="14.25" customHeight="1" thickBot="1" x14ac:dyDescent="0.3">
      <c r="B6" s="221" t="s">
        <v>56</v>
      </c>
      <c r="C6" s="221"/>
      <c r="D6" s="95">
        <f ca="1">TODAY()</f>
        <v>42115</v>
      </c>
      <c r="E6" s="96" t="str">
        <f ca="1">WEEKNUM($D$6) &amp; "th"</f>
        <v>17th</v>
      </c>
      <c r="F6" s="78"/>
      <c r="G6" s="78"/>
      <c r="W6" s="97"/>
    </row>
    <row r="7" spans="2:15971" ht="3.75" customHeight="1" thickBot="1" x14ac:dyDescent="0.3">
      <c r="B7" s="47"/>
      <c r="E7" s="47"/>
      <c r="W7" s="131"/>
    </row>
    <row r="8" spans="2:15971" s="4" customFormat="1" ht="12.75" thickBot="1" x14ac:dyDescent="0.3">
      <c r="B8" s="222" t="s">
        <v>54</v>
      </c>
      <c r="C8" s="222"/>
      <c r="D8" s="87">
        <v>42338</v>
      </c>
      <c r="E8" s="96" t="str">
        <f>WEEKNUM($D$8) &amp; "th"</f>
        <v>49th</v>
      </c>
      <c r="G8" s="106"/>
      <c r="J8" s="3"/>
      <c r="M8" s="3"/>
      <c r="V8" s="101"/>
      <c r="W8" s="99"/>
    </row>
    <row r="9" spans="2:15971" ht="3.75" customHeight="1" x14ac:dyDescent="0.25"/>
    <row r="10" spans="2:15971" ht="13.5" customHeight="1" x14ac:dyDescent="0.25">
      <c r="B10" s="217" t="s">
        <v>75</v>
      </c>
      <c r="C10" s="218"/>
      <c r="D10" s="218"/>
      <c r="E10" s="218"/>
      <c r="F10" s="218"/>
      <c r="G10" s="218"/>
      <c r="H10" s="218"/>
      <c r="I10" s="218"/>
      <c r="J10" s="219"/>
      <c r="K10" s="215" t="s">
        <v>2</v>
      </c>
      <c r="L10" s="215"/>
      <c r="M10" s="215"/>
      <c r="N10" s="215"/>
      <c r="O10" s="215"/>
      <c r="P10" s="223" t="s">
        <v>3</v>
      </c>
      <c r="Q10" s="224"/>
      <c r="R10" s="224"/>
      <c r="S10" s="224"/>
      <c r="T10" s="224"/>
      <c r="U10" s="230" t="s">
        <v>58</v>
      </c>
      <c r="V10" s="231"/>
      <c r="W10" s="231"/>
    </row>
    <row r="11" spans="2:15971" ht="13.5" customHeight="1" x14ac:dyDescent="0.25">
      <c r="B11" s="227" t="s">
        <v>53</v>
      </c>
      <c r="C11" s="212" t="s">
        <v>52</v>
      </c>
      <c r="D11" s="212"/>
      <c r="E11" s="212"/>
      <c r="F11" s="212"/>
      <c r="G11" s="212"/>
      <c r="H11" s="212"/>
      <c r="I11" s="212"/>
      <c r="J11" s="210" t="s">
        <v>0</v>
      </c>
      <c r="K11" s="216"/>
      <c r="L11" s="216"/>
      <c r="M11" s="216"/>
      <c r="N11" s="216"/>
      <c r="O11" s="216"/>
      <c r="P11" s="225"/>
      <c r="Q11" s="226"/>
      <c r="R11" s="226"/>
      <c r="S11" s="226"/>
      <c r="T11" s="226"/>
      <c r="U11" s="233"/>
      <c r="V11" s="234"/>
      <c r="W11" s="234"/>
    </row>
    <row r="12" spans="2:15971" s="2" customFormat="1" ht="13.5" customHeight="1" x14ac:dyDescent="0.25">
      <c r="B12" s="228"/>
      <c r="C12" s="205" t="s">
        <v>9</v>
      </c>
      <c r="D12" s="205" t="s">
        <v>5</v>
      </c>
      <c r="E12" s="205" t="s">
        <v>8</v>
      </c>
      <c r="F12" s="205" t="s">
        <v>51</v>
      </c>
      <c r="G12" s="205" t="s">
        <v>69</v>
      </c>
      <c r="H12" s="247" t="s">
        <v>48</v>
      </c>
      <c r="I12" s="248"/>
      <c r="J12" s="211"/>
      <c r="K12" s="236" t="s">
        <v>7</v>
      </c>
      <c r="L12" s="236" t="s">
        <v>63</v>
      </c>
      <c r="M12" s="236"/>
      <c r="N12" s="207" t="s">
        <v>55</v>
      </c>
      <c r="O12" s="129" t="s">
        <v>66</v>
      </c>
      <c r="P12" s="209" t="s">
        <v>7</v>
      </c>
      <c r="Q12" s="209" t="s">
        <v>63</v>
      </c>
      <c r="R12" s="209"/>
      <c r="S12" s="244" t="s">
        <v>55</v>
      </c>
      <c r="T12" s="130" t="s">
        <v>68</v>
      </c>
      <c r="U12" s="203" t="s">
        <v>59</v>
      </c>
      <c r="V12" s="240" t="s">
        <v>57</v>
      </c>
      <c r="W12" s="242" t="s">
        <v>60</v>
      </c>
    </row>
    <row r="13" spans="2:15971" s="27" customFormat="1" ht="14.25" customHeight="1" x14ac:dyDescent="0.25">
      <c r="B13" s="229"/>
      <c r="C13" s="206"/>
      <c r="D13" s="206"/>
      <c r="E13" s="206"/>
      <c r="F13" s="206"/>
      <c r="G13" s="206"/>
      <c r="H13" s="125" t="s">
        <v>79</v>
      </c>
      <c r="I13" s="124" t="s">
        <v>80</v>
      </c>
      <c r="J13" s="211"/>
      <c r="K13" s="236"/>
      <c r="L13" s="129" t="s">
        <v>64</v>
      </c>
      <c r="M13" s="129" t="s">
        <v>62</v>
      </c>
      <c r="N13" s="208"/>
      <c r="O13" s="129" t="s">
        <v>67</v>
      </c>
      <c r="P13" s="209"/>
      <c r="Q13" s="110" t="s">
        <v>64</v>
      </c>
      <c r="R13" s="130" t="s">
        <v>65</v>
      </c>
      <c r="S13" s="245"/>
      <c r="T13" s="130" t="s">
        <v>67</v>
      </c>
      <c r="U13" s="204"/>
      <c r="V13" s="241"/>
      <c r="W13" s="243"/>
    </row>
    <row r="14" spans="2:15971" ht="16.5" x14ac:dyDescent="0.25">
      <c r="B14" s="80">
        <v>1</v>
      </c>
      <c r="C14" s="89">
        <v>1</v>
      </c>
      <c r="D14" s="91">
        <v>2</v>
      </c>
      <c r="E14" s="127" t="s">
        <v>101</v>
      </c>
      <c r="F14" s="92" t="s">
        <v>20</v>
      </c>
      <c r="G14" s="93"/>
      <c r="H14" s="89" t="s">
        <v>49</v>
      </c>
      <c r="I14" s="90">
        <v>41887</v>
      </c>
      <c r="J14" s="79" t="e">
        <f t="shared" ref="J14:J56" ca="1" si="0">IF(ISBLANK($Q14)=FALSE,1,IF($L14&lt;=$D$6,-1,0))</f>
        <v>#REF!</v>
      </c>
      <c r="K14" s="94"/>
      <c r="L14" s="94" t="e">
        <f>#REF!+2</f>
        <v>#REF!</v>
      </c>
      <c r="M14" s="48" t="e">
        <f t="shared" ref="M14:M56" si="1">WEEKNUM($L14)</f>
        <v>#REF!</v>
      </c>
      <c r="N14" s="51"/>
      <c r="O14" s="109" t="e">
        <f t="shared" ref="O14:O56" si="2">NETWORKDAYS(K14,L14,0)-N14</f>
        <v>#REF!</v>
      </c>
      <c r="P14" s="94" t="e">
        <f>#REF!+1</f>
        <v>#REF!</v>
      </c>
      <c r="Q14" s="94"/>
      <c r="R14" s="88">
        <f t="shared" ref="R14:R56" si="3">WEEKNUM($Q14)</f>
        <v>0</v>
      </c>
      <c r="S14" s="51"/>
      <c r="T14" s="109" t="e">
        <f t="shared" ref="T14:T43" si="4">NETWORKDAYS(P14,Q14,0)-S14</f>
        <v>#REF!</v>
      </c>
      <c r="U14" s="100" t="e">
        <f t="shared" ref="U14:U43" si="5">Q14-P14</f>
        <v>#REF!</v>
      </c>
      <c r="V14" s="102" t="e">
        <f t="shared" ref="V14:V43" si="6">IF(W14=0,P14-1,P14+(INT(U14*W14)))</f>
        <v>#REF!</v>
      </c>
      <c r="W14" s="105">
        <v>1</v>
      </c>
    </row>
    <row r="15" spans="2:15971" ht="12.75" customHeight="1" x14ac:dyDescent="0.25">
      <c r="B15" s="80">
        <f t="shared" ref="B15:B43" si="7">$B14+1</f>
        <v>2</v>
      </c>
      <c r="C15" s="81">
        <v>2</v>
      </c>
      <c r="D15" s="108">
        <v>1.1000000000000001</v>
      </c>
      <c r="E15" s="128" t="s">
        <v>102</v>
      </c>
      <c r="F15" s="84" t="s">
        <v>21</v>
      </c>
      <c r="G15" s="85"/>
      <c r="H15" s="81" t="s">
        <v>49</v>
      </c>
      <c r="I15" s="82" t="s">
        <v>6</v>
      </c>
      <c r="J15" s="79">
        <f t="shared" si="0"/>
        <v>1</v>
      </c>
      <c r="K15" s="132">
        <v>42037</v>
      </c>
      <c r="L15" s="132">
        <v>42062</v>
      </c>
      <c r="M15" s="48">
        <f t="shared" si="1"/>
        <v>9</v>
      </c>
      <c r="N15" s="51"/>
      <c r="O15" s="133">
        <f t="shared" si="2"/>
        <v>20</v>
      </c>
      <c r="P15" s="94">
        <v>42314</v>
      </c>
      <c r="Q15" s="94">
        <v>42316</v>
      </c>
      <c r="R15" s="88">
        <f t="shared" si="3"/>
        <v>46</v>
      </c>
      <c r="S15" s="51"/>
      <c r="T15" s="109">
        <f t="shared" si="4"/>
        <v>1</v>
      </c>
      <c r="U15" s="100">
        <f t="shared" si="5"/>
        <v>2</v>
      </c>
      <c r="V15" s="102">
        <f t="shared" si="6"/>
        <v>42316</v>
      </c>
      <c r="W15" s="105">
        <v>1</v>
      </c>
    </row>
    <row r="16" spans="2:15971" ht="12.75" customHeight="1" x14ac:dyDescent="0.25">
      <c r="B16" s="80">
        <f t="shared" si="7"/>
        <v>3</v>
      </c>
      <c r="C16" s="81">
        <v>3</v>
      </c>
      <c r="D16" s="83" t="s">
        <v>24</v>
      </c>
      <c r="E16" s="128" t="s">
        <v>103</v>
      </c>
      <c r="F16" s="84" t="s">
        <v>22</v>
      </c>
      <c r="G16" s="85"/>
      <c r="H16" s="81" t="s">
        <v>49</v>
      </c>
      <c r="I16" s="82" t="s">
        <v>6</v>
      </c>
      <c r="J16" s="79">
        <f t="shared" ca="1" si="0"/>
        <v>-1</v>
      </c>
      <c r="K16" s="94"/>
      <c r="L16" s="94">
        <f>L15+2</f>
        <v>42064</v>
      </c>
      <c r="M16" s="48">
        <f t="shared" si="1"/>
        <v>10</v>
      </c>
      <c r="N16" s="51"/>
      <c r="O16" s="109">
        <f t="shared" si="2"/>
        <v>30045</v>
      </c>
      <c r="P16" s="94">
        <v>42037</v>
      </c>
      <c r="Q16" s="94"/>
      <c r="R16" s="88">
        <f t="shared" si="3"/>
        <v>0</v>
      </c>
      <c r="S16" s="51"/>
      <c r="T16" s="109">
        <f t="shared" si="4"/>
        <v>-30026</v>
      </c>
      <c r="U16" s="100">
        <f t="shared" si="5"/>
        <v>-42037</v>
      </c>
      <c r="V16" s="102">
        <f t="shared" si="6"/>
        <v>0</v>
      </c>
      <c r="W16" s="105">
        <v>1</v>
      </c>
    </row>
    <row r="17" spans="2:23" ht="12.75" customHeight="1" x14ac:dyDescent="0.25">
      <c r="B17" s="80">
        <f t="shared" si="7"/>
        <v>4</v>
      </c>
      <c r="C17" s="81">
        <v>4</v>
      </c>
      <c r="D17" s="83" t="s">
        <v>25</v>
      </c>
      <c r="E17" s="128" t="s">
        <v>104</v>
      </c>
      <c r="F17" s="84" t="s">
        <v>23</v>
      </c>
      <c r="G17" s="86" t="s">
        <v>118</v>
      </c>
      <c r="H17" s="81" t="s">
        <v>49</v>
      </c>
      <c r="I17" s="82" t="s">
        <v>6</v>
      </c>
      <c r="J17" s="79">
        <f t="shared" ca="1" si="0"/>
        <v>-1</v>
      </c>
      <c r="K17" s="94"/>
      <c r="L17" s="94">
        <f t="shared" ref="L17:L27" si="8">L16+2</f>
        <v>42066</v>
      </c>
      <c r="M17" s="48">
        <f t="shared" si="1"/>
        <v>10</v>
      </c>
      <c r="N17" s="51"/>
      <c r="O17" s="109">
        <f t="shared" si="2"/>
        <v>30047</v>
      </c>
      <c r="P17" s="94">
        <f>P16+1</f>
        <v>42038</v>
      </c>
      <c r="Q17" s="94"/>
      <c r="R17" s="88">
        <f t="shared" si="3"/>
        <v>0</v>
      </c>
      <c r="S17" s="51"/>
      <c r="T17" s="109">
        <f t="shared" si="4"/>
        <v>-30027</v>
      </c>
      <c r="U17" s="100">
        <f t="shared" si="5"/>
        <v>-42038</v>
      </c>
      <c r="V17" s="102">
        <f t="shared" si="6"/>
        <v>42037</v>
      </c>
      <c r="W17" s="105">
        <v>0</v>
      </c>
    </row>
    <row r="18" spans="2:23" ht="12.75" customHeight="1" x14ac:dyDescent="0.25">
      <c r="B18" s="80">
        <f t="shared" si="7"/>
        <v>5</v>
      </c>
      <c r="C18" s="81">
        <v>3</v>
      </c>
      <c r="D18" s="83" t="s">
        <v>91</v>
      </c>
      <c r="E18" s="128" t="s">
        <v>105</v>
      </c>
      <c r="F18" s="84" t="s">
        <v>22</v>
      </c>
      <c r="G18" s="85"/>
      <c r="H18" s="81" t="s">
        <v>49</v>
      </c>
      <c r="I18" s="82" t="s">
        <v>6</v>
      </c>
      <c r="J18" s="79">
        <f t="shared" ca="1" si="0"/>
        <v>-1</v>
      </c>
      <c r="K18" s="94"/>
      <c r="L18" s="94">
        <f t="shared" si="8"/>
        <v>42068</v>
      </c>
      <c r="M18" s="48">
        <f t="shared" si="1"/>
        <v>10</v>
      </c>
      <c r="N18" s="51"/>
      <c r="O18" s="109">
        <f t="shared" si="2"/>
        <v>30049</v>
      </c>
      <c r="P18" s="94">
        <f t="shared" ref="P18:P27" si="9">P17+1</f>
        <v>42039</v>
      </c>
      <c r="Q18" s="94"/>
      <c r="R18" s="88">
        <f t="shared" si="3"/>
        <v>0</v>
      </c>
      <c r="S18" s="51"/>
      <c r="T18" s="109">
        <f t="shared" si="4"/>
        <v>-30028</v>
      </c>
      <c r="U18" s="100">
        <f t="shared" si="5"/>
        <v>-42039</v>
      </c>
      <c r="V18" s="102">
        <f t="shared" si="6"/>
        <v>0</v>
      </c>
      <c r="W18" s="105">
        <v>1</v>
      </c>
    </row>
    <row r="19" spans="2:23" ht="12.75" customHeight="1" x14ac:dyDescent="0.25">
      <c r="B19" s="80">
        <f t="shared" si="7"/>
        <v>6</v>
      </c>
      <c r="C19" s="81">
        <v>4</v>
      </c>
      <c r="D19" s="83" t="s">
        <v>25</v>
      </c>
      <c r="E19" s="128" t="s">
        <v>107</v>
      </c>
      <c r="F19" s="84" t="s">
        <v>23</v>
      </c>
      <c r="G19" s="86" t="s">
        <v>118</v>
      </c>
      <c r="H19" s="81" t="s">
        <v>49</v>
      </c>
      <c r="I19" s="82" t="s">
        <v>6</v>
      </c>
      <c r="J19" s="79">
        <f t="shared" ca="1" si="0"/>
        <v>-1</v>
      </c>
      <c r="K19" s="94"/>
      <c r="L19" s="94">
        <f t="shared" si="8"/>
        <v>42070</v>
      </c>
      <c r="M19" s="48">
        <f t="shared" si="1"/>
        <v>10</v>
      </c>
      <c r="N19" s="51"/>
      <c r="O19" s="109">
        <f t="shared" si="2"/>
        <v>30050</v>
      </c>
      <c r="P19" s="94">
        <f t="shared" si="9"/>
        <v>42040</v>
      </c>
      <c r="Q19" s="94"/>
      <c r="R19" s="88">
        <f t="shared" si="3"/>
        <v>0</v>
      </c>
      <c r="S19" s="51"/>
      <c r="T19" s="109">
        <f t="shared" si="4"/>
        <v>-30029</v>
      </c>
      <c r="U19" s="100">
        <f t="shared" si="5"/>
        <v>-42040</v>
      </c>
      <c r="V19" s="102">
        <f t="shared" si="6"/>
        <v>42039</v>
      </c>
      <c r="W19" s="105">
        <v>0</v>
      </c>
    </row>
    <row r="20" spans="2:23" ht="12.75" customHeight="1" x14ac:dyDescent="0.25">
      <c r="B20" s="80">
        <f t="shared" si="7"/>
        <v>7</v>
      </c>
      <c r="C20" s="81">
        <v>4</v>
      </c>
      <c r="D20" s="83" t="s">
        <v>90</v>
      </c>
      <c r="E20" s="128" t="s">
        <v>108</v>
      </c>
      <c r="F20" s="84" t="s">
        <v>23</v>
      </c>
      <c r="G20" s="86" t="s">
        <v>118</v>
      </c>
      <c r="H20" s="81" t="s">
        <v>49</v>
      </c>
      <c r="I20" s="82" t="s">
        <v>6</v>
      </c>
      <c r="J20" s="79">
        <f t="shared" ca="1" si="0"/>
        <v>-1</v>
      </c>
      <c r="K20" s="94"/>
      <c r="L20" s="94">
        <f t="shared" si="8"/>
        <v>42072</v>
      </c>
      <c r="M20" s="48">
        <f t="shared" si="1"/>
        <v>11</v>
      </c>
      <c r="N20" s="51"/>
      <c r="O20" s="109">
        <f t="shared" si="2"/>
        <v>30051</v>
      </c>
      <c r="P20" s="94">
        <f t="shared" si="9"/>
        <v>42041</v>
      </c>
      <c r="Q20" s="94"/>
      <c r="R20" s="88">
        <f t="shared" si="3"/>
        <v>0</v>
      </c>
      <c r="S20" s="51"/>
      <c r="T20" s="109">
        <f t="shared" si="4"/>
        <v>-30030</v>
      </c>
      <c r="U20" s="100">
        <f t="shared" si="5"/>
        <v>-42041</v>
      </c>
      <c r="V20" s="102">
        <f t="shared" si="6"/>
        <v>42040</v>
      </c>
      <c r="W20" s="105">
        <v>0</v>
      </c>
    </row>
    <row r="21" spans="2:23" ht="12.75" customHeight="1" x14ac:dyDescent="0.25">
      <c r="B21" s="80">
        <f t="shared" si="7"/>
        <v>8</v>
      </c>
      <c r="C21" s="81">
        <v>4</v>
      </c>
      <c r="D21" s="83" t="s">
        <v>125</v>
      </c>
      <c r="E21" s="128" t="s">
        <v>109</v>
      </c>
      <c r="F21" s="84" t="s">
        <v>23</v>
      </c>
      <c r="G21" s="86" t="s">
        <v>118</v>
      </c>
      <c r="H21" s="81" t="s">
        <v>49</v>
      </c>
      <c r="I21" s="82" t="s">
        <v>6</v>
      </c>
      <c r="J21" s="79">
        <f t="shared" ca="1" si="0"/>
        <v>-1</v>
      </c>
      <c r="K21" s="94"/>
      <c r="L21" s="94">
        <f t="shared" si="8"/>
        <v>42074</v>
      </c>
      <c r="M21" s="48">
        <f t="shared" si="1"/>
        <v>11</v>
      </c>
      <c r="N21" s="51"/>
      <c r="O21" s="109">
        <f t="shared" si="2"/>
        <v>30053</v>
      </c>
      <c r="P21" s="94">
        <f t="shared" si="9"/>
        <v>42042</v>
      </c>
      <c r="Q21" s="94"/>
      <c r="R21" s="88">
        <f t="shared" si="3"/>
        <v>0</v>
      </c>
      <c r="S21" s="51"/>
      <c r="T21" s="109">
        <f t="shared" si="4"/>
        <v>-30030</v>
      </c>
      <c r="U21" s="100">
        <f t="shared" si="5"/>
        <v>-42042</v>
      </c>
      <c r="V21" s="102">
        <f t="shared" si="6"/>
        <v>42041</v>
      </c>
      <c r="W21" s="105">
        <v>0</v>
      </c>
    </row>
    <row r="22" spans="2:23" ht="12.75" customHeight="1" x14ac:dyDescent="0.25">
      <c r="B22" s="80">
        <f t="shared" si="7"/>
        <v>9</v>
      </c>
      <c r="C22" s="81">
        <v>3</v>
      </c>
      <c r="D22" s="83" t="s">
        <v>93</v>
      </c>
      <c r="E22" s="128" t="s">
        <v>106</v>
      </c>
      <c r="F22" s="84" t="s">
        <v>22</v>
      </c>
      <c r="G22" s="85"/>
      <c r="H22" s="81" t="s">
        <v>49</v>
      </c>
      <c r="I22" s="82" t="s">
        <v>6</v>
      </c>
      <c r="J22" s="79">
        <f t="shared" ca="1" si="0"/>
        <v>-1</v>
      </c>
      <c r="K22" s="94"/>
      <c r="L22" s="94">
        <f t="shared" si="8"/>
        <v>42076</v>
      </c>
      <c r="M22" s="48">
        <f t="shared" si="1"/>
        <v>11</v>
      </c>
      <c r="N22" s="51"/>
      <c r="O22" s="109">
        <f t="shared" si="2"/>
        <v>30055</v>
      </c>
      <c r="P22" s="94">
        <f t="shared" si="9"/>
        <v>42043</v>
      </c>
      <c r="Q22" s="94"/>
      <c r="R22" s="88">
        <f t="shared" si="3"/>
        <v>0</v>
      </c>
      <c r="S22" s="51"/>
      <c r="T22" s="109">
        <f t="shared" si="4"/>
        <v>-30030</v>
      </c>
      <c r="U22" s="100">
        <f t="shared" si="5"/>
        <v>-42043</v>
      </c>
      <c r="V22" s="102">
        <f t="shared" si="6"/>
        <v>0</v>
      </c>
      <c r="W22" s="105">
        <v>1</v>
      </c>
    </row>
    <row r="23" spans="2:23" ht="12.75" customHeight="1" x14ac:dyDescent="0.25">
      <c r="B23" s="80">
        <f t="shared" si="7"/>
        <v>10</v>
      </c>
      <c r="C23" s="81">
        <v>4</v>
      </c>
      <c r="D23" s="83" t="s">
        <v>25</v>
      </c>
      <c r="E23" s="128" t="s">
        <v>110</v>
      </c>
      <c r="F23" s="84" t="s">
        <v>23</v>
      </c>
      <c r="G23" s="86" t="s">
        <v>116</v>
      </c>
      <c r="H23" s="81" t="s">
        <v>49</v>
      </c>
      <c r="I23" s="82" t="s">
        <v>6</v>
      </c>
      <c r="J23" s="79">
        <f t="shared" ca="1" si="0"/>
        <v>-1</v>
      </c>
      <c r="K23" s="94"/>
      <c r="L23" s="94">
        <f t="shared" si="8"/>
        <v>42078</v>
      </c>
      <c r="M23" s="48">
        <f t="shared" si="1"/>
        <v>12</v>
      </c>
      <c r="N23" s="51"/>
      <c r="O23" s="109">
        <f t="shared" si="2"/>
        <v>30055</v>
      </c>
      <c r="P23" s="94">
        <f t="shared" si="9"/>
        <v>42044</v>
      </c>
      <c r="Q23" s="94"/>
      <c r="R23" s="88">
        <f t="shared" si="3"/>
        <v>0</v>
      </c>
      <c r="S23" s="51"/>
      <c r="T23" s="109">
        <f t="shared" si="4"/>
        <v>-30031</v>
      </c>
      <c r="U23" s="100">
        <f t="shared" si="5"/>
        <v>-42044</v>
      </c>
      <c r="V23" s="102">
        <f t="shared" si="6"/>
        <v>42043</v>
      </c>
      <c r="W23" s="105">
        <v>0</v>
      </c>
    </row>
    <row r="24" spans="2:23" ht="12.75" customHeight="1" x14ac:dyDescent="0.25">
      <c r="B24" s="80">
        <f t="shared" si="7"/>
        <v>11</v>
      </c>
      <c r="C24" s="81">
        <v>3</v>
      </c>
      <c r="D24" s="83" t="s">
        <v>95</v>
      </c>
      <c r="E24" s="128" t="s">
        <v>111</v>
      </c>
      <c r="F24" s="84" t="s">
        <v>22</v>
      </c>
      <c r="G24" s="85"/>
      <c r="H24" s="81" t="s">
        <v>49</v>
      </c>
      <c r="I24" s="82" t="s">
        <v>6</v>
      </c>
      <c r="J24" s="79">
        <f t="shared" ca="1" si="0"/>
        <v>-1</v>
      </c>
      <c r="K24" s="94"/>
      <c r="L24" s="94">
        <f t="shared" si="8"/>
        <v>42080</v>
      </c>
      <c r="M24" s="48">
        <f t="shared" si="1"/>
        <v>12</v>
      </c>
      <c r="N24" s="51"/>
      <c r="O24" s="109">
        <f t="shared" si="2"/>
        <v>30057</v>
      </c>
      <c r="P24" s="94">
        <f t="shared" si="9"/>
        <v>42045</v>
      </c>
      <c r="Q24" s="94"/>
      <c r="R24" s="88">
        <f t="shared" si="3"/>
        <v>0</v>
      </c>
      <c r="S24" s="51"/>
      <c r="T24" s="109">
        <f t="shared" si="4"/>
        <v>-30032</v>
      </c>
      <c r="U24" s="100">
        <f t="shared" si="5"/>
        <v>-42045</v>
      </c>
      <c r="V24" s="102">
        <f t="shared" si="6"/>
        <v>0</v>
      </c>
      <c r="W24" s="105">
        <v>1</v>
      </c>
    </row>
    <row r="25" spans="2:23" ht="24" customHeight="1" x14ac:dyDescent="0.25">
      <c r="B25" s="80">
        <f t="shared" si="7"/>
        <v>12</v>
      </c>
      <c r="C25" s="81">
        <v>4</v>
      </c>
      <c r="D25" s="83" t="s">
        <v>25</v>
      </c>
      <c r="E25" s="128" t="s">
        <v>112</v>
      </c>
      <c r="F25" s="84" t="s">
        <v>23</v>
      </c>
      <c r="G25" s="84" t="s">
        <v>117</v>
      </c>
      <c r="H25" s="81" t="s">
        <v>49</v>
      </c>
      <c r="I25" s="82" t="s">
        <v>6</v>
      </c>
      <c r="J25" s="79">
        <f t="shared" ca="1" si="0"/>
        <v>-1</v>
      </c>
      <c r="K25" s="94"/>
      <c r="L25" s="94">
        <f t="shared" si="8"/>
        <v>42082</v>
      </c>
      <c r="M25" s="48">
        <f t="shared" si="1"/>
        <v>12</v>
      </c>
      <c r="N25" s="51"/>
      <c r="O25" s="109">
        <f t="shared" si="2"/>
        <v>30059</v>
      </c>
      <c r="P25" s="94">
        <f t="shared" si="9"/>
        <v>42046</v>
      </c>
      <c r="Q25" s="94"/>
      <c r="R25" s="88">
        <f t="shared" si="3"/>
        <v>0</v>
      </c>
      <c r="S25" s="51"/>
      <c r="T25" s="109">
        <f t="shared" si="4"/>
        <v>-30033</v>
      </c>
      <c r="U25" s="100">
        <f t="shared" si="5"/>
        <v>-42046</v>
      </c>
      <c r="V25" s="102">
        <f t="shared" si="6"/>
        <v>42045</v>
      </c>
      <c r="W25" s="105">
        <v>0</v>
      </c>
    </row>
    <row r="26" spans="2:23" ht="12.75" customHeight="1" x14ac:dyDescent="0.25">
      <c r="B26" s="80">
        <f t="shared" si="7"/>
        <v>13</v>
      </c>
      <c r="C26" s="81">
        <v>3</v>
      </c>
      <c r="D26" s="83" t="s">
        <v>124</v>
      </c>
      <c r="E26" s="128" t="s">
        <v>113</v>
      </c>
      <c r="F26" s="84" t="s">
        <v>22</v>
      </c>
      <c r="G26" s="85"/>
      <c r="H26" s="81" t="s">
        <v>49</v>
      </c>
      <c r="I26" s="82" t="s">
        <v>6</v>
      </c>
      <c r="J26" s="79">
        <f t="shared" ca="1" si="0"/>
        <v>-1</v>
      </c>
      <c r="K26" s="94"/>
      <c r="L26" s="94">
        <f t="shared" si="8"/>
        <v>42084</v>
      </c>
      <c r="M26" s="48">
        <f t="shared" si="1"/>
        <v>12</v>
      </c>
      <c r="N26" s="51"/>
      <c r="O26" s="109">
        <f t="shared" si="2"/>
        <v>30060</v>
      </c>
      <c r="P26" s="94">
        <f t="shared" si="9"/>
        <v>42047</v>
      </c>
      <c r="Q26" s="94"/>
      <c r="R26" s="88">
        <f t="shared" si="3"/>
        <v>0</v>
      </c>
      <c r="S26" s="51"/>
      <c r="T26" s="109">
        <f t="shared" si="4"/>
        <v>-30034</v>
      </c>
      <c r="U26" s="100">
        <f t="shared" si="5"/>
        <v>-42047</v>
      </c>
      <c r="V26" s="102">
        <f t="shared" si="6"/>
        <v>0</v>
      </c>
      <c r="W26" s="105">
        <v>1</v>
      </c>
    </row>
    <row r="27" spans="2:23" ht="12.75" customHeight="1" x14ac:dyDescent="0.25">
      <c r="B27" s="80">
        <f t="shared" si="7"/>
        <v>14</v>
      </c>
      <c r="C27" s="81">
        <v>4</v>
      </c>
      <c r="D27" s="83" t="s">
        <v>25</v>
      </c>
      <c r="E27" s="128" t="s">
        <v>114</v>
      </c>
      <c r="F27" s="84" t="s">
        <v>23</v>
      </c>
      <c r="G27" s="86" t="s">
        <v>115</v>
      </c>
      <c r="H27" s="81" t="s">
        <v>49</v>
      </c>
      <c r="I27" s="82" t="s">
        <v>6</v>
      </c>
      <c r="J27" s="79">
        <f t="shared" ca="1" si="0"/>
        <v>-1</v>
      </c>
      <c r="K27" s="94"/>
      <c r="L27" s="94">
        <f t="shared" si="8"/>
        <v>42086</v>
      </c>
      <c r="M27" s="48">
        <f t="shared" si="1"/>
        <v>13</v>
      </c>
      <c r="N27" s="51"/>
      <c r="O27" s="109">
        <f t="shared" si="2"/>
        <v>30061</v>
      </c>
      <c r="P27" s="94">
        <f t="shared" si="9"/>
        <v>42048</v>
      </c>
      <c r="Q27" s="94"/>
      <c r="R27" s="88">
        <f t="shared" si="3"/>
        <v>0</v>
      </c>
      <c r="S27" s="51"/>
      <c r="T27" s="109">
        <f t="shared" si="4"/>
        <v>-30035</v>
      </c>
      <c r="U27" s="100">
        <f t="shared" si="5"/>
        <v>-42048</v>
      </c>
      <c r="V27" s="102">
        <f t="shared" si="6"/>
        <v>42047</v>
      </c>
      <c r="W27" s="105">
        <v>0</v>
      </c>
    </row>
    <row r="28" spans="2:23" ht="12.75" customHeight="1" x14ac:dyDescent="0.25">
      <c r="B28" s="80">
        <f t="shared" si="7"/>
        <v>15</v>
      </c>
      <c r="C28" s="81">
        <v>2</v>
      </c>
      <c r="D28" s="108">
        <v>2.1</v>
      </c>
      <c r="E28" s="128" t="s">
        <v>119</v>
      </c>
      <c r="F28" s="84" t="s">
        <v>21</v>
      </c>
      <c r="G28" s="85"/>
      <c r="H28" s="81" t="s">
        <v>49</v>
      </c>
      <c r="I28" s="82" t="s">
        <v>6</v>
      </c>
      <c r="J28" s="79">
        <f t="shared" si="0"/>
        <v>1</v>
      </c>
      <c r="K28" s="132">
        <v>42053</v>
      </c>
      <c r="L28" s="132">
        <v>42081</v>
      </c>
      <c r="M28" s="48">
        <f t="shared" si="1"/>
        <v>12</v>
      </c>
      <c r="N28" s="51"/>
      <c r="O28" s="133">
        <f t="shared" si="2"/>
        <v>21</v>
      </c>
      <c r="P28" s="94">
        <v>42314</v>
      </c>
      <c r="Q28" s="94">
        <v>42316</v>
      </c>
      <c r="R28" s="88">
        <f t="shared" si="3"/>
        <v>46</v>
      </c>
      <c r="S28" s="51"/>
      <c r="T28" s="109">
        <f t="shared" si="4"/>
        <v>1</v>
      </c>
      <c r="U28" s="100">
        <f t="shared" si="5"/>
        <v>2</v>
      </c>
      <c r="V28" s="102">
        <f t="shared" si="6"/>
        <v>42316</v>
      </c>
      <c r="W28" s="105">
        <v>1</v>
      </c>
    </row>
    <row r="29" spans="2:23" ht="12.75" customHeight="1" x14ac:dyDescent="0.25">
      <c r="B29" s="80">
        <f t="shared" si="7"/>
        <v>16</v>
      </c>
      <c r="C29" s="81">
        <v>3</v>
      </c>
      <c r="D29" s="83" t="s">
        <v>120</v>
      </c>
      <c r="E29" s="128" t="s">
        <v>126</v>
      </c>
      <c r="F29" s="84" t="s">
        <v>22</v>
      </c>
      <c r="G29" s="85"/>
      <c r="H29" s="81" t="s">
        <v>49</v>
      </c>
      <c r="I29" s="82" t="s">
        <v>6</v>
      </c>
      <c r="J29" s="79">
        <f t="shared" ca="1" si="0"/>
        <v>-1</v>
      </c>
      <c r="K29" s="94"/>
      <c r="L29" s="94">
        <f>L28+2</f>
        <v>42083</v>
      </c>
      <c r="M29" s="48">
        <f t="shared" si="1"/>
        <v>12</v>
      </c>
      <c r="N29" s="51"/>
      <c r="O29" s="109">
        <f t="shared" si="2"/>
        <v>30060</v>
      </c>
      <c r="P29" s="94">
        <v>42037</v>
      </c>
      <c r="Q29" s="94"/>
      <c r="R29" s="88">
        <f t="shared" si="3"/>
        <v>0</v>
      </c>
      <c r="S29" s="51"/>
      <c r="T29" s="109">
        <f t="shared" si="4"/>
        <v>-30026</v>
      </c>
      <c r="U29" s="100">
        <f t="shared" si="5"/>
        <v>-42037</v>
      </c>
      <c r="V29" s="102">
        <f t="shared" si="6"/>
        <v>0</v>
      </c>
      <c r="W29" s="105">
        <v>1</v>
      </c>
    </row>
    <row r="30" spans="2:23" ht="12.75" customHeight="1" x14ac:dyDescent="0.25">
      <c r="B30" s="80">
        <f t="shared" si="7"/>
        <v>17</v>
      </c>
      <c r="C30" s="81">
        <v>4</v>
      </c>
      <c r="D30" s="83" t="s">
        <v>150</v>
      </c>
      <c r="E30" s="128" t="s">
        <v>127</v>
      </c>
      <c r="F30" s="84" t="s">
        <v>159</v>
      </c>
      <c r="G30" s="86" t="s">
        <v>128</v>
      </c>
      <c r="H30" s="81" t="s">
        <v>49</v>
      </c>
      <c r="I30" s="82" t="s">
        <v>6</v>
      </c>
      <c r="J30" s="79">
        <f t="shared" ca="1" si="0"/>
        <v>-1</v>
      </c>
      <c r="K30" s="94"/>
      <c r="L30" s="94">
        <f t="shared" ref="L30:L43" si="10">L29+2</f>
        <v>42085</v>
      </c>
      <c r="M30" s="48">
        <f t="shared" si="1"/>
        <v>13</v>
      </c>
      <c r="N30" s="51"/>
      <c r="O30" s="109">
        <f t="shared" si="2"/>
        <v>30060</v>
      </c>
      <c r="P30" s="94">
        <f>P29+1</f>
        <v>42038</v>
      </c>
      <c r="Q30" s="94"/>
      <c r="R30" s="88">
        <f t="shared" si="3"/>
        <v>0</v>
      </c>
      <c r="S30" s="51"/>
      <c r="T30" s="109">
        <f t="shared" si="4"/>
        <v>-30027</v>
      </c>
      <c r="U30" s="100">
        <f t="shared" si="5"/>
        <v>-42038</v>
      </c>
      <c r="V30" s="102">
        <f t="shared" si="6"/>
        <v>42037</v>
      </c>
      <c r="W30" s="105">
        <v>0</v>
      </c>
    </row>
    <row r="31" spans="2:23" ht="23.25" customHeight="1" x14ac:dyDescent="0.25">
      <c r="B31" s="80">
        <f t="shared" si="7"/>
        <v>18</v>
      </c>
      <c r="C31" s="81">
        <v>4</v>
      </c>
      <c r="D31" s="83" t="s">
        <v>151</v>
      </c>
      <c r="E31" s="128" t="s">
        <v>129</v>
      </c>
      <c r="F31" s="84" t="s">
        <v>23</v>
      </c>
      <c r="G31" s="84" t="s">
        <v>130</v>
      </c>
      <c r="H31" s="81" t="s">
        <v>49</v>
      </c>
      <c r="I31" s="82" t="s">
        <v>6</v>
      </c>
      <c r="J31" s="79">
        <f t="shared" ca="1" si="0"/>
        <v>-1</v>
      </c>
      <c r="K31" s="94"/>
      <c r="L31" s="94">
        <f>L30+2</f>
        <v>42087</v>
      </c>
      <c r="M31" s="48">
        <f t="shared" si="1"/>
        <v>13</v>
      </c>
      <c r="N31" s="51"/>
      <c r="O31" s="109">
        <f t="shared" si="2"/>
        <v>30062</v>
      </c>
      <c r="P31" s="94">
        <f>P30+1</f>
        <v>42039</v>
      </c>
      <c r="Q31" s="94"/>
      <c r="R31" s="88">
        <f t="shared" si="3"/>
        <v>0</v>
      </c>
      <c r="S31" s="51"/>
      <c r="T31" s="109">
        <f t="shared" si="4"/>
        <v>-30028</v>
      </c>
      <c r="U31" s="100">
        <f t="shared" si="5"/>
        <v>-42039</v>
      </c>
      <c r="V31" s="102">
        <f t="shared" si="6"/>
        <v>42038</v>
      </c>
      <c r="W31" s="105">
        <v>0</v>
      </c>
    </row>
    <row r="32" spans="2:23" ht="12.75" customHeight="1" x14ac:dyDescent="0.25">
      <c r="B32" s="80">
        <f t="shared" si="7"/>
        <v>19</v>
      </c>
      <c r="C32" s="81">
        <v>3</v>
      </c>
      <c r="D32" s="83" t="s">
        <v>121</v>
      </c>
      <c r="E32" s="128" t="s">
        <v>131</v>
      </c>
      <c r="F32" s="84" t="s">
        <v>22</v>
      </c>
      <c r="G32" s="85"/>
      <c r="H32" s="81" t="s">
        <v>49</v>
      </c>
      <c r="I32" s="82" t="s">
        <v>6</v>
      </c>
      <c r="J32" s="79">
        <f t="shared" ca="1" si="0"/>
        <v>-1</v>
      </c>
      <c r="K32" s="94"/>
      <c r="L32" s="94">
        <f>L30+2</f>
        <v>42087</v>
      </c>
      <c r="M32" s="48">
        <f t="shared" si="1"/>
        <v>13</v>
      </c>
      <c r="N32" s="51"/>
      <c r="O32" s="109">
        <f t="shared" si="2"/>
        <v>30062</v>
      </c>
      <c r="P32" s="94">
        <f>P30+1</f>
        <v>42039</v>
      </c>
      <c r="Q32" s="94"/>
      <c r="R32" s="88">
        <f t="shared" si="3"/>
        <v>0</v>
      </c>
      <c r="S32" s="51"/>
      <c r="T32" s="109">
        <f t="shared" si="4"/>
        <v>-30028</v>
      </c>
      <c r="U32" s="100">
        <f t="shared" si="5"/>
        <v>-42039</v>
      </c>
      <c r="V32" s="102">
        <f t="shared" si="6"/>
        <v>0</v>
      </c>
      <c r="W32" s="105">
        <v>1</v>
      </c>
    </row>
    <row r="33" spans="2:23" ht="26.25" customHeight="1" x14ac:dyDescent="0.25">
      <c r="B33" s="80">
        <f t="shared" si="7"/>
        <v>20</v>
      </c>
      <c r="C33" s="81">
        <v>4</v>
      </c>
      <c r="D33" s="83" t="s">
        <v>152</v>
      </c>
      <c r="E33" s="128" t="s">
        <v>132</v>
      </c>
      <c r="F33" s="84" t="s">
        <v>23</v>
      </c>
      <c r="G33" s="84" t="s">
        <v>133</v>
      </c>
      <c r="H33" s="81" t="s">
        <v>49</v>
      </c>
      <c r="I33" s="82" t="s">
        <v>6</v>
      </c>
      <c r="J33" s="79">
        <f t="shared" ca="1" si="0"/>
        <v>-1</v>
      </c>
      <c r="K33" s="94"/>
      <c r="L33" s="94">
        <f t="shared" si="10"/>
        <v>42089</v>
      </c>
      <c r="M33" s="48">
        <f t="shared" si="1"/>
        <v>13</v>
      </c>
      <c r="N33" s="51"/>
      <c r="O33" s="109">
        <f t="shared" si="2"/>
        <v>30064</v>
      </c>
      <c r="P33" s="94">
        <f t="shared" ref="P33:P37" si="11">P32+1</f>
        <v>42040</v>
      </c>
      <c r="Q33" s="94"/>
      <c r="R33" s="88">
        <f t="shared" si="3"/>
        <v>0</v>
      </c>
      <c r="S33" s="51"/>
      <c r="T33" s="109">
        <f t="shared" si="4"/>
        <v>-30029</v>
      </c>
      <c r="U33" s="100">
        <f t="shared" si="5"/>
        <v>-42040</v>
      </c>
      <c r="V33" s="102">
        <f t="shared" si="6"/>
        <v>42039</v>
      </c>
      <c r="W33" s="105">
        <v>0</v>
      </c>
    </row>
    <row r="34" spans="2:23" ht="12.75" customHeight="1" x14ac:dyDescent="0.25">
      <c r="B34" s="80">
        <f t="shared" si="7"/>
        <v>21</v>
      </c>
      <c r="C34" s="81">
        <v>3</v>
      </c>
      <c r="D34" s="83" t="s">
        <v>122</v>
      </c>
      <c r="E34" s="128" t="s">
        <v>134</v>
      </c>
      <c r="F34" s="84" t="s">
        <v>22</v>
      </c>
      <c r="G34" s="85"/>
      <c r="H34" s="81" t="s">
        <v>49</v>
      </c>
      <c r="I34" s="82" t="s">
        <v>6</v>
      </c>
      <c r="J34" s="79">
        <f t="shared" ca="1" si="0"/>
        <v>-1</v>
      </c>
      <c r="K34" s="94"/>
      <c r="L34" s="94">
        <f t="shared" si="10"/>
        <v>42091</v>
      </c>
      <c r="M34" s="48">
        <f t="shared" si="1"/>
        <v>13</v>
      </c>
      <c r="N34" s="51"/>
      <c r="O34" s="109">
        <f t="shared" si="2"/>
        <v>30065</v>
      </c>
      <c r="P34" s="94">
        <f t="shared" si="11"/>
        <v>42041</v>
      </c>
      <c r="Q34" s="94"/>
      <c r="R34" s="88">
        <f t="shared" si="3"/>
        <v>0</v>
      </c>
      <c r="S34" s="51"/>
      <c r="T34" s="109">
        <f t="shared" si="4"/>
        <v>-30030</v>
      </c>
      <c r="U34" s="100">
        <f t="shared" si="5"/>
        <v>-42041</v>
      </c>
      <c r="V34" s="102">
        <f t="shared" si="6"/>
        <v>0</v>
      </c>
      <c r="W34" s="105">
        <v>1</v>
      </c>
    </row>
    <row r="35" spans="2:23" ht="12.75" customHeight="1" x14ac:dyDescent="0.25">
      <c r="B35" s="80">
        <f t="shared" si="7"/>
        <v>22</v>
      </c>
      <c r="C35" s="81">
        <v>4</v>
      </c>
      <c r="D35" s="83" t="s">
        <v>154</v>
      </c>
      <c r="E35" s="128" t="s">
        <v>135</v>
      </c>
      <c r="F35" s="84" t="s">
        <v>23</v>
      </c>
      <c r="G35" s="86" t="s">
        <v>136</v>
      </c>
      <c r="H35" s="81" t="s">
        <v>49</v>
      </c>
      <c r="I35" s="82" t="s">
        <v>6</v>
      </c>
      <c r="J35" s="79">
        <f t="shared" ca="1" si="0"/>
        <v>-1</v>
      </c>
      <c r="K35" s="94"/>
      <c r="L35" s="94">
        <f t="shared" si="10"/>
        <v>42093</v>
      </c>
      <c r="M35" s="48">
        <f t="shared" si="1"/>
        <v>14</v>
      </c>
      <c r="N35" s="51"/>
      <c r="O35" s="109">
        <f t="shared" si="2"/>
        <v>30066</v>
      </c>
      <c r="P35" s="94">
        <f t="shared" si="11"/>
        <v>42042</v>
      </c>
      <c r="Q35" s="94"/>
      <c r="R35" s="88">
        <f t="shared" si="3"/>
        <v>0</v>
      </c>
      <c r="S35" s="51"/>
      <c r="T35" s="109">
        <f t="shared" si="4"/>
        <v>-30030</v>
      </c>
      <c r="U35" s="100">
        <f t="shared" si="5"/>
        <v>-42042</v>
      </c>
      <c r="V35" s="102">
        <f t="shared" si="6"/>
        <v>42041</v>
      </c>
      <c r="W35" s="105">
        <v>0</v>
      </c>
    </row>
    <row r="36" spans="2:23" ht="12.75" customHeight="1" x14ac:dyDescent="0.25">
      <c r="B36" s="80">
        <f t="shared" si="7"/>
        <v>23</v>
      </c>
      <c r="C36" s="81">
        <v>3</v>
      </c>
      <c r="D36" s="83" t="s">
        <v>123</v>
      </c>
      <c r="E36" s="128" t="s">
        <v>137</v>
      </c>
      <c r="F36" s="84" t="s">
        <v>22</v>
      </c>
      <c r="G36" s="85"/>
      <c r="H36" s="81" t="s">
        <v>49</v>
      </c>
      <c r="I36" s="82" t="s">
        <v>6</v>
      </c>
      <c r="J36" s="79">
        <f t="shared" ca="1" si="0"/>
        <v>-1</v>
      </c>
      <c r="K36" s="94"/>
      <c r="L36" s="94">
        <f t="shared" si="10"/>
        <v>42095</v>
      </c>
      <c r="M36" s="48">
        <f t="shared" si="1"/>
        <v>14</v>
      </c>
      <c r="N36" s="51"/>
      <c r="O36" s="109">
        <f t="shared" si="2"/>
        <v>30068</v>
      </c>
      <c r="P36" s="94">
        <f t="shared" si="11"/>
        <v>42043</v>
      </c>
      <c r="Q36" s="94"/>
      <c r="R36" s="88">
        <f t="shared" si="3"/>
        <v>0</v>
      </c>
      <c r="S36" s="51"/>
      <c r="T36" s="109">
        <f t="shared" si="4"/>
        <v>-30030</v>
      </c>
      <c r="U36" s="100">
        <f t="shared" si="5"/>
        <v>-42043</v>
      </c>
      <c r="V36" s="102">
        <f t="shared" si="6"/>
        <v>0</v>
      </c>
      <c r="W36" s="105">
        <v>1</v>
      </c>
    </row>
    <row r="37" spans="2:23" ht="13.5" customHeight="1" x14ac:dyDescent="0.25">
      <c r="B37" s="80">
        <f t="shared" si="7"/>
        <v>24</v>
      </c>
      <c r="C37" s="81">
        <v>4</v>
      </c>
      <c r="D37" s="83" t="s">
        <v>155</v>
      </c>
      <c r="E37" s="128" t="s">
        <v>138</v>
      </c>
      <c r="F37" s="84" t="s">
        <v>23</v>
      </c>
      <c r="G37" s="84" t="s">
        <v>139</v>
      </c>
      <c r="H37" s="81" t="s">
        <v>49</v>
      </c>
      <c r="I37" s="82" t="s">
        <v>6</v>
      </c>
      <c r="J37" s="79">
        <f t="shared" ca="1" si="0"/>
        <v>-1</v>
      </c>
      <c r="K37" s="94"/>
      <c r="L37" s="94">
        <f t="shared" si="10"/>
        <v>42097</v>
      </c>
      <c r="M37" s="48">
        <f t="shared" si="1"/>
        <v>14</v>
      </c>
      <c r="N37" s="51"/>
      <c r="O37" s="109">
        <f t="shared" si="2"/>
        <v>30070</v>
      </c>
      <c r="P37" s="94">
        <f t="shared" si="11"/>
        <v>42044</v>
      </c>
      <c r="Q37" s="94"/>
      <c r="R37" s="88">
        <f t="shared" si="3"/>
        <v>0</v>
      </c>
      <c r="S37" s="51"/>
      <c r="T37" s="109">
        <f t="shared" si="4"/>
        <v>-30031</v>
      </c>
      <c r="U37" s="100">
        <f t="shared" si="5"/>
        <v>-42044</v>
      </c>
      <c r="V37" s="102">
        <f t="shared" si="6"/>
        <v>42043</v>
      </c>
      <c r="W37" s="105">
        <v>0</v>
      </c>
    </row>
    <row r="38" spans="2:23" ht="12.75" customHeight="1" x14ac:dyDescent="0.25">
      <c r="B38" s="80">
        <f t="shared" si="7"/>
        <v>25</v>
      </c>
      <c r="C38" s="81">
        <v>2</v>
      </c>
      <c r="D38" s="108">
        <v>3.1</v>
      </c>
      <c r="E38" s="128" t="s">
        <v>140</v>
      </c>
      <c r="F38" s="84" t="s">
        <v>21</v>
      </c>
      <c r="G38" s="85"/>
      <c r="H38" s="81" t="s">
        <v>49</v>
      </c>
      <c r="I38" s="82" t="s">
        <v>6</v>
      </c>
      <c r="J38" s="79">
        <f t="shared" si="0"/>
        <v>1</v>
      </c>
      <c r="K38" s="132">
        <v>42065</v>
      </c>
      <c r="L38" s="132">
        <v>42171</v>
      </c>
      <c r="M38" s="48">
        <f t="shared" si="1"/>
        <v>25</v>
      </c>
      <c r="N38" s="51"/>
      <c r="O38" s="133">
        <f t="shared" si="2"/>
        <v>77</v>
      </c>
      <c r="P38" s="94">
        <v>42314</v>
      </c>
      <c r="Q38" s="94">
        <v>42316</v>
      </c>
      <c r="R38" s="88">
        <f t="shared" si="3"/>
        <v>46</v>
      </c>
      <c r="S38" s="51"/>
      <c r="T38" s="109">
        <f t="shared" si="4"/>
        <v>1</v>
      </c>
      <c r="U38" s="100">
        <f t="shared" si="5"/>
        <v>2</v>
      </c>
      <c r="V38" s="102">
        <f t="shared" si="6"/>
        <v>42316</v>
      </c>
      <c r="W38" s="105">
        <v>1</v>
      </c>
    </row>
    <row r="39" spans="2:23" ht="12.75" customHeight="1" x14ac:dyDescent="0.25">
      <c r="B39" s="80">
        <f t="shared" si="7"/>
        <v>26</v>
      </c>
      <c r="C39" s="81">
        <v>3</v>
      </c>
      <c r="D39" s="83" t="s">
        <v>141</v>
      </c>
      <c r="E39" s="128" t="s">
        <v>142</v>
      </c>
      <c r="F39" s="84" t="s">
        <v>22</v>
      </c>
      <c r="G39" s="85"/>
      <c r="H39" s="81" t="s">
        <v>49</v>
      </c>
      <c r="I39" s="82" t="s">
        <v>6</v>
      </c>
      <c r="J39" s="79">
        <f t="shared" ca="1" si="0"/>
        <v>0</v>
      </c>
      <c r="K39" s="94"/>
      <c r="L39" s="94">
        <f>L38+2</f>
        <v>42173</v>
      </c>
      <c r="M39" s="48">
        <f t="shared" si="1"/>
        <v>25</v>
      </c>
      <c r="N39" s="51"/>
      <c r="O39" s="109">
        <f t="shared" si="2"/>
        <v>30124</v>
      </c>
      <c r="P39" s="94">
        <v>42037</v>
      </c>
      <c r="Q39" s="94"/>
      <c r="R39" s="88">
        <f t="shared" si="3"/>
        <v>0</v>
      </c>
      <c r="S39" s="51"/>
      <c r="T39" s="109">
        <f t="shared" si="4"/>
        <v>-30026</v>
      </c>
      <c r="U39" s="100">
        <f t="shared" si="5"/>
        <v>-42037</v>
      </c>
      <c r="V39" s="102">
        <f t="shared" si="6"/>
        <v>0</v>
      </c>
      <c r="W39" s="105">
        <v>1</v>
      </c>
    </row>
    <row r="40" spans="2:23" ht="12.75" customHeight="1" x14ac:dyDescent="0.25">
      <c r="B40" s="80">
        <f t="shared" si="7"/>
        <v>27</v>
      </c>
      <c r="C40" s="81">
        <v>4</v>
      </c>
      <c r="D40" s="83" t="s">
        <v>156</v>
      </c>
      <c r="E40" s="128" t="s">
        <v>143</v>
      </c>
      <c r="F40" s="84" t="s">
        <v>23</v>
      </c>
      <c r="G40" s="86" t="s">
        <v>148</v>
      </c>
      <c r="H40" s="81" t="s">
        <v>49</v>
      </c>
      <c r="I40" s="82" t="s">
        <v>6</v>
      </c>
      <c r="J40" s="79">
        <f t="shared" ca="1" si="0"/>
        <v>0</v>
      </c>
      <c r="K40" s="94"/>
      <c r="L40" s="94">
        <f t="shared" si="10"/>
        <v>42175</v>
      </c>
      <c r="M40" s="48">
        <f t="shared" si="1"/>
        <v>25</v>
      </c>
      <c r="N40" s="51"/>
      <c r="O40" s="109">
        <f t="shared" si="2"/>
        <v>30125</v>
      </c>
      <c r="P40" s="94">
        <f>P39+1</f>
        <v>42038</v>
      </c>
      <c r="Q40" s="94"/>
      <c r="R40" s="88">
        <f t="shared" si="3"/>
        <v>0</v>
      </c>
      <c r="S40" s="51"/>
      <c r="T40" s="109">
        <f t="shared" si="4"/>
        <v>-30027</v>
      </c>
      <c r="U40" s="100">
        <f t="shared" si="5"/>
        <v>-42038</v>
      </c>
      <c r="V40" s="102">
        <f t="shared" si="6"/>
        <v>42037</v>
      </c>
      <c r="W40" s="105">
        <v>0</v>
      </c>
    </row>
    <row r="41" spans="2:23" ht="15" customHeight="1" x14ac:dyDescent="0.25">
      <c r="B41" s="80">
        <f t="shared" si="7"/>
        <v>28</v>
      </c>
      <c r="C41" s="81">
        <v>4</v>
      </c>
      <c r="D41" s="83" t="s">
        <v>157</v>
      </c>
      <c r="E41" s="128" t="s">
        <v>144</v>
      </c>
      <c r="F41" s="84" t="s">
        <v>23</v>
      </c>
      <c r="G41" s="84" t="s">
        <v>149</v>
      </c>
      <c r="H41" s="81" t="s">
        <v>49</v>
      </c>
      <c r="I41" s="82" t="s">
        <v>6</v>
      </c>
      <c r="J41" s="79">
        <f t="shared" ca="1" si="0"/>
        <v>0</v>
      </c>
      <c r="K41" s="94"/>
      <c r="L41" s="94">
        <f t="shared" si="10"/>
        <v>42177</v>
      </c>
      <c r="M41" s="48">
        <f t="shared" si="1"/>
        <v>26</v>
      </c>
      <c r="N41" s="51"/>
      <c r="O41" s="109">
        <f t="shared" si="2"/>
        <v>30126</v>
      </c>
      <c r="P41" s="94">
        <f>P40+1</f>
        <v>42039</v>
      </c>
      <c r="Q41" s="94"/>
      <c r="R41" s="88">
        <f t="shared" si="3"/>
        <v>0</v>
      </c>
      <c r="S41" s="51"/>
      <c r="T41" s="109">
        <f t="shared" si="4"/>
        <v>-30028</v>
      </c>
      <c r="U41" s="100">
        <f t="shared" si="5"/>
        <v>-42039</v>
      </c>
      <c r="V41" s="102">
        <f t="shared" si="6"/>
        <v>42038</v>
      </c>
      <c r="W41" s="105">
        <v>0</v>
      </c>
    </row>
    <row r="42" spans="2:23" ht="12.75" customHeight="1" x14ac:dyDescent="0.25">
      <c r="B42" s="80">
        <f t="shared" si="7"/>
        <v>29</v>
      </c>
      <c r="C42" s="81">
        <v>3</v>
      </c>
      <c r="D42" s="83" t="s">
        <v>121</v>
      </c>
      <c r="E42" s="128" t="s">
        <v>145</v>
      </c>
      <c r="F42" s="84" t="s">
        <v>22</v>
      </c>
      <c r="G42" s="85"/>
      <c r="H42" s="81" t="s">
        <v>49</v>
      </c>
      <c r="I42" s="82" t="s">
        <v>6</v>
      </c>
      <c r="J42" s="79">
        <f t="shared" ca="1" si="0"/>
        <v>0</v>
      </c>
      <c r="K42" s="94"/>
      <c r="L42" s="94">
        <f>L40+2</f>
        <v>42177</v>
      </c>
      <c r="M42" s="48">
        <f t="shared" si="1"/>
        <v>26</v>
      </c>
      <c r="N42" s="51"/>
      <c r="O42" s="109">
        <f t="shared" si="2"/>
        <v>30126</v>
      </c>
      <c r="P42" s="94">
        <f>P40+1</f>
        <v>42039</v>
      </c>
      <c r="Q42" s="94"/>
      <c r="R42" s="88">
        <f t="shared" si="3"/>
        <v>0</v>
      </c>
      <c r="S42" s="51"/>
      <c r="T42" s="109">
        <f t="shared" si="4"/>
        <v>-30028</v>
      </c>
      <c r="U42" s="100">
        <f t="shared" si="5"/>
        <v>-42039</v>
      </c>
      <c r="V42" s="102">
        <f t="shared" si="6"/>
        <v>0</v>
      </c>
      <c r="W42" s="105">
        <v>1</v>
      </c>
    </row>
    <row r="43" spans="2:23" ht="14.25" customHeight="1" x14ac:dyDescent="0.25">
      <c r="B43" s="80">
        <f t="shared" si="7"/>
        <v>30</v>
      </c>
      <c r="C43" s="81">
        <v>4</v>
      </c>
      <c r="D43" s="83" t="s">
        <v>158</v>
      </c>
      <c r="E43" s="128" t="s">
        <v>146</v>
      </c>
      <c r="F43" s="84" t="s">
        <v>23</v>
      </c>
      <c r="G43" s="84" t="s">
        <v>147</v>
      </c>
      <c r="H43" s="81" t="s">
        <v>49</v>
      </c>
      <c r="I43" s="82" t="s">
        <v>6</v>
      </c>
      <c r="J43" s="79">
        <f t="shared" ca="1" si="0"/>
        <v>0</v>
      </c>
      <c r="K43" s="94"/>
      <c r="L43" s="94">
        <f t="shared" si="10"/>
        <v>42179</v>
      </c>
      <c r="M43" s="48">
        <f t="shared" si="1"/>
        <v>26</v>
      </c>
      <c r="N43" s="51"/>
      <c r="O43" s="109">
        <f t="shared" si="2"/>
        <v>30128</v>
      </c>
      <c r="P43" s="94">
        <f t="shared" ref="P43" si="12">P42+1</f>
        <v>42040</v>
      </c>
      <c r="Q43" s="94"/>
      <c r="R43" s="88">
        <f t="shared" si="3"/>
        <v>0</v>
      </c>
      <c r="S43" s="51"/>
      <c r="T43" s="109">
        <f t="shared" si="4"/>
        <v>-30029</v>
      </c>
      <c r="U43" s="100">
        <f t="shared" si="5"/>
        <v>-42040</v>
      </c>
      <c r="V43" s="102">
        <f t="shared" si="6"/>
        <v>42039</v>
      </c>
      <c r="W43" s="105">
        <v>0</v>
      </c>
    </row>
    <row r="44" spans="2:23" ht="12.75" customHeight="1" x14ac:dyDescent="0.25">
      <c r="B44" s="80">
        <f t="shared" ref="B44:B56" si="13">$B43+1</f>
        <v>31</v>
      </c>
      <c r="C44" s="81">
        <v>2</v>
      </c>
      <c r="D44" s="108">
        <v>4.0999999999999996</v>
      </c>
      <c r="E44" s="128" t="s">
        <v>153</v>
      </c>
      <c r="F44" s="84" t="s">
        <v>21</v>
      </c>
      <c r="G44" s="85"/>
      <c r="H44" s="81" t="s">
        <v>49</v>
      </c>
      <c r="I44" s="82" t="s">
        <v>6</v>
      </c>
      <c r="J44" s="79">
        <f t="shared" si="0"/>
        <v>1</v>
      </c>
      <c r="K44" s="132">
        <v>42172</v>
      </c>
      <c r="L44" s="132">
        <v>42284</v>
      </c>
      <c r="M44" s="48">
        <f t="shared" si="1"/>
        <v>41</v>
      </c>
      <c r="N44" s="51"/>
      <c r="O44" s="133">
        <f t="shared" si="2"/>
        <v>81</v>
      </c>
      <c r="P44" s="94">
        <v>42314</v>
      </c>
      <c r="Q44" s="94">
        <v>42316</v>
      </c>
      <c r="R44" s="88">
        <f t="shared" si="3"/>
        <v>46</v>
      </c>
      <c r="S44" s="51"/>
      <c r="T44" s="109">
        <f t="shared" ref="T44:T56" si="14">NETWORKDAYS(P44,Q44,0)-S44</f>
        <v>1</v>
      </c>
      <c r="U44" s="100">
        <f t="shared" ref="U44:U56" si="15">Q44-P44</f>
        <v>2</v>
      </c>
      <c r="V44" s="102">
        <f t="shared" ref="V44:V56" si="16">IF(W44=0,P44-1,P44+(INT(U44*W44)))</f>
        <v>42316</v>
      </c>
      <c r="W44" s="105">
        <v>1</v>
      </c>
    </row>
    <row r="45" spans="2:23" ht="12.75" customHeight="1" x14ac:dyDescent="0.25">
      <c r="B45" s="80">
        <f t="shared" si="13"/>
        <v>32</v>
      </c>
      <c r="C45" s="81">
        <v>3</v>
      </c>
      <c r="D45" s="83" t="s">
        <v>160</v>
      </c>
      <c r="E45" s="128" t="s">
        <v>162</v>
      </c>
      <c r="F45" s="84" t="s">
        <v>22</v>
      </c>
      <c r="G45" s="85"/>
      <c r="H45" s="81" t="s">
        <v>49</v>
      </c>
      <c r="I45" s="82" t="s">
        <v>6</v>
      </c>
      <c r="J45" s="79">
        <f t="shared" ca="1" si="0"/>
        <v>0</v>
      </c>
      <c r="K45" s="94"/>
      <c r="L45" s="94">
        <f>L44+2</f>
        <v>42286</v>
      </c>
      <c r="M45" s="48">
        <f t="shared" si="1"/>
        <v>41</v>
      </c>
      <c r="N45" s="51"/>
      <c r="O45" s="109">
        <f t="shared" si="2"/>
        <v>30205</v>
      </c>
      <c r="P45" s="94">
        <v>42037</v>
      </c>
      <c r="Q45" s="94"/>
      <c r="R45" s="88">
        <f t="shared" si="3"/>
        <v>0</v>
      </c>
      <c r="S45" s="51"/>
      <c r="T45" s="109">
        <f t="shared" si="14"/>
        <v>-30026</v>
      </c>
      <c r="U45" s="100">
        <f t="shared" si="15"/>
        <v>-42037</v>
      </c>
      <c r="V45" s="102">
        <f t="shared" si="16"/>
        <v>0</v>
      </c>
      <c r="W45" s="105">
        <v>1</v>
      </c>
    </row>
    <row r="46" spans="2:23" ht="12.75" customHeight="1" x14ac:dyDescent="0.25">
      <c r="B46" s="80">
        <f t="shared" si="13"/>
        <v>33</v>
      </c>
      <c r="C46" s="81">
        <v>4</v>
      </c>
      <c r="D46" s="83" t="s">
        <v>169</v>
      </c>
      <c r="E46" s="128" t="s">
        <v>161</v>
      </c>
      <c r="F46" s="84" t="s">
        <v>23</v>
      </c>
      <c r="G46" s="86"/>
      <c r="H46" s="81" t="s">
        <v>49</v>
      </c>
      <c r="I46" s="82" t="s">
        <v>6</v>
      </c>
      <c r="J46" s="79">
        <f t="shared" ca="1" si="0"/>
        <v>0</v>
      </c>
      <c r="K46" s="94"/>
      <c r="L46" s="94">
        <f t="shared" ref="L46:L56" si="17">L45+2</f>
        <v>42288</v>
      </c>
      <c r="M46" s="48">
        <f t="shared" si="1"/>
        <v>42</v>
      </c>
      <c r="N46" s="51"/>
      <c r="O46" s="109">
        <f t="shared" si="2"/>
        <v>30205</v>
      </c>
      <c r="P46" s="94">
        <f>P45+1</f>
        <v>42038</v>
      </c>
      <c r="Q46" s="94"/>
      <c r="R46" s="88">
        <f t="shared" si="3"/>
        <v>0</v>
      </c>
      <c r="S46" s="51"/>
      <c r="T46" s="109">
        <f t="shared" si="14"/>
        <v>-30027</v>
      </c>
      <c r="U46" s="100">
        <f t="shared" si="15"/>
        <v>-42038</v>
      </c>
      <c r="V46" s="102">
        <f t="shared" si="16"/>
        <v>42037</v>
      </c>
      <c r="W46" s="105">
        <v>0</v>
      </c>
    </row>
    <row r="47" spans="2:23" ht="15" customHeight="1" x14ac:dyDescent="0.25">
      <c r="B47" s="80">
        <f>$B45+1</f>
        <v>33</v>
      </c>
      <c r="C47" s="81">
        <v>4</v>
      </c>
      <c r="D47" s="83" t="s">
        <v>170</v>
      </c>
      <c r="E47" s="128" t="s">
        <v>163</v>
      </c>
      <c r="F47" s="84" t="s">
        <v>23</v>
      </c>
      <c r="G47" s="84"/>
      <c r="H47" s="81" t="s">
        <v>49</v>
      </c>
      <c r="I47" s="82" t="s">
        <v>6</v>
      </c>
      <c r="J47" s="79">
        <f t="shared" ca="1" si="0"/>
        <v>0</v>
      </c>
      <c r="K47" s="94"/>
      <c r="L47" s="94">
        <f>L45+2</f>
        <v>42288</v>
      </c>
      <c r="M47" s="48">
        <f t="shared" si="1"/>
        <v>42</v>
      </c>
      <c r="N47" s="51"/>
      <c r="O47" s="109">
        <f t="shared" si="2"/>
        <v>30205</v>
      </c>
      <c r="P47" s="94">
        <f>P45+1</f>
        <v>42038</v>
      </c>
      <c r="Q47" s="94"/>
      <c r="R47" s="88">
        <f t="shared" si="3"/>
        <v>0</v>
      </c>
      <c r="S47" s="51"/>
      <c r="T47" s="109">
        <f t="shared" ref="T47:T48" si="18">NETWORKDAYS(P47,Q47,0)-S47</f>
        <v>-30027</v>
      </c>
      <c r="U47" s="100">
        <f t="shared" ref="U47:U48" si="19">Q47-P47</f>
        <v>-42038</v>
      </c>
      <c r="V47" s="102">
        <f t="shared" ref="V47:V48" si="20">IF(W47=0,P47-1,P47+(INT(U47*W47)))</f>
        <v>42037</v>
      </c>
      <c r="W47" s="105">
        <v>0</v>
      </c>
    </row>
    <row r="48" spans="2:23" ht="15" customHeight="1" x14ac:dyDescent="0.25">
      <c r="B48" s="80">
        <f>$B45+1</f>
        <v>33</v>
      </c>
      <c r="C48" s="81">
        <v>4</v>
      </c>
      <c r="D48" s="83" t="s">
        <v>171</v>
      </c>
      <c r="E48" s="128" t="s">
        <v>164</v>
      </c>
      <c r="F48" s="84" t="s">
        <v>23</v>
      </c>
      <c r="G48" s="84"/>
      <c r="H48" s="81" t="s">
        <v>49</v>
      </c>
      <c r="I48" s="82" t="s">
        <v>6</v>
      </c>
      <c r="J48" s="79">
        <f t="shared" ca="1" si="0"/>
        <v>0</v>
      </c>
      <c r="K48" s="94"/>
      <c r="L48" s="94">
        <f>L45+2</f>
        <v>42288</v>
      </c>
      <c r="M48" s="48">
        <f t="shared" si="1"/>
        <v>42</v>
      </c>
      <c r="N48" s="51"/>
      <c r="O48" s="109">
        <f t="shared" si="2"/>
        <v>30205</v>
      </c>
      <c r="P48" s="94">
        <f>P45+1</f>
        <v>42038</v>
      </c>
      <c r="Q48" s="94"/>
      <c r="R48" s="88">
        <f t="shared" si="3"/>
        <v>0</v>
      </c>
      <c r="S48" s="51"/>
      <c r="T48" s="109">
        <f t="shared" si="18"/>
        <v>-30027</v>
      </c>
      <c r="U48" s="100">
        <f t="shared" si="19"/>
        <v>-42038</v>
      </c>
      <c r="V48" s="102">
        <f t="shared" si="20"/>
        <v>42037</v>
      </c>
      <c r="W48" s="105">
        <v>0</v>
      </c>
    </row>
    <row r="49" spans="2:23" ht="15" customHeight="1" x14ac:dyDescent="0.25">
      <c r="B49" s="80">
        <f>$B46+1</f>
        <v>34</v>
      </c>
      <c r="C49" s="81">
        <v>4</v>
      </c>
      <c r="D49" s="83" t="s">
        <v>172</v>
      </c>
      <c r="E49" s="128" t="s">
        <v>165</v>
      </c>
      <c r="F49" s="84" t="s">
        <v>23</v>
      </c>
      <c r="G49" s="84"/>
      <c r="H49" s="81" t="s">
        <v>49</v>
      </c>
      <c r="I49" s="82" t="s">
        <v>6</v>
      </c>
      <c r="J49" s="79">
        <f t="shared" ca="1" si="0"/>
        <v>0</v>
      </c>
      <c r="K49" s="94"/>
      <c r="L49" s="94">
        <f>L46+2</f>
        <v>42290</v>
      </c>
      <c r="M49" s="48">
        <f t="shared" si="1"/>
        <v>42</v>
      </c>
      <c r="N49" s="51"/>
      <c r="O49" s="109">
        <f t="shared" si="2"/>
        <v>30207</v>
      </c>
      <c r="P49" s="94">
        <f>P46+1</f>
        <v>42039</v>
      </c>
      <c r="Q49" s="94"/>
      <c r="R49" s="88">
        <f t="shared" si="3"/>
        <v>0</v>
      </c>
      <c r="S49" s="51"/>
      <c r="T49" s="109">
        <f t="shared" si="14"/>
        <v>-30028</v>
      </c>
      <c r="U49" s="100">
        <f t="shared" si="15"/>
        <v>-42039</v>
      </c>
      <c r="V49" s="102">
        <f t="shared" si="16"/>
        <v>42038</v>
      </c>
      <c r="W49" s="105">
        <v>0</v>
      </c>
    </row>
    <row r="50" spans="2:23" ht="12.75" customHeight="1" x14ac:dyDescent="0.25">
      <c r="B50" s="80">
        <f t="shared" ref="B50" si="21">$B49+1</f>
        <v>35</v>
      </c>
      <c r="C50" s="81">
        <v>3</v>
      </c>
      <c r="D50" s="83" t="s">
        <v>160</v>
      </c>
      <c r="E50" s="128" t="s">
        <v>167</v>
      </c>
      <c r="F50" s="84" t="s">
        <v>22</v>
      </c>
      <c r="G50" s="85"/>
      <c r="H50" s="81" t="s">
        <v>49</v>
      </c>
      <c r="I50" s="82" t="s">
        <v>6</v>
      </c>
      <c r="J50" s="79">
        <f t="shared" ca="1" si="0"/>
        <v>0</v>
      </c>
      <c r="K50" s="94"/>
      <c r="L50" s="94">
        <f>L49+2</f>
        <v>42292</v>
      </c>
      <c r="M50" s="48">
        <f t="shared" si="1"/>
        <v>42</v>
      </c>
      <c r="N50" s="51"/>
      <c r="O50" s="109">
        <f t="shared" si="2"/>
        <v>30209</v>
      </c>
      <c r="P50" s="94">
        <v>42037</v>
      </c>
      <c r="Q50" s="94"/>
      <c r="R50" s="88">
        <f t="shared" si="3"/>
        <v>0</v>
      </c>
      <c r="S50" s="51"/>
      <c r="T50" s="109">
        <f t="shared" ref="T50:T54" si="22">NETWORKDAYS(P50,Q50,0)-S50</f>
        <v>-30026</v>
      </c>
      <c r="U50" s="100">
        <f t="shared" ref="U50:U54" si="23">Q50-P50</f>
        <v>-42037</v>
      </c>
      <c r="V50" s="102">
        <f t="shared" ref="V50:V54" si="24">IF(W50=0,P50-1,P50+(INT(U50*W50)))</f>
        <v>0</v>
      </c>
      <c r="W50" s="105">
        <v>1</v>
      </c>
    </row>
    <row r="51" spans="2:23" ht="12.75" customHeight="1" x14ac:dyDescent="0.25">
      <c r="B51" s="80">
        <f>$B49+1</f>
        <v>35</v>
      </c>
      <c r="C51" s="81">
        <v>4</v>
      </c>
      <c r="D51" s="83" t="s">
        <v>169</v>
      </c>
      <c r="E51" s="128" t="s">
        <v>173</v>
      </c>
      <c r="F51" s="84" t="s">
        <v>23</v>
      </c>
      <c r="G51" s="86"/>
      <c r="H51" s="81" t="s">
        <v>49</v>
      </c>
      <c r="I51" s="82" t="s">
        <v>6</v>
      </c>
      <c r="J51" s="79">
        <f t="shared" ca="1" si="0"/>
        <v>0</v>
      </c>
      <c r="K51" s="94"/>
      <c r="L51" s="94">
        <f>L49+2</f>
        <v>42292</v>
      </c>
      <c r="M51" s="48">
        <f t="shared" si="1"/>
        <v>42</v>
      </c>
      <c r="N51" s="51"/>
      <c r="O51" s="109">
        <f t="shared" si="2"/>
        <v>30209</v>
      </c>
      <c r="P51" s="94">
        <f>P49+1</f>
        <v>42040</v>
      </c>
      <c r="Q51" s="94"/>
      <c r="R51" s="88">
        <f t="shared" si="3"/>
        <v>0</v>
      </c>
      <c r="S51" s="51"/>
      <c r="T51" s="109">
        <f t="shared" ref="T51" si="25">NETWORKDAYS(P51,Q51,0)-S51</f>
        <v>-30029</v>
      </c>
      <c r="U51" s="100">
        <f t="shared" ref="U51" si="26">Q51-P51</f>
        <v>-42040</v>
      </c>
      <c r="V51" s="102">
        <f t="shared" ref="V51" si="27">IF(W51=0,P51-1,P51+(INT(U51*W51)))</f>
        <v>42039</v>
      </c>
      <c r="W51" s="105">
        <v>0</v>
      </c>
    </row>
    <row r="52" spans="2:23" ht="12.75" customHeight="1" x14ac:dyDescent="0.25">
      <c r="B52" s="80">
        <f>$B50+1</f>
        <v>36</v>
      </c>
      <c r="C52" s="81">
        <v>4</v>
      </c>
      <c r="D52" s="83" t="s">
        <v>170</v>
      </c>
      <c r="E52" s="128" t="s">
        <v>174</v>
      </c>
      <c r="F52" s="84" t="s">
        <v>23</v>
      </c>
      <c r="G52" s="86"/>
      <c r="H52" s="81" t="s">
        <v>49</v>
      </c>
      <c r="I52" s="82" t="s">
        <v>6</v>
      </c>
      <c r="J52" s="79">
        <f t="shared" ca="1" si="0"/>
        <v>0</v>
      </c>
      <c r="K52" s="94"/>
      <c r="L52" s="94">
        <f>L50+2</f>
        <v>42294</v>
      </c>
      <c r="M52" s="48">
        <f t="shared" si="1"/>
        <v>42</v>
      </c>
      <c r="N52" s="51"/>
      <c r="O52" s="109">
        <f t="shared" si="2"/>
        <v>30210</v>
      </c>
      <c r="P52" s="94">
        <f>P50+1</f>
        <v>42038</v>
      </c>
      <c r="Q52" s="94"/>
      <c r="R52" s="88">
        <f t="shared" si="3"/>
        <v>0</v>
      </c>
      <c r="S52" s="51"/>
      <c r="T52" s="109">
        <f t="shared" si="22"/>
        <v>-30027</v>
      </c>
      <c r="U52" s="100">
        <f t="shared" si="23"/>
        <v>-42038</v>
      </c>
      <c r="V52" s="102">
        <f t="shared" si="24"/>
        <v>42037</v>
      </c>
      <c r="W52" s="105">
        <v>0</v>
      </c>
    </row>
    <row r="53" spans="2:23" ht="15" customHeight="1" x14ac:dyDescent="0.25">
      <c r="B53" s="80">
        <f>$B50+1</f>
        <v>36</v>
      </c>
      <c r="C53" s="81">
        <v>4</v>
      </c>
      <c r="D53" s="83" t="s">
        <v>171</v>
      </c>
      <c r="E53" s="128" t="s">
        <v>175</v>
      </c>
      <c r="F53" s="84" t="s">
        <v>23</v>
      </c>
      <c r="G53" s="84"/>
      <c r="H53" s="81" t="s">
        <v>49</v>
      </c>
      <c r="I53" s="82" t="s">
        <v>6</v>
      </c>
      <c r="J53" s="79">
        <f t="shared" ca="1" si="0"/>
        <v>0</v>
      </c>
      <c r="K53" s="94"/>
      <c r="L53" s="94">
        <f>L50+2</f>
        <v>42294</v>
      </c>
      <c r="M53" s="48">
        <f t="shared" si="1"/>
        <v>42</v>
      </c>
      <c r="N53" s="51"/>
      <c r="O53" s="109">
        <f t="shared" si="2"/>
        <v>30210</v>
      </c>
      <c r="P53" s="94">
        <f>P50+1</f>
        <v>42038</v>
      </c>
      <c r="Q53" s="94"/>
      <c r="R53" s="88">
        <f t="shared" si="3"/>
        <v>0</v>
      </c>
      <c r="S53" s="51"/>
      <c r="T53" s="109">
        <f t="shared" si="22"/>
        <v>-30027</v>
      </c>
      <c r="U53" s="100">
        <f t="shared" si="23"/>
        <v>-42038</v>
      </c>
      <c r="V53" s="102">
        <f t="shared" si="24"/>
        <v>42037</v>
      </c>
      <c r="W53" s="105">
        <v>0</v>
      </c>
    </row>
    <row r="54" spans="2:23" ht="15" customHeight="1" x14ac:dyDescent="0.25">
      <c r="B54" s="80">
        <f>$B50+1</f>
        <v>36</v>
      </c>
      <c r="C54" s="81">
        <v>4</v>
      </c>
      <c r="D54" s="83" t="s">
        <v>172</v>
      </c>
      <c r="E54" s="128" t="s">
        <v>176</v>
      </c>
      <c r="F54" s="84" t="s">
        <v>23</v>
      </c>
      <c r="G54" s="84"/>
      <c r="H54" s="81" t="s">
        <v>49</v>
      </c>
      <c r="I54" s="82" t="s">
        <v>6</v>
      </c>
      <c r="J54" s="79">
        <f t="shared" ca="1" si="0"/>
        <v>0</v>
      </c>
      <c r="K54" s="94"/>
      <c r="L54" s="94">
        <f>L50+2</f>
        <v>42294</v>
      </c>
      <c r="M54" s="48">
        <f t="shared" si="1"/>
        <v>42</v>
      </c>
      <c r="N54" s="51"/>
      <c r="O54" s="109">
        <f t="shared" si="2"/>
        <v>30210</v>
      </c>
      <c r="P54" s="94">
        <f>P50+1</f>
        <v>42038</v>
      </c>
      <c r="Q54" s="94"/>
      <c r="R54" s="88">
        <f t="shared" si="3"/>
        <v>0</v>
      </c>
      <c r="S54" s="51"/>
      <c r="T54" s="109">
        <f t="shared" si="22"/>
        <v>-30027</v>
      </c>
      <c r="U54" s="100">
        <f t="shared" si="23"/>
        <v>-42038</v>
      </c>
      <c r="V54" s="102">
        <f t="shared" si="24"/>
        <v>42037</v>
      </c>
      <c r="W54" s="105">
        <v>0</v>
      </c>
    </row>
    <row r="55" spans="2:23" ht="12.75" customHeight="1" x14ac:dyDescent="0.25">
      <c r="B55" s="80">
        <f>$B49+1</f>
        <v>35</v>
      </c>
      <c r="C55" s="81">
        <v>3</v>
      </c>
      <c r="D55" s="83" t="s">
        <v>121</v>
      </c>
      <c r="E55" s="128" t="s">
        <v>166</v>
      </c>
      <c r="F55" s="84" t="s">
        <v>22</v>
      </c>
      <c r="G55" s="85"/>
      <c r="H55" s="81" t="s">
        <v>49</v>
      </c>
      <c r="I55" s="82" t="s">
        <v>6</v>
      </c>
      <c r="J55" s="79">
        <f t="shared" ca="1" si="0"/>
        <v>0</v>
      </c>
      <c r="K55" s="94"/>
      <c r="L55" s="94">
        <f>L46+2</f>
        <v>42290</v>
      </c>
      <c r="M55" s="48">
        <f t="shared" si="1"/>
        <v>42</v>
      </c>
      <c r="N55" s="51"/>
      <c r="O55" s="109">
        <f t="shared" si="2"/>
        <v>30207</v>
      </c>
      <c r="P55" s="94">
        <f>P46+1</f>
        <v>42039</v>
      </c>
      <c r="Q55" s="94"/>
      <c r="R55" s="88">
        <f t="shared" si="3"/>
        <v>0</v>
      </c>
      <c r="S55" s="51"/>
      <c r="T55" s="109">
        <f t="shared" si="14"/>
        <v>-30028</v>
      </c>
      <c r="U55" s="100">
        <f t="shared" si="15"/>
        <v>-42039</v>
      </c>
      <c r="V55" s="102">
        <f t="shared" si="16"/>
        <v>0</v>
      </c>
      <c r="W55" s="105">
        <v>1</v>
      </c>
    </row>
    <row r="56" spans="2:23" ht="14.25" customHeight="1" x14ac:dyDescent="0.25">
      <c r="B56" s="80">
        <f t="shared" si="13"/>
        <v>36</v>
      </c>
      <c r="C56" s="81">
        <v>4</v>
      </c>
      <c r="D56" s="83" t="s">
        <v>158</v>
      </c>
      <c r="E56" s="128" t="s">
        <v>168</v>
      </c>
      <c r="F56" s="84" t="s">
        <v>23</v>
      </c>
      <c r="G56" s="84"/>
      <c r="H56" s="81" t="s">
        <v>49</v>
      </c>
      <c r="I56" s="82" t="s">
        <v>6</v>
      </c>
      <c r="J56" s="79">
        <f t="shared" ca="1" si="0"/>
        <v>0</v>
      </c>
      <c r="K56" s="94"/>
      <c r="L56" s="94">
        <f t="shared" si="17"/>
        <v>42292</v>
      </c>
      <c r="M56" s="48">
        <f t="shared" si="1"/>
        <v>42</v>
      </c>
      <c r="N56" s="51"/>
      <c r="O56" s="109">
        <f t="shared" si="2"/>
        <v>30209</v>
      </c>
      <c r="P56" s="94">
        <f t="shared" ref="P56" si="28">P55+1</f>
        <v>42040</v>
      </c>
      <c r="Q56" s="94"/>
      <c r="R56" s="88">
        <f t="shared" si="3"/>
        <v>0</v>
      </c>
      <c r="S56" s="51"/>
      <c r="T56" s="109">
        <f t="shared" si="14"/>
        <v>-30029</v>
      </c>
      <c r="U56" s="100">
        <f t="shared" si="15"/>
        <v>-42040</v>
      </c>
      <c r="V56" s="102">
        <f t="shared" si="16"/>
        <v>42039</v>
      </c>
      <c r="W56" s="105">
        <v>0</v>
      </c>
    </row>
    <row r="57" spans="2:23" x14ac:dyDescent="0.25">
      <c r="B57" s="246" t="s">
        <v>4</v>
      </c>
      <c r="C57" s="246"/>
      <c r="D57" s="246"/>
      <c r="E57" s="246"/>
      <c r="F57" s="26" t="s">
        <v>6</v>
      </c>
      <c r="G57" s="26" t="s">
        <v>6</v>
      </c>
      <c r="H57" s="26" t="s">
        <v>6</v>
      </c>
      <c r="I57" s="26" t="s">
        <v>6</v>
      </c>
      <c r="J57" s="26" t="s">
        <v>6</v>
      </c>
      <c r="K57" s="26" t="s">
        <v>6</v>
      </c>
      <c r="L57" s="26" t="s">
        <v>6</v>
      </c>
      <c r="M57" s="26" t="s">
        <v>6</v>
      </c>
      <c r="N57" s="26" t="s">
        <v>6</v>
      </c>
      <c r="O57" s="26" t="s">
        <v>6</v>
      </c>
      <c r="P57" s="26" t="s">
        <v>6</v>
      </c>
      <c r="Q57" s="26" t="s">
        <v>6</v>
      </c>
      <c r="R57" s="26" t="s">
        <v>6</v>
      </c>
      <c r="S57" s="26" t="s">
        <v>6</v>
      </c>
      <c r="T57" s="26" t="s">
        <v>6</v>
      </c>
      <c r="U57" s="26"/>
      <c r="V57" s="103"/>
      <c r="W57" s="26"/>
    </row>
  </sheetData>
  <mergeCells count="27">
    <mergeCell ref="B57:E57"/>
    <mergeCell ref="K12:K13"/>
    <mergeCell ref="L12:M12"/>
    <mergeCell ref="N12:N13"/>
    <mergeCell ref="P12:P13"/>
    <mergeCell ref="J11:J13"/>
    <mergeCell ref="C12:C13"/>
    <mergeCell ref="D12:D13"/>
    <mergeCell ref="E12:E13"/>
    <mergeCell ref="F12:F13"/>
    <mergeCell ref="G12:G13"/>
    <mergeCell ref="H12:I12"/>
    <mergeCell ref="B2:W2"/>
    <mergeCell ref="B4:C4"/>
    <mergeCell ref="B6:C6"/>
    <mergeCell ref="B8:C8"/>
    <mergeCell ref="B10:J10"/>
    <mergeCell ref="K10:O11"/>
    <mergeCell ref="P10:T11"/>
    <mergeCell ref="U10:W11"/>
    <mergeCell ref="B11:B13"/>
    <mergeCell ref="C11:I11"/>
    <mergeCell ref="U12:U13"/>
    <mergeCell ref="V12:V13"/>
    <mergeCell ref="W12:W13"/>
    <mergeCell ref="Q12:R12"/>
    <mergeCell ref="S12:S13"/>
  </mergeCells>
  <phoneticPr fontId="5" type="noConversion"/>
  <conditionalFormatting sqref="W14">
    <cfRule type="dataBar" priority="2574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{F2110B18-3714-4260-B4E3-742EBA179FC0}</x14:id>
        </ext>
      </extLst>
    </cfRule>
  </conditionalFormatting>
  <conditionalFormatting sqref="C14:L17 C22:I25 C18:I18 J18:L27 C33:I33 J32:R37 M14:W14">
    <cfRule type="expression" dxfId="274" priority="2571">
      <formula>(IF($C14=0,1,0)=1)</formula>
    </cfRule>
  </conditionalFormatting>
  <conditionalFormatting sqref="C22:I25 C19:F20 H19:I20 C33:I33 C14:I18">
    <cfRule type="expression" dxfId="273" priority="2575">
      <formula>$J14&lt;0</formula>
    </cfRule>
    <cfRule type="expression" dxfId="272" priority="2576">
      <formula>(IF($C14=1,1,0)=1)</formula>
    </cfRule>
    <cfRule type="expression" dxfId="271" priority="2577">
      <formula>(IF($C14=2,1,0)=1)</formula>
    </cfRule>
    <cfRule type="expression" dxfId="270" priority="2578">
      <formula>(IF($C14=3,1,0)=1)</formula>
    </cfRule>
    <cfRule type="expression" dxfId="269" priority="2579">
      <formula>(IF($C14=4,1,0)=1)</formula>
    </cfRule>
    <cfRule type="expression" dxfId="268" priority="2580">
      <formula>(IF($C14=5,1,0)=1)</formula>
    </cfRule>
    <cfRule type="expression" dxfId="267" priority="2581">
      <formula>(IF($C14=6,1,0)=1)</formula>
    </cfRule>
    <cfRule type="expression" dxfId="266" priority="2582">
      <formula>(IF($C14=7,1,0)=1)</formula>
    </cfRule>
    <cfRule type="expression" dxfId="265" priority="2583">
      <formula>(IF($C14=8,1,0)=1)</formula>
    </cfRule>
    <cfRule type="expression" dxfId="264" priority="2584">
      <formula>(IF($C14=9,1,0)=1)</formula>
    </cfRule>
    <cfRule type="expression" dxfId="263" priority="2585">
      <formula>$J14=1</formula>
    </cfRule>
  </conditionalFormatting>
  <conditionalFormatting sqref="J14">
    <cfRule type="iconSet" priority="2586">
      <iconSet iconSet="3Symbols" showValue="0">
        <cfvo type="percent" val="0"/>
        <cfvo type="num" val="0"/>
        <cfvo type="num" val="1"/>
      </iconSet>
    </cfRule>
  </conditionalFormatting>
  <conditionalFormatting sqref="W15:W17">
    <cfRule type="dataBar" priority="2483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{367F39EE-8A0D-4623-984D-D9D968E6E7B1}</x14:id>
        </ext>
      </extLst>
    </cfRule>
  </conditionalFormatting>
  <conditionalFormatting sqref="S15:W17 C19:F20 N15:Q27 H19:I20">
    <cfRule type="expression" dxfId="262" priority="2480">
      <formula>(IF($C15=0,1,0)=1)</formula>
    </cfRule>
  </conditionalFormatting>
  <conditionalFormatting sqref="M15:M27">
    <cfRule type="expression" dxfId="261" priority="2482">
      <formula>(IF($C15=0,1,0)=1)</formula>
    </cfRule>
  </conditionalFormatting>
  <conditionalFormatting sqref="R15:R27">
    <cfRule type="expression" dxfId="260" priority="2481">
      <formula>(IF($C15=0,1,0)=1)</formula>
    </cfRule>
  </conditionalFormatting>
  <conditionalFormatting sqref="W18">
    <cfRule type="dataBar" priority="2479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{FFC61E0E-E626-4517-938B-77CF603357E4}</x14:id>
        </ext>
      </extLst>
    </cfRule>
  </conditionalFormatting>
  <conditionalFormatting sqref="S18:W18">
    <cfRule type="expression" dxfId="259" priority="2478">
      <formula>(IF($C18=0,1,0)=1)</formula>
    </cfRule>
  </conditionalFormatting>
  <conditionalFormatting sqref="S19:W19">
    <cfRule type="expression" dxfId="258" priority="2474">
      <formula>(IF($C19=0,1,0)=1)</formula>
    </cfRule>
  </conditionalFormatting>
  <conditionalFormatting sqref="W19">
    <cfRule type="dataBar" priority="2475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{F98BA0CE-8058-43E2-A39F-6A0B59CFE07C}</x14:id>
        </ext>
      </extLst>
    </cfRule>
  </conditionalFormatting>
  <conditionalFormatting sqref="S23:W23">
    <cfRule type="expression" dxfId="257" priority="2470">
      <formula>(IF($C23=0,1,0)=1)</formula>
    </cfRule>
  </conditionalFormatting>
  <conditionalFormatting sqref="S21:W21">
    <cfRule type="expression" dxfId="256" priority="2452">
      <formula>(IF($C21=0,1,0)=1)</formula>
    </cfRule>
  </conditionalFormatting>
  <conditionalFormatting sqref="W22">
    <cfRule type="dataBar" priority="2477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{861CE747-E928-4AE9-ADC2-5EF202FC1271}</x14:id>
        </ext>
      </extLst>
    </cfRule>
  </conditionalFormatting>
  <conditionalFormatting sqref="S22:W22">
    <cfRule type="expression" dxfId="255" priority="2476">
      <formula>(IF($C22=0,1,0)=1)</formula>
    </cfRule>
  </conditionalFormatting>
  <conditionalFormatting sqref="S20:W20">
    <cfRule type="expression" dxfId="254" priority="2472">
      <formula>(IF($C20=0,1,0)=1)</formula>
    </cfRule>
  </conditionalFormatting>
  <conditionalFormatting sqref="C21:F21 H21:I21">
    <cfRule type="expression" dxfId="253" priority="2454">
      <formula>(IF($C21=0,1,0)=1)</formula>
    </cfRule>
  </conditionalFormatting>
  <conditionalFormatting sqref="W20">
    <cfRule type="dataBar" priority="2473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{1AA29D4B-FBF5-48F4-B623-C769C50FCC11}</x14:id>
        </ext>
      </extLst>
    </cfRule>
  </conditionalFormatting>
  <conditionalFormatting sqref="W23">
    <cfRule type="dataBar" priority="2471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{87ACF1DF-C772-4BC0-BBC1-82ED868DE340}</x14:id>
        </ext>
      </extLst>
    </cfRule>
  </conditionalFormatting>
  <conditionalFormatting sqref="W24">
    <cfRule type="dataBar" priority="2469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{A98A549D-F9E0-4129-BA8D-8363738C202B}</x14:id>
        </ext>
      </extLst>
    </cfRule>
  </conditionalFormatting>
  <conditionalFormatting sqref="S24:W24">
    <cfRule type="expression" dxfId="252" priority="2468">
      <formula>(IF($C24=0,1,0)=1)</formula>
    </cfRule>
  </conditionalFormatting>
  <conditionalFormatting sqref="W25">
    <cfRule type="dataBar" priority="2467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{F87B498E-33DB-4777-BF5D-762599FD207C}</x14:id>
        </ext>
      </extLst>
    </cfRule>
  </conditionalFormatting>
  <conditionalFormatting sqref="S25:W25">
    <cfRule type="expression" dxfId="251" priority="2466">
      <formula>(IF($C25=0,1,0)=1)</formula>
    </cfRule>
  </conditionalFormatting>
  <conditionalFormatting sqref="C21:F21 H21:I21">
    <cfRule type="expression" dxfId="250" priority="2455">
      <formula>$J21&lt;0</formula>
    </cfRule>
    <cfRule type="expression" dxfId="249" priority="2456">
      <formula>(IF($C21=1,1,0)=1)</formula>
    </cfRule>
    <cfRule type="expression" dxfId="248" priority="2457">
      <formula>(IF($C21=2,1,0)=1)</formula>
    </cfRule>
    <cfRule type="expression" dxfId="247" priority="2458">
      <formula>(IF($C21=3,1,0)=1)</formula>
    </cfRule>
    <cfRule type="expression" dxfId="246" priority="2459">
      <formula>(IF($C21=4,1,0)=1)</formula>
    </cfRule>
    <cfRule type="expression" dxfId="245" priority="2460">
      <formula>(IF($C21=5,1,0)=1)</formula>
    </cfRule>
    <cfRule type="expression" dxfId="244" priority="2461">
      <formula>(IF($C21=6,1,0)=1)</formula>
    </cfRule>
    <cfRule type="expression" dxfId="243" priority="2462">
      <formula>(IF($C21=7,1,0)=1)</formula>
    </cfRule>
    <cfRule type="expression" dxfId="242" priority="2463">
      <formula>(IF($C21=8,1,0)=1)</formula>
    </cfRule>
    <cfRule type="expression" dxfId="241" priority="2464">
      <formula>(IF($C21=9,1,0)=1)</formula>
    </cfRule>
    <cfRule type="expression" dxfId="240" priority="2465">
      <formula>$J21=1</formula>
    </cfRule>
  </conditionalFormatting>
  <conditionalFormatting sqref="W21">
    <cfRule type="dataBar" priority="2453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{E70B0205-776C-434A-B3D2-8308650163BA}</x14:id>
        </ext>
      </extLst>
    </cfRule>
  </conditionalFormatting>
  <conditionalFormatting sqref="C26:I27">
    <cfRule type="expression" dxfId="239" priority="2440">
      <formula>(IF($C26=0,1,0)=1)</formula>
    </cfRule>
  </conditionalFormatting>
  <conditionalFormatting sqref="C26:I27">
    <cfRule type="expression" dxfId="238" priority="2441">
      <formula>$J26&lt;0</formula>
    </cfRule>
    <cfRule type="expression" dxfId="237" priority="2442">
      <formula>(IF($C26=1,1,0)=1)</formula>
    </cfRule>
    <cfRule type="expression" dxfId="236" priority="2443">
      <formula>(IF($C26=2,1,0)=1)</formula>
    </cfRule>
    <cfRule type="expression" dxfId="235" priority="2444">
      <formula>(IF($C26=3,1,0)=1)</formula>
    </cfRule>
    <cfRule type="expression" dxfId="234" priority="2445">
      <formula>(IF($C26=4,1,0)=1)</formula>
    </cfRule>
    <cfRule type="expression" dxfId="233" priority="2446">
      <formula>(IF($C26=5,1,0)=1)</formula>
    </cfRule>
    <cfRule type="expression" dxfId="232" priority="2447">
      <formula>(IF($C26=6,1,0)=1)</formula>
    </cfRule>
    <cfRule type="expression" dxfId="231" priority="2448">
      <formula>(IF($C26=7,1,0)=1)</formula>
    </cfRule>
    <cfRule type="expression" dxfId="230" priority="2449">
      <formula>(IF($C26=8,1,0)=1)</formula>
    </cfRule>
    <cfRule type="expression" dxfId="229" priority="2450">
      <formula>(IF($C26=9,1,0)=1)</formula>
    </cfRule>
    <cfRule type="expression" dxfId="228" priority="2451">
      <formula>$J26=1</formula>
    </cfRule>
  </conditionalFormatting>
  <conditionalFormatting sqref="W26">
    <cfRule type="dataBar" priority="2439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{919039D6-D036-499C-8B20-A30A54A38083}</x14:id>
        </ext>
      </extLst>
    </cfRule>
  </conditionalFormatting>
  <conditionalFormatting sqref="S26:W26">
    <cfRule type="expression" dxfId="227" priority="2438">
      <formula>(IF($C26=0,1,0)=1)</formula>
    </cfRule>
  </conditionalFormatting>
  <conditionalFormatting sqref="W27">
    <cfRule type="dataBar" priority="2437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{3F567879-73A4-4757-83BD-7A6DA000D762}</x14:id>
        </ext>
      </extLst>
    </cfRule>
  </conditionalFormatting>
  <conditionalFormatting sqref="S27:W27">
    <cfRule type="expression" dxfId="226" priority="2436">
      <formula>(IF($C27=0,1,0)=1)</formula>
    </cfRule>
  </conditionalFormatting>
  <conditionalFormatting sqref="G19:G21">
    <cfRule type="expression" dxfId="225" priority="2424">
      <formula>(IF($C19=0,1,0)=1)</formula>
    </cfRule>
  </conditionalFormatting>
  <conditionalFormatting sqref="G19:G21">
    <cfRule type="expression" dxfId="224" priority="2425">
      <formula>$J19&lt;0</formula>
    </cfRule>
    <cfRule type="expression" dxfId="223" priority="2426">
      <formula>(IF($C19=1,1,0)=1)</formula>
    </cfRule>
    <cfRule type="expression" dxfId="222" priority="2427">
      <formula>(IF($C19=2,1,0)=1)</formula>
    </cfRule>
    <cfRule type="expression" dxfId="221" priority="2428">
      <formula>(IF($C19=3,1,0)=1)</formula>
    </cfRule>
    <cfRule type="expression" dxfId="220" priority="2429">
      <formula>(IF($C19=4,1,0)=1)</formula>
    </cfRule>
    <cfRule type="expression" dxfId="219" priority="2430">
      <formula>(IF($C19=5,1,0)=1)</formula>
    </cfRule>
    <cfRule type="expression" dxfId="218" priority="2431">
      <formula>(IF($C19=6,1,0)=1)</formula>
    </cfRule>
    <cfRule type="expression" dxfId="217" priority="2432">
      <formula>(IF($C19=7,1,0)=1)</formula>
    </cfRule>
    <cfRule type="expression" dxfId="216" priority="2433">
      <formula>(IF($C19=8,1,0)=1)</formula>
    </cfRule>
    <cfRule type="expression" dxfId="215" priority="2434">
      <formula>(IF($C19=9,1,0)=1)</formula>
    </cfRule>
    <cfRule type="expression" dxfId="214" priority="2435">
      <formula>$J19=1</formula>
    </cfRule>
  </conditionalFormatting>
  <conditionalFormatting sqref="C28:L30 C34:I37 C32:I32">
    <cfRule type="expression" dxfId="213" priority="2412">
      <formula>(IF($C28=0,1,0)=1)</formula>
    </cfRule>
  </conditionalFormatting>
  <conditionalFormatting sqref="C28:I30 C34:I37 C32:I32">
    <cfRule type="expression" dxfId="212" priority="2413">
      <formula>$J28&lt;0</formula>
    </cfRule>
    <cfRule type="expression" dxfId="211" priority="2414">
      <formula>(IF($C28=1,1,0)=1)</formula>
    </cfRule>
    <cfRule type="expression" dxfId="210" priority="2415">
      <formula>(IF($C28=2,1,0)=1)</formula>
    </cfRule>
    <cfRule type="expression" dxfId="209" priority="2416">
      <formula>(IF($C28=3,1,0)=1)</formula>
    </cfRule>
    <cfRule type="expression" dxfId="208" priority="2417">
      <formula>(IF($C28=4,1,0)=1)</formula>
    </cfRule>
    <cfRule type="expression" dxfId="207" priority="2418">
      <formula>(IF($C28=5,1,0)=1)</formula>
    </cfRule>
    <cfRule type="expression" dxfId="206" priority="2419">
      <formula>(IF($C28=6,1,0)=1)</formula>
    </cfRule>
    <cfRule type="expression" dxfId="205" priority="2420">
      <formula>(IF($C28=7,1,0)=1)</formula>
    </cfRule>
    <cfRule type="expression" dxfId="204" priority="2421">
      <formula>(IF($C28=8,1,0)=1)</formula>
    </cfRule>
    <cfRule type="expression" dxfId="203" priority="2422">
      <formula>(IF($C28=9,1,0)=1)</formula>
    </cfRule>
    <cfRule type="expression" dxfId="202" priority="2423">
      <formula>$J28=1</formula>
    </cfRule>
  </conditionalFormatting>
  <conditionalFormatting sqref="W28:W30">
    <cfRule type="dataBar" priority="2411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{A142F97A-FE28-409E-9DC9-EA4BC2E59A04}</x14:id>
        </ext>
      </extLst>
    </cfRule>
  </conditionalFormatting>
  <conditionalFormatting sqref="S28:W30 N28:Q30">
    <cfRule type="expression" dxfId="201" priority="2408">
      <formula>(IF($C28=0,1,0)=1)</formula>
    </cfRule>
  </conditionalFormatting>
  <conditionalFormatting sqref="M28:M30">
    <cfRule type="expression" dxfId="200" priority="2410">
      <formula>(IF($C28=0,1,0)=1)</formula>
    </cfRule>
  </conditionalFormatting>
  <conditionalFormatting sqref="R28:R30">
    <cfRule type="expression" dxfId="199" priority="2409">
      <formula>(IF($C28=0,1,0)=1)</formula>
    </cfRule>
  </conditionalFormatting>
  <conditionalFormatting sqref="W32">
    <cfRule type="dataBar" priority="2407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{8715E314-6C75-41C4-A1D9-5C0AEE6F2DAC}</x14:id>
        </ext>
      </extLst>
    </cfRule>
  </conditionalFormatting>
  <conditionalFormatting sqref="S32:W32">
    <cfRule type="expression" dxfId="198" priority="2406">
      <formula>(IF($C32=0,1,0)=1)</formula>
    </cfRule>
  </conditionalFormatting>
  <conditionalFormatting sqref="S33:W33 S34:V37">
    <cfRule type="expression" dxfId="197" priority="2402">
      <formula>(IF($C33=0,1,0)=1)</formula>
    </cfRule>
  </conditionalFormatting>
  <conditionalFormatting sqref="W33">
    <cfRule type="dataBar" priority="2403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{DFB4ED94-BFF6-4A24-808E-C574839B02A0}</x14:id>
        </ext>
      </extLst>
    </cfRule>
  </conditionalFormatting>
  <conditionalFormatting sqref="W35">
    <cfRule type="expression" dxfId="196" priority="2400">
      <formula>(IF($C35=0,1,0)=1)</formula>
    </cfRule>
  </conditionalFormatting>
  <conditionalFormatting sqref="W34">
    <cfRule type="dataBar" priority="2405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{64BF80B5-D911-4A2A-AD59-FE5B79D6064C}</x14:id>
        </ext>
      </extLst>
    </cfRule>
  </conditionalFormatting>
  <conditionalFormatting sqref="W34">
    <cfRule type="expression" dxfId="195" priority="2404">
      <formula>(IF($C34=0,1,0)=1)</formula>
    </cfRule>
  </conditionalFormatting>
  <conditionalFormatting sqref="W35">
    <cfRule type="dataBar" priority="2401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{A127C462-16AD-4C0A-8AA3-DCAFB6949DD6}</x14:id>
        </ext>
      </extLst>
    </cfRule>
  </conditionalFormatting>
  <conditionalFormatting sqref="W36">
    <cfRule type="dataBar" priority="2399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{C32D004D-3071-45B1-9DB5-618767FA9DB3}</x14:id>
        </ext>
      </extLst>
    </cfRule>
  </conditionalFormatting>
  <conditionalFormatting sqref="W36">
    <cfRule type="expression" dxfId="194" priority="2398">
      <formula>(IF($C36=0,1,0)=1)</formula>
    </cfRule>
  </conditionalFormatting>
  <conditionalFormatting sqref="W37">
    <cfRule type="dataBar" priority="2397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{7416BDF0-496B-4670-B83A-2DAC919CE3AC}</x14:id>
        </ext>
      </extLst>
    </cfRule>
  </conditionalFormatting>
  <conditionalFormatting sqref="W37">
    <cfRule type="expression" dxfId="193" priority="2396">
      <formula>(IF($C37=0,1,0)=1)</formula>
    </cfRule>
  </conditionalFormatting>
  <conditionalFormatting sqref="C31:L31">
    <cfRule type="expression" dxfId="192" priority="2384">
      <formula>(IF($C31=0,1,0)=1)</formula>
    </cfRule>
  </conditionalFormatting>
  <conditionalFormatting sqref="C31:I31">
    <cfRule type="expression" dxfId="191" priority="2385">
      <formula>$J31&lt;0</formula>
    </cfRule>
    <cfRule type="expression" dxfId="190" priority="2386">
      <formula>(IF($C31=1,1,0)=1)</formula>
    </cfRule>
    <cfRule type="expression" dxfId="189" priority="2387">
      <formula>(IF($C31=2,1,0)=1)</formula>
    </cfRule>
    <cfRule type="expression" dxfId="188" priority="2388">
      <formula>(IF($C31=3,1,0)=1)</formula>
    </cfRule>
    <cfRule type="expression" dxfId="187" priority="2389">
      <formula>(IF($C31=4,1,0)=1)</formula>
    </cfRule>
    <cfRule type="expression" dxfId="186" priority="2390">
      <formula>(IF($C31=5,1,0)=1)</formula>
    </cfRule>
    <cfRule type="expression" dxfId="185" priority="2391">
      <formula>(IF($C31=6,1,0)=1)</formula>
    </cfRule>
    <cfRule type="expression" dxfId="184" priority="2392">
      <formula>(IF($C31=7,1,0)=1)</formula>
    </cfRule>
    <cfRule type="expression" dxfId="183" priority="2393">
      <formula>(IF($C31=8,1,0)=1)</formula>
    </cfRule>
    <cfRule type="expression" dxfId="182" priority="2394">
      <formula>(IF($C31=9,1,0)=1)</formula>
    </cfRule>
    <cfRule type="expression" dxfId="181" priority="2395">
      <formula>$J31=1</formula>
    </cfRule>
  </conditionalFormatting>
  <conditionalFormatting sqref="W31">
    <cfRule type="dataBar" priority="2382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{E048388F-618E-402A-9015-8F06403265F7}</x14:id>
        </ext>
      </extLst>
    </cfRule>
  </conditionalFormatting>
  <conditionalFormatting sqref="S31:W31 N31:Q31">
    <cfRule type="expression" dxfId="180" priority="2379">
      <formula>(IF($C31=0,1,0)=1)</formula>
    </cfRule>
  </conditionalFormatting>
  <conditionalFormatting sqref="M31">
    <cfRule type="expression" dxfId="179" priority="2381">
      <formula>(IF($C31=0,1,0)=1)</formula>
    </cfRule>
  </conditionalFormatting>
  <conditionalFormatting sqref="R31">
    <cfRule type="expression" dxfId="178" priority="2380">
      <formula>(IF($C31=0,1,0)=1)</formula>
    </cfRule>
  </conditionalFormatting>
  <conditionalFormatting sqref="J31">
    <cfRule type="iconSet" priority="2383">
      <iconSet iconSet="3Symbols" showValue="0">
        <cfvo type="percent" val="0"/>
        <cfvo type="num" val="0"/>
        <cfvo type="num" val="1"/>
      </iconSet>
    </cfRule>
  </conditionalFormatting>
  <conditionalFormatting sqref="C43:I43 J42:R43">
    <cfRule type="expression" dxfId="177" priority="2367">
      <formula>(IF($C42=0,1,0)=1)</formula>
    </cfRule>
  </conditionalFormatting>
  <conditionalFormatting sqref="C43:I43">
    <cfRule type="expression" dxfId="176" priority="2368">
      <formula>$J43&lt;0</formula>
    </cfRule>
    <cfRule type="expression" dxfId="175" priority="2369">
      <formula>(IF($C43=1,1,0)=1)</formula>
    </cfRule>
    <cfRule type="expression" dxfId="174" priority="2370">
      <formula>(IF($C43=2,1,0)=1)</formula>
    </cfRule>
    <cfRule type="expression" dxfId="173" priority="2371">
      <formula>(IF($C43=3,1,0)=1)</formula>
    </cfRule>
    <cfRule type="expression" dxfId="172" priority="2372">
      <formula>(IF($C43=4,1,0)=1)</formula>
    </cfRule>
    <cfRule type="expression" dxfId="171" priority="2373">
      <formula>(IF($C43=5,1,0)=1)</formula>
    </cfRule>
    <cfRule type="expression" dxfId="170" priority="2374">
      <formula>(IF($C43=6,1,0)=1)</formula>
    </cfRule>
    <cfRule type="expression" dxfId="169" priority="2375">
      <formula>(IF($C43=7,1,0)=1)</formula>
    </cfRule>
    <cfRule type="expression" dxfId="168" priority="2376">
      <formula>(IF($C43=8,1,0)=1)</formula>
    </cfRule>
    <cfRule type="expression" dxfId="167" priority="2377">
      <formula>(IF($C43=9,1,0)=1)</formula>
    </cfRule>
    <cfRule type="expression" dxfId="166" priority="2378">
      <formula>$J43=1</formula>
    </cfRule>
  </conditionalFormatting>
  <conditionalFormatting sqref="C38:L40 C42:I42">
    <cfRule type="expression" dxfId="165" priority="2355">
      <formula>(IF($C38=0,1,0)=1)</formula>
    </cfRule>
  </conditionalFormatting>
  <conditionalFormatting sqref="C38:I40 C42:I42">
    <cfRule type="expression" dxfId="164" priority="2356">
      <formula>$J38&lt;0</formula>
    </cfRule>
    <cfRule type="expression" dxfId="163" priority="2357">
      <formula>(IF($C38=1,1,0)=1)</formula>
    </cfRule>
    <cfRule type="expression" dxfId="162" priority="2358">
      <formula>(IF($C38=2,1,0)=1)</formula>
    </cfRule>
    <cfRule type="expression" dxfId="161" priority="2359">
      <formula>(IF($C38=3,1,0)=1)</formula>
    </cfRule>
    <cfRule type="expression" dxfId="160" priority="2360">
      <formula>(IF($C38=4,1,0)=1)</formula>
    </cfRule>
    <cfRule type="expression" dxfId="159" priority="2361">
      <formula>(IF($C38=5,1,0)=1)</formula>
    </cfRule>
    <cfRule type="expression" dxfId="158" priority="2362">
      <formula>(IF($C38=6,1,0)=1)</formula>
    </cfRule>
    <cfRule type="expression" dxfId="157" priority="2363">
      <formula>(IF($C38=7,1,0)=1)</formula>
    </cfRule>
    <cfRule type="expression" dxfId="156" priority="2364">
      <formula>(IF($C38=8,1,0)=1)</formula>
    </cfRule>
    <cfRule type="expression" dxfId="155" priority="2365">
      <formula>(IF($C38=9,1,0)=1)</formula>
    </cfRule>
    <cfRule type="expression" dxfId="154" priority="2366">
      <formula>$J38=1</formula>
    </cfRule>
  </conditionalFormatting>
  <conditionalFormatting sqref="W38:W40">
    <cfRule type="dataBar" priority="2354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{744C288F-6961-40FF-94C2-F87DA0068AE6}</x14:id>
        </ext>
      </extLst>
    </cfRule>
  </conditionalFormatting>
  <conditionalFormatting sqref="S38:W40 N38:Q40">
    <cfRule type="expression" dxfId="153" priority="2351">
      <formula>(IF($C38=0,1,0)=1)</formula>
    </cfRule>
  </conditionalFormatting>
  <conditionalFormatting sqref="M38:M40">
    <cfRule type="expression" dxfId="152" priority="2353">
      <formula>(IF($C38=0,1,0)=1)</formula>
    </cfRule>
  </conditionalFormatting>
  <conditionalFormatting sqref="R38:R40">
    <cfRule type="expression" dxfId="151" priority="2352">
      <formula>(IF($C38=0,1,0)=1)</formula>
    </cfRule>
  </conditionalFormatting>
  <conditionalFormatting sqref="W42">
    <cfRule type="dataBar" priority="2350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{6ADA3A2C-A959-41F5-98E6-421391991A79}</x14:id>
        </ext>
      </extLst>
    </cfRule>
  </conditionalFormatting>
  <conditionalFormatting sqref="S42:W42">
    <cfRule type="expression" dxfId="150" priority="2349">
      <formula>(IF($C42=0,1,0)=1)</formula>
    </cfRule>
  </conditionalFormatting>
  <conditionalFormatting sqref="S43:W43">
    <cfRule type="expression" dxfId="149" priority="2347">
      <formula>(IF($C43=0,1,0)=1)</formula>
    </cfRule>
  </conditionalFormatting>
  <conditionalFormatting sqref="W43">
    <cfRule type="dataBar" priority="2348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{5DF88CA6-1622-4D4A-9A8E-C8ED0034FFF7}</x14:id>
        </ext>
      </extLst>
    </cfRule>
  </conditionalFormatting>
  <conditionalFormatting sqref="C41:L41">
    <cfRule type="expression" dxfId="148" priority="2335">
      <formula>(IF($C41=0,1,0)=1)</formula>
    </cfRule>
  </conditionalFormatting>
  <conditionalFormatting sqref="C41:I41">
    <cfRule type="expression" dxfId="147" priority="2336">
      <formula>$J41&lt;0</formula>
    </cfRule>
    <cfRule type="expression" dxfId="146" priority="2337">
      <formula>(IF($C41=1,1,0)=1)</formula>
    </cfRule>
    <cfRule type="expression" dxfId="145" priority="2338">
      <formula>(IF($C41=2,1,0)=1)</formula>
    </cfRule>
    <cfRule type="expression" dxfId="144" priority="2339">
      <formula>(IF($C41=3,1,0)=1)</formula>
    </cfRule>
    <cfRule type="expression" dxfId="143" priority="2340">
      <formula>(IF($C41=4,1,0)=1)</formula>
    </cfRule>
    <cfRule type="expression" dxfId="142" priority="2341">
      <formula>(IF($C41=5,1,0)=1)</formula>
    </cfRule>
    <cfRule type="expression" dxfId="141" priority="2342">
      <formula>(IF($C41=6,1,0)=1)</formula>
    </cfRule>
    <cfRule type="expression" dxfId="140" priority="2343">
      <formula>(IF($C41=7,1,0)=1)</formula>
    </cfRule>
    <cfRule type="expression" dxfId="139" priority="2344">
      <formula>(IF($C41=8,1,0)=1)</formula>
    </cfRule>
    <cfRule type="expression" dxfId="138" priority="2345">
      <formula>(IF($C41=9,1,0)=1)</formula>
    </cfRule>
    <cfRule type="expression" dxfId="137" priority="2346">
      <formula>$J41=1</formula>
    </cfRule>
  </conditionalFormatting>
  <conditionalFormatting sqref="W41">
    <cfRule type="dataBar" priority="2333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{B726E3A0-CFF8-452A-B251-A27BAEBD81A4}</x14:id>
        </ext>
      </extLst>
    </cfRule>
  </conditionalFormatting>
  <conditionalFormatting sqref="S41:W41 N41:Q41">
    <cfRule type="expression" dxfId="136" priority="2330">
      <formula>(IF($C41=0,1,0)=1)</formula>
    </cfRule>
  </conditionalFormatting>
  <conditionalFormatting sqref="M41">
    <cfRule type="expression" dxfId="135" priority="2332">
      <formula>(IF($C41=0,1,0)=1)</formula>
    </cfRule>
  </conditionalFormatting>
  <conditionalFormatting sqref="R41">
    <cfRule type="expression" dxfId="134" priority="2331">
      <formula>(IF($C41=0,1,0)=1)</formula>
    </cfRule>
  </conditionalFormatting>
  <conditionalFormatting sqref="J41">
    <cfRule type="iconSet" priority="2334">
      <iconSet iconSet="3Symbols" showValue="0">
        <cfvo type="percent" val="0"/>
        <cfvo type="num" val="0"/>
        <cfvo type="num" val="1"/>
      </iconSet>
    </cfRule>
  </conditionalFormatting>
  <conditionalFormatting sqref="J32:J37 J28:J30">
    <cfRule type="iconSet" priority="2588">
      <iconSet iconSet="3Symbols" showValue="0">
        <cfvo type="percent" val="0"/>
        <cfvo type="num" val="0"/>
        <cfvo type="num" val="1"/>
      </iconSet>
    </cfRule>
  </conditionalFormatting>
  <conditionalFormatting sqref="J38:J40 J42:J43">
    <cfRule type="iconSet" priority="2589">
      <iconSet iconSet="3Symbols" showValue="0">
        <cfvo type="percent" val="0"/>
        <cfvo type="num" val="0"/>
        <cfvo type="num" val="1"/>
      </iconSet>
    </cfRule>
  </conditionalFormatting>
  <conditionalFormatting sqref="J15:J27">
    <cfRule type="iconSet" priority="2590">
      <iconSet iconSet="3Symbols" showValue="0">
        <cfvo type="percent" val="0"/>
        <cfvo type="num" val="0"/>
        <cfvo type="num" val="1"/>
      </iconSet>
    </cfRule>
  </conditionalFormatting>
  <conditionalFormatting sqref="C56:I56 J55:R56">
    <cfRule type="expression" dxfId="133" priority="157">
      <formula>(IF($C55=0,1,0)=1)</formula>
    </cfRule>
  </conditionalFormatting>
  <conditionalFormatting sqref="C56:I56">
    <cfRule type="expression" dxfId="132" priority="158">
      <formula>$J56&lt;0</formula>
    </cfRule>
    <cfRule type="expression" dxfId="131" priority="159">
      <formula>(IF($C56=1,1,0)=1)</formula>
    </cfRule>
    <cfRule type="expression" dxfId="130" priority="160">
      <formula>(IF($C56=2,1,0)=1)</formula>
    </cfRule>
    <cfRule type="expression" dxfId="129" priority="161">
      <formula>(IF($C56=3,1,0)=1)</formula>
    </cfRule>
    <cfRule type="expression" dxfId="128" priority="162">
      <formula>(IF($C56=4,1,0)=1)</formula>
    </cfRule>
    <cfRule type="expression" dxfId="127" priority="163">
      <formula>(IF($C56=5,1,0)=1)</formula>
    </cfRule>
    <cfRule type="expression" dxfId="126" priority="164">
      <formula>(IF($C56=6,1,0)=1)</formula>
    </cfRule>
    <cfRule type="expression" dxfId="125" priority="165">
      <formula>(IF($C56=7,1,0)=1)</formula>
    </cfRule>
    <cfRule type="expression" dxfId="124" priority="166">
      <formula>(IF($C56=8,1,0)=1)</formula>
    </cfRule>
    <cfRule type="expression" dxfId="123" priority="167">
      <formula>(IF($C56=9,1,0)=1)</formula>
    </cfRule>
    <cfRule type="expression" dxfId="122" priority="168">
      <formula>$J56=1</formula>
    </cfRule>
  </conditionalFormatting>
  <conditionalFormatting sqref="C44:L46 C55:I55 D47:E49">
    <cfRule type="expression" dxfId="121" priority="145">
      <formula>(IF($C44=0,1,0)=1)</formula>
    </cfRule>
  </conditionalFormatting>
  <conditionalFormatting sqref="C44:I46 C55:I55 D47:E49">
    <cfRule type="expression" dxfId="120" priority="146">
      <formula>$J44&lt;0</formula>
    </cfRule>
    <cfRule type="expression" dxfId="119" priority="147">
      <formula>(IF($C44=1,1,0)=1)</formula>
    </cfRule>
    <cfRule type="expression" dxfId="118" priority="148">
      <formula>(IF($C44=2,1,0)=1)</formula>
    </cfRule>
    <cfRule type="expression" dxfId="117" priority="149">
      <formula>(IF($C44=3,1,0)=1)</formula>
    </cfRule>
    <cfRule type="expression" dxfId="116" priority="150">
      <formula>(IF($C44=4,1,0)=1)</formula>
    </cfRule>
    <cfRule type="expression" dxfId="115" priority="151">
      <formula>(IF($C44=5,1,0)=1)</formula>
    </cfRule>
    <cfRule type="expression" dxfId="114" priority="152">
      <formula>(IF($C44=6,1,0)=1)</formula>
    </cfRule>
    <cfRule type="expression" dxfId="113" priority="153">
      <formula>(IF($C44=7,1,0)=1)</formula>
    </cfRule>
    <cfRule type="expression" dxfId="112" priority="154">
      <formula>(IF($C44=8,1,0)=1)</formula>
    </cfRule>
    <cfRule type="expression" dxfId="111" priority="155">
      <formula>(IF($C44=9,1,0)=1)</formula>
    </cfRule>
    <cfRule type="expression" dxfId="110" priority="156">
      <formula>$J44=1</formula>
    </cfRule>
  </conditionalFormatting>
  <conditionalFormatting sqref="W44:W46">
    <cfRule type="dataBar" priority="144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{CC93E425-8AC1-42ED-963F-728D943C50FF}</x14:id>
        </ext>
      </extLst>
    </cfRule>
  </conditionalFormatting>
  <conditionalFormatting sqref="S44:W46 N44:Q46">
    <cfRule type="expression" dxfId="109" priority="141">
      <formula>(IF($C44=0,1,0)=1)</formula>
    </cfRule>
  </conditionalFormatting>
  <conditionalFormatting sqref="M44:M46">
    <cfRule type="expression" dxfId="108" priority="143">
      <formula>(IF($C44=0,1,0)=1)</formula>
    </cfRule>
  </conditionalFormatting>
  <conditionalFormatting sqref="R44:R46">
    <cfRule type="expression" dxfId="107" priority="142">
      <formula>(IF($C44=0,1,0)=1)</formula>
    </cfRule>
  </conditionalFormatting>
  <conditionalFormatting sqref="W55">
    <cfRule type="dataBar" priority="140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{84E61FE2-11AC-45F8-AB0D-2092FB868370}</x14:id>
        </ext>
      </extLst>
    </cfRule>
  </conditionalFormatting>
  <conditionalFormatting sqref="S55:W55">
    <cfRule type="expression" dxfId="106" priority="139">
      <formula>(IF($C55=0,1,0)=1)</formula>
    </cfRule>
  </conditionalFormatting>
  <conditionalFormatting sqref="S56:W56">
    <cfRule type="expression" dxfId="105" priority="137">
      <formula>(IF($C56=0,1,0)=1)</formula>
    </cfRule>
  </conditionalFormatting>
  <conditionalFormatting sqref="W56">
    <cfRule type="dataBar" priority="138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{C5AE3EB2-8679-48ED-8649-485CD182426D}</x14:id>
        </ext>
      </extLst>
    </cfRule>
  </conditionalFormatting>
  <conditionalFormatting sqref="C49 F49:L49">
    <cfRule type="expression" dxfId="104" priority="125">
      <formula>(IF($C49=0,1,0)=1)</formula>
    </cfRule>
  </conditionalFormatting>
  <conditionalFormatting sqref="C49 F49:I49">
    <cfRule type="expression" dxfId="103" priority="126">
      <formula>$J49&lt;0</formula>
    </cfRule>
    <cfRule type="expression" dxfId="102" priority="127">
      <formula>(IF($C49=1,1,0)=1)</formula>
    </cfRule>
    <cfRule type="expression" dxfId="101" priority="128">
      <formula>(IF($C49=2,1,0)=1)</formula>
    </cfRule>
    <cfRule type="expression" dxfId="100" priority="129">
      <formula>(IF($C49=3,1,0)=1)</formula>
    </cfRule>
    <cfRule type="expression" dxfId="99" priority="130">
      <formula>(IF($C49=4,1,0)=1)</formula>
    </cfRule>
    <cfRule type="expression" dxfId="98" priority="131">
      <formula>(IF($C49=5,1,0)=1)</formula>
    </cfRule>
    <cfRule type="expression" dxfId="97" priority="132">
      <formula>(IF($C49=6,1,0)=1)</formula>
    </cfRule>
    <cfRule type="expression" dxfId="96" priority="133">
      <formula>(IF($C49=7,1,0)=1)</formula>
    </cfRule>
    <cfRule type="expression" dxfId="95" priority="134">
      <formula>(IF($C49=8,1,0)=1)</formula>
    </cfRule>
    <cfRule type="expression" dxfId="94" priority="135">
      <formula>(IF($C49=9,1,0)=1)</formula>
    </cfRule>
    <cfRule type="expression" dxfId="93" priority="136">
      <formula>$J49=1</formula>
    </cfRule>
  </conditionalFormatting>
  <conditionalFormatting sqref="W49">
    <cfRule type="dataBar" priority="123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{606B9B5C-DA62-435E-AC37-2F758035058C}</x14:id>
        </ext>
      </extLst>
    </cfRule>
  </conditionalFormatting>
  <conditionalFormatting sqref="S49:W49 N49:Q49">
    <cfRule type="expression" dxfId="92" priority="120">
      <formula>(IF($C49=0,1,0)=1)</formula>
    </cfRule>
  </conditionalFormatting>
  <conditionalFormatting sqref="M49">
    <cfRule type="expression" dxfId="91" priority="122">
      <formula>(IF($C49=0,1,0)=1)</formula>
    </cfRule>
  </conditionalFormatting>
  <conditionalFormatting sqref="R49">
    <cfRule type="expression" dxfId="90" priority="121">
      <formula>(IF($C49=0,1,0)=1)</formula>
    </cfRule>
  </conditionalFormatting>
  <conditionalFormatting sqref="J49">
    <cfRule type="iconSet" priority="124">
      <iconSet iconSet="3Symbols" showValue="0">
        <cfvo type="percent" val="0"/>
        <cfvo type="num" val="0"/>
        <cfvo type="num" val="1"/>
      </iconSet>
    </cfRule>
  </conditionalFormatting>
  <conditionalFormatting sqref="J55:J56 J44:J46">
    <cfRule type="iconSet" priority="169">
      <iconSet iconSet="3Symbols" showValue="0">
        <cfvo type="percent" val="0"/>
        <cfvo type="num" val="0"/>
        <cfvo type="num" val="1"/>
      </iconSet>
    </cfRule>
  </conditionalFormatting>
  <conditionalFormatting sqref="C47 F47:L47">
    <cfRule type="expression" dxfId="89" priority="108">
      <formula>(IF($C47=0,1,0)=1)</formula>
    </cfRule>
  </conditionalFormatting>
  <conditionalFormatting sqref="C47 F47:I47">
    <cfRule type="expression" dxfId="88" priority="109">
      <formula>$J47&lt;0</formula>
    </cfRule>
    <cfRule type="expression" dxfId="87" priority="110">
      <formula>(IF($C47=1,1,0)=1)</formula>
    </cfRule>
    <cfRule type="expression" dxfId="86" priority="111">
      <formula>(IF($C47=2,1,0)=1)</formula>
    </cfRule>
    <cfRule type="expression" dxfId="85" priority="112">
      <formula>(IF($C47=3,1,0)=1)</formula>
    </cfRule>
    <cfRule type="expression" dxfId="84" priority="113">
      <formula>(IF($C47=4,1,0)=1)</formula>
    </cfRule>
    <cfRule type="expression" dxfId="83" priority="114">
      <formula>(IF($C47=5,1,0)=1)</formula>
    </cfRule>
    <cfRule type="expression" dxfId="82" priority="115">
      <formula>(IF($C47=6,1,0)=1)</formula>
    </cfRule>
    <cfRule type="expression" dxfId="81" priority="116">
      <formula>(IF($C47=7,1,0)=1)</formula>
    </cfRule>
    <cfRule type="expression" dxfId="80" priority="117">
      <formula>(IF($C47=8,1,0)=1)</formula>
    </cfRule>
    <cfRule type="expression" dxfId="79" priority="118">
      <formula>(IF($C47=9,1,0)=1)</formula>
    </cfRule>
    <cfRule type="expression" dxfId="78" priority="119">
      <formula>$J47=1</formula>
    </cfRule>
  </conditionalFormatting>
  <conditionalFormatting sqref="W47">
    <cfRule type="dataBar" priority="106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{CA89F9E4-3F2E-4CD6-80A4-B305F86653E8}</x14:id>
        </ext>
      </extLst>
    </cfRule>
  </conditionalFormatting>
  <conditionalFormatting sqref="S47:W47 N47:Q47">
    <cfRule type="expression" dxfId="77" priority="103">
      <formula>(IF($C47=0,1,0)=1)</formula>
    </cfRule>
  </conditionalFormatting>
  <conditionalFormatting sqref="M47">
    <cfRule type="expression" dxfId="76" priority="105">
      <formula>(IF($C47=0,1,0)=1)</formula>
    </cfRule>
  </conditionalFormatting>
  <conditionalFormatting sqref="R47">
    <cfRule type="expression" dxfId="75" priority="104">
      <formula>(IF($C47=0,1,0)=1)</formula>
    </cfRule>
  </conditionalFormatting>
  <conditionalFormatting sqref="J47">
    <cfRule type="iconSet" priority="107">
      <iconSet iconSet="3Symbols" showValue="0">
        <cfvo type="percent" val="0"/>
        <cfvo type="num" val="0"/>
        <cfvo type="num" val="1"/>
      </iconSet>
    </cfRule>
  </conditionalFormatting>
  <conditionalFormatting sqref="C48 F48:L48">
    <cfRule type="expression" dxfId="74" priority="91">
      <formula>(IF($C48=0,1,0)=1)</formula>
    </cfRule>
  </conditionalFormatting>
  <conditionalFormatting sqref="C48 F48:I48">
    <cfRule type="expression" dxfId="73" priority="92">
      <formula>$J48&lt;0</formula>
    </cfRule>
    <cfRule type="expression" dxfId="72" priority="93">
      <formula>(IF($C48=1,1,0)=1)</formula>
    </cfRule>
    <cfRule type="expression" dxfId="71" priority="94">
      <formula>(IF($C48=2,1,0)=1)</formula>
    </cfRule>
    <cfRule type="expression" dxfId="70" priority="95">
      <formula>(IF($C48=3,1,0)=1)</formula>
    </cfRule>
    <cfRule type="expression" dxfId="69" priority="96">
      <formula>(IF($C48=4,1,0)=1)</formula>
    </cfRule>
    <cfRule type="expression" dxfId="68" priority="97">
      <formula>(IF($C48=5,1,0)=1)</formula>
    </cfRule>
    <cfRule type="expression" dxfId="67" priority="98">
      <formula>(IF($C48=6,1,0)=1)</formula>
    </cfRule>
    <cfRule type="expression" dxfId="66" priority="99">
      <formula>(IF($C48=7,1,0)=1)</formula>
    </cfRule>
    <cfRule type="expression" dxfId="65" priority="100">
      <formula>(IF($C48=8,1,0)=1)</formula>
    </cfRule>
    <cfRule type="expression" dxfId="64" priority="101">
      <formula>(IF($C48=9,1,0)=1)</formula>
    </cfRule>
    <cfRule type="expression" dxfId="63" priority="102">
      <formula>$J48=1</formula>
    </cfRule>
  </conditionalFormatting>
  <conditionalFormatting sqref="W48">
    <cfRule type="dataBar" priority="89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{186D204E-81A1-4A1F-9303-95EAEE8D30C8}</x14:id>
        </ext>
      </extLst>
    </cfRule>
  </conditionalFormatting>
  <conditionalFormatting sqref="S48:W48 N48:Q48">
    <cfRule type="expression" dxfId="62" priority="86">
      <formula>(IF($C48=0,1,0)=1)</formula>
    </cfRule>
  </conditionalFormatting>
  <conditionalFormatting sqref="M48">
    <cfRule type="expression" dxfId="61" priority="88">
      <formula>(IF($C48=0,1,0)=1)</formula>
    </cfRule>
  </conditionalFormatting>
  <conditionalFormatting sqref="R48">
    <cfRule type="expression" dxfId="60" priority="87">
      <formula>(IF($C48=0,1,0)=1)</formula>
    </cfRule>
  </conditionalFormatting>
  <conditionalFormatting sqref="J48">
    <cfRule type="iconSet" priority="90">
      <iconSet iconSet="3Symbols" showValue="0">
        <cfvo type="percent" val="0"/>
        <cfvo type="num" val="0"/>
        <cfvo type="num" val="1"/>
      </iconSet>
    </cfRule>
  </conditionalFormatting>
  <conditionalFormatting sqref="C50:L50 C52 E52:L52 E53:E54">
    <cfRule type="expression" dxfId="59" priority="73">
      <formula>(IF($C50=0,1,0)=1)</formula>
    </cfRule>
  </conditionalFormatting>
  <conditionalFormatting sqref="C50:I50 C52 E52:I52 E53:E54">
    <cfRule type="expression" dxfId="58" priority="74">
      <formula>$J50&lt;0</formula>
    </cfRule>
    <cfRule type="expression" dxfId="57" priority="75">
      <formula>(IF($C50=1,1,0)=1)</formula>
    </cfRule>
    <cfRule type="expression" dxfId="56" priority="76">
      <formula>(IF($C50=2,1,0)=1)</formula>
    </cfRule>
    <cfRule type="expression" dxfId="55" priority="77">
      <formula>(IF($C50=3,1,0)=1)</formula>
    </cfRule>
    <cfRule type="expression" dxfId="54" priority="78">
      <formula>(IF($C50=4,1,0)=1)</formula>
    </cfRule>
    <cfRule type="expression" dxfId="53" priority="79">
      <formula>(IF($C50=5,1,0)=1)</formula>
    </cfRule>
    <cfRule type="expression" dxfId="52" priority="80">
      <formula>(IF($C50=6,1,0)=1)</formula>
    </cfRule>
    <cfRule type="expression" dxfId="51" priority="81">
      <formula>(IF($C50=7,1,0)=1)</formula>
    </cfRule>
    <cfRule type="expression" dxfId="50" priority="82">
      <formula>(IF($C50=8,1,0)=1)</formula>
    </cfRule>
    <cfRule type="expression" dxfId="49" priority="83">
      <formula>(IF($C50=9,1,0)=1)</formula>
    </cfRule>
    <cfRule type="expression" dxfId="48" priority="84">
      <formula>$J50=1</formula>
    </cfRule>
  </conditionalFormatting>
  <conditionalFormatting sqref="W50 W52">
    <cfRule type="dataBar" priority="72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{6D5B6354-FD1E-40A4-9654-1CAAD77A41E8}</x14:id>
        </ext>
      </extLst>
    </cfRule>
  </conditionalFormatting>
  <conditionalFormatting sqref="S50:W50 N50:Q50 N52:Q52 S52:W52">
    <cfRule type="expression" dxfId="47" priority="69">
      <formula>(IF($C50=0,1,0)=1)</formula>
    </cfRule>
  </conditionalFormatting>
  <conditionalFormatting sqref="M50 M52">
    <cfRule type="expression" dxfId="46" priority="71">
      <formula>(IF($C50=0,1,0)=1)</formula>
    </cfRule>
  </conditionalFormatting>
  <conditionalFormatting sqref="R50 R52">
    <cfRule type="expression" dxfId="45" priority="70">
      <formula>(IF($C50=0,1,0)=1)</formula>
    </cfRule>
  </conditionalFormatting>
  <conditionalFormatting sqref="J50 J52">
    <cfRule type="iconSet" priority="85">
      <iconSet iconSet="3Symbols" showValue="0">
        <cfvo type="percent" val="0"/>
        <cfvo type="num" val="0"/>
        <cfvo type="num" val="1"/>
      </iconSet>
    </cfRule>
  </conditionalFormatting>
  <conditionalFormatting sqref="C53 F53:L53">
    <cfRule type="expression" dxfId="44" priority="40">
      <formula>(IF($C53=0,1,0)=1)</formula>
    </cfRule>
  </conditionalFormatting>
  <conditionalFormatting sqref="C53 F53:I53">
    <cfRule type="expression" dxfId="43" priority="41">
      <formula>$J53&lt;0</formula>
    </cfRule>
    <cfRule type="expression" dxfId="42" priority="42">
      <formula>(IF($C53=1,1,0)=1)</formula>
    </cfRule>
    <cfRule type="expression" dxfId="41" priority="43">
      <formula>(IF($C53=2,1,0)=1)</formula>
    </cfRule>
    <cfRule type="expression" dxfId="40" priority="44">
      <formula>(IF($C53=3,1,0)=1)</formula>
    </cfRule>
    <cfRule type="expression" dxfId="39" priority="45">
      <formula>(IF($C53=4,1,0)=1)</formula>
    </cfRule>
    <cfRule type="expression" dxfId="38" priority="46">
      <formula>(IF($C53=5,1,0)=1)</formula>
    </cfRule>
    <cfRule type="expression" dxfId="37" priority="47">
      <formula>(IF($C53=6,1,0)=1)</formula>
    </cfRule>
    <cfRule type="expression" dxfId="36" priority="48">
      <formula>(IF($C53=7,1,0)=1)</formula>
    </cfRule>
    <cfRule type="expression" dxfId="35" priority="49">
      <formula>(IF($C53=8,1,0)=1)</formula>
    </cfRule>
    <cfRule type="expression" dxfId="34" priority="50">
      <formula>(IF($C53=9,1,0)=1)</formula>
    </cfRule>
    <cfRule type="expression" dxfId="33" priority="51">
      <formula>$J53=1</formula>
    </cfRule>
  </conditionalFormatting>
  <conditionalFormatting sqref="W53">
    <cfRule type="dataBar" priority="38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{048BE1E5-E52F-4E8C-A8D3-E5C09ADBBC66}</x14:id>
        </ext>
      </extLst>
    </cfRule>
  </conditionalFormatting>
  <conditionalFormatting sqref="S53:W53 N53:Q53">
    <cfRule type="expression" dxfId="32" priority="35">
      <formula>(IF($C53=0,1,0)=1)</formula>
    </cfRule>
  </conditionalFormatting>
  <conditionalFormatting sqref="M53">
    <cfRule type="expression" dxfId="31" priority="37">
      <formula>(IF($C53=0,1,0)=1)</formula>
    </cfRule>
  </conditionalFormatting>
  <conditionalFormatting sqref="R53">
    <cfRule type="expression" dxfId="30" priority="36">
      <formula>(IF($C53=0,1,0)=1)</formula>
    </cfRule>
  </conditionalFormatting>
  <conditionalFormatting sqref="J53">
    <cfRule type="iconSet" priority="39">
      <iconSet iconSet="3Symbols" showValue="0">
        <cfvo type="percent" val="0"/>
        <cfvo type="num" val="0"/>
        <cfvo type="num" val="1"/>
      </iconSet>
    </cfRule>
  </conditionalFormatting>
  <conditionalFormatting sqref="C54 F54:L54">
    <cfRule type="expression" dxfId="29" priority="23">
      <formula>(IF($C54=0,1,0)=1)</formula>
    </cfRule>
  </conditionalFormatting>
  <conditionalFormatting sqref="C54 F54:I54">
    <cfRule type="expression" dxfId="28" priority="24">
      <formula>$J54&lt;0</formula>
    </cfRule>
    <cfRule type="expression" dxfId="27" priority="25">
      <formula>(IF($C54=1,1,0)=1)</formula>
    </cfRule>
    <cfRule type="expression" dxfId="26" priority="26">
      <formula>(IF($C54=2,1,0)=1)</formula>
    </cfRule>
    <cfRule type="expression" dxfId="25" priority="27">
      <formula>(IF($C54=3,1,0)=1)</formula>
    </cfRule>
    <cfRule type="expression" dxfId="24" priority="28">
      <formula>(IF($C54=4,1,0)=1)</formula>
    </cfRule>
    <cfRule type="expression" dxfId="23" priority="29">
      <formula>(IF($C54=5,1,0)=1)</formula>
    </cfRule>
    <cfRule type="expression" dxfId="22" priority="30">
      <formula>(IF($C54=6,1,0)=1)</formula>
    </cfRule>
    <cfRule type="expression" dxfId="21" priority="31">
      <formula>(IF($C54=7,1,0)=1)</formula>
    </cfRule>
    <cfRule type="expression" dxfId="20" priority="32">
      <formula>(IF($C54=8,1,0)=1)</formula>
    </cfRule>
    <cfRule type="expression" dxfId="19" priority="33">
      <formula>(IF($C54=9,1,0)=1)</formula>
    </cfRule>
    <cfRule type="expression" dxfId="18" priority="34">
      <formula>$J54=1</formula>
    </cfRule>
  </conditionalFormatting>
  <conditionalFormatting sqref="W54">
    <cfRule type="dataBar" priority="21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{FBB60E9B-C3BC-4B65-8AA9-1E378B2F7FBF}</x14:id>
        </ext>
      </extLst>
    </cfRule>
  </conditionalFormatting>
  <conditionalFormatting sqref="S54:W54 N54:Q54">
    <cfRule type="expression" dxfId="17" priority="18">
      <formula>(IF($C54=0,1,0)=1)</formula>
    </cfRule>
  </conditionalFormatting>
  <conditionalFormatting sqref="M54">
    <cfRule type="expression" dxfId="16" priority="20">
      <formula>(IF($C54=0,1,0)=1)</formula>
    </cfRule>
  </conditionalFormatting>
  <conditionalFormatting sqref="R54">
    <cfRule type="expression" dxfId="15" priority="19">
      <formula>(IF($C54=0,1,0)=1)</formula>
    </cfRule>
  </conditionalFormatting>
  <conditionalFormatting sqref="J54">
    <cfRule type="iconSet" priority="22">
      <iconSet iconSet="3Symbols" showValue="0">
        <cfvo type="percent" val="0"/>
        <cfvo type="num" val="0"/>
        <cfvo type="num" val="1"/>
      </iconSet>
    </cfRule>
  </conditionalFormatting>
  <conditionalFormatting sqref="C51:L51 D52:D54">
    <cfRule type="expression" dxfId="14" priority="5">
      <formula>(IF($C51=0,1,0)=1)</formula>
    </cfRule>
  </conditionalFormatting>
  <conditionalFormatting sqref="C51:I51 D52:D54">
    <cfRule type="expression" dxfId="13" priority="6">
      <formula>$J51&lt;0</formula>
    </cfRule>
    <cfRule type="expression" dxfId="12" priority="7">
      <formula>(IF($C51=1,1,0)=1)</formula>
    </cfRule>
    <cfRule type="expression" dxfId="11" priority="8">
      <formula>(IF($C51=2,1,0)=1)</formula>
    </cfRule>
    <cfRule type="expression" dxfId="10" priority="9">
      <formula>(IF($C51=3,1,0)=1)</formula>
    </cfRule>
    <cfRule type="expression" dxfId="9" priority="10">
      <formula>(IF($C51=4,1,0)=1)</formula>
    </cfRule>
    <cfRule type="expression" dxfId="8" priority="11">
      <formula>(IF($C51=5,1,0)=1)</formula>
    </cfRule>
    <cfRule type="expression" dxfId="7" priority="12">
      <formula>(IF($C51=6,1,0)=1)</formula>
    </cfRule>
    <cfRule type="expression" dxfId="6" priority="13">
      <formula>(IF($C51=7,1,0)=1)</formula>
    </cfRule>
    <cfRule type="expression" dxfId="5" priority="14">
      <formula>(IF($C51=8,1,0)=1)</formula>
    </cfRule>
    <cfRule type="expression" dxfId="4" priority="15">
      <formula>(IF($C51=9,1,0)=1)</formula>
    </cfRule>
    <cfRule type="expression" dxfId="3" priority="16">
      <formula>$J51=1</formula>
    </cfRule>
  </conditionalFormatting>
  <conditionalFormatting sqref="W51">
    <cfRule type="dataBar" priority="4">
      <dataBar>
        <cfvo type="num" val="0"/>
        <cfvo type="num" val="1"/>
        <color theme="6" tint="0.39997558519241921"/>
      </dataBar>
      <extLst>
        <ext xmlns:x14="http://schemas.microsoft.com/office/spreadsheetml/2009/9/main" uri="{B025F937-C7B1-47D3-B67F-A62EFF666E3E}">
          <x14:id>{3C9FBD5B-61C7-4527-9760-89B07F08F784}</x14:id>
        </ext>
      </extLst>
    </cfRule>
  </conditionalFormatting>
  <conditionalFormatting sqref="N51:Q51 S51:W51">
    <cfRule type="expression" dxfId="2" priority="1">
      <formula>(IF($C51=0,1,0)=1)</formula>
    </cfRule>
  </conditionalFormatting>
  <conditionalFormatting sqref="M51">
    <cfRule type="expression" dxfId="1" priority="3">
      <formula>(IF($C51=0,1,0)=1)</formula>
    </cfRule>
  </conditionalFormatting>
  <conditionalFormatting sqref="R51">
    <cfRule type="expression" dxfId="0" priority="2">
      <formula>(IF($C51=0,1,0)=1)</formula>
    </cfRule>
  </conditionalFormatting>
  <conditionalFormatting sqref="J51">
    <cfRule type="iconSet" priority="17">
      <iconSet iconSet="3Symbols" showValue="0">
        <cfvo type="percent" val="0"/>
        <cfvo type="num" val="0"/>
        <cfvo type="num" val="1"/>
      </iconSet>
    </cfRule>
  </conditionalFormatting>
  <dataValidations count="1">
    <dataValidation type="list" allowBlank="1" showInputMessage="1" showErrorMessage="1" sqref="H14:H56">
      <formula1>"등록,수정,삭제,추가"</formula1>
    </dataValidation>
  </dataValidations>
  <pageMargins left="0.7" right="0.7" top="0.75" bottom="0.75" header="0.3" footer="0.3"/>
  <pageSetup paperSize="9" orientation="portrait" horizontalDpi="1200" verticalDpi="120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2110B18-3714-4260-B4E3-742EBA179FC0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W14</xm:sqref>
        </x14:conditionalFormatting>
        <x14:conditionalFormatting xmlns:xm="http://schemas.microsoft.com/office/excel/2006/main">
          <x14:cfRule type="dataBar" id="{367F39EE-8A0D-4623-984D-D9D968E6E7B1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W15:W17</xm:sqref>
        </x14:conditionalFormatting>
        <x14:conditionalFormatting xmlns:xm="http://schemas.microsoft.com/office/excel/2006/main">
          <x14:cfRule type="dataBar" id="{FFC61E0E-E626-4517-938B-77CF603357E4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W18</xm:sqref>
        </x14:conditionalFormatting>
        <x14:conditionalFormatting xmlns:xm="http://schemas.microsoft.com/office/excel/2006/main">
          <x14:cfRule type="dataBar" id="{F98BA0CE-8058-43E2-A39F-6A0B59CFE07C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W19</xm:sqref>
        </x14:conditionalFormatting>
        <x14:conditionalFormatting xmlns:xm="http://schemas.microsoft.com/office/excel/2006/main">
          <x14:cfRule type="dataBar" id="{861CE747-E928-4AE9-ADC2-5EF202FC1271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W22</xm:sqref>
        </x14:conditionalFormatting>
        <x14:conditionalFormatting xmlns:xm="http://schemas.microsoft.com/office/excel/2006/main">
          <x14:cfRule type="dataBar" id="{1AA29D4B-FBF5-48F4-B623-C769C50FCC11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W20</xm:sqref>
        </x14:conditionalFormatting>
        <x14:conditionalFormatting xmlns:xm="http://schemas.microsoft.com/office/excel/2006/main">
          <x14:cfRule type="dataBar" id="{87ACF1DF-C772-4BC0-BBC1-82ED868DE340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W23</xm:sqref>
        </x14:conditionalFormatting>
        <x14:conditionalFormatting xmlns:xm="http://schemas.microsoft.com/office/excel/2006/main">
          <x14:cfRule type="dataBar" id="{A98A549D-F9E0-4129-BA8D-8363738C202B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W24</xm:sqref>
        </x14:conditionalFormatting>
        <x14:conditionalFormatting xmlns:xm="http://schemas.microsoft.com/office/excel/2006/main">
          <x14:cfRule type="dataBar" id="{F87B498E-33DB-4777-BF5D-762599FD207C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W25</xm:sqref>
        </x14:conditionalFormatting>
        <x14:conditionalFormatting xmlns:xm="http://schemas.microsoft.com/office/excel/2006/main">
          <x14:cfRule type="dataBar" id="{E70B0205-776C-434A-B3D2-8308650163BA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W21</xm:sqref>
        </x14:conditionalFormatting>
        <x14:conditionalFormatting xmlns:xm="http://schemas.microsoft.com/office/excel/2006/main">
          <x14:cfRule type="dataBar" id="{919039D6-D036-499C-8B20-A30A54A38083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W26</xm:sqref>
        </x14:conditionalFormatting>
        <x14:conditionalFormatting xmlns:xm="http://schemas.microsoft.com/office/excel/2006/main">
          <x14:cfRule type="dataBar" id="{3F567879-73A4-4757-83BD-7A6DA000D762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W27</xm:sqref>
        </x14:conditionalFormatting>
        <x14:conditionalFormatting xmlns:xm="http://schemas.microsoft.com/office/excel/2006/main">
          <x14:cfRule type="dataBar" id="{A142F97A-FE28-409E-9DC9-EA4BC2E59A04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W28:W30</xm:sqref>
        </x14:conditionalFormatting>
        <x14:conditionalFormatting xmlns:xm="http://schemas.microsoft.com/office/excel/2006/main">
          <x14:cfRule type="dataBar" id="{8715E314-6C75-41C4-A1D9-5C0AEE6F2DAC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W32</xm:sqref>
        </x14:conditionalFormatting>
        <x14:conditionalFormatting xmlns:xm="http://schemas.microsoft.com/office/excel/2006/main">
          <x14:cfRule type="dataBar" id="{DFB4ED94-BFF6-4A24-808E-C574839B02A0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W33</xm:sqref>
        </x14:conditionalFormatting>
        <x14:conditionalFormatting xmlns:xm="http://schemas.microsoft.com/office/excel/2006/main">
          <x14:cfRule type="dataBar" id="{64BF80B5-D911-4A2A-AD59-FE5B79D6064C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W34</xm:sqref>
        </x14:conditionalFormatting>
        <x14:conditionalFormatting xmlns:xm="http://schemas.microsoft.com/office/excel/2006/main">
          <x14:cfRule type="dataBar" id="{A127C462-16AD-4C0A-8AA3-DCAFB6949DD6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W35</xm:sqref>
        </x14:conditionalFormatting>
        <x14:conditionalFormatting xmlns:xm="http://schemas.microsoft.com/office/excel/2006/main">
          <x14:cfRule type="dataBar" id="{C32D004D-3071-45B1-9DB5-618767FA9DB3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W36</xm:sqref>
        </x14:conditionalFormatting>
        <x14:conditionalFormatting xmlns:xm="http://schemas.microsoft.com/office/excel/2006/main">
          <x14:cfRule type="dataBar" id="{7416BDF0-496B-4670-B83A-2DAC919CE3AC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W37</xm:sqref>
        </x14:conditionalFormatting>
        <x14:conditionalFormatting xmlns:xm="http://schemas.microsoft.com/office/excel/2006/main">
          <x14:cfRule type="dataBar" id="{E048388F-618E-402A-9015-8F06403265F7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W31</xm:sqref>
        </x14:conditionalFormatting>
        <x14:conditionalFormatting xmlns:xm="http://schemas.microsoft.com/office/excel/2006/main">
          <x14:cfRule type="dataBar" id="{744C288F-6961-40FF-94C2-F87DA0068AE6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W38:W40</xm:sqref>
        </x14:conditionalFormatting>
        <x14:conditionalFormatting xmlns:xm="http://schemas.microsoft.com/office/excel/2006/main">
          <x14:cfRule type="dataBar" id="{6ADA3A2C-A959-41F5-98E6-421391991A79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W42</xm:sqref>
        </x14:conditionalFormatting>
        <x14:conditionalFormatting xmlns:xm="http://schemas.microsoft.com/office/excel/2006/main">
          <x14:cfRule type="dataBar" id="{5DF88CA6-1622-4D4A-9A8E-C8ED0034FFF7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W43</xm:sqref>
        </x14:conditionalFormatting>
        <x14:conditionalFormatting xmlns:xm="http://schemas.microsoft.com/office/excel/2006/main">
          <x14:cfRule type="dataBar" id="{B726E3A0-CFF8-452A-B251-A27BAEBD81A4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W41</xm:sqref>
        </x14:conditionalFormatting>
        <x14:conditionalFormatting xmlns:xm="http://schemas.microsoft.com/office/excel/2006/main">
          <x14:cfRule type="dataBar" id="{CC93E425-8AC1-42ED-963F-728D943C50FF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W44:W46</xm:sqref>
        </x14:conditionalFormatting>
        <x14:conditionalFormatting xmlns:xm="http://schemas.microsoft.com/office/excel/2006/main">
          <x14:cfRule type="dataBar" id="{84E61FE2-11AC-45F8-AB0D-2092FB868370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W55</xm:sqref>
        </x14:conditionalFormatting>
        <x14:conditionalFormatting xmlns:xm="http://schemas.microsoft.com/office/excel/2006/main">
          <x14:cfRule type="dataBar" id="{C5AE3EB2-8679-48ED-8649-485CD182426D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W56</xm:sqref>
        </x14:conditionalFormatting>
        <x14:conditionalFormatting xmlns:xm="http://schemas.microsoft.com/office/excel/2006/main">
          <x14:cfRule type="dataBar" id="{606B9B5C-DA62-435E-AC37-2F758035058C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W49</xm:sqref>
        </x14:conditionalFormatting>
        <x14:conditionalFormatting xmlns:xm="http://schemas.microsoft.com/office/excel/2006/main">
          <x14:cfRule type="dataBar" id="{CA89F9E4-3F2E-4CD6-80A4-B305F86653E8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W47</xm:sqref>
        </x14:conditionalFormatting>
        <x14:conditionalFormatting xmlns:xm="http://schemas.microsoft.com/office/excel/2006/main">
          <x14:cfRule type="dataBar" id="{186D204E-81A1-4A1F-9303-95EAEE8D30C8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W48</xm:sqref>
        </x14:conditionalFormatting>
        <x14:conditionalFormatting xmlns:xm="http://schemas.microsoft.com/office/excel/2006/main">
          <x14:cfRule type="dataBar" id="{6D5B6354-FD1E-40A4-9654-1CAAD77A41E8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W50 W52</xm:sqref>
        </x14:conditionalFormatting>
        <x14:conditionalFormatting xmlns:xm="http://schemas.microsoft.com/office/excel/2006/main">
          <x14:cfRule type="dataBar" id="{048BE1E5-E52F-4E8C-A8D3-E5C09ADBBC66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W53</xm:sqref>
        </x14:conditionalFormatting>
        <x14:conditionalFormatting xmlns:xm="http://schemas.microsoft.com/office/excel/2006/main">
          <x14:cfRule type="dataBar" id="{FBB60E9B-C3BC-4B65-8AA9-1E378B2F7FBF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W54</xm:sqref>
        </x14:conditionalFormatting>
        <x14:conditionalFormatting xmlns:xm="http://schemas.microsoft.com/office/excel/2006/main">
          <x14:cfRule type="dataBar" id="{3C9FBD5B-61C7-4527-9760-89B07F08F784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6" tint="0.39997558519241921"/>
              <x14:negativeFillColor rgb="FFFF0000"/>
              <x14:negativeBorderColor rgb="FFFF0000"/>
              <x14:axisColor rgb="FF000000"/>
            </x14:dataBar>
          </x14:cfRule>
          <xm:sqref>W51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V20"/>
  <sheetViews>
    <sheetView showGridLines="0" workbookViewId="0">
      <selection activeCell="C7" sqref="C7:U11"/>
    </sheetView>
  </sheetViews>
  <sheetFormatPr defaultRowHeight="16.5" x14ac:dyDescent="0.25"/>
  <cols>
    <col min="1" max="1" width="9.140625" style="28"/>
    <col min="2" max="2" width="0.85546875" style="28" customWidth="1"/>
    <col min="3" max="3" width="8.7109375" style="28" customWidth="1"/>
    <col min="4" max="4" width="0.85546875" style="29" customWidth="1"/>
    <col min="5" max="5" width="8.7109375" style="29" customWidth="1"/>
    <col min="6" max="6" width="0.85546875" style="29" customWidth="1"/>
    <col min="7" max="7" width="8.7109375" style="28" customWidth="1"/>
    <col min="8" max="8" width="0.85546875" style="29" customWidth="1"/>
    <col min="9" max="9" width="8.7109375" style="29" customWidth="1"/>
    <col min="10" max="10" width="0.85546875" style="29" customWidth="1"/>
    <col min="11" max="11" width="8.7109375" style="28" customWidth="1"/>
    <col min="12" max="12" width="0.85546875" style="29" customWidth="1"/>
    <col min="13" max="13" width="8.7109375" style="29" customWidth="1"/>
    <col min="14" max="14" width="0.85546875" style="29" customWidth="1"/>
    <col min="15" max="15" width="8.7109375" style="28" customWidth="1"/>
    <col min="16" max="16" width="0.85546875" style="29" customWidth="1"/>
    <col min="17" max="17" width="8.7109375" style="29" customWidth="1"/>
    <col min="18" max="18" width="0.85546875" style="29" customWidth="1"/>
    <col min="19" max="19" width="9.140625" style="28"/>
    <col min="20" max="20" width="0.85546875" style="29" customWidth="1"/>
    <col min="21" max="21" width="9.140625" style="28"/>
    <col min="22" max="22" width="0.85546875" style="29" customWidth="1"/>
    <col min="23" max="23" width="9.140625" style="28"/>
    <col min="24" max="24" width="0.85546875" style="28" customWidth="1"/>
    <col min="25" max="16384" width="9.140625" style="28"/>
  </cols>
  <sheetData>
    <row r="2" spans="3:21" ht="4.5" customHeight="1" x14ac:dyDescent="0.25"/>
    <row r="4" spans="3:21" ht="4.5" customHeight="1" x14ac:dyDescent="0.25"/>
    <row r="6" spans="3:21" ht="4.5" customHeight="1" x14ac:dyDescent="0.25"/>
    <row r="7" spans="3:21" x14ac:dyDescent="0.25">
      <c r="C7" s="55" t="s">
        <v>31</v>
      </c>
      <c r="D7" s="45"/>
      <c r="E7" s="43" t="s">
        <v>26</v>
      </c>
      <c r="G7" s="33" t="s">
        <v>10</v>
      </c>
      <c r="H7" s="45"/>
      <c r="I7" s="43" t="s">
        <v>17</v>
      </c>
      <c r="K7" s="36" t="s">
        <v>10</v>
      </c>
      <c r="L7" s="45"/>
      <c r="M7" s="46" t="s">
        <v>18</v>
      </c>
      <c r="O7" s="38" t="s">
        <v>10</v>
      </c>
      <c r="P7" s="45"/>
      <c r="Q7" s="46" t="s">
        <v>19</v>
      </c>
      <c r="S7" s="54" t="s">
        <v>29</v>
      </c>
      <c r="T7" s="45"/>
      <c r="U7" s="52" t="s">
        <v>30</v>
      </c>
    </row>
    <row r="8" spans="3:21" s="29" customFormat="1" ht="4.5" customHeight="1" x14ac:dyDescent="0.25">
      <c r="U8" s="49"/>
    </row>
    <row r="9" spans="3:21" x14ac:dyDescent="0.25">
      <c r="C9" s="31" t="s">
        <v>10</v>
      </c>
      <c r="D9" s="45"/>
      <c r="E9" s="43" t="s">
        <v>11</v>
      </c>
      <c r="F9" s="45"/>
      <c r="G9" s="34" t="s">
        <v>10</v>
      </c>
      <c r="H9" s="45"/>
      <c r="I9" s="46" t="s">
        <v>12</v>
      </c>
      <c r="J9" s="45"/>
      <c r="K9" s="40" t="s">
        <v>10</v>
      </c>
      <c r="L9" s="45"/>
      <c r="M9" s="46" t="s">
        <v>13</v>
      </c>
      <c r="N9" s="45"/>
      <c r="O9" s="41"/>
      <c r="P9" s="45"/>
      <c r="Q9" s="52" t="s">
        <v>27</v>
      </c>
      <c r="S9" s="29"/>
      <c r="U9" s="29"/>
    </row>
    <row r="10" spans="3:21" s="29" customFormat="1" ht="4.5" customHeight="1" x14ac:dyDescent="0.25">
      <c r="C10" s="45"/>
      <c r="D10" s="45"/>
      <c r="E10" s="44"/>
      <c r="F10" s="45"/>
      <c r="G10" s="45"/>
      <c r="H10" s="45"/>
      <c r="I10" s="44"/>
      <c r="J10" s="45"/>
      <c r="K10" s="45"/>
      <c r="L10" s="45"/>
      <c r="M10" s="44"/>
      <c r="N10" s="45"/>
      <c r="O10" s="45"/>
      <c r="P10" s="45"/>
      <c r="Q10" s="53"/>
    </row>
    <row r="11" spans="3:21" x14ac:dyDescent="0.25">
      <c r="C11" s="32" t="s">
        <v>10</v>
      </c>
      <c r="D11" s="45"/>
      <c r="E11" s="43" t="s">
        <v>14</v>
      </c>
      <c r="F11" s="45"/>
      <c r="G11" s="35" t="s">
        <v>10</v>
      </c>
      <c r="H11" s="45"/>
      <c r="I11" s="46" t="s">
        <v>15</v>
      </c>
      <c r="J11" s="45"/>
      <c r="K11" s="39" t="s">
        <v>10</v>
      </c>
      <c r="L11" s="45"/>
      <c r="M11" s="46" t="s">
        <v>16</v>
      </c>
      <c r="N11" s="45"/>
      <c r="O11" s="42"/>
      <c r="P11" s="45"/>
      <c r="Q11" s="52" t="s">
        <v>28</v>
      </c>
      <c r="S11" s="29"/>
      <c r="U11" s="29"/>
    </row>
    <row r="12" spans="3:21" s="29" customFormat="1" ht="4.5" customHeight="1" x14ac:dyDescent="0.25">
      <c r="C12" s="45"/>
      <c r="D12" s="45"/>
      <c r="E12" s="44"/>
      <c r="F12" s="45"/>
      <c r="G12" s="45"/>
      <c r="H12" s="45"/>
      <c r="I12" s="44"/>
      <c r="J12" s="45"/>
      <c r="K12" s="45"/>
      <c r="L12" s="45"/>
      <c r="M12" s="44"/>
      <c r="N12" s="45"/>
      <c r="O12" s="45"/>
      <c r="P12" s="45"/>
      <c r="Q12" s="45"/>
    </row>
    <row r="13" spans="3:21" x14ac:dyDescent="0.25">
      <c r="F13" s="45"/>
      <c r="J13" s="45"/>
      <c r="N13" s="45"/>
    </row>
    <row r="14" spans="3:21" ht="4.5" customHeight="1" x14ac:dyDescent="0.25">
      <c r="C14" s="30"/>
      <c r="D14" s="45"/>
      <c r="E14" s="45"/>
      <c r="F14" s="45"/>
      <c r="G14" s="30"/>
      <c r="H14" s="45"/>
      <c r="I14" s="45"/>
      <c r="J14" s="45"/>
      <c r="K14" s="30"/>
      <c r="L14" s="45"/>
      <c r="M14" s="45"/>
      <c r="N14" s="45"/>
      <c r="O14" s="30"/>
      <c r="P14" s="45"/>
      <c r="Q14" s="45"/>
    </row>
    <row r="15" spans="3:21" x14ac:dyDescent="0.25">
      <c r="K15" s="37"/>
    </row>
    <row r="16" spans="3:21" ht="4.5" customHeight="1" x14ac:dyDescent="0.25">
      <c r="C16" s="30"/>
      <c r="D16" s="45"/>
      <c r="E16" s="45"/>
      <c r="F16" s="45"/>
      <c r="G16" s="30"/>
      <c r="H16" s="45"/>
      <c r="I16" s="45"/>
      <c r="J16" s="45"/>
      <c r="K16" s="30"/>
      <c r="L16" s="45"/>
      <c r="M16" s="45"/>
      <c r="N16" s="45"/>
      <c r="O16" s="30"/>
      <c r="P16" s="45"/>
      <c r="Q16" s="45"/>
    </row>
    <row r="18" spans="3:17" ht="4.5" customHeight="1" x14ac:dyDescent="0.25">
      <c r="C18" s="30"/>
      <c r="D18" s="45"/>
      <c r="E18" s="45"/>
      <c r="F18" s="45"/>
      <c r="G18" s="30"/>
      <c r="H18" s="45"/>
      <c r="I18" s="45"/>
      <c r="J18" s="45"/>
      <c r="K18" s="30"/>
      <c r="L18" s="45"/>
      <c r="M18" s="45"/>
      <c r="N18" s="45"/>
      <c r="O18" s="30"/>
      <c r="P18" s="45"/>
      <c r="Q18" s="45"/>
    </row>
    <row r="20" spans="3:17" ht="4.5" customHeight="1" x14ac:dyDescent="0.25">
      <c r="C20" s="30"/>
      <c r="D20" s="45"/>
      <c r="E20" s="45"/>
      <c r="F20" s="45"/>
      <c r="G20" s="30"/>
      <c r="H20" s="45"/>
      <c r="I20" s="45"/>
      <c r="J20" s="45"/>
      <c r="K20" s="30"/>
      <c r="L20" s="45"/>
      <c r="M20" s="45"/>
      <c r="N20" s="45"/>
      <c r="O20" s="30"/>
      <c r="P20" s="45"/>
      <c r="Q20" s="45"/>
    </row>
  </sheetData>
  <phoneticPr fontId="5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7</vt:i4>
      </vt:variant>
      <vt:variant>
        <vt:lpstr>이름이 지정된 범위</vt:lpstr>
      </vt:variant>
      <vt:variant>
        <vt:i4>6</vt:i4>
      </vt:variant>
    </vt:vector>
  </HeadingPairs>
  <TitlesOfParts>
    <vt:vector size="13" baseType="lpstr">
      <vt:lpstr>표지</vt:lpstr>
      <vt:lpstr>문서이력관리</vt:lpstr>
      <vt:lpstr>WBS</vt:lpstr>
      <vt:lpstr>Chart</vt:lpstr>
      <vt:lpstr>Manual</vt:lpstr>
      <vt:lpstr>테스트</vt:lpstr>
      <vt:lpstr>범례</vt:lpstr>
      <vt:lpstr>Chart!Print_Area</vt:lpstr>
      <vt:lpstr>표지!Print_Area</vt:lpstr>
      <vt:lpstr>테스트!WeekStart</vt:lpstr>
      <vt:lpstr>WeekStart</vt:lpstr>
      <vt:lpstr>테스트!전체</vt:lpstr>
      <vt:lpstr>전체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Biny</dc:creator>
  <cp:lastModifiedBy>jin</cp:lastModifiedBy>
  <cp:lastPrinted>2014-11-06T09:01:50Z</cp:lastPrinted>
  <dcterms:created xsi:type="dcterms:W3CDTF">2014-09-05T01:15:46Z</dcterms:created>
  <dcterms:modified xsi:type="dcterms:W3CDTF">2015-04-21T07:40:31Z</dcterms:modified>
</cp:coreProperties>
</file>