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" sheetId="1" r:id="rId4"/>
    <sheet state="visible" name="CF" sheetId="2" r:id="rId5"/>
    <sheet state="visible" name="BS" sheetId="3" r:id="rId6"/>
    <sheet state="visible" name="Sheet11" sheetId="4" r:id="rId7"/>
    <sheet state="visible" name="IS ASSUMPTIONS" sheetId="5" r:id="rId8"/>
    <sheet state="visible" name="Sheet12" sheetId="6" r:id="rId9"/>
    <sheet state="visible" name="CF ASSUMPTIONS" sheetId="7" r:id="rId10"/>
    <sheet state="visible" name="Sheet13" sheetId="8" r:id="rId11"/>
    <sheet state="visible" name="BS ASSUMPTIONS" sheetId="9" r:id="rId12"/>
  </sheets>
  <definedNames/>
  <calcPr/>
</workbook>
</file>

<file path=xl/sharedStrings.xml><?xml version="1.0" encoding="utf-8"?>
<sst xmlns="http://schemas.openxmlformats.org/spreadsheetml/2006/main" count="141" uniqueCount="100">
  <si>
    <t>stock</t>
  </si>
  <si>
    <t>endDate</t>
  </si>
  <si>
    <t>netIncomeApplicableToCommonShares</t>
  </si>
  <si>
    <t>netIncomeFromContinuingOps</t>
  </si>
  <si>
    <t>totalOtherIncomeExpenseNet</t>
  </si>
  <si>
    <t>costOfRevenue</t>
  </si>
  <si>
    <t>totalOperatingExpenses</t>
  </si>
  <si>
    <t>totalRevenue</t>
  </si>
  <si>
    <t>incomeTaxExpense</t>
  </si>
  <si>
    <t>interestExpense</t>
  </si>
  <si>
    <t>operatingIncome</t>
  </si>
  <si>
    <t>ebit</t>
  </si>
  <si>
    <t>grossProfit</t>
  </si>
  <si>
    <t>sellingGeneralAdministrative</t>
  </si>
  <si>
    <t>netIncome</t>
  </si>
  <si>
    <t>incomeBeforeTax</t>
  </si>
  <si>
    <t>researchDevelopment</t>
  </si>
  <si>
    <t>otherOperatingExpenses</t>
  </si>
  <si>
    <t>minorityInterest</t>
  </si>
  <si>
    <t>discontinuedOperations</t>
  </si>
  <si>
    <t>AAPL</t>
  </si>
  <si>
    <t>capitalExpenditures</t>
  </si>
  <si>
    <t>changeToNetincome</t>
  </si>
  <si>
    <t>otherCashflowsFromFinancingActivities</t>
  </si>
  <si>
    <t>changeToAccountReceivables</t>
  </si>
  <si>
    <t>changeToInventory</t>
  </si>
  <si>
    <t>dividendsPaid</t>
  </si>
  <si>
    <t>otherCashflowsFromInvestingActivities</t>
  </si>
  <si>
    <t>depreciation</t>
  </si>
  <si>
    <t>totalCashFromOperatingActivities</t>
  </si>
  <si>
    <t>effectOfExchangeRate</t>
  </si>
  <si>
    <t>repurchaseOfStock</t>
  </si>
  <si>
    <t>changeInCash</t>
  </si>
  <si>
    <t>changeToOperatingActivities</t>
  </si>
  <si>
    <t>totalCashFromFinancingActivities</t>
  </si>
  <si>
    <t>netBorrowings</t>
  </si>
  <si>
    <t>totalCashflowsFromInvestingActivities</t>
  </si>
  <si>
    <t>changeToLiabilities</t>
  </si>
  <si>
    <t>issuanceOfStock</t>
  </si>
  <si>
    <t>investments</t>
  </si>
  <si>
    <t>accountsPayable</t>
  </si>
  <si>
    <t>inventory</t>
  </si>
  <si>
    <t>longTermDebt</t>
  </si>
  <si>
    <t>netReceivables</t>
  </si>
  <si>
    <t>netTangibleAssets</t>
  </si>
  <si>
    <t>longTermInvestments</t>
  </si>
  <si>
    <t>totalCurrentAssets</t>
  </si>
  <si>
    <t>propertyPlantEquipment</t>
  </si>
  <si>
    <t>otherStockholderEquity</t>
  </si>
  <si>
    <t>deferredLongTermAssetCharges</t>
  </si>
  <si>
    <t>totalCurrentLiabilities</t>
  </si>
  <si>
    <t>cash</t>
  </si>
  <si>
    <t>otherAssets</t>
  </si>
  <si>
    <t>treasuryStock</t>
  </si>
  <si>
    <t>goodWill</t>
  </si>
  <si>
    <t>otherLiab</t>
  </si>
  <si>
    <t>retainedEarnings</t>
  </si>
  <si>
    <t>otherCurrentAssets</t>
  </si>
  <si>
    <t>commonStock</t>
  </si>
  <si>
    <t>totalAssets</t>
  </si>
  <si>
    <t>otherCurrentLiab</t>
  </si>
  <si>
    <t>deferredLongTermLiab</t>
  </si>
  <si>
    <t>totalStockholderEquity</t>
  </si>
  <si>
    <t>totalLiab</t>
  </si>
  <si>
    <t>capitalSurplus</t>
  </si>
  <si>
    <t>intangibleAssets</t>
  </si>
  <si>
    <t>shortTermInvestments</t>
  </si>
  <si>
    <t>shortLongTermDebt</t>
  </si>
  <si>
    <t>Line Item</t>
  </si>
  <si>
    <t>Revenue</t>
  </si>
  <si>
    <t>COGS</t>
  </si>
  <si>
    <t>Opex (SG&amp;A+R&amp;D)</t>
  </si>
  <si>
    <t>D&amp;A (from CF)</t>
  </si>
  <si>
    <t>Interest Expense</t>
  </si>
  <si>
    <t>Taxes</t>
  </si>
  <si>
    <t>Net Income</t>
  </si>
  <si>
    <t>Revenue%</t>
  </si>
  <si>
    <t>COGS%</t>
  </si>
  <si>
    <t>OPEX%</t>
  </si>
  <si>
    <t>D&amp;A%</t>
  </si>
  <si>
    <t>IE%</t>
  </si>
  <si>
    <t>TAX%</t>
  </si>
  <si>
    <t>AVERAGE</t>
  </si>
  <si>
    <t>Cash</t>
  </si>
  <si>
    <t>Accounts Rec</t>
  </si>
  <si>
    <t>Inventory</t>
  </si>
  <si>
    <t>Accounts Pay</t>
  </si>
  <si>
    <t>Net PP&amp;E</t>
  </si>
  <si>
    <t>Total Debt</t>
  </si>
  <si>
    <t>Equity</t>
  </si>
  <si>
    <t>DSO</t>
  </si>
  <si>
    <t>DIO</t>
  </si>
  <si>
    <t>DPO</t>
  </si>
  <si>
    <t>AVG</t>
  </si>
  <si>
    <t>Depreciation</t>
  </si>
  <si>
    <t>Capex</t>
  </si>
  <si>
    <t>Net Borrowings</t>
  </si>
  <si>
    <t>Dividends Paid</t>
  </si>
  <si>
    <t>CAPEX%</t>
  </si>
  <si>
    <t>Dividend Payout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</si>
</sst>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9.38"/>
    <col customWidth="1" min="3" max="3" width="30.25"/>
    <col customWidth="1" min="4" max="4" width="23.75"/>
    <col customWidth="1" min="5" max="5" width="22.88"/>
    <col customWidth="1" min="6" max="6" width="12.5"/>
    <col customWidth="1" min="7" max="7" width="18.75"/>
    <col customWidth="1" min="8" max="8" width="12.13"/>
    <col customWidth="1" min="9" max="9" width="15.5"/>
    <col customWidth="1" min="10" max="10" width="13.0"/>
    <col customWidth="1" min="11" max="11" width="13.38"/>
    <col customWidth="1" min="12" max="12" width="11.25"/>
    <col customWidth="1" min="13" max="13" width="12.13"/>
    <col customWidth="1" min="14" max="14" width="22.13"/>
    <col customWidth="1" min="15" max="15" width="11.25"/>
    <col customWidth="1" min="16" max="16" width="13.88"/>
    <col customWidth="1" min="17" max="17" width="17.25"/>
    <col customWidth="1" min="18" max="18" width="19.38"/>
    <col customWidth="1" min="19" max="19" width="12.38"/>
    <col customWidth="1" min="20" max="20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2">
        <v>43736.0</v>
      </c>
      <c r="C2" s="1">
        <v>5.5256E10</v>
      </c>
      <c r="D2" s="1">
        <v>5.5256E10</v>
      </c>
      <c r="E2" s="1">
        <v>1.807E9</v>
      </c>
      <c r="F2" s="1">
        <v>1.61782E11</v>
      </c>
      <c r="G2" s="1">
        <v>1.96244E11</v>
      </c>
      <c r="H2" s="1">
        <v>2.60174E11</v>
      </c>
      <c r="I2" s="1">
        <v>1.0481E10</v>
      </c>
      <c r="J2" s="1">
        <v>-3.576E9</v>
      </c>
      <c r="K2" s="1">
        <v>6.393E10</v>
      </c>
      <c r="L2" s="1">
        <v>6.393E10</v>
      </c>
      <c r="M2" s="1">
        <v>9.8392E10</v>
      </c>
      <c r="N2" s="1">
        <v>1.8245E10</v>
      </c>
      <c r="O2" s="1">
        <v>5.5256E10</v>
      </c>
      <c r="P2" s="1">
        <v>6.5737E10</v>
      </c>
      <c r="Q2" s="1">
        <v>1.6217E10</v>
      </c>
    </row>
    <row r="3">
      <c r="A3" s="1" t="s">
        <v>20</v>
      </c>
      <c r="B3" s="2">
        <v>43372.0</v>
      </c>
      <c r="C3" s="1">
        <v>5.9531E10</v>
      </c>
      <c r="D3" s="1">
        <v>5.9531E10</v>
      </c>
      <c r="E3" s="1">
        <v>2.005E9</v>
      </c>
      <c r="F3" s="1">
        <v>1.63756E11</v>
      </c>
      <c r="G3" s="1">
        <v>1.94697E11</v>
      </c>
      <c r="H3" s="1">
        <v>2.65595E11</v>
      </c>
      <c r="I3" s="1">
        <v>1.3372E10</v>
      </c>
      <c r="J3" s="1">
        <v>-3.24E9</v>
      </c>
      <c r="K3" s="1">
        <v>7.0898E10</v>
      </c>
      <c r="L3" s="1">
        <v>7.0898E10</v>
      </c>
      <c r="M3" s="1">
        <v>1.01839E11</v>
      </c>
      <c r="N3" s="1">
        <v>1.6705E10</v>
      </c>
      <c r="O3" s="1">
        <v>5.9531E10</v>
      </c>
      <c r="P3" s="1">
        <v>7.2903E10</v>
      </c>
      <c r="Q3" s="1">
        <v>1.4236E10</v>
      </c>
    </row>
    <row r="4">
      <c r="A4" s="1" t="s">
        <v>20</v>
      </c>
      <c r="B4" s="2">
        <v>43008.0</v>
      </c>
      <c r="C4" s="1">
        <v>4.8351E10</v>
      </c>
      <c r="D4" s="1">
        <v>4.8351E10</v>
      </c>
      <c r="E4" s="1">
        <v>2.745E9</v>
      </c>
      <c r="F4" s="1">
        <v>1.41048E11</v>
      </c>
      <c r="G4" s="1">
        <v>1.6789E11</v>
      </c>
      <c r="H4" s="1">
        <v>2.29234E11</v>
      </c>
      <c r="I4" s="1">
        <v>1.5738E10</v>
      </c>
      <c r="J4" s="1">
        <v>-2.323E9</v>
      </c>
      <c r="K4" s="1">
        <v>6.1344E10</v>
      </c>
      <c r="L4" s="1">
        <v>6.1344E10</v>
      </c>
      <c r="M4" s="1">
        <v>8.8186E10</v>
      </c>
      <c r="N4" s="1">
        <v>1.5261E10</v>
      </c>
      <c r="O4" s="1">
        <v>4.8351E10</v>
      </c>
      <c r="P4" s="1">
        <v>6.4089E10</v>
      </c>
      <c r="Q4" s="1">
        <v>1.1581E10</v>
      </c>
    </row>
    <row r="5">
      <c r="A5" s="1" t="s">
        <v>20</v>
      </c>
      <c r="B5" s="2">
        <v>42637.0</v>
      </c>
      <c r="C5" s="1">
        <v>4.5687E10</v>
      </c>
      <c r="D5" s="1">
        <v>4.5687E10</v>
      </c>
      <c r="E5" s="1">
        <v>1.348E9</v>
      </c>
      <c r="F5" s="1">
        <v>1.31376E11</v>
      </c>
      <c r="G5" s="1">
        <v>1.55615E11</v>
      </c>
      <c r="H5" s="1">
        <v>2.15639E11</v>
      </c>
      <c r="I5" s="1">
        <v>1.5685E10</v>
      </c>
      <c r="J5" s="1">
        <v>-1.456E9</v>
      </c>
      <c r="K5" s="1">
        <v>6.0024E10</v>
      </c>
      <c r="L5" s="1">
        <v>6.0024E10</v>
      </c>
      <c r="M5" s="1">
        <v>8.4263E10</v>
      </c>
      <c r="N5" s="1">
        <v>1.4194E10</v>
      </c>
      <c r="O5" s="1">
        <v>4.5687E10</v>
      </c>
      <c r="P5" s="1">
        <v>6.1372E10</v>
      </c>
      <c r="Q5" s="1">
        <v>1.0045E10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9.38"/>
    <col customWidth="1" min="3" max="3" width="15.5"/>
    <col customWidth="1" min="4" max="4" width="16.25"/>
    <col customWidth="1" min="5" max="5" width="30.13"/>
    <col customWidth="1" min="6" max="6" width="23.38"/>
    <col customWidth="1" min="7" max="7" width="15.13"/>
    <col customWidth="1" min="8" max="8" width="11.75"/>
    <col customWidth="1" min="9" max="9" width="29.63"/>
    <col customWidth="1" min="10" max="10" width="11.25"/>
    <col customWidth="1" min="11" max="11" width="25.88"/>
    <col customWidth="1" min="12" max="12" width="17.75"/>
    <col customWidth="1" min="13" max="13" width="15.25"/>
    <col customWidth="1" min="14" max="14" width="11.75"/>
    <col customWidth="1" min="15" max="15" width="11.25"/>
    <col customWidth="1" min="16" max="16" width="22.13"/>
    <col customWidth="1" min="17" max="17" width="25.75"/>
    <col customWidth="1" min="18" max="18" width="11.63"/>
    <col customWidth="1" min="19" max="19" width="29.0"/>
    <col customWidth="1" min="20" max="20" width="15.13"/>
    <col customWidth="1" min="21" max="21" width="13.5"/>
    <col customWidth="1" min="22" max="22" width="11.75"/>
  </cols>
  <sheetData>
    <row r="1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14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</row>
    <row r="2">
      <c r="A2" s="1" t="s">
        <v>20</v>
      </c>
      <c r="B2" s="2">
        <v>43736.0</v>
      </c>
      <c r="C2" s="1">
        <v>-1.0495E10</v>
      </c>
      <c r="D2" s="1">
        <v>5.076E9</v>
      </c>
      <c r="E2" s="1">
        <v>-1.05E8</v>
      </c>
      <c r="F2" s="1">
        <v>2.45E8</v>
      </c>
      <c r="G2" s="1">
        <v>-2.89E8</v>
      </c>
      <c r="H2" s="1">
        <v>-1.4119E10</v>
      </c>
      <c r="I2" s="1">
        <v>-1.078E9</v>
      </c>
      <c r="J2" s="1">
        <v>1.2547E10</v>
      </c>
      <c r="K2" s="1">
        <v>6.9391E10</v>
      </c>
      <c r="M2" s="1">
        <v>-6.9714E10</v>
      </c>
      <c r="N2" s="1">
        <v>2.4311E10</v>
      </c>
      <c r="O2" s="1">
        <v>5.5256E10</v>
      </c>
      <c r="P2" s="1">
        <v>-8.96E8</v>
      </c>
      <c r="Q2" s="1">
        <v>-9.0976E10</v>
      </c>
      <c r="R2" s="1">
        <v>-7.819E9</v>
      </c>
      <c r="S2" s="1">
        <v>4.5896E10</v>
      </c>
      <c r="T2" s="1">
        <v>-2.548E9</v>
      </c>
      <c r="U2" s="1">
        <v>7.81E8</v>
      </c>
      <c r="V2" s="1">
        <v>5.8093E10</v>
      </c>
    </row>
    <row r="3">
      <c r="A3" s="1" t="s">
        <v>20</v>
      </c>
      <c r="B3" s="2">
        <v>43372.0</v>
      </c>
      <c r="C3" s="1">
        <v>-1.3313E10</v>
      </c>
      <c r="D3" s="1">
        <v>-2.7694E10</v>
      </c>
      <c r="E3" s="1">
        <v>-1.05E8</v>
      </c>
      <c r="F3" s="1">
        <v>-5.322E9</v>
      </c>
      <c r="G3" s="1">
        <v>8.28E8</v>
      </c>
      <c r="H3" s="1">
        <v>-1.3712E10</v>
      </c>
      <c r="I3" s="1">
        <v>-7.45E8</v>
      </c>
      <c r="J3" s="1">
        <v>1.0903E10</v>
      </c>
      <c r="K3" s="1">
        <v>7.7434E10</v>
      </c>
      <c r="M3" s="1">
        <v>-7.5265E10</v>
      </c>
      <c r="N3" s="1">
        <v>5.624E9</v>
      </c>
      <c r="O3" s="1">
        <v>5.9531E10</v>
      </c>
      <c r="P3" s="1">
        <v>3.0016E10</v>
      </c>
      <c r="Q3" s="1">
        <v>-8.7876E10</v>
      </c>
      <c r="R3" s="1">
        <v>4.32E8</v>
      </c>
      <c r="S3" s="1">
        <v>1.6066E10</v>
      </c>
      <c r="T3" s="1">
        <v>9.172E9</v>
      </c>
      <c r="U3" s="1">
        <v>6.69E8</v>
      </c>
      <c r="V3" s="1">
        <v>3.0845E10</v>
      </c>
    </row>
    <row r="4">
      <c r="A4" s="1" t="s">
        <v>20</v>
      </c>
      <c r="B4" s="2">
        <v>43008.0</v>
      </c>
      <c r="C4" s="1">
        <v>-1.2451E10</v>
      </c>
      <c r="D4" s="1">
        <v>1.064E10</v>
      </c>
      <c r="E4" s="1">
        <v>-1.05E8</v>
      </c>
      <c r="F4" s="1">
        <v>-2.093E9</v>
      </c>
      <c r="G4" s="1">
        <v>-2.723E9</v>
      </c>
      <c r="H4" s="1">
        <v>-1.2769E10</v>
      </c>
      <c r="I4" s="1">
        <v>-1.24E8</v>
      </c>
      <c r="J4" s="1">
        <v>1.0157E10</v>
      </c>
      <c r="K4" s="1">
        <v>6.4225E10</v>
      </c>
      <c r="M4" s="1">
        <v>-3.4774E10</v>
      </c>
      <c r="N4" s="1">
        <v>-1.95E8</v>
      </c>
      <c r="O4" s="1">
        <v>4.8351E10</v>
      </c>
      <c r="P4" s="1">
        <v>-8.48E9</v>
      </c>
      <c r="Q4" s="1">
        <v>-1.7974E10</v>
      </c>
      <c r="R4" s="1">
        <v>2.9014E10</v>
      </c>
      <c r="S4" s="1">
        <v>-4.6446E10</v>
      </c>
      <c r="T4" s="1">
        <v>8.373E9</v>
      </c>
      <c r="U4" s="1">
        <v>5.55E8</v>
      </c>
      <c r="V4" s="1">
        <v>-3.3542E10</v>
      </c>
    </row>
    <row r="5">
      <c r="A5" s="1" t="s">
        <v>20</v>
      </c>
      <c r="B5" s="2">
        <v>42637.0</v>
      </c>
      <c r="C5" s="1">
        <v>-1.2734E10</v>
      </c>
      <c r="D5" s="1">
        <v>9.634E9</v>
      </c>
      <c r="E5" s="1">
        <v>-1.05E8</v>
      </c>
      <c r="F5" s="1">
        <v>5.27E8</v>
      </c>
      <c r="G5" s="1">
        <v>2.17E8</v>
      </c>
      <c r="H5" s="1">
        <v>-1.215E10</v>
      </c>
      <c r="I5" s="1">
        <v>-9.24E8</v>
      </c>
      <c r="J5" s="1">
        <v>1.0505E10</v>
      </c>
      <c r="K5" s="1">
        <v>6.6231E10</v>
      </c>
      <c r="M5" s="1">
        <v>-3.1292E10</v>
      </c>
      <c r="N5" s="1">
        <v>-6.36E8</v>
      </c>
      <c r="O5" s="1">
        <v>4.5687E10</v>
      </c>
      <c r="P5" s="1">
        <v>-9.02E8</v>
      </c>
      <c r="Q5" s="1">
        <v>-2.089E10</v>
      </c>
      <c r="R5" s="1">
        <v>2.2057E10</v>
      </c>
      <c r="S5" s="1">
        <v>-4.5977E10</v>
      </c>
      <c r="T5" s="1">
        <v>5.63E8</v>
      </c>
      <c r="U5" s="1">
        <v>4.95E8</v>
      </c>
      <c r="V5" s="1">
        <v>-3.2022E10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9.38"/>
    <col customWidth="1" min="3" max="3" width="13.75"/>
    <col customWidth="1" min="4" max="4" width="10.25"/>
    <col customWidth="1" min="5" max="5" width="11.38"/>
    <col customWidth="1" min="6" max="6" width="12.38"/>
    <col customWidth="1" min="7" max="7" width="14.5"/>
    <col customWidth="1" min="8" max="8" width="16.88"/>
    <col customWidth="1" min="9" max="9" width="14.75"/>
    <col customWidth="1" min="10" max="10" width="18.88"/>
    <col customWidth="1" min="11" max="11" width="18.25"/>
    <col customWidth="1" min="12" max="12" width="25.13"/>
    <col customWidth="1" min="13" max="13" width="16.5"/>
    <col customWidth="1" min="14" max="15" width="11.25"/>
    <col customWidth="1" min="16" max="16" width="11.13"/>
    <col customWidth="1" min="17" max="17" width="7.38"/>
    <col customWidth="1" min="18" max="18" width="11.25"/>
    <col customWidth="1" min="19" max="19" width="13.63"/>
    <col customWidth="1" min="20" max="20" width="15.38"/>
    <col customWidth="1" min="21" max="21" width="11.5"/>
    <col customWidth="1" min="22" max="22" width="9.13"/>
    <col customWidth="1" min="23" max="23" width="13.5"/>
    <col customWidth="1" min="24" max="24" width="17.75"/>
    <col customWidth="1" min="25" max="25" width="17.63"/>
    <col customWidth="1" min="26" max="26" width="8.0"/>
    <col customWidth="1" min="27" max="27" width="11.5"/>
    <col customWidth="1" min="28" max="28" width="13.13"/>
    <col customWidth="1" min="29" max="29" width="17.38"/>
    <col customWidth="1" min="30" max="30" width="15.63"/>
    <col customWidth="1" min="31" max="31" width="12.38"/>
  </cols>
  <sheetData>
    <row r="1">
      <c r="A1" s="1" t="s">
        <v>0</v>
      </c>
      <c r="B1" s="1" t="s">
        <v>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18</v>
      </c>
    </row>
    <row r="2">
      <c r="A2" s="1" t="s">
        <v>20</v>
      </c>
      <c r="B2" s="2">
        <v>43736.0</v>
      </c>
      <c r="C2" s="1">
        <v>4.6236E10</v>
      </c>
      <c r="D2" s="1">
        <v>4.106E9</v>
      </c>
      <c r="E2" s="1">
        <v>9.1807E10</v>
      </c>
      <c r="F2" s="1">
        <v>4.5804E10</v>
      </c>
      <c r="G2" s="1">
        <v>9.0488E10</v>
      </c>
      <c r="H2" s="3">
        <v>1.05341E11</v>
      </c>
      <c r="I2" s="3">
        <v>1.62819E11</v>
      </c>
      <c r="J2" s="1">
        <v>3.7378E10</v>
      </c>
      <c r="K2" s="1">
        <v>-5.84E8</v>
      </c>
      <c r="M2" s="3">
        <v>1.05718E11</v>
      </c>
      <c r="N2" s="1">
        <v>4.8844E10</v>
      </c>
      <c r="O2" s="1">
        <v>3.2978E10</v>
      </c>
      <c r="P2" s="1">
        <v>-5.84E8</v>
      </c>
      <c r="R2" s="1">
        <v>5.0503E10</v>
      </c>
      <c r="S2" s="1">
        <v>4.5898E10</v>
      </c>
      <c r="T2" s="1">
        <v>1.2352E10</v>
      </c>
      <c r="U2" s="1">
        <v>4.5174E10</v>
      </c>
      <c r="V2" s="3">
        <v>3.38516E11</v>
      </c>
      <c r="W2" s="1">
        <v>4.3242E10</v>
      </c>
      <c r="Y2" s="1">
        <v>9.0488E10</v>
      </c>
      <c r="Z2" s="3">
        <v>2.48028E11</v>
      </c>
      <c r="AC2" s="1">
        <v>5.1713E10</v>
      </c>
      <c r="AD2" s="1">
        <v>1.026E10</v>
      </c>
    </row>
    <row r="3">
      <c r="A3" s="1" t="s">
        <v>20</v>
      </c>
      <c r="B3" s="2">
        <v>43372.0</v>
      </c>
      <c r="C3" s="1">
        <v>5.5888E10</v>
      </c>
      <c r="D3" s="1">
        <v>3.956E9</v>
      </c>
      <c r="E3" s="1">
        <v>9.3735E10</v>
      </c>
      <c r="F3" s="1">
        <v>4.8995E10</v>
      </c>
      <c r="G3" s="3">
        <v>1.07147E11</v>
      </c>
      <c r="H3" s="3">
        <v>1.70799E11</v>
      </c>
      <c r="I3" s="3">
        <v>1.31339E11</v>
      </c>
      <c r="J3" s="1">
        <v>4.1304E10</v>
      </c>
      <c r="K3" s="1">
        <v>-3.454E9</v>
      </c>
      <c r="M3" s="3">
        <v>1.15929E11</v>
      </c>
      <c r="N3" s="1">
        <v>2.5913E10</v>
      </c>
      <c r="O3" s="1">
        <v>2.2283E10</v>
      </c>
      <c r="P3" s="1">
        <v>-3.454E9</v>
      </c>
      <c r="R3" s="1">
        <v>4.8914E10</v>
      </c>
      <c r="S3" s="1">
        <v>7.04E10</v>
      </c>
      <c r="T3" s="1">
        <v>1.2087E10</v>
      </c>
      <c r="U3" s="1">
        <v>4.0201E10</v>
      </c>
      <c r="V3" s="3">
        <v>3.65725E11</v>
      </c>
      <c r="W3" s="1">
        <v>3.9293E10</v>
      </c>
      <c r="Y3" s="3">
        <v>1.07147E11</v>
      </c>
      <c r="Z3" s="3">
        <v>2.58578E11</v>
      </c>
      <c r="AC3" s="1">
        <v>4.0388E10</v>
      </c>
      <c r="AD3" s="1">
        <v>8.784E9</v>
      </c>
    </row>
    <row r="4">
      <c r="A4" s="1" t="s">
        <v>20</v>
      </c>
      <c r="B4" s="2">
        <v>43008.0</v>
      </c>
      <c r="C4" s="1">
        <v>4.4242E10</v>
      </c>
      <c r="D4" s="1">
        <v>4.855E9</v>
      </c>
      <c r="E4" s="1">
        <v>9.7207E10</v>
      </c>
      <c r="F4" s="1">
        <v>3.5673E10</v>
      </c>
      <c r="G4" s="3">
        <v>1.34047E11</v>
      </c>
      <c r="H4" s="3">
        <v>1.94714E11</v>
      </c>
      <c r="I4" s="3">
        <v>1.28645E11</v>
      </c>
      <c r="J4" s="1">
        <v>3.3783E10</v>
      </c>
      <c r="K4" s="1">
        <v>-1.5E8</v>
      </c>
      <c r="M4" s="3">
        <v>1.00814E11</v>
      </c>
      <c r="N4" s="1">
        <v>2.0289E10</v>
      </c>
      <c r="O4" s="1">
        <v>1.8177E10</v>
      </c>
      <c r="P4" s="1">
        <v>-1.5E8</v>
      </c>
      <c r="R4" s="1">
        <v>4.3251E10</v>
      </c>
      <c r="S4" s="1">
        <v>9.833E10</v>
      </c>
      <c r="T4" s="1">
        <v>1.3936E10</v>
      </c>
      <c r="U4" s="1">
        <v>3.5867E10</v>
      </c>
      <c r="V4" s="3">
        <v>3.75319E11</v>
      </c>
      <c r="W4" s="1">
        <v>3.8099E10</v>
      </c>
      <c r="Y4" s="3">
        <v>1.34047E11</v>
      </c>
      <c r="Z4" s="3">
        <v>2.41272E11</v>
      </c>
      <c r="AC4" s="1">
        <v>5.3892E10</v>
      </c>
      <c r="AD4" s="1">
        <v>6.496E9</v>
      </c>
    </row>
    <row r="5">
      <c r="A5" s="1" t="s">
        <v>20</v>
      </c>
      <c r="B5" s="2">
        <v>42637.0</v>
      </c>
      <c r="C5" s="1">
        <v>3.7294E10</v>
      </c>
      <c r="D5" s="1">
        <v>2.132E9</v>
      </c>
      <c r="E5" s="1">
        <v>7.5427E10</v>
      </c>
      <c r="F5" s="1">
        <v>2.9299E10</v>
      </c>
      <c r="G5" s="3">
        <v>1.19629E11</v>
      </c>
      <c r="H5" s="3">
        <v>1.7043E11</v>
      </c>
      <c r="I5" s="3">
        <v>1.06869E11</v>
      </c>
      <c r="J5" s="1">
        <v>2.701E10</v>
      </c>
      <c r="K5" s="1">
        <v>6.34E8</v>
      </c>
      <c r="M5" s="1">
        <v>7.9006E10</v>
      </c>
      <c r="N5" s="1">
        <v>2.0484E10</v>
      </c>
      <c r="O5" s="1">
        <v>8.757E9</v>
      </c>
      <c r="P5" s="1">
        <v>6.34E8</v>
      </c>
      <c r="R5" s="1">
        <v>3.9004E10</v>
      </c>
      <c r="S5" s="1">
        <v>9.6364E10</v>
      </c>
      <c r="T5" s="1">
        <v>8.283E9</v>
      </c>
      <c r="U5" s="1">
        <v>3.1251E10</v>
      </c>
      <c r="V5" s="3">
        <v>3.21686E11</v>
      </c>
      <c r="W5" s="1">
        <v>8.243E9</v>
      </c>
      <c r="Y5" s="3">
        <v>1.28249E11</v>
      </c>
      <c r="Z5" s="3">
        <v>1.93437E11</v>
      </c>
      <c r="AC5" s="1">
        <v>4.6671E10</v>
      </c>
      <c r="AD5" s="1">
        <v>3.5E9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4" t="s">
        <v>68</v>
      </c>
      <c r="B1" s="4">
        <v>2016.0</v>
      </c>
      <c r="C1" s="4">
        <v>2017.0</v>
      </c>
      <c r="D1" s="4">
        <v>2018.0</v>
      </c>
      <c r="E1" s="4">
        <v>2019.0</v>
      </c>
    </row>
    <row r="2">
      <c r="A2" s="1" t="s">
        <v>69</v>
      </c>
      <c r="B2" s="1">
        <v>215.6</v>
      </c>
      <c r="C2" s="1">
        <v>229.2</v>
      </c>
      <c r="D2" s="1">
        <v>265.6</v>
      </c>
      <c r="E2" s="1">
        <v>260.2</v>
      </c>
    </row>
    <row r="3">
      <c r="A3" s="1" t="s">
        <v>70</v>
      </c>
      <c r="B3" s="1">
        <v>131.4</v>
      </c>
      <c r="C3" s="1">
        <v>141.0</v>
      </c>
      <c r="D3" s="1">
        <v>163.8</v>
      </c>
      <c r="E3" s="1">
        <v>161.8</v>
      </c>
    </row>
    <row r="4">
      <c r="A4" s="1" t="s">
        <v>71</v>
      </c>
      <c r="B4" s="1">
        <v>24.3</v>
      </c>
      <c r="C4" s="1">
        <v>26.8</v>
      </c>
      <c r="D4" s="1">
        <v>28.9</v>
      </c>
      <c r="E4" s="1">
        <v>32.5</v>
      </c>
    </row>
    <row r="5">
      <c r="A5" s="1" t="s">
        <v>72</v>
      </c>
      <c r="B5" s="1">
        <v>10.5</v>
      </c>
      <c r="C5" s="1">
        <v>10.2</v>
      </c>
      <c r="D5" s="1">
        <v>10.9</v>
      </c>
      <c r="E5" s="1">
        <v>12.5</v>
      </c>
    </row>
    <row r="6">
      <c r="A6" s="1" t="s">
        <v>73</v>
      </c>
      <c r="B6" s="1">
        <v>1.46</v>
      </c>
      <c r="C6" s="1">
        <v>2.32</v>
      </c>
      <c r="D6" s="1">
        <v>3.24</v>
      </c>
      <c r="E6" s="1">
        <v>3.58</v>
      </c>
    </row>
    <row r="7">
      <c r="A7" s="1" t="s">
        <v>74</v>
      </c>
      <c r="B7" s="1">
        <v>15.7</v>
      </c>
      <c r="C7" s="1">
        <v>15.7</v>
      </c>
      <c r="D7" s="1">
        <v>13.4</v>
      </c>
      <c r="E7" s="1">
        <v>10.5</v>
      </c>
    </row>
    <row r="8">
      <c r="A8" s="1" t="s">
        <v>75</v>
      </c>
      <c r="B8" s="1">
        <v>45.7</v>
      </c>
      <c r="C8" s="1">
        <v>48.4</v>
      </c>
      <c r="D8" s="1">
        <v>59.5</v>
      </c>
      <c r="E8" s="1">
        <v>55.3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>
      <c r="A2" s="4">
        <v>2016.0</v>
      </c>
      <c r="B2" s="1">
        <v>215.6</v>
      </c>
      <c r="C2" s="1">
        <v>131.4</v>
      </c>
      <c r="D2" s="1">
        <v>24.3</v>
      </c>
      <c r="E2" s="1">
        <v>10.5</v>
      </c>
      <c r="F2" s="1">
        <v>1.46</v>
      </c>
      <c r="G2" s="1">
        <v>15.7</v>
      </c>
      <c r="H2" s="1">
        <v>45.7</v>
      </c>
      <c r="J2" s="5">
        <f t="shared" ref="J2:J5" si="2">C2/B2*100</f>
        <v>60.94619666</v>
      </c>
      <c r="K2" s="5">
        <f t="shared" ref="K2:M2" si="1">D2/$B2*100</f>
        <v>11.27087199</v>
      </c>
      <c r="L2" s="5">
        <f t="shared" si="1"/>
        <v>4.87012987</v>
      </c>
      <c r="M2" s="5">
        <f t="shared" si="1"/>
        <v>0.6771799629</v>
      </c>
      <c r="N2" s="5">
        <f t="shared" ref="N2:N5" si="4">G2/(B2-C2-D2-E2-F2)*100</f>
        <v>32.74926992</v>
      </c>
    </row>
    <row r="3">
      <c r="A3" s="4">
        <v>2017.0</v>
      </c>
      <c r="B3" s="1">
        <v>229.2</v>
      </c>
      <c r="C3" s="1">
        <v>141.0</v>
      </c>
      <c r="D3" s="1">
        <v>26.8</v>
      </c>
      <c r="E3" s="1">
        <v>10.2</v>
      </c>
      <c r="F3" s="1">
        <v>2.32</v>
      </c>
      <c r="G3" s="1">
        <v>15.7</v>
      </c>
      <c r="H3" s="1">
        <v>48.4</v>
      </c>
      <c r="I3" s="5">
        <f t="shared" ref="I3:I5" si="5">((B3-B2)/B2)*100</f>
        <v>6.307977737</v>
      </c>
      <c r="J3" s="5">
        <f t="shared" si="2"/>
        <v>61.51832461</v>
      </c>
      <c r="K3" s="5">
        <f t="shared" ref="K3:K5" si="6">D3/B3*100</f>
        <v>11.69284468</v>
      </c>
      <c r="L3" s="5">
        <f t="shared" ref="L3:M3" si="3">E3/$B3*100</f>
        <v>4.45026178</v>
      </c>
      <c r="M3" s="5">
        <f t="shared" si="3"/>
        <v>1.012216405</v>
      </c>
      <c r="N3" s="5">
        <f t="shared" si="4"/>
        <v>32.11947627</v>
      </c>
    </row>
    <row r="4">
      <c r="A4" s="4">
        <v>2018.0</v>
      </c>
      <c r="B4" s="1">
        <v>265.6</v>
      </c>
      <c r="C4" s="1">
        <v>163.8</v>
      </c>
      <c r="D4" s="1">
        <v>28.9</v>
      </c>
      <c r="E4" s="1">
        <v>10.9</v>
      </c>
      <c r="F4" s="1">
        <v>3.24</v>
      </c>
      <c r="G4" s="1">
        <v>13.4</v>
      </c>
      <c r="H4" s="1">
        <v>59.5</v>
      </c>
      <c r="I4" s="5">
        <f t="shared" si="5"/>
        <v>15.88132635</v>
      </c>
      <c r="J4" s="5">
        <f t="shared" si="2"/>
        <v>61.67168675</v>
      </c>
      <c r="K4" s="5">
        <f t="shared" si="6"/>
        <v>10.8810241</v>
      </c>
      <c r="L4" s="5">
        <f t="shared" ref="L4:M4" si="7">E4/$B4*100</f>
        <v>4.103915663</v>
      </c>
      <c r="M4" s="5">
        <f t="shared" si="7"/>
        <v>1.219879518</v>
      </c>
      <c r="N4" s="5">
        <f t="shared" si="4"/>
        <v>22.804629</v>
      </c>
    </row>
    <row r="5">
      <c r="A5" s="4">
        <v>2019.0</v>
      </c>
      <c r="B5" s="1">
        <v>260.2</v>
      </c>
      <c r="C5" s="1">
        <v>161.8</v>
      </c>
      <c r="D5" s="1">
        <v>32.5</v>
      </c>
      <c r="E5" s="1">
        <v>12.5</v>
      </c>
      <c r="F5" s="1">
        <v>3.58</v>
      </c>
      <c r="G5" s="1">
        <v>10.5</v>
      </c>
      <c r="H5" s="1">
        <v>55.3</v>
      </c>
      <c r="I5" s="5">
        <f t="shared" si="5"/>
        <v>-2.03313253</v>
      </c>
      <c r="J5" s="5">
        <f t="shared" si="2"/>
        <v>62.1829362</v>
      </c>
      <c r="K5" s="5">
        <f t="shared" si="6"/>
        <v>12.49039201</v>
      </c>
      <c r="L5" s="5">
        <f t="shared" ref="L5:M5" si="8">E5/$B5*100</f>
        <v>4.803996925</v>
      </c>
      <c r="M5" s="5">
        <f t="shared" si="8"/>
        <v>1.375864719</v>
      </c>
      <c r="N5" s="5">
        <f t="shared" si="4"/>
        <v>21.07587314</v>
      </c>
    </row>
    <row r="6">
      <c r="A6" s="6" t="s">
        <v>82</v>
      </c>
      <c r="I6" s="5">
        <f t="shared" ref="I6:N6" si="9">AVERAGE(I2:I5)</f>
        <v>6.718723853</v>
      </c>
      <c r="J6" s="5">
        <f t="shared" si="9"/>
        <v>61.57978605</v>
      </c>
      <c r="K6" s="5">
        <f t="shared" si="9"/>
        <v>11.58378319</v>
      </c>
      <c r="L6" s="5">
        <f t="shared" si="9"/>
        <v>4.55707606</v>
      </c>
      <c r="M6" s="5">
        <f t="shared" si="9"/>
        <v>1.071285151</v>
      </c>
      <c r="N6" s="5">
        <f t="shared" si="9"/>
        <v>27.18731208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68</v>
      </c>
      <c r="B1" s="4">
        <v>2016.0</v>
      </c>
      <c r="C1" s="4">
        <v>2017.0</v>
      </c>
      <c r="D1" s="4">
        <v>2018.0</v>
      </c>
      <c r="E1" s="4">
        <v>2019.0</v>
      </c>
    </row>
    <row r="2">
      <c r="A2" s="1" t="s">
        <v>83</v>
      </c>
      <c r="B2" s="1">
        <v>20.5</v>
      </c>
      <c r="C2" s="1">
        <v>20.3</v>
      </c>
      <c r="D2" s="1">
        <v>25.9</v>
      </c>
      <c r="E2" s="1">
        <v>48.8</v>
      </c>
    </row>
    <row r="3">
      <c r="A3" s="1" t="s">
        <v>84</v>
      </c>
      <c r="B3" s="1">
        <v>29.3</v>
      </c>
      <c r="C3" s="1">
        <v>35.7</v>
      </c>
      <c r="D3" s="1">
        <v>49.0</v>
      </c>
      <c r="E3" s="1">
        <v>45.8</v>
      </c>
    </row>
    <row r="4">
      <c r="A4" s="1" t="s">
        <v>85</v>
      </c>
      <c r="B4" s="1">
        <v>2.13</v>
      </c>
      <c r="C4" s="1">
        <v>4.86</v>
      </c>
      <c r="D4" s="1">
        <v>3.96</v>
      </c>
      <c r="E4" s="1">
        <v>4.11</v>
      </c>
    </row>
    <row r="5">
      <c r="A5" s="1" t="s">
        <v>86</v>
      </c>
      <c r="B5" s="1">
        <v>37.3</v>
      </c>
      <c r="C5" s="1">
        <v>44.2</v>
      </c>
      <c r="D5" s="1">
        <v>55.9</v>
      </c>
      <c r="E5" s="1">
        <v>46.2</v>
      </c>
    </row>
    <row r="6">
      <c r="A6" s="1" t="s">
        <v>87</v>
      </c>
      <c r="B6" s="1">
        <v>27.0</v>
      </c>
      <c r="C6" s="1">
        <v>33.8</v>
      </c>
      <c r="D6" s="1">
        <v>41.3</v>
      </c>
      <c r="E6" s="1">
        <v>37.4</v>
      </c>
    </row>
    <row r="7">
      <c r="A7" s="1" t="s">
        <v>88</v>
      </c>
      <c r="B7" s="1">
        <v>75.4</v>
      </c>
      <c r="C7" s="1">
        <v>97.2</v>
      </c>
      <c r="D7" s="1">
        <v>93.7</v>
      </c>
      <c r="E7" s="1">
        <v>102.6</v>
      </c>
    </row>
    <row r="8">
      <c r="A8" s="1" t="s">
        <v>89</v>
      </c>
      <c r="B8" s="1">
        <v>128.0</v>
      </c>
      <c r="C8" s="1">
        <v>134.0</v>
      </c>
      <c r="D8" s="1">
        <v>107.0</v>
      </c>
      <c r="E8" s="1">
        <v>90.5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68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</row>
    <row r="2">
      <c r="A2" s="4">
        <v>2016.0</v>
      </c>
      <c r="B2" s="1">
        <v>20.5</v>
      </c>
      <c r="C2" s="1">
        <v>29.3</v>
      </c>
      <c r="D2" s="1">
        <v>2.13</v>
      </c>
      <c r="E2" s="1">
        <v>37.3</v>
      </c>
      <c r="F2" s="1">
        <v>27.0</v>
      </c>
      <c r="G2" s="1">
        <v>75.4</v>
      </c>
      <c r="H2" s="1">
        <v>128.0</v>
      </c>
      <c r="I2" s="5">
        <f>C2/'IS ASSUMPTIONS'!B2*365</f>
        <v>49.60343228</v>
      </c>
      <c r="J2" s="5">
        <f>D2/'IS ASSUMPTIONS'!C2*365</f>
        <v>5.916666667</v>
      </c>
      <c r="K2" s="5">
        <f>E2/'IS ASSUMPTIONS'!C2*365</f>
        <v>103.6111111</v>
      </c>
    </row>
    <row r="3">
      <c r="A3" s="4">
        <v>2017.0</v>
      </c>
      <c r="B3" s="1">
        <v>20.3</v>
      </c>
      <c r="C3" s="1">
        <v>35.7</v>
      </c>
      <c r="D3" s="1">
        <v>4.86</v>
      </c>
      <c r="E3" s="1">
        <v>44.2</v>
      </c>
      <c r="F3" s="1">
        <v>33.8</v>
      </c>
      <c r="G3" s="1">
        <v>97.2</v>
      </c>
      <c r="H3" s="1">
        <v>134.0</v>
      </c>
      <c r="I3" s="5">
        <f>C3/'IS ASSUMPTIONS'!B3*365</f>
        <v>56.85209424</v>
      </c>
      <c r="J3" s="5">
        <f>D3/'IS ASSUMPTIONS'!C3*365</f>
        <v>12.58085106</v>
      </c>
      <c r="K3" s="5">
        <f>E3/'IS ASSUMPTIONS'!C3*365</f>
        <v>114.4184397</v>
      </c>
    </row>
    <row r="4">
      <c r="A4" s="4">
        <v>2018.0</v>
      </c>
      <c r="B4" s="1">
        <v>25.9</v>
      </c>
      <c r="C4" s="1">
        <v>49.0</v>
      </c>
      <c r="D4" s="1">
        <v>3.96</v>
      </c>
      <c r="E4" s="1">
        <v>55.9</v>
      </c>
      <c r="F4" s="1">
        <v>41.3</v>
      </c>
      <c r="G4" s="1">
        <v>93.7</v>
      </c>
      <c r="H4" s="1">
        <v>107.0</v>
      </c>
      <c r="I4" s="5">
        <f>C4/'IS ASSUMPTIONS'!B4*365</f>
        <v>67.33810241</v>
      </c>
      <c r="J4" s="5">
        <f>D4/'IS ASSUMPTIONS'!C4*365</f>
        <v>8.824175824</v>
      </c>
      <c r="K4" s="5">
        <f>E4/'IS ASSUMPTIONS'!C4*365</f>
        <v>124.5634921</v>
      </c>
    </row>
    <row r="5">
      <c r="A5" s="4">
        <v>2019.0</v>
      </c>
      <c r="B5" s="1">
        <v>48.8</v>
      </c>
      <c r="C5" s="1">
        <v>45.8</v>
      </c>
      <c r="D5" s="1">
        <v>4.11</v>
      </c>
      <c r="E5" s="1">
        <v>46.2</v>
      </c>
      <c r="F5" s="1">
        <v>37.4</v>
      </c>
      <c r="G5" s="1">
        <v>102.6</v>
      </c>
      <c r="H5" s="1">
        <v>90.5</v>
      </c>
      <c r="I5" s="5">
        <f>C5/'IS ASSUMPTIONS'!B5*365</f>
        <v>64.24673328</v>
      </c>
      <c r="J5" s="5">
        <f>D5/'IS ASSUMPTIONS'!C5*365</f>
        <v>9.271631644</v>
      </c>
      <c r="K5" s="5">
        <f>E5/'IS ASSUMPTIONS'!C5*365</f>
        <v>104.2212608</v>
      </c>
    </row>
    <row r="6">
      <c r="A6" s="1" t="s">
        <v>93</v>
      </c>
      <c r="I6" s="5">
        <f t="shared" ref="I6:K6" si="1">AVERAGE(I2:I5)</f>
        <v>59.51009055</v>
      </c>
      <c r="J6" s="5">
        <f t="shared" si="1"/>
        <v>9.1483313</v>
      </c>
      <c r="K6" s="5">
        <f t="shared" si="1"/>
        <v>111.7035759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68</v>
      </c>
      <c r="B1" s="4">
        <v>2016.0</v>
      </c>
      <c r="C1" s="4">
        <v>2017.0</v>
      </c>
      <c r="D1" s="4">
        <v>2018.0</v>
      </c>
      <c r="E1" s="4">
        <v>2019.0</v>
      </c>
    </row>
    <row r="2">
      <c r="A2" s="1" t="s">
        <v>94</v>
      </c>
      <c r="B2" s="1">
        <v>10.5</v>
      </c>
      <c r="C2" s="1">
        <v>10.2</v>
      </c>
      <c r="D2" s="1">
        <v>10.9</v>
      </c>
      <c r="E2" s="1">
        <v>12.5</v>
      </c>
    </row>
    <row r="3">
      <c r="A3" s="1" t="s">
        <v>95</v>
      </c>
      <c r="B3" s="1">
        <v>12.7</v>
      </c>
      <c r="C3" s="1">
        <v>12.5</v>
      </c>
      <c r="D3" s="1">
        <v>13.3</v>
      </c>
      <c r="E3" s="1">
        <v>10.5</v>
      </c>
    </row>
    <row r="4">
      <c r="A4" s="1" t="s">
        <v>96</v>
      </c>
      <c r="B4" s="1">
        <v>22.1</v>
      </c>
      <c r="C4" s="1">
        <v>29.0</v>
      </c>
      <c r="D4" s="1">
        <v>0.43</v>
      </c>
      <c r="E4" s="1">
        <v>-7.82</v>
      </c>
    </row>
    <row r="5">
      <c r="A5" s="1" t="s">
        <v>97</v>
      </c>
      <c r="B5" s="1">
        <v>12.2</v>
      </c>
      <c r="C5" s="1">
        <v>12.8</v>
      </c>
      <c r="D5" s="1">
        <v>13.7</v>
      </c>
      <c r="E5" s="1">
        <v>14.1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68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</row>
    <row r="2">
      <c r="A2" s="4">
        <v>2016.0</v>
      </c>
      <c r="B2" s="1">
        <v>10.5</v>
      </c>
      <c r="C2" s="1">
        <v>12.7</v>
      </c>
      <c r="D2" s="1">
        <v>22.1</v>
      </c>
      <c r="E2" s="1">
        <v>12.2</v>
      </c>
      <c r="F2" s="5">
        <f>C2/'IS ASSUMPTIONS'!B2*100</f>
        <v>5.890538033</v>
      </c>
      <c r="G2" s="5">
        <f>E2/'IS ASSUMPTIONS'!H2*100</f>
        <v>26.69584245</v>
      </c>
    </row>
    <row r="3">
      <c r="A3" s="4">
        <v>2017.0</v>
      </c>
      <c r="B3" s="1">
        <v>10.2</v>
      </c>
      <c r="C3" s="1">
        <v>12.5</v>
      </c>
      <c r="D3" s="1">
        <v>29.0</v>
      </c>
      <c r="E3" s="1">
        <v>12.8</v>
      </c>
      <c r="F3" s="5">
        <f>C3/'IS ASSUMPTIONS'!B3*100</f>
        <v>5.453752182</v>
      </c>
      <c r="G3" s="5">
        <f>E3/'IS ASSUMPTIONS'!H3*100</f>
        <v>26.44628099</v>
      </c>
    </row>
    <row r="4">
      <c r="A4" s="4">
        <v>2018.0</v>
      </c>
      <c r="B4" s="1">
        <v>10.9</v>
      </c>
      <c r="C4" s="1">
        <v>13.3</v>
      </c>
      <c r="D4" s="1">
        <v>0.43</v>
      </c>
      <c r="E4" s="1">
        <v>13.7</v>
      </c>
      <c r="F4" s="5">
        <f>C4/'IS ASSUMPTIONS'!B4*100</f>
        <v>5.00753012</v>
      </c>
      <c r="G4" s="5">
        <f>E4/'IS ASSUMPTIONS'!H4*100</f>
        <v>23.02521008</v>
      </c>
    </row>
    <row r="5">
      <c r="A5" s="4">
        <v>2019.0</v>
      </c>
      <c r="B5" s="1">
        <v>12.5</v>
      </c>
      <c r="C5" s="1">
        <v>10.5</v>
      </c>
      <c r="D5" s="1">
        <v>-7.82</v>
      </c>
      <c r="E5" s="1">
        <v>14.1</v>
      </c>
      <c r="F5" s="5">
        <f>C5/'IS ASSUMPTIONS'!B5*100</f>
        <v>4.035357417</v>
      </c>
      <c r="G5" s="5">
        <f>E5/'IS ASSUMPTIONS'!H5*100</f>
        <v>25.49728752</v>
      </c>
    </row>
    <row r="6">
      <c r="A6" s="1" t="s">
        <v>93</v>
      </c>
      <c r="F6" s="5">
        <f t="shared" ref="F6:G6" si="1">AVERAGE(F2:F5)</f>
        <v>5.096794438</v>
      </c>
      <c r="G6" s="5">
        <f t="shared" si="1"/>
        <v>25.41615526</v>
      </c>
    </row>
  </sheetData>
  <drawing r:id="rId1"/>
</worksheet>
</file>