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F1430FE0-6B92-44A4-A8A6-3C92A6ECD866}" xr6:coauthVersionLast="47" xr6:coauthVersionMax="47" xr10:uidLastSave="{00000000-0000-0000-0000-000000000000}"/>
  <bookViews>
    <workbookView xWindow="-120" yWindow="-120" windowWidth="20730" windowHeight="11160" xr2:uid="{EB0E44DF-4E6C-4FF9-96CE-D2C029F074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R25" i="1"/>
  <c r="R24" i="1"/>
  <c r="R23" i="1"/>
  <c r="R22" i="1"/>
  <c r="Q23" i="1"/>
  <c r="Q24" i="1"/>
  <c r="Q25" i="1"/>
  <c r="Q26" i="1"/>
  <c r="Q22" i="1"/>
  <c r="P23" i="1"/>
  <c r="P24" i="1"/>
  <c r="P25" i="1"/>
  <c r="P26" i="1"/>
  <c r="P22" i="1"/>
  <c r="O23" i="1"/>
  <c r="O24" i="1"/>
  <c r="O25" i="1"/>
  <c r="O26" i="1"/>
  <c r="O22" i="1"/>
  <c r="J23" i="1"/>
  <c r="J24" i="1"/>
  <c r="J25" i="1"/>
  <c r="J26" i="1"/>
  <c r="J22" i="1"/>
  <c r="I23" i="1"/>
  <c r="I24" i="1"/>
  <c r="I25" i="1"/>
  <c r="I26" i="1"/>
  <c r="I22" i="1"/>
  <c r="H23" i="1"/>
  <c r="H24" i="1"/>
  <c r="H25" i="1"/>
  <c r="H26" i="1"/>
  <c r="H22" i="1"/>
  <c r="G23" i="1"/>
  <c r="G24" i="1"/>
  <c r="G25" i="1"/>
  <c r="G26" i="1"/>
  <c r="G22" i="1"/>
  <c r="F23" i="1"/>
  <c r="F24" i="1"/>
  <c r="F25" i="1"/>
  <c r="F26" i="1"/>
  <c r="F22" i="1"/>
</calcChain>
</file>

<file path=xl/sharedStrings.xml><?xml version="1.0" encoding="utf-8"?>
<sst xmlns="http://schemas.openxmlformats.org/spreadsheetml/2006/main" count="39" uniqueCount="36">
  <si>
    <t xml:space="preserve">PERSONALIZADOS </t>
  </si>
  <si>
    <t>PACIENTES</t>
  </si>
  <si>
    <t xml:space="preserve">Genero </t>
  </si>
  <si>
    <t xml:space="preserve">frecuencia cardiaca </t>
  </si>
  <si>
    <t xml:space="preserve">Valor </t>
  </si>
  <si>
    <t>Edad</t>
  </si>
  <si>
    <t>MLG</t>
  </si>
  <si>
    <t>FRECUENCIA CARDIACA AL 100 %</t>
  </si>
  <si>
    <t xml:space="preserve">PEDRO ORTEGA </t>
  </si>
  <si>
    <t>BLANCA ISABEL</t>
  </si>
  <si>
    <t>ANNY FONTECHA</t>
  </si>
  <si>
    <t>JEFFERSSON ORTEGA</t>
  </si>
  <si>
    <t>PAOLA ORTEGA</t>
  </si>
  <si>
    <t xml:space="preserve">65 pulsaciones </t>
  </si>
  <si>
    <t xml:space="preserve">61 pulsaciones </t>
  </si>
  <si>
    <t xml:space="preserve">68 pulsaciones </t>
  </si>
  <si>
    <t xml:space="preserve">71 pulsaciones </t>
  </si>
  <si>
    <t xml:space="preserve">58 pulsaciones </t>
  </si>
  <si>
    <t>frecuencia cardiaca  al 100</t>
  </si>
  <si>
    <t>/ 100</t>
  </si>
  <si>
    <t>frecuencia cardiaca 50/</t>
  </si>
  <si>
    <t>freuencia cardiaca 65</t>
  </si>
  <si>
    <t>frecuencia cardiaca 75</t>
  </si>
  <si>
    <t>frecuenciacardiaca 85</t>
  </si>
  <si>
    <t xml:space="preserve">peso </t>
  </si>
  <si>
    <t xml:space="preserve">talla </t>
  </si>
  <si>
    <t xml:space="preserve">Masculino femenino </t>
  </si>
  <si>
    <t xml:space="preserve">Masculino,    femenino  </t>
  </si>
  <si>
    <t>o</t>
  </si>
  <si>
    <t xml:space="preserve">talla a la 2 </t>
  </si>
  <si>
    <t xml:space="preserve">pesox talla = imc </t>
  </si>
  <si>
    <t>MG</t>
  </si>
  <si>
    <t>Masa Grasa</t>
  </si>
  <si>
    <t>Formula (1,2x imc) + 0,23x edad) - ( 10,8* sexo)- 5,4</t>
  </si>
  <si>
    <t>Mujeres=(0,184xp+34,5*t-35,27)/0,72</t>
  </si>
  <si>
    <t>MLG=  Hombres=(0,297*P +19,5 *T -14,013) / 0,72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</si>
</sst>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601B-F896-46F9-8F15-D0E2FBB4BAD1}">
  <dimension ref="A1:R26"/>
  <sheetViews>
    <sheetView showGridLines="0" tabSelected="1" defaultGridColor="0" topLeftCell="K1" colorId="49" zoomScaleNormal="100" workbookViewId="0">
      <selection activeCell="M30" sqref="M30"/>
    </sheetView>
  </sheetViews>
  <sheetFormatPr baseColWidth="10" defaultRowHeight="15" x14ac:dyDescent="0.25"/>
  <cols>
    <col min="1" max="1" width="24.7109375" customWidth="1"/>
    <col min="2" max="2" width="28.42578125" customWidth="1"/>
    <col min="3" max="3" width="29.5703125" customWidth="1"/>
    <col min="4" max="4" width="17" customWidth="1"/>
    <col min="5" max="5" width="16.28515625" customWidth="1"/>
    <col min="6" max="6" width="26.140625" customWidth="1"/>
    <col min="7" max="7" width="24.42578125" customWidth="1"/>
    <col min="8" max="8" width="21.28515625" customWidth="1"/>
    <col min="9" max="9" width="23.42578125" customWidth="1"/>
    <col min="10" max="10" width="22.7109375" customWidth="1"/>
    <col min="11" max="11" width="22.140625" customWidth="1"/>
    <col min="14" max="14" width="23.28515625" customWidth="1"/>
    <col min="15" max="15" width="23" customWidth="1"/>
    <col min="16" max="16" width="17.28515625" customWidth="1"/>
    <col min="17" max="17" width="31" customWidth="1"/>
    <col min="18" max="18" width="40.85546875" customWidth="1"/>
  </cols>
  <sheetData>
    <row r="1" spans="1:18" x14ac:dyDescent="0.25">
      <c r="A1" s="1"/>
    </row>
    <row r="12" spans="1:18" x14ac:dyDescent="0.25">
      <c r="G12" s="3" t="s">
        <v>0</v>
      </c>
    </row>
    <row r="13" spans="1:18" x14ac:dyDescent="0.25">
      <c r="O13" t="s">
        <v>32</v>
      </c>
    </row>
    <row r="14" spans="1:18" x14ac:dyDescent="0.25">
      <c r="O14" t="s">
        <v>33</v>
      </c>
      <c r="R14" t="s">
        <v>35</v>
      </c>
    </row>
    <row r="15" spans="1:18" x14ac:dyDescent="0.25">
      <c r="R15" t="s">
        <v>34</v>
      </c>
    </row>
    <row r="21" spans="1:18" x14ac:dyDescent="0.25">
      <c r="A21" s="2" t="s">
        <v>1</v>
      </c>
      <c r="B21" s="2" t="s">
        <v>3</v>
      </c>
      <c r="C21" s="2" t="s">
        <v>7</v>
      </c>
      <c r="D21" s="2" t="s">
        <v>5</v>
      </c>
      <c r="E21" s="2" t="s">
        <v>19</v>
      </c>
      <c r="F21" s="2" t="s">
        <v>18</v>
      </c>
      <c r="G21" s="2" t="s">
        <v>20</v>
      </c>
      <c r="H21" s="2" t="s">
        <v>21</v>
      </c>
      <c r="I21" s="2" t="s">
        <v>22</v>
      </c>
      <c r="J21" s="2" t="s">
        <v>23</v>
      </c>
      <c r="K21" s="2" t="s">
        <v>2</v>
      </c>
      <c r="L21" s="2" t="s">
        <v>4</v>
      </c>
      <c r="M21" s="2" t="s">
        <v>24</v>
      </c>
      <c r="N21" s="2" t="s">
        <v>25</v>
      </c>
      <c r="O21" s="2" t="s">
        <v>29</v>
      </c>
      <c r="P21" s="2" t="s">
        <v>30</v>
      </c>
      <c r="Q21" s="2" t="s">
        <v>31</v>
      </c>
      <c r="R21" s="2" t="s">
        <v>6</v>
      </c>
    </row>
    <row r="22" spans="1:18" x14ac:dyDescent="0.25">
      <c r="A22" s="2" t="s">
        <v>8</v>
      </c>
      <c r="B22" s="2" t="s">
        <v>13</v>
      </c>
      <c r="C22" s="2">
        <v>220</v>
      </c>
      <c r="D22" s="2">
        <v>59</v>
      </c>
      <c r="E22" s="2">
        <v>100</v>
      </c>
      <c r="F22" s="2">
        <f>C22-D22/100</f>
        <v>219.41</v>
      </c>
      <c r="G22" s="2">
        <f>C22-D22/50</f>
        <v>218.82</v>
      </c>
      <c r="H22" s="2">
        <f>C22-D22/65</f>
        <v>219.09230769230768</v>
      </c>
      <c r="I22" s="2">
        <f>C22-D22/75</f>
        <v>219.21333333333334</v>
      </c>
      <c r="J22" s="2">
        <f>C22-D22/85</f>
        <v>219.30588235294118</v>
      </c>
      <c r="K22" s="2" t="s">
        <v>27</v>
      </c>
      <c r="L22" s="2">
        <v>1</v>
      </c>
      <c r="M22" s="2">
        <v>82</v>
      </c>
      <c r="N22" s="2">
        <v>1.76</v>
      </c>
      <c r="O22" s="2">
        <f>N22*N22</f>
        <v>3.0975999999999999</v>
      </c>
      <c r="P22" s="2">
        <f>M22*O22</f>
        <v>254.00319999999999</v>
      </c>
      <c r="Q22" s="2">
        <f>1.2*P22+0.23*D22-10.8*1-5.4</f>
        <v>302.17383999999998</v>
      </c>
      <c r="R22" s="2">
        <f>0.297*M22+19.5*N22-14.013/0.72</f>
        <v>39.211500000000001</v>
      </c>
    </row>
    <row r="23" spans="1:18" x14ac:dyDescent="0.25">
      <c r="A23" s="2" t="s">
        <v>9</v>
      </c>
      <c r="B23" s="2" t="s">
        <v>14</v>
      </c>
      <c r="C23" s="2">
        <v>220</v>
      </c>
      <c r="D23" s="2">
        <v>53</v>
      </c>
      <c r="E23" s="2">
        <v>100</v>
      </c>
      <c r="F23" s="2">
        <f t="shared" ref="F23:F26" si="0">C23-D23/100</f>
        <v>219.47</v>
      </c>
      <c r="G23" s="2">
        <f t="shared" ref="G23:G26" si="1">C23-D23/50</f>
        <v>218.94</v>
      </c>
      <c r="H23" s="2">
        <f t="shared" ref="H23:H26" si="2">C23-D23/65</f>
        <v>219.1846153846154</v>
      </c>
      <c r="I23" s="2">
        <f t="shared" ref="I23:I26" si="3">C23-D23/75</f>
        <v>219.29333333333332</v>
      </c>
      <c r="J23" s="2">
        <f t="shared" ref="J23:J26" si="4">C23-D23/85</f>
        <v>219.37647058823529</v>
      </c>
      <c r="K23" s="2" t="s">
        <v>26</v>
      </c>
      <c r="L23" s="2" t="s">
        <v>28</v>
      </c>
      <c r="M23" s="2">
        <v>78</v>
      </c>
      <c r="N23" s="2">
        <v>1.46</v>
      </c>
      <c r="O23" s="2">
        <f t="shared" ref="O23:O26" si="5">N23*N23</f>
        <v>2.1315999999999997</v>
      </c>
      <c r="P23" s="2">
        <f t="shared" ref="P23:P26" si="6">M23*O23</f>
        <v>166.26479999999998</v>
      </c>
      <c r="Q23" s="2">
        <f t="shared" ref="Q23:Q26" si="7">1.2*P23+0.23*D23-10.8*1-5.4</f>
        <v>195.50775999999996</v>
      </c>
      <c r="R23" s="2">
        <f>0.184*M23+34.5*N23-35.27/0.72</f>
        <v>15.73588888888888</v>
      </c>
    </row>
    <row r="24" spans="1:18" x14ac:dyDescent="0.25">
      <c r="A24" s="2" t="s">
        <v>10</v>
      </c>
      <c r="B24" s="2" t="s">
        <v>15</v>
      </c>
      <c r="C24" s="2">
        <v>220</v>
      </c>
      <c r="D24" s="2">
        <v>34</v>
      </c>
      <c r="E24" s="2">
        <v>100</v>
      </c>
      <c r="F24" s="2">
        <f t="shared" si="0"/>
        <v>219.66</v>
      </c>
      <c r="G24" s="2">
        <f t="shared" si="1"/>
        <v>219.32</v>
      </c>
      <c r="H24" s="2">
        <f t="shared" si="2"/>
        <v>219.47692307692307</v>
      </c>
      <c r="I24" s="2">
        <f t="shared" si="3"/>
        <v>219.54666666666665</v>
      </c>
      <c r="J24" s="2">
        <f t="shared" si="4"/>
        <v>219.6</v>
      </c>
      <c r="K24" s="2" t="s">
        <v>26</v>
      </c>
      <c r="L24" s="2">
        <v>0</v>
      </c>
      <c r="M24" s="2">
        <v>59</v>
      </c>
      <c r="N24" s="2">
        <v>1.5</v>
      </c>
      <c r="O24" s="2">
        <f t="shared" si="5"/>
        <v>2.25</v>
      </c>
      <c r="P24" s="2">
        <f t="shared" si="6"/>
        <v>132.75</v>
      </c>
      <c r="Q24" s="2">
        <f t="shared" si="7"/>
        <v>150.91999999999996</v>
      </c>
      <c r="R24" s="2">
        <f>0.184*M24+34.5*N24-35.27/0.72</f>
        <v>13.619888888888887</v>
      </c>
    </row>
    <row r="25" spans="1:18" x14ac:dyDescent="0.25">
      <c r="A25" s="2" t="s">
        <v>11</v>
      </c>
      <c r="B25" s="2" t="s">
        <v>16</v>
      </c>
      <c r="C25" s="2">
        <v>220</v>
      </c>
      <c r="D25" s="2">
        <v>28</v>
      </c>
      <c r="E25" s="2">
        <v>100</v>
      </c>
      <c r="F25" s="2">
        <f t="shared" si="0"/>
        <v>219.72</v>
      </c>
      <c r="G25" s="2">
        <f t="shared" si="1"/>
        <v>219.44</v>
      </c>
      <c r="H25" s="2">
        <f t="shared" si="2"/>
        <v>219.56923076923076</v>
      </c>
      <c r="I25" s="2">
        <f t="shared" si="3"/>
        <v>219.62666666666667</v>
      </c>
      <c r="J25" s="2">
        <f t="shared" si="4"/>
        <v>219.6705882352941</v>
      </c>
      <c r="K25" s="2" t="s">
        <v>26</v>
      </c>
      <c r="L25" s="2">
        <v>1</v>
      </c>
      <c r="M25" s="2">
        <v>84</v>
      </c>
      <c r="N25" s="2">
        <v>1.78</v>
      </c>
      <c r="O25" s="2">
        <f t="shared" si="5"/>
        <v>3.1684000000000001</v>
      </c>
      <c r="P25" s="2">
        <f t="shared" si="6"/>
        <v>266.1456</v>
      </c>
      <c r="Q25" s="2">
        <f t="shared" si="7"/>
        <v>309.61471999999998</v>
      </c>
      <c r="R25" s="2">
        <f>0.297*M25+19.5*N25-14.013/0.72</f>
        <v>40.195499999999996</v>
      </c>
    </row>
    <row r="26" spans="1:18" x14ac:dyDescent="0.25">
      <c r="A26" s="2" t="s">
        <v>12</v>
      </c>
      <c r="B26" s="2" t="s">
        <v>17</v>
      </c>
      <c r="C26" s="2">
        <v>220</v>
      </c>
      <c r="D26" s="2">
        <v>35</v>
      </c>
      <c r="E26" s="2">
        <v>100</v>
      </c>
      <c r="F26" s="2">
        <f t="shared" si="0"/>
        <v>219.65</v>
      </c>
      <c r="G26" s="2">
        <f t="shared" si="1"/>
        <v>219.3</v>
      </c>
      <c r="H26" s="2">
        <f t="shared" si="2"/>
        <v>219.46153846153845</v>
      </c>
      <c r="I26" s="2">
        <f t="shared" si="3"/>
        <v>219.53333333333333</v>
      </c>
      <c r="J26" s="2">
        <f t="shared" si="4"/>
        <v>219.58823529411765</v>
      </c>
      <c r="K26" s="2" t="s">
        <v>26</v>
      </c>
      <c r="L26" s="2">
        <v>0</v>
      </c>
      <c r="M26" s="2">
        <v>72</v>
      </c>
      <c r="N26" s="2">
        <v>1.6</v>
      </c>
      <c r="O26" s="2">
        <f t="shared" si="5"/>
        <v>2.5600000000000005</v>
      </c>
      <c r="P26" s="2">
        <f t="shared" si="6"/>
        <v>184.32000000000005</v>
      </c>
      <c r="Q26" s="2">
        <f t="shared" si="7"/>
        <v>213.03400000000005</v>
      </c>
      <c r="R26" s="2">
        <f>0.184*M26+34.5*N26-35.27/0.72</f>
        <v>19.461888888888893</v>
      </c>
    </row>
  </sheetData>
  <dataValidations count="2">
    <dataValidation type="list" allowBlank="1" showInputMessage="1" showErrorMessage="1" sqref="K23:K26" xr:uid="{70F3C01D-AA58-4E5D-A48F-5526B449AE0C}">
      <formula1>"Masculino femenino "</formula1>
    </dataValidation>
    <dataValidation type="list" showInputMessage="1" showErrorMessage="1" sqref="K22" xr:uid="{531DC5EE-4CC5-4A02-BFC3-92A78D006EF8}">
      <mc:AlternateContent xmlns:x12ac="http://schemas.microsoft.com/office/spreadsheetml/2011/1/ac" xmlns:mc="http://schemas.openxmlformats.org/markup-compatibility/2006">
        <mc:Choice Requires="x12ac">
          <x12ac:list>"Masculino,    femenino  "</x12ac:list>
        </mc:Choice>
        <mc:Fallback>
          <formula1>"Masculino,    femenino  "</formula1>
        </mc:Fallback>
      </mc:AlternateContent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2023-03-09T02:28:56Z</dcterms:created>
  <dcterms:modified xsi:type="dcterms:W3CDTF">2023-03-09T04:31:22Z</dcterms:modified>
</cp:coreProperties>
</file>