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6C535A51-CF7A-7C45-8BDE-3B6225BFEAD1}" xr6:coauthVersionLast="47" xr6:coauthVersionMax="47" xr10:uidLastSave="{00000000-0000-0000-0000-000000000000}"/>
  <bookViews>
    <workbookView xWindow="160" yWindow="660" windowWidth="38080" windowHeight="19420" xr2:uid="{0DBC7CBB-1BA4-E74A-ACDB-390B09A12D21}"/>
  </bookViews>
  <sheets>
    <sheet name="Sheet1" sheetId="1" r:id="rId1"/>
    <sheet name="WACC" sheetId="10" r:id="rId2"/>
    <sheet name="Income Statement" sheetId="6" r:id="rId3"/>
    <sheet name="Balance Sheet" sheetId="7" r:id="rId4"/>
    <sheet name="Cash Flow Statement" sheetId="9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7" i="1" s="1"/>
  <c r="N45" i="1" s="1"/>
  <c r="D14" i="10"/>
  <c r="D17" i="10" s="1"/>
  <c r="D13" i="10"/>
  <c r="D15" i="10" s="1"/>
  <c r="D6" i="10"/>
  <c r="D9" i="10" s="1"/>
  <c r="O46" i="1" l="1"/>
  <c r="O47" i="1"/>
  <c r="P47" i="1" s="1"/>
  <c r="Q47" i="1" s="1"/>
  <c r="R47" i="1" s="1"/>
  <c r="N48" i="1"/>
  <c r="O48" i="1" s="1"/>
  <c r="P48" i="1" s="1"/>
  <c r="Q48" i="1" s="1"/>
  <c r="R48" i="1" s="1"/>
  <c r="D20" i="10"/>
  <c r="P46" i="1" l="1"/>
  <c r="O45" i="1"/>
  <c r="Q46" i="1" l="1"/>
  <c r="P45" i="1"/>
  <c r="R46" i="1" l="1"/>
  <c r="R45" i="1" s="1"/>
  <c r="Q45" i="1"/>
  <c r="F37" i="1" l="1"/>
  <c r="F67" i="1" s="1"/>
  <c r="G37" i="1"/>
  <c r="H37" i="1"/>
  <c r="I37" i="1"/>
  <c r="J37" i="1"/>
  <c r="K37" i="1"/>
  <c r="L37" i="1"/>
  <c r="L67" i="1" s="1"/>
  <c r="M37" i="1"/>
  <c r="E37" i="1"/>
  <c r="F34" i="1"/>
  <c r="G34" i="1"/>
  <c r="G64" i="1" s="1"/>
  <c r="H34" i="1"/>
  <c r="H64" i="1" s="1"/>
  <c r="H65" i="1" s="1"/>
  <c r="I34" i="1"/>
  <c r="I64" i="1" s="1"/>
  <c r="I65" i="1" s="1"/>
  <c r="J34" i="1"/>
  <c r="J35" i="1" s="1"/>
  <c r="K34" i="1"/>
  <c r="K64" i="1" s="1"/>
  <c r="L34" i="1"/>
  <c r="L64" i="1" s="1"/>
  <c r="M34" i="1"/>
  <c r="E34" i="1"/>
  <c r="F31" i="1"/>
  <c r="F61" i="1" s="1"/>
  <c r="G31" i="1"/>
  <c r="G32" i="1" s="1"/>
  <c r="H31" i="1"/>
  <c r="H61" i="1" s="1"/>
  <c r="H62" i="1" s="1"/>
  <c r="I31" i="1"/>
  <c r="I61" i="1" s="1"/>
  <c r="I62" i="1" s="1"/>
  <c r="J31" i="1"/>
  <c r="J61" i="1" s="1"/>
  <c r="K31" i="1"/>
  <c r="K61" i="1" s="1"/>
  <c r="L31" i="1"/>
  <c r="M31" i="1"/>
  <c r="E31" i="1"/>
  <c r="F32" i="1"/>
  <c r="F27" i="1"/>
  <c r="F50" i="1" s="1"/>
  <c r="F51" i="1" s="1"/>
  <c r="G27" i="1"/>
  <c r="G50" i="1" s="1"/>
  <c r="G51" i="1" s="1"/>
  <c r="H27" i="1"/>
  <c r="H50" i="1" s="1"/>
  <c r="H51" i="1" s="1"/>
  <c r="I27" i="1"/>
  <c r="I50" i="1" s="1"/>
  <c r="J27" i="1"/>
  <c r="J50" i="1" s="1"/>
  <c r="K27" i="1"/>
  <c r="K50" i="1" s="1"/>
  <c r="L27" i="1"/>
  <c r="L50" i="1" s="1"/>
  <c r="M27" i="1"/>
  <c r="M50" i="1" s="1"/>
  <c r="M51" i="1" s="1"/>
  <c r="E27" i="1"/>
  <c r="E50" i="1" s="1"/>
  <c r="F28" i="1"/>
  <c r="L24" i="1"/>
  <c r="M24" i="1"/>
  <c r="M44" i="1" s="1"/>
  <c r="N44" i="1" s="1"/>
  <c r="O44" i="1" s="1"/>
  <c r="P44" i="1" s="1"/>
  <c r="Q44" i="1" s="1"/>
  <c r="R44" i="1" s="1"/>
  <c r="F24" i="1"/>
  <c r="F38" i="1" s="1"/>
  <c r="G24" i="1"/>
  <c r="G25" i="1" s="1"/>
  <c r="H24" i="1"/>
  <c r="I24" i="1"/>
  <c r="I44" i="1" s="1"/>
  <c r="J24" i="1"/>
  <c r="J25" i="1" s="1"/>
  <c r="K24" i="1"/>
  <c r="K25" i="1" s="1"/>
  <c r="E24" i="1"/>
  <c r="E25" i="1" s="1"/>
  <c r="E51" i="1" l="1"/>
  <c r="J51" i="1"/>
  <c r="L51" i="1"/>
  <c r="K51" i="1"/>
  <c r="I51" i="1"/>
  <c r="H25" i="1"/>
  <c r="F62" i="1"/>
  <c r="G65" i="1"/>
  <c r="H39" i="1"/>
  <c r="H44" i="1"/>
  <c r="G44" i="1"/>
  <c r="I28" i="1"/>
  <c r="E44" i="1"/>
  <c r="E45" i="1" s="1"/>
  <c r="F44" i="1"/>
  <c r="F45" i="1" s="1"/>
  <c r="L25" i="1"/>
  <c r="H28" i="1"/>
  <c r="J62" i="1"/>
  <c r="K65" i="1"/>
  <c r="L44" i="1"/>
  <c r="K44" i="1"/>
  <c r="J44" i="1"/>
  <c r="J45" i="1" s="1"/>
  <c r="K62" i="1"/>
  <c r="I38" i="1"/>
  <c r="L65" i="1"/>
  <c r="K39" i="1"/>
  <c r="J38" i="1"/>
  <c r="K28" i="1"/>
  <c r="M32" i="1"/>
  <c r="F35" i="1"/>
  <c r="I35" i="1"/>
  <c r="J28" i="1"/>
  <c r="M35" i="1"/>
  <c r="E32" i="1"/>
  <c r="L38" i="1"/>
  <c r="K35" i="1"/>
  <c r="E28" i="1"/>
  <c r="G38" i="1"/>
  <c r="G39" i="1"/>
  <c r="J64" i="1"/>
  <c r="J65" i="1" s="1"/>
  <c r="K67" i="1"/>
  <c r="L32" i="1"/>
  <c r="F25" i="1"/>
  <c r="M28" i="1"/>
  <c r="K32" i="1"/>
  <c r="I32" i="1"/>
  <c r="H35" i="1"/>
  <c r="E38" i="1"/>
  <c r="F39" i="1"/>
  <c r="J67" i="1"/>
  <c r="E35" i="1"/>
  <c r="K38" i="1"/>
  <c r="M25" i="1"/>
  <c r="L28" i="1"/>
  <c r="J32" i="1"/>
  <c r="H32" i="1"/>
  <c r="G35" i="1"/>
  <c r="M38" i="1"/>
  <c r="E39" i="1"/>
  <c r="L39" i="1"/>
  <c r="G61" i="1"/>
  <c r="G62" i="1" s="1"/>
  <c r="I67" i="1"/>
  <c r="M39" i="1"/>
  <c r="E61" i="1"/>
  <c r="E62" i="1" s="1"/>
  <c r="H67" i="1"/>
  <c r="M61" i="1"/>
  <c r="M62" i="1" s="1"/>
  <c r="E64" i="1"/>
  <c r="E65" i="1" s="1"/>
  <c r="F64" i="1"/>
  <c r="F65" i="1" s="1"/>
  <c r="G67" i="1"/>
  <c r="J39" i="1"/>
  <c r="L61" i="1"/>
  <c r="L62" i="1" s="1"/>
  <c r="M64" i="1"/>
  <c r="M65" i="1" s="1"/>
  <c r="E67" i="1"/>
  <c r="I39" i="1"/>
  <c r="M67" i="1"/>
  <c r="L35" i="1"/>
  <c r="G28" i="1"/>
  <c r="H38" i="1"/>
  <c r="I25" i="1"/>
  <c r="N24" i="1"/>
  <c r="L45" i="1" l="1"/>
  <c r="O24" i="1"/>
  <c r="N67" i="1"/>
  <c r="N62" i="1"/>
  <c r="G45" i="1"/>
  <c r="H45" i="1"/>
  <c r="M45" i="1"/>
  <c r="K45" i="1"/>
  <c r="I45" i="1"/>
  <c r="N65" i="1"/>
  <c r="P24" i="1" l="1"/>
  <c r="O61" i="1"/>
  <c r="O67" i="1"/>
  <c r="O64" i="1"/>
  <c r="Q24" i="1" l="1"/>
  <c r="P67" i="1"/>
  <c r="P61" i="1"/>
  <c r="P64" i="1"/>
  <c r="R24" i="1" l="1"/>
  <c r="Q67" i="1"/>
  <c r="Q61" i="1"/>
  <c r="Q64" i="1"/>
  <c r="R61" i="1" l="1"/>
  <c r="R64" i="1"/>
  <c r="R67" i="1"/>
</calcChain>
</file>

<file path=xl/sharedStrings.xml><?xml version="1.0" encoding="utf-8"?>
<sst xmlns="http://schemas.openxmlformats.org/spreadsheetml/2006/main" count="1757" uniqueCount="1320">
  <si>
    <t>Revenue</t>
  </si>
  <si>
    <t/>
  </si>
  <si>
    <t>Goodwill</t>
  </si>
  <si>
    <t>Common Stock</t>
  </si>
  <si>
    <t>Ticker</t>
  </si>
  <si>
    <t>Date</t>
  </si>
  <si>
    <t>Year End</t>
  </si>
  <si>
    <t>Assumptions</t>
  </si>
  <si>
    <t>Income Statement</t>
  </si>
  <si>
    <t>Cashflow Items</t>
  </si>
  <si>
    <t>EBIT</t>
  </si>
  <si>
    <t>D&amp;A</t>
  </si>
  <si>
    <t>CapEx</t>
  </si>
  <si>
    <t>% of sales</t>
  </si>
  <si>
    <t>NVIDIA DCF</t>
  </si>
  <si>
    <t>NVDA</t>
  </si>
  <si>
    <t>1.09.24</t>
  </si>
  <si>
    <t>12.31.24</t>
  </si>
  <si>
    <t>Switches</t>
  </si>
  <si>
    <t>% Growth</t>
  </si>
  <si>
    <t>13,149</t>
  </si>
  <si>
    <t>17,318</t>
  </si>
  <si>
    <t>19,106</t>
  </si>
  <si>
    <t>20,519</t>
  </si>
  <si>
    <t>20,197</t>
  </si>
  <si>
    <t>20,714</t>
  </si>
  <si>
    <t>21,176</t>
  </si>
  <si>
    <t>21,931</t>
  </si>
  <si>
    <t>23,479</t>
  </si>
  <si>
    <t>24,269</t>
  </si>
  <si>
    <t>21,925</t>
  </si>
  <si>
    <t>21,983</t>
  </si>
  <si>
    <t>23,547</t>
  </si>
  <si>
    <t>24,655</t>
  </si>
  <si>
    <t>24,998</t>
  </si>
  <si>
    <t>23,781</t>
  </si>
  <si>
    <t>24,848</t>
  </si>
  <si>
    <t>Diluted Weighted Average Shares Outstanding</t>
  </si>
  <si>
    <t>6,991</t>
  </si>
  <si>
    <t>14,331</t>
  </si>
  <si>
    <t>15,712</t>
  </si>
  <si>
    <t>17,153</t>
  </si>
  <si>
    <t>18,412</t>
  </si>
  <si>
    <t>19,301</t>
  </si>
  <si>
    <t>19,917</t>
  </si>
  <si>
    <t>20,353</t>
  </si>
  <si>
    <t>21,134</t>
  </si>
  <si>
    <t>22,004</t>
  </si>
  <si>
    <t>23,007</t>
  </si>
  <si>
    <t>24,146</t>
  </si>
  <si>
    <t>24,773</t>
  </si>
  <si>
    <t>23,516</t>
  </si>
  <si>
    <t>24,578</t>
  </si>
  <si>
    <t>Weighted Average Shares Outstanding</t>
  </si>
  <si>
    <t>0</t>
  </si>
  <si>
    <t>0.002</t>
  </si>
  <si>
    <t>0.005</t>
  </si>
  <si>
    <t>0.009</t>
  </si>
  <si>
    <t>0.004</t>
  </si>
  <si>
    <t>0.014</t>
  </si>
  <si>
    <t>0.019</t>
  </si>
  <si>
    <t>0.033</t>
  </si>
  <si>
    <t>-0.001</t>
  </si>
  <si>
    <t>-0.003</t>
  </si>
  <si>
    <t>0.011</t>
  </si>
  <si>
    <t>0.024</t>
  </si>
  <si>
    <t>0.023</t>
  </si>
  <si>
    <t>2.13</t>
  </si>
  <si>
    <t>Diluted Earnings Per Share</t>
  </si>
  <si>
    <t>0.001</t>
  </si>
  <si>
    <t>0.003</t>
  </si>
  <si>
    <t>0.006</t>
  </si>
  <si>
    <t>0.01</t>
  </si>
  <si>
    <t>0.015</t>
  </si>
  <si>
    <t>0.021</t>
  </si>
  <si>
    <t>0.036</t>
  </si>
  <si>
    <t>0.18</t>
  </si>
  <si>
    <t>2.16</t>
  </si>
  <si>
    <t>Earnings Per Share (EPS)</t>
  </si>
  <si>
    <t>4.2</t>
  </si>
  <si>
    <t>64.1</t>
  </si>
  <si>
    <t>146.1</t>
  </si>
  <si>
    <t>285.2</t>
  </si>
  <si>
    <t>202.2</t>
  </si>
  <si>
    <t>172.8</t>
  </si>
  <si>
    <t>216.2</t>
  </si>
  <si>
    <t>438.1</t>
  </si>
  <si>
    <t>561</t>
  </si>
  <si>
    <t>969.5</t>
  </si>
  <si>
    <t>114.3</t>
  </si>
  <si>
    <t>97.72</t>
  </si>
  <si>
    <t>442.7</t>
  </si>
  <si>
    <t>852.5</t>
  </si>
  <si>
    <t>874.5</t>
  </si>
  <si>
    <t>735.4</t>
  </si>
  <si>
    <t>3,227</t>
  </si>
  <si>
    <t>61,184</t>
  </si>
  <si>
    <t>EBITDA</t>
  </si>
  <si>
    <t>6.5</t>
  </si>
  <si>
    <t>9.7</t>
  </si>
  <si>
    <t>15.84</t>
  </si>
  <si>
    <t>43.5</t>
  </si>
  <si>
    <t>58.22</t>
  </si>
  <si>
    <t>82.69</t>
  </si>
  <si>
    <t>102.6</t>
  </si>
  <si>
    <t>97.98</t>
  </si>
  <si>
    <t>107.6</t>
  </si>
  <si>
    <t>133.2</t>
  </si>
  <si>
    <t>185</t>
  </si>
  <si>
    <t>196.7</t>
  </si>
  <si>
    <t>187</t>
  </si>
  <si>
    <t>204.2</t>
  </si>
  <si>
    <t>226.2</t>
  </si>
  <si>
    <t>239.1</t>
  </si>
  <si>
    <t>1,174</t>
  </si>
  <si>
    <t>1,602</t>
  </si>
  <si>
    <t>Depreciation and Amortization</t>
  </si>
  <si>
    <t>4.1</t>
  </si>
  <si>
    <t>38.1</t>
  </si>
  <si>
    <t>99.94</t>
  </si>
  <si>
    <t>176.9</t>
  </si>
  <si>
    <t>90.8</t>
  </si>
  <si>
    <t>74.42</t>
  </si>
  <si>
    <t>100.4</t>
  </si>
  <si>
    <t>302.6</t>
  </si>
  <si>
    <t>448.8</t>
  </si>
  <si>
    <t>797.6</t>
  </si>
  <si>
    <t>-30.04</t>
  </si>
  <si>
    <t>-67.99</t>
  </si>
  <si>
    <t>253.1</t>
  </si>
  <si>
    <t>581.1</t>
  </si>
  <si>
    <t>562.5</t>
  </si>
  <si>
    <t>440</t>
  </si>
  <si>
    <t>614</t>
  </si>
  <si>
    <t>1,666</t>
  </si>
  <si>
    <t>53,008</t>
  </si>
  <si>
    <t>Net Income</t>
  </si>
  <si>
    <t>-0.704</t>
  </si>
  <si>
    <t>Income Attributable to Non-Controlling Interest</t>
  </si>
  <si>
    <t>0.4</t>
  </si>
  <si>
    <t>18.1</t>
  </si>
  <si>
    <t>47.03</t>
  </si>
  <si>
    <t>75.83</t>
  </si>
  <si>
    <t>59.76</t>
  </si>
  <si>
    <t>12.25</t>
  </si>
  <si>
    <t>25.09</t>
  </si>
  <si>
    <t>57.64</t>
  </si>
  <si>
    <t>46.35</t>
  </si>
  <si>
    <t>103.7</t>
  </si>
  <si>
    <t>-12.91</t>
  </si>
  <si>
    <t>-14.31</t>
  </si>
  <si>
    <t>18.02</t>
  </si>
  <si>
    <t>82.31</t>
  </si>
  <si>
    <t>99.5</t>
  </si>
  <si>
    <t>70.26</t>
  </si>
  <si>
    <t>239</t>
  </si>
  <si>
    <t>77</t>
  </si>
  <si>
    <t>8,113</t>
  </si>
  <si>
    <t>Income Tax Expense</t>
  </si>
  <si>
    <t>4.5</t>
  </si>
  <si>
    <t>56.2</t>
  </si>
  <si>
    <t>147</t>
  </si>
  <si>
    <t>252.7</t>
  </si>
  <si>
    <t>150.6</t>
  </si>
  <si>
    <t>86.67</t>
  </si>
  <si>
    <t>125.4</t>
  </si>
  <si>
    <t>360.2</t>
  </si>
  <si>
    <t>494.5</t>
  </si>
  <si>
    <t>901.3</t>
  </si>
  <si>
    <t>-42.95</t>
  </si>
  <si>
    <t>-82.29</t>
  </si>
  <si>
    <t>271.2</t>
  </si>
  <si>
    <t>663.4</t>
  </si>
  <si>
    <t>662</t>
  </si>
  <si>
    <t>510.3</t>
  </si>
  <si>
    <t>61,121</t>
  </si>
  <si>
    <t>Income Before Tax</t>
  </si>
  <si>
    <t>6.8</t>
  </si>
  <si>
    <t>1.8</t>
  </si>
  <si>
    <t>16.67</t>
  </si>
  <si>
    <t>22.03</t>
  </si>
  <si>
    <t>6.571</t>
  </si>
  <si>
    <t>-34.05</t>
  </si>
  <si>
    <t>0.266</t>
  </si>
  <si>
    <t>-0.646</t>
  </si>
  <si>
    <t>-0.813</t>
  </si>
  <si>
    <t>64.99</t>
  </si>
  <si>
    <t>-15.52</t>
  </si>
  <si>
    <t>-3.144</t>
  </si>
  <si>
    <t>-0.508</t>
  </si>
  <si>
    <t>-0.963</t>
  </si>
  <si>
    <t>-2.814</t>
  </si>
  <si>
    <t>7.351</t>
  </si>
  <si>
    <t>4</t>
  </si>
  <si>
    <t>459</t>
  </si>
  <si>
    <t>Equity &amp; Other Income/(Expense)</t>
  </si>
  <si>
    <t>11.02</t>
  </si>
  <si>
    <t>-12.01</t>
  </si>
  <si>
    <t>-0.164</t>
  </si>
  <si>
    <t>-0.072</t>
  </si>
  <si>
    <t>-0.021</t>
  </si>
  <si>
    <t>-0.406</t>
  </si>
  <si>
    <t>3.32</t>
  </si>
  <si>
    <t>3.127</t>
  </si>
  <si>
    <t>3.089</t>
  </si>
  <si>
    <t>3.294</t>
  </si>
  <si>
    <t>10.44</t>
  </si>
  <si>
    <t>46.13</t>
  </si>
  <si>
    <t>61</t>
  </si>
  <si>
    <t>52</t>
  </si>
  <si>
    <t>251</t>
  </si>
  <si>
    <t>Interest Expense</t>
  </si>
  <si>
    <t>18.56</t>
  </si>
  <si>
    <t>11.42</t>
  </si>
  <si>
    <t>20.7</t>
  </si>
  <si>
    <t>41.82</t>
  </si>
  <si>
    <t>42.86</t>
  </si>
  <si>
    <t>23.12</t>
  </si>
  <si>
    <t>19.06</t>
  </si>
  <si>
    <t>19.15</t>
  </si>
  <si>
    <t>19.91</t>
  </si>
  <si>
    <t>17.12</t>
  </si>
  <si>
    <t>136</t>
  </si>
  <si>
    <t>29</t>
  </si>
  <si>
    <t>1,331</t>
  </si>
  <si>
    <t>Interest Income</t>
  </si>
  <si>
    <t>-11.02</t>
  </si>
  <si>
    <t>30.57</t>
  </si>
  <si>
    <t>11.59</t>
  </si>
  <si>
    <t>20.77</t>
  </si>
  <si>
    <t>41.84</t>
  </si>
  <si>
    <t>43.27</t>
  </si>
  <si>
    <t>19.79</t>
  </si>
  <si>
    <t>15.93</t>
  </si>
  <si>
    <t>16.06</t>
  </si>
  <si>
    <t>16.61</t>
  </si>
  <si>
    <t>6.676</t>
  </si>
  <si>
    <t>-4</t>
  </si>
  <si>
    <t>5</t>
  </si>
  <si>
    <t>1,080</t>
  </si>
  <si>
    <t>Net Interest(Non Operating)</t>
  </si>
  <si>
    <t>-2.3</t>
  </si>
  <si>
    <t>54.4</t>
  </si>
  <si>
    <t>130.3</t>
  </si>
  <si>
    <t>241.7</t>
  </si>
  <si>
    <t>144</t>
  </si>
  <si>
    <t>90.16</t>
  </si>
  <si>
    <t>113.6</t>
  </si>
  <si>
    <t>340.1</t>
  </si>
  <si>
    <t>453.5</t>
  </si>
  <si>
    <t>836.3</t>
  </si>
  <si>
    <t>-70.7</t>
  </si>
  <si>
    <t>-98.94</t>
  </si>
  <si>
    <t>255.7</t>
  </si>
  <si>
    <t>648.3</t>
  </si>
  <si>
    <t>648.2</t>
  </si>
  <si>
    <t>496.2</t>
  </si>
  <si>
    <t>59,582</t>
  </si>
  <si>
    <t>Operating Income</t>
  </si>
  <si>
    <t>26.4</t>
  </si>
  <si>
    <t>3.5</t>
  </si>
  <si>
    <t>14.16</t>
  </si>
  <si>
    <t>26.87</t>
  </si>
  <si>
    <t>-114</t>
  </si>
  <si>
    <t>3</t>
  </si>
  <si>
    <t>Other Operating Expenses</t>
  </si>
  <si>
    <t>18.9</t>
  </si>
  <si>
    <t>37.1</t>
  </si>
  <si>
    <t>58.44</t>
  </si>
  <si>
    <t>97.19</t>
  </si>
  <si>
    <t>207.2</t>
  </si>
  <si>
    <t>165.2</t>
  </si>
  <si>
    <t>200.8</t>
  </si>
  <si>
    <t>204.4</t>
  </si>
  <si>
    <t>293.5</t>
  </si>
  <si>
    <t>341.3</t>
  </si>
  <si>
    <t>362.2</t>
  </si>
  <si>
    <t>367</t>
  </si>
  <si>
    <t>418.5</t>
  </si>
  <si>
    <t>405.6</t>
  </si>
  <si>
    <t>430.8</t>
  </si>
  <si>
    <t>435.7</t>
  </si>
  <si>
    <t>663</t>
  </si>
  <si>
    <t>3,020</t>
  </si>
  <si>
    <t>Selling, General and Administrative</t>
  </si>
  <si>
    <t>25.1</t>
  </si>
  <si>
    <t>47.4</t>
  </si>
  <si>
    <t>86.44</t>
  </si>
  <si>
    <t>153.9</t>
  </si>
  <si>
    <t>224.9</t>
  </si>
  <si>
    <t>270</t>
  </si>
  <si>
    <t>335.1</t>
  </si>
  <si>
    <t>352.1</t>
  </si>
  <si>
    <t>553.5</t>
  </si>
  <si>
    <t>691.6</t>
  </si>
  <si>
    <t>855.9</t>
  </si>
  <si>
    <t>908.9</t>
  </si>
  <si>
    <t>848.8</t>
  </si>
  <si>
    <t>1,003</t>
  </si>
  <si>
    <t>1,147</t>
  </si>
  <si>
    <t>1,336</t>
  </si>
  <si>
    <t>2,376</t>
  </si>
  <si>
    <t>10,569</t>
  </si>
  <si>
    <t>Research &amp; Development</t>
  </si>
  <si>
    <t>50.5</t>
  </si>
  <si>
    <t>94.2</t>
  </si>
  <si>
    <t>160.7</t>
  </si>
  <si>
    <t>277.5</t>
  </si>
  <si>
    <t>432</t>
  </si>
  <si>
    <t>438.7</t>
  </si>
  <si>
    <t>535.9</t>
  </si>
  <si>
    <t>570.7</t>
  </si>
  <si>
    <t>847</t>
  </si>
  <si>
    <t>1,033</t>
  </si>
  <si>
    <t>1,245</t>
  </si>
  <si>
    <t>1,276</t>
  </si>
  <si>
    <t>1,153</t>
  </si>
  <si>
    <t>1,408</t>
  </si>
  <si>
    <t>1,578</t>
  </si>
  <si>
    <t>1,772</t>
  </si>
  <si>
    <t>13,589</t>
  </si>
  <si>
    <t>Operating Expenses</t>
  </si>
  <si>
    <t>48.2</t>
  </si>
  <si>
    <t>148.6</t>
  </si>
  <si>
    <t>291</t>
  </si>
  <si>
    <t>519.2</t>
  </si>
  <si>
    <t>576</t>
  </si>
  <si>
    <t>528.9</t>
  </si>
  <si>
    <t>649.5</t>
  </si>
  <si>
    <t>910.8</t>
  </si>
  <si>
    <t>1,300</t>
  </si>
  <si>
    <t>1,869</t>
  </si>
  <si>
    <t>1,177</t>
  </si>
  <si>
    <t>1,409</t>
  </si>
  <si>
    <t>2,057</t>
  </si>
  <si>
    <t>2,226</t>
  </si>
  <si>
    <t>2,268</t>
  </si>
  <si>
    <t>73,171</t>
  </si>
  <si>
    <t>Gross Profit</t>
  </si>
  <si>
    <t>103.2</t>
  </si>
  <si>
    <t>225.9</t>
  </si>
  <si>
    <t>444.3</t>
  </si>
  <si>
    <t>850.2</t>
  </si>
  <si>
    <t>1,333</t>
  </si>
  <si>
    <t>1,294</t>
  </si>
  <si>
    <t>1,361</t>
  </si>
  <si>
    <t>1,465</t>
  </si>
  <si>
    <t>1,768</t>
  </si>
  <si>
    <t>2,229</t>
  </si>
  <si>
    <t>2,251</t>
  </si>
  <si>
    <t>2,150</t>
  </si>
  <si>
    <t>2,134</t>
  </si>
  <si>
    <t>1,941</t>
  </si>
  <si>
    <t>2,054</t>
  </si>
  <si>
    <t>1,862</t>
  </si>
  <si>
    <t>23,136</t>
  </si>
  <si>
    <t>Cost of Revenue</t>
  </si>
  <si>
    <t>151.4</t>
  </si>
  <si>
    <t>374.5</t>
  </si>
  <si>
    <t>735.3</t>
  </si>
  <si>
    <t>1,369</t>
  </si>
  <si>
    <t>1,909</t>
  </si>
  <si>
    <t>1,823</t>
  </si>
  <si>
    <t>2,010</t>
  </si>
  <si>
    <t>3,069</t>
  </si>
  <si>
    <t>4,098</t>
  </si>
  <si>
    <t>3,425</t>
  </si>
  <si>
    <t>3,326</t>
  </si>
  <si>
    <t>3,543</t>
  </si>
  <si>
    <t>3,998</t>
  </si>
  <si>
    <t>4,280</t>
  </si>
  <si>
    <t>4,130</t>
  </si>
  <si>
    <t>96,307</t>
  </si>
  <si>
    <t xml:space="preserve"> 1999-04-29 </t>
  </si>
  <si>
    <t xml:space="preserve"> 2000-03-13 </t>
  </si>
  <si>
    <t xml:space="preserve"> 2001-05-25 </t>
  </si>
  <si>
    <t xml:space="preserve"> 2002-05-14 </t>
  </si>
  <si>
    <t xml:space="preserve"> 2003-04-25 </t>
  </si>
  <si>
    <t xml:space="preserve"> 2004-03-29 </t>
  </si>
  <si>
    <t xml:space="preserve"> 2005-03-22 </t>
  </si>
  <si>
    <t xml:space="preserve"> 2006-11-29 </t>
  </si>
  <si>
    <t xml:space="preserve"> 2007-03-16 </t>
  </si>
  <si>
    <t xml:space="preserve"> 2008-01-31 </t>
  </si>
  <si>
    <t xml:space="preserve"> 2009-03-13 </t>
  </si>
  <si>
    <t xml:space="preserve"> 2010-03-18 </t>
  </si>
  <si>
    <t xml:space="preserve"> 2011-03-16 </t>
  </si>
  <si>
    <t xml:space="preserve"> 2012-03-13 </t>
  </si>
  <si>
    <t xml:space="preserve"> 2013-03-12 </t>
  </si>
  <si>
    <t xml:space="preserve"> 2014-03-13 </t>
  </si>
  <si>
    <t xml:space="preserve"> 2015-03-12 </t>
  </si>
  <si>
    <t xml:space="preserve"> 2016-03-17 </t>
  </si>
  <si>
    <t xml:space="preserve"> 2017-03-01 </t>
  </si>
  <si>
    <t xml:space="preserve"> 2018-02-28 </t>
  </si>
  <si>
    <t xml:space="preserve"> 2019-02-21 </t>
  </si>
  <si>
    <t xml:space="preserve"> 2020-02-20 </t>
  </si>
  <si>
    <t xml:space="preserve"> 2021-02-26 </t>
  </si>
  <si>
    <t xml:space="preserve"> 2022-03-18 </t>
  </si>
  <si>
    <t xml:space="preserve"> 2023-02-24 </t>
  </si>
  <si>
    <t xml:space="preserve"> 2024-02-21 </t>
  </si>
  <si>
    <t>Report Filing:</t>
  </si>
  <si>
    <t xml:space="preserve">1999
  01-31 </t>
  </si>
  <si>
    <t xml:space="preserve">2000
  01-30 </t>
  </si>
  <si>
    <t xml:space="preserve">2001
  01-28 </t>
  </si>
  <si>
    <t xml:space="preserve">2002
  01-27 </t>
  </si>
  <si>
    <t xml:space="preserve">2003
  01-26 </t>
  </si>
  <si>
    <t xml:space="preserve">2004
  01-25 </t>
  </si>
  <si>
    <t xml:space="preserve">2005
  01-30 </t>
  </si>
  <si>
    <t xml:space="preserve">2006
  01-29 </t>
  </si>
  <si>
    <t xml:space="preserve">2007
  01-28 </t>
  </si>
  <si>
    <t xml:space="preserve">2008
  01-31 </t>
  </si>
  <si>
    <t xml:space="preserve">2009
  01-25 </t>
  </si>
  <si>
    <t xml:space="preserve">2010
  01-31 </t>
  </si>
  <si>
    <t xml:space="preserve">2011
  01-30 </t>
  </si>
  <si>
    <t xml:space="preserve">2012
  01-29 </t>
  </si>
  <si>
    <t xml:space="preserve">2013
  01-27 </t>
  </si>
  <si>
    <t xml:space="preserve">2014
  01-26 </t>
  </si>
  <si>
    <t xml:space="preserve">2015
  01-25 </t>
  </si>
  <si>
    <t xml:space="preserve">2016
  01-31 </t>
  </si>
  <si>
    <t xml:space="preserve">2017
  01-29 </t>
  </si>
  <si>
    <t xml:space="preserve">2018
  01-28 </t>
  </si>
  <si>
    <t xml:space="preserve">2019
  01-27 </t>
  </si>
  <si>
    <t xml:space="preserve">2020
  01-26 </t>
  </si>
  <si>
    <t xml:space="preserve">2021
  01-31 </t>
  </si>
  <si>
    <t xml:space="preserve">2022
  01-30 </t>
  </si>
  <si>
    <t xml:space="preserve">2023
  01-29 </t>
  </si>
  <si>
    <t xml:space="preserve">2024
  01-28 </t>
  </si>
  <si>
    <t xml:space="preserve">LTM 
  (Last Twelve Months) </t>
  </si>
  <si>
    <t>Period Ending:</t>
  </si>
  <si>
    <t>-41.9</t>
  </si>
  <si>
    <t>-58.3</t>
  </si>
  <si>
    <t>-373.3</t>
  </si>
  <si>
    <t>-23.24</t>
  </si>
  <si>
    <t>-36.44</t>
  </si>
  <si>
    <t>-209.6</t>
  </si>
  <si>
    <t>-207.7</t>
  </si>
  <si>
    <t>-551.8</t>
  </si>
  <si>
    <t>-544.4</t>
  </si>
  <si>
    <t>-727</t>
  </si>
  <si>
    <t>-392.1</t>
  </si>
  <si>
    <t>-422.8</t>
  </si>
  <si>
    <t>-642</t>
  </si>
  <si>
    <t>-646.4</t>
  </si>
  <si>
    <t>-713.8</t>
  </si>
  <si>
    <t>222.3</t>
  </si>
  <si>
    <t>901.8</t>
  </si>
  <si>
    <t>914</t>
  </si>
  <si>
    <t>1,050</t>
  </si>
  <si>
    <t>-2,002</t>
  </si>
  <si>
    <t>1,206</t>
  </si>
  <si>
    <t>-8,344</t>
  </si>
  <si>
    <t>6,750</t>
  </si>
  <si>
    <t>9,697</t>
  </si>
  <si>
    <t>8,466</t>
  </si>
  <si>
    <t>3,776</t>
  </si>
  <si>
    <t>Net Debt</t>
  </si>
  <si>
    <t>8.4</t>
  </si>
  <si>
    <t>3.3</t>
  </si>
  <si>
    <t>301</t>
  </si>
  <si>
    <t>309.8</t>
  </si>
  <si>
    <t>310.6</t>
  </si>
  <si>
    <t>4.871</t>
  </si>
  <si>
    <t>0.856</t>
  </si>
  <si>
    <t>25.63</t>
  </si>
  <si>
    <t>24.45</t>
  </si>
  <si>
    <t>23.39</t>
  </si>
  <si>
    <t>21.44</t>
  </si>
  <si>
    <t>19</t>
  </si>
  <si>
    <t>1,374</t>
  </si>
  <si>
    <t>1,398</t>
  </si>
  <si>
    <t>1,510</t>
  </si>
  <si>
    <t>2,816</t>
  </si>
  <si>
    <t>2,000</t>
  </si>
  <si>
    <t>1,988</t>
  </si>
  <si>
    <t>2,552</t>
  </si>
  <si>
    <t>7,597</t>
  </si>
  <si>
    <t>11,687</t>
  </si>
  <si>
    <t>11,855</t>
  </si>
  <si>
    <t>11,056</t>
  </si>
  <si>
    <t>Total Debt</t>
  </si>
  <si>
    <t>458</t>
  </si>
  <si>
    <t>681.4</t>
  </si>
  <si>
    <t>389.6</t>
  </si>
  <si>
    <t>461.5</t>
  </si>
  <si>
    <t>398.4</t>
  </si>
  <si>
    <t>573.4</t>
  </si>
  <si>
    <t>1,083</t>
  </si>
  <si>
    <t>837.7</t>
  </si>
  <si>
    <t>1,288</t>
  </si>
  <si>
    <t>1,834</t>
  </si>
  <si>
    <t>2,472</t>
  </si>
  <si>
    <t>3,005</t>
  </si>
  <si>
    <t>3,520</t>
  </si>
  <si>
    <t>4,127</t>
  </si>
  <si>
    <t>4,441</t>
  </si>
  <si>
    <t>5,032</t>
  </si>
  <si>
    <t>3,106</t>
  </si>
  <si>
    <t>6,640</t>
  </si>
  <si>
    <t>1</t>
  </si>
  <si>
    <t>10,858</t>
  </si>
  <si>
    <t>19,484</t>
  </si>
  <si>
    <t>10,206</t>
  </si>
  <si>
    <t>20,250</t>
  </si>
  <si>
    <t>Total Investments</t>
  </si>
  <si>
    <t>113.3</t>
  </si>
  <si>
    <t>202.3</t>
  </si>
  <si>
    <t>1,016</t>
  </si>
  <si>
    <t>1,503</t>
  </si>
  <si>
    <t>1,617</t>
  </si>
  <si>
    <t>1,399</t>
  </si>
  <si>
    <t>1,629</t>
  </si>
  <si>
    <t>1,915</t>
  </si>
  <si>
    <t>2,675</t>
  </si>
  <si>
    <t>3,748</t>
  </si>
  <si>
    <t>3,351</t>
  </si>
  <si>
    <t>3,586</t>
  </si>
  <si>
    <t>4,495</t>
  </si>
  <si>
    <t>5,553</t>
  </si>
  <si>
    <t>6,412</t>
  </si>
  <si>
    <t>7,251</t>
  </si>
  <si>
    <t>7,201</t>
  </si>
  <si>
    <t>7,370</t>
  </si>
  <si>
    <t>9,841</t>
  </si>
  <si>
    <t>11,241</t>
  </si>
  <si>
    <t>13,292</t>
  </si>
  <si>
    <t>17,315</t>
  </si>
  <si>
    <t>28,791</t>
  </si>
  <si>
    <t>44,187</t>
  </si>
  <si>
    <t>41,182</t>
  </si>
  <si>
    <t>65,728</t>
  </si>
  <si>
    <t>Total Liabilities &amp; Shareholders' Equity</t>
  </si>
  <si>
    <t>80.5</t>
  </si>
  <si>
    <t>96</t>
  </si>
  <si>
    <t>277</t>
  </si>
  <si>
    <t>456.6</t>
  </si>
  <si>
    <t>531</t>
  </si>
  <si>
    <t>583.5</t>
  </si>
  <si>
    <t>612</t>
  </si>
  <si>
    <t>586.1</t>
  </si>
  <si>
    <t>808.5</t>
  </si>
  <si>
    <t>615</t>
  </si>
  <si>
    <t>426</t>
  </si>
  <si>
    <t>756.1</t>
  </si>
  <si>
    <t>1,021</t>
  </si>
  <si>
    <t>1,404</t>
  </si>
  <si>
    <t>1,571</t>
  </si>
  <si>
    <t>946</t>
  </si>
  <si>
    <t>460.5</t>
  </si>
  <si>
    <t>122</t>
  </si>
  <si>
    <t>-331</t>
  </si>
  <si>
    <t>-1,299</t>
  </si>
  <si>
    <t>-3,212</t>
  </si>
  <si>
    <t>-2,769</t>
  </si>
  <si>
    <t>-2,035</t>
  </si>
  <si>
    <t>10,385</t>
  </si>
  <si>
    <t>11,971</t>
  </si>
  <si>
    <t>13,132</t>
  </si>
  <si>
    <t>Additional Paid in Capital</t>
  </si>
  <si>
    <t>0.068</t>
  </si>
  <si>
    <t>0.15</t>
  </si>
  <si>
    <t>0.158</t>
  </si>
  <si>
    <t>0.164</t>
  </si>
  <si>
    <t>0.169</t>
  </si>
  <si>
    <t>0.388</t>
  </si>
  <si>
    <t>0.619</t>
  </si>
  <si>
    <t>0.629</t>
  </si>
  <si>
    <t>0.653</t>
  </si>
  <si>
    <t>0.677</t>
  </si>
  <si>
    <t>0.7</t>
  </si>
  <si>
    <t>0.72</t>
  </si>
  <si>
    <t>0.732</t>
  </si>
  <si>
    <t>0.754</t>
  </si>
  <si>
    <t>2</t>
  </si>
  <si>
    <t>-6.9</t>
  </si>
  <si>
    <t>-0.1</t>
  </si>
  <si>
    <t>-0.006</t>
  </si>
  <si>
    <t>0.108</t>
  </si>
  <si>
    <t>3.76</t>
  </si>
  <si>
    <t>-4.618</t>
  </si>
  <si>
    <t>-6.389</t>
  </si>
  <si>
    <t>-3.633</t>
  </si>
  <si>
    <t>1.436</t>
  </si>
  <si>
    <t>8.034</t>
  </si>
  <si>
    <t>3.865</t>
  </si>
  <si>
    <t>12.17</t>
  </si>
  <si>
    <t>10.27</t>
  </si>
  <si>
    <t>10.61</t>
  </si>
  <si>
    <t>9.981</t>
  </si>
  <si>
    <t>4.877</t>
  </si>
  <si>
    <t>7.844</t>
  </si>
  <si>
    <t>-16</t>
  </si>
  <si>
    <t>-18</t>
  </si>
  <si>
    <t>-12</t>
  </si>
  <si>
    <t>-11</t>
  </si>
  <si>
    <t>-43</t>
  </si>
  <si>
    <t>27</t>
  </si>
  <si>
    <t>Accumulated Other Comprehensive Income/(Loss)</t>
  </si>
  <si>
    <t>-9.4</t>
  </si>
  <si>
    <t>28.7</t>
  </si>
  <si>
    <t>128.6</t>
  </si>
  <si>
    <t>306.9</t>
  </si>
  <si>
    <t>397.7</t>
  </si>
  <si>
    <t>472.2</t>
  </si>
  <si>
    <t>572.5</t>
  </si>
  <si>
    <t>875.1</t>
  </si>
  <si>
    <t>1,197</t>
  </si>
  <si>
    <t>1,994</t>
  </si>
  <si>
    <t>1,964</t>
  </si>
  <si>
    <t>1,896</t>
  </si>
  <si>
    <t>2,149</t>
  </si>
  <si>
    <t>2,730</t>
  </si>
  <si>
    <t>3,246</t>
  </si>
  <si>
    <t>3,505</t>
  </si>
  <si>
    <t>3,949</t>
  </si>
  <si>
    <t>4,350</t>
  </si>
  <si>
    <t>6,108</t>
  </si>
  <si>
    <t>8,787</t>
  </si>
  <si>
    <t>12,565</t>
  </si>
  <si>
    <t>14,971</t>
  </si>
  <si>
    <t>18,908</t>
  </si>
  <si>
    <t>16,235</t>
  </si>
  <si>
    <t>10,171</t>
  </si>
  <si>
    <t>29,817</t>
  </si>
  <si>
    <t>Retained Earnings (Accumulated Deficit)</t>
  </si>
  <si>
    <t>64.2</t>
  </si>
  <si>
    <t>124.6</t>
  </si>
  <si>
    <t>405.7</t>
  </si>
  <si>
    <t>763.8</t>
  </si>
  <si>
    <t>932.7</t>
  </si>
  <si>
    <t>1,051</t>
  </si>
  <si>
    <t>1,178</t>
  </si>
  <si>
    <t>1,458</t>
  </si>
  <si>
    <t>2,007</t>
  </si>
  <si>
    <t>2,618</t>
  </si>
  <si>
    <t>2,395</t>
  </si>
  <si>
    <t>2,665</t>
  </si>
  <si>
    <t>3,181</t>
  </si>
  <si>
    <t>4,146</t>
  </si>
  <si>
    <t>4,828</t>
  </si>
  <si>
    <t>4,456</t>
  </si>
  <si>
    <t>4,418</t>
  </si>
  <si>
    <t>4,469</t>
  </si>
  <si>
    <t>5,762</t>
  </si>
  <si>
    <t>7,471</t>
  </si>
  <si>
    <t>9,342</t>
  </si>
  <si>
    <t>12,204</t>
  </si>
  <si>
    <t>16,893</t>
  </si>
  <si>
    <t>26,612</t>
  </si>
  <si>
    <t>22,101</t>
  </si>
  <si>
    <t>42,978</t>
  </si>
  <si>
    <t>Total Stockholders' Equity</t>
  </si>
  <si>
    <t>Non-Controlling Interest</t>
  </si>
  <si>
    <t>Total Equity</t>
  </si>
  <si>
    <t>200</t>
  </si>
  <si>
    <t>4.582</t>
  </si>
  <si>
    <t>8.358</t>
  </si>
  <si>
    <t>10.62</t>
  </si>
  <si>
    <t>29.54</t>
  </si>
  <si>
    <t>75.7</t>
  </si>
  <si>
    <t>151.9</t>
  </si>
  <si>
    <t>94.21</t>
  </si>
  <si>
    <t>301.6</t>
  </si>
  <si>
    <t>322.5</t>
  </si>
  <si>
    <t>396.4</t>
  </si>
  <si>
    <t>317.2</t>
  </si>
  <si>
    <t>256.6</t>
  </si>
  <si>
    <t>152</t>
  </si>
  <si>
    <t>130</t>
  </si>
  <si>
    <t>746</t>
  </si>
  <si>
    <t>1,134</t>
  </si>
  <si>
    <t>1,308</t>
  </si>
  <si>
    <t>3,198</t>
  </si>
  <si>
    <t>Other Long Term Liabilities</t>
  </si>
  <si>
    <t>8.609</t>
  </si>
  <si>
    <t>20.75</t>
  </si>
  <si>
    <t>8.26</t>
  </si>
  <si>
    <t>86.9</t>
  </si>
  <si>
    <t>17.74</t>
  </si>
  <si>
    <t>133.3</t>
  </si>
  <si>
    <t>193</t>
  </si>
  <si>
    <t>158</t>
  </si>
  <si>
    <t>232.3</t>
  </si>
  <si>
    <t>141</t>
  </si>
  <si>
    <t>18</t>
  </si>
  <si>
    <t>241</t>
  </si>
  <si>
    <t>245</t>
  </si>
  <si>
    <t>247</t>
  </si>
  <si>
    <t>462</t>
  </si>
  <si>
    <t>Deferred Tax Liabilities Non-Current</t>
  </si>
  <si>
    <t>1.5</t>
  </si>
  <si>
    <t>300.4</t>
  </si>
  <si>
    <t>305.9</t>
  </si>
  <si>
    <t>304.9</t>
  </si>
  <si>
    <t>10</t>
  </si>
  <si>
    <t>1,989</t>
  </si>
  <si>
    <t>1,985</t>
  </si>
  <si>
    <t>6,598</t>
  </si>
  <si>
    <t>10,605</t>
  </si>
  <si>
    <t>8,459</t>
  </si>
  <si>
    <t>Total Long Term Debt</t>
  </si>
  <si>
    <t>500.4</t>
  </si>
  <si>
    <t>14.05</t>
  </si>
  <si>
    <t>29.11</t>
  </si>
  <si>
    <t>18.88</t>
  </si>
  <si>
    <t>162.6</t>
  </si>
  <si>
    <t>177.5</t>
  </si>
  <si>
    <t>136.4</t>
  </si>
  <si>
    <t>371.1</t>
  </si>
  <si>
    <t>477.2</t>
  </si>
  <si>
    <t>608.3</t>
  </si>
  <si>
    <t>1,849</t>
  </si>
  <si>
    <t>1,887</t>
  </si>
  <si>
    <t>463</t>
  </si>
  <si>
    <t>2,260</t>
  </si>
  <si>
    <t>2,617</t>
  </si>
  <si>
    <t>2,621</t>
  </si>
  <si>
    <t>3,327</t>
  </si>
  <si>
    <t>7,973</t>
  </si>
  <si>
    <t>13,240</t>
  </si>
  <si>
    <t>12,518</t>
  </si>
  <si>
    <t>12,119</t>
  </si>
  <si>
    <t>Total Non-Current Liabilities</t>
  </si>
  <si>
    <t>49.1</t>
  </si>
  <si>
    <t>77.7</t>
  </si>
  <si>
    <t>610.7</t>
  </si>
  <si>
    <t>739.4</t>
  </si>
  <si>
    <t>684.3</t>
  </si>
  <si>
    <t>348.2</t>
  </si>
  <si>
    <t>450.3</t>
  </si>
  <si>
    <t>457.5</t>
  </si>
  <si>
    <t>668.3</t>
  </si>
  <si>
    <t>1,130</t>
  </si>
  <si>
    <t>956.1</t>
  </si>
  <si>
    <t>920.8</t>
  </si>
  <si>
    <t>1,314</t>
  </si>
  <si>
    <t>1,407</t>
  </si>
  <si>
    <t>1,585</t>
  </si>
  <si>
    <t>2,794</t>
  </si>
  <si>
    <t>2,783</t>
  </si>
  <si>
    <t>2,901</t>
  </si>
  <si>
    <t>4,079</t>
  </si>
  <si>
    <t>3,770</t>
  </si>
  <si>
    <t>3,950</t>
  </si>
  <si>
    <t>5,111</t>
  </si>
  <si>
    <t>11,898</t>
  </si>
  <si>
    <t>17,575</t>
  </si>
  <si>
    <t>19,081</t>
  </si>
  <si>
    <t>22,750</t>
  </si>
  <si>
    <t>Total Liabilities</t>
  </si>
  <si>
    <t>9.5</t>
  </si>
  <si>
    <t>33.21</t>
  </si>
  <si>
    <t>145.4</t>
  </si>
  <si>
    <t>4.176</t>
  </si>
  <si>
    <t>144.8</t>
  </si>
  <si>
    <t>170.6</t>
  </si>
  <si>
    <t>259.3</t>
  </si>
  <si>
    <t>365.6</t>
  </si>
  <si>
    <t>469.2</t>
  </si>
  <si>
    <t>559.7</t>
  </si>
  <si>
    <t>29.95</t>
  </si>
  <si>
    <t>66.72</t>
  </si>
  <si>
    <t>28.5</t>
  </si>
  <si>
    <t>31.99</t>
  </si>
  <si>
    <t>28.21</t>
  </si>
  <si>
    <t>318</t>
  </si>
  <si>
    <t>418</t>
  </si>
  <si>
    <t>456</t>
  </si>
  <si>
    <t>544</t>
  </si>
  <si>
    <t>804</t>
  </si>
  <si>
    <t>1,376</t>
  </si>
  <si>
    <t>1,976</t>
  </si>
  <si>
    <t>3,299</t>
  </si>
  <si>
    <t>5,394</t>
  </si>
  <si>
    <t>Other Current Liabilities</t>
  </si>
  <si>
    <t>70.19</t>
  </si>
  <si>
    <t>228.5</t>
  </si>
  <si>
    <t>11.5</t>
  </si>
  <si>
    <t>1.18</t>
  </si>
  <si>
    <t>5.856</t>
  </si>
  <si>
    <t>19.62</t>
  </si>
  <si>
    <t>248.9</t>
  </si>
  <si>
    <t>270.6</t>
  </si>
  <si>
    <t>273.6</t>
  </si>
  <si>
    <t>282.4</t>
  </si>
  <si>
    <t>292.7</t>
  </si>
  <si>
    <t>322</t>
  </si>
  <si>
    <t>85</t>
  </si>
  <si>
    <t>53</t>
  </si>
  <si>
    <t>92</t>
  </si>
  <si>
    <t>288</t>
  </si>
  <si>
    <t>300</t>
  </si>
  <si>
    <t>354</t>
  </si>
  <si>
    <t>764</t>
  </si>
  <si>
    <t>Deferred Revenue</t>
  </si>
  <si>
    <t>4.576</t>
  </si>
  <si>
    <t>6.941</t>
  </si>
  <si>
    <t>3.173</t>
  </si>
  <si>
    <t>2.378</t>
  </si>
  <si>
    <t>2.81</t>
  </si>
  <si>
    <t>33</t>
  </si>
  <si>
    <t>91</t>
  </si>
  <si>
    <t>132</t>
  </si>
  <si>
    <t>467</t>
  </si>
  <si>
    <t>296</t>
  </si>
  <si>
    <t>Tax Payables</t>
  </si>
  <si>
    <t>6.4</t>
  </si>
  <si>
    <t>0.588</t>
  </si>
  <si>
    <t>3.896</t>
  </si>
  <si>
    <t>5.676</t>
  </si>
  <si>
    <t>4.015</t>
  </si>
  <si>
    <t>390.3</t>
  </si>
  <si>
    <t>336.4</t>
  </si>
  <si>
    <t>288.8</t>
  </si>
  <si>
    <t>311</t>
  </si>
  <si>
    <t>308.1</t>
  </si>
  <si>
    <t>142.1</t>
  </si>
  <si>
    <t>1,500</t>
  </si>
  <si>
    <t>827</t>
  </si>
  <si>
    <t>15</t>
  </si>
  <si>
    <t>999</t>
  </si>
  <si>
    <t>1,250</t>
  </si>
  <si>
    <t>1,478</t>
  </si>
  <si>
    <t>Notes Payable/Short Term Debt</t>
  </si>
  <si>
    <t>35.7</t>
  </si>
  <si>
    <t>64.9</t>
  </si>
  <si>
    <t>76.54</t>
  </si>
  <si>
    <t>214</t>
  </si>
  <si>
    <t>141.1</t>
  </si>
  <si>
    <t>185.3</t>
  </si>
  <si>
    <t>238.2</t>
  </si>
  <si>
    <t>179.4</t>
  </si>
  <si>
    <t>272.1</t>
  </si>
  <si>
    <t>492.1</t>
  </si>
  <si>
    <t>218.9</t>
  </si>
  <si>
    <t>344.5</t>
  </si>
  <si>
    <t>286.1</t>
  </si>
  <si>
    <t>356.4</t>
  </si>
  <si>
    <t>324.4</t>
  </si>
  <si>
    <t>293.2</t>
  </si>
  <si>
    <t>485</t>
  </si>
  <si>
    <t>596</t>
  </si>
  <si>
    <t>511</t>
  </si>
  <si>
    <t>687</t>
  </si>
  <si>
    <t>1,201</t>
  </si>
  <si>
    <t>1,783</t>
  </si>
  <si>
    <t>1,193</t>
  </si>
  <si>
    <t>2,699</t>
  </si>
  <si>
    <t>Accounts Payable</t>
  </si>
  <si>
    <t>47.1</t>
  </si>
  <si>
    <t>76.2</t>
  </si>
  <si>
    <t>110.3</t>
  </si>
  <si>
    <t>433.5</t>
  </si>
  <si>
    <t>379.4</t>
  </si>
  <si>
    <t>334.1</t>
  </si>
  <si>
    <t>421.2</t>
  </si>
  <si>
    <t>638.8</t>
  </si>
  <si>
    <t>967.2</t>
  </si>
  <si>
    <t>778.6</t>
  </si>
  <si>
    <t>784.4</t>
  </si>
  <si>
    <t>942.7</t>
  </si>
  <si>
    <t>930</t>
  </si>
  <si>
    <t>976.2</t>
  </si>
  <si>
    <t>945.5</t>
  </si>
  <si>
    <t>896</t>
  </si>
  <si>
    <t>2,438</t>
  </si>
  <si>
    <t>1,819</t>
  </si>
  <si>
    <t>1,329</t>
  </si>
  <si>
    <t>1,784</t>
  </si>
  <si>
    <t>3,925</t>
  </si>
  <si>
    <t>4,335</t>
  </si>
  <si>
    <t>6,563</t>
  </si>
  <si>
    <t>10,631</t>
  </si>
  <si>
    <t>Total Current Liabilities</t>
  </si>
  <si>
    <t>0.5</t>
  </si>
  <si>
    <t>3.2</t>
  </si>
  <si>
    <t>14.74</t>
  </si>
  <si>
    <t>68.19</t>
  </si>
  <si>
    <t>53.79</t>
  </si>
  <si>
    <t>10.99</t>
  </si>
  <si>
    <t>12.3</t>
  </si>
  <si>
    <t>28.87</t>
  </si>
  <si>
    <t>35.73</t>
  </si>
  <si>
    <t>38.05</t>
  </si>
  <si>
    <t>56.53</t>
  </si>
  <si>
    <t>36.3</t>
  </si>
  <si>
    <t>32.06</t>
  </si>
  <si>
    <t>110</t>
  </si>
  <si>
    <t>97.45</t>
  </si>
  <si>
    <t>172.7</t>
  </si>
  <si>
    <t>154.2</t>
  </si>
  <si>
    <t>67</t>
  </si>
  <si>
    <t>62</t>
  </si>
  <si>
    <t>319</t>
  </si>
  <si>
    <t>668</t>
  </si>
  <si>
    <t>589</t>
  </si>
  <si>
    <t>2,806</t>
  </si>
  <si>
    <t>4,797</t>
  </si>
  <si>
    <t>6,917</t>
  </si>
  <si>
    <t>9,035</t>
  </si>
  <si>
    <t>Other Long Term Assets</t>
  </si>
  <si>
    <t>-0.377</t>
  </si>
  <si>
    <t>-3.261</t>
  </si>
  <si>
    <t>-3.265</t>
  </si>
  <si>
    <t>-1.393</t>
  </si>
  <si>
    <t>-16.5</t>
  </si>
  <si>
    <t>6.63</t>
  </si>
  <si>
    <t>8.792</t>
  </si>
  <si>
    <t>10.38</t>
  </si>
  <si>
    <t>10.03</t>
  </si>
  <si>
    <t>-68.49</t>
  </si>
  <si>
    <t>-63.25</t>
  </si>
  <si>
    <t>266</t>
  </si>
  <si>
    <t>299</t>
  </si>
  <si>
    <t>1,546</t>
  </si>
  <si>
    <t>Long Term Investments</t>
  </si>
  <si>
    <t>31</t>
  </si>
  <si>
    <t>76.47</t>
  </si>
  <si>
    <t>148.9</t>
  </si>
  <si>
    <t>135.6</t>
  </si>
  <si>
    <t>45.51</t>
  </si>
  <si>
    <t>106.9</t>
  </si>
  <si>
    <t>147.1</t>
  </si>
  <si>
    <t>120.5</t>
  </si>
  <si>
    <t>243.2</t>
  </si>
  <si>
    <t>326.1</t>
  </si>
  <si>
    <t>312.3</t>
  </si>
  <si>
    <t>221.7</t>
  </si>
  <si>
    <t>166</t>
  </si>
  <si>
    <t>104</t>
  </si>
  <si>
    <t>45</t>
  </si>
  <si>
    <t>49</t>
  </si>
  <si>
    <t>2,737</t>
  </si>
  <si>
    <t>2,339</t>
  </si>
  <si>
    <t>1,676</t>
  </si>
  <si>
    <t>1,112</t>
  </si>
  <si>
    <t>Intangible Assets</t>
  </si>
  <si>
    <t>24</t>
  </si>
  <si>
    <t>81.12</t>
  </si>
  <si>
    <t>54.23</t>
  </si>
  <si>
    <t>108.9</t>
  </si>
  <si>
    <t>108.1</t>
  </si>
  <si>
    <t>145.3</t>
  </si>
  <si>
    <t>301.4</t>
  </si>
  <si>
    <t>354.1</t>
  </si>
  <si>
    <t>369.8</t>
  </si>
  <si>
    <t>641</t>
  </si>
  <si>
    <t>643.2</t>
  </si>
  <si>
    <t>618.2</t>
  </si>
  <si>
    <t>618</t>
  </si>
  <si>
    <t>4,193</t>
  </si>
  <si>
    <t>4,349</t>
  </si>
  <si>
    <t>4,372</t>
  </si>
  <si>
    <t>4,430</t>
  </si>
  <si>
    <t>346.9</t>
  </si>
  <si>
    <t>461</t>
  </si>
  <si>
    <t>516.9</t>
  </si>
  <si>
    <t>490.3</t>
  </si>
  <si>
    <t>613</t>
  </si>
  <si>
    <t>953.4</t>
  </si>
  <si>
    <t>939.2</t>
  </si>
  <si>
    <t>839.9</t>
  </si>
  <si>
    <t>784</t>
  </si>
  <si>
    <t>722</t>
  </si>
  <si>
    <t>670</t>
  </si>
  <si>
    <t>667</t>
  </si>
  <si>
    <t>6,930</t>
  </si>
  <si>
    <t>6,688</t>
  </si>
  <si>
    <t>6,048</t>
  </si>
  <si>
    <t>5,542</t>
  </si>
  <si>
    <t>Goodwill and Intangible Assets</t>
  </si>
  <si>
    <t>11.7</t>
  </si>
  <si>
    <t>25.9</t>
  </si>
  <si>
    <t>47.28</t>
  </si>
  <si>
    <t>120.1</t>
  </si>
  <si>
    <t>135.2</t>
  </si>
  <si>
    <t>190</t>
  </si>
  <si>
    <t>179</t>
  </si>
  <si>
    <t>178.2</t>
  </si>
  <si>
    <t>260.8</t>
  </si>
  <si>
    <t>359.8</t>
  </si>
  <si>
    <t>625.8</t>
  </si>
  <si>
    <t>571.9</t>
  </si>
  <si>
    <t>614.4</t>
  </si>
  <si>
    <t>560.1</t>
  </si>
  <si>
    <t>576.1</t>
  </si>
  <si>
    <t>582.7</t>
  </si>
  <si>
    <t>557.3</t>
  </si>
  <si>
    <t>466</t>
  </si>
  <si>
    <t>521</t>
  </si>
  <si>
    <t>997</t>
  </si>
  <si>
    <t>2,292</t>
  </si>
  <si>
    <t>2,856</t>
  </si>
  <si>
    <t>3,607</t>
  </si>
  <si>
    <t>4,845</t>
  </si>
  <si>
    <t>5,260</t>
  </si>
  <si>
    <t>Property, Plant and Equipment</t>
  </si>
  <si>
    <t>12.2</t>
  </si>
  <si>
    <t>29.1</t>
  </si>
  <si>
    <t>86.02</t>
  </si>
  <si>
    <t>269.1</t>
  </si>
  <si>
    <t>265.4</t>
  </si>
  <si>
    <t>346.6</t>
  </si>
  <si>
    <t>323.6</t>
  </si>
  <si>
    <t>366.4</t>
  </si>
  <si>
    <t>643.5</t>
  </si>
  <si>
    <t>858.8</t>
  </si>
  <si>
    <t>1,183</t>
  </si>
  <si>
    <t>1,105</t>
  </si>
  <si>
    <t>1,268</t>
  </si>
  <si>
    <t>1,648</t>
  </si>
  <si>
    <t>1,637</t>
  </si>
  <si>
    <t>1,626</t>
  </si>
  <si>
    <t>1,488</t>
  </si>
  <si>
    <t>1,317</t>
  </si>
  <si>
    <t>1,305</t>
  </si>
  <si>
    <t>1,986</t>
  </si>
  <si>
    <t>2,735</t>
  </si>
  <si>
    <t>3,625</t>
  </si>
  <si>
    <t>12,736</t>
  </si>
  <si>
    <t>15,358</t>
  </si>
  <si>
    <t>18,109</t>
  </si>
  <si>
    <t>21,383</t>
  </si>
  <si>
    <t>Total Non-Current Assets</t>
  </si>
  <si>
    <t>Total Assets</t>
  </si>
  <si>
    <t>1.6</t>
  </si>
  <si>
    <t>61.24</t>
  </si>
  <si>
    <t>81.51</t>
  </si>
  <si>
    <t>23.64</t>
  </si>
  <si>
    <t>17.8</t>
  </si>
  <si>
    <t>23.08</t>
  </si>
  <si>
    <t>25.78</t>
  </si>
  <si>
    <t>40.56</t>
  </si>
  <si>
    <t>54.34</t>
  </si>
  <si>
    <t>56.3</t>
  </si>
  <si>
    <t>46.97</t>
  </si>
  <si>
    <t>42.09</t>
  </si>
  <si>
    <t>99.34</t>
  </si>
  <si>
    <t>173.4</t>
  </si>
  <si>
    <t>138.8</t>
  </si>
  <si>
    <t>133.4</t>
  </si>
  <si>
    <t>93</t>
  </si>
  <si>
    <t>118</t>
  </si>
  <si>
    <t>86</t>
  </si>
  <si>
    <t>157</t>
  </si>
  <si>
    <t>366</t>
  </si>
  <si>
    <t>791</t>
  </si>
  <si>
    <t>3,080</t>
  </si>
  <si>
    <t>Other Current Assets</t>
  </si>
  <si>
    <t>28.6</t>
  </si>
  <si>
    <t>37.6</t>
  </si>
  <si>
    <t>89.91</t>
  </si>
  <si>
    <t>213.9</t>
  </si>
  <si>
    <t>145</t>
  </si>
  <si>
    <t>234.2</t>
  </si>
  <si>
    <t>315.5</t>
  </si>
  <si>
    <t>254.8</t>
  </si>
  <si>
    <t>354.7</t>
  </si>
  <si>
    <t>358.5</t>
  </si>
  <si>
    <t>537.8</t>
  </si>
  <si>
    <t>330.7</t>
  </si>
  <si>
    <t>345.5</t>
  </si>
  <si>
    <t>340.3</t>
  </si>
  <si>
    <t>419.7</t>
  </si>
  <si>
    <t>387.8</t>
  </si>
  <si>
    <t>482.9</t>
  </si>
  <si>
    <t>794</t>
  </si>
  <si>
    <t>796</t>
  </si>
  <si>
    <t>1,575</t>
  </si>
  <si>
    <t>979</t>
  </si>
  <si>
    <t>1,826</t>
  </si>
  <si>
    <t>2,605</t>
  </si>
  <si>
    <t>5,159</t>
  </si>
  <si>
    <t>5,282</t>
  </si>
  <si>
    <t>Inventory</t>
  </si>
  <si>
    <t>20.6</t>
  </si>
  <si>
    <t>67.2</t>
  </si>
  <si>
    <t>105</t>
  </si>
  <si>
    <t>147.3</t>
  </si>
  <si>
    <t>154.5</t>
  </si>
  <si>
    <t>196.6</t>
  </si>
  <si>
    <t>296.3</t>
  </si>
  <si>
    <t>318.2</t>
  </si>
  <si>
    <t>518.7</t>
  </si>
  <si>
    <t>666.5</t>
  </si>
  <si>
    <t>318.4</t>
  </si>
  <si>
    <t>375</t>
  </si>
  <si>
    <t>348.8</t>
  </si>
  <si>
    <t>336.1</t>
  </si>
  <si>
    <t>454.3</t>
  </si>
  <si>
    <t>426.4</t>
  </si>
  <si>
    <t>473.6</t>
  </si>
  <si>
    <t>505</t>
  </si>
  <si>
    <t>826</t>
  </si>
  <si>
    <t>1,265</t>
  </si>
  <si>
    <t>1,424</t>
  </si>
  <si>
    <t>1,657</t>
  </si>
  <si>
    <t>2,429</t>
  </si>
  <si>
    <t>4,650</t>
  </si>
  <si>
    <t>3,827</t>
  </si>
  <si>
    <t>9,999</t>
  </si>
  <si>
    <t>Receivables</t>
  </si>
  <si>
    <t>458.4</t>
  </si>
  <si>
    <t>1,281</t>
  </si>
  <si>
    <t>1,825</t>
  </si>
  <si>
    <t>2,462</t>
  </si>
  <si>
    <t>2,995</t>
  </si>
  <si>
    <t>10,714</t>
  </si>
  <si>
    <t>19,218</t>
  </si>
  <si>
    <t>9,907</t>
  </si>
  <si>
    <t>18,704</t>
  </si>
  <si>
    <t>Short Term Investments</t>
  </si>
  <si>
    <t>50.3</t>
  </si>
  <si>
    <t>61.6</t>
  </si>
  <si>
    <t>674.3</t>
  </si>
  <si>
    <t>333</t>
  </si>
  <si>
    <t>347</t>
  </si>
  <si>
    <t>214.4</t>
  </si>
  <si>
    <t>208.5</t>
  </si>
  <si>
    <t>551.8</t>
  </si>
  <si>
    <t>544.4</t>
  </si>
  <si>
    <t>727</t>
  </si>
  <si>
    <t>417.7</t>
  </si>
  <si>
    <t>447.2</t>
  </si>
  <si>
    <t>665.4</t>
  </si>
  <si>
    <t>667.9</t>
  </si>
  <si>
    <t>732.8</t>
  </si>
  <si>
    <t>1,152</t>
  </si>
  <si>
    <t>496.7</t>
  </si>
  <si>
    <t>1,766</t>
  </si>
  <si>
    <t>4,002</t>
  </si>
  <si>
    <t>782</t>
  </si>
  <si>
    <t>10,896</t>
  </si>
  <si>
    <t>1,990</t>
  </si>
  <si>
    <t>3,389</t>
  </si>
  <si>
    <t>7,280</t>
  </si>
  <si>
    <t>Cash &amp; Equivalents</t>
  </si>
  <si>
    <t>791.4</t>
  </si>
  <si>
    <t>1,028</t>
  </si>
  <si>
    <t>604</t>
  </si>
  <si>
    <t>950.2</t>
  </si>
  <si>
    <t>1,118</t>
  </si>
  <si>
    <t>1,809</t>
  </si>
  <si>
    <t>1,255</t>
  </si>
  <si>
    <t>1,728</t>
  </si>
  <si>
    <t>2,491</t>
  </si>
  <si>
    <t>3,130</t>
  </si>
  <si>
    <t>3,728</t>
  </si>
  <si>
    <t>4,672</t>
  </si>
  <si>
    <t>4,623</t>
  </si>
  <si>
    <t>5,037</t>
  </si>
  <si>
    <t>6,798</t>
  </si>
  <si>
    <t>7,108</t>
  </si>
  <si>
    <t>7,422</t>
  </si>
  <si>
    <t>10,897</t>
  </si>
  <si>
    <t>11,561</t>
  </si>
  <si>
    <t>21,208</t>
  </si>
  <si>
    <t>13,296</t>
  </si>
  <si>
    <t>25,984</t>
  </si>
  <si>
    <t>Cash and Short Term Investments</t>
  </si>
  <si>
    <t>101.1</t>
  </si>
  <si>
    <t>173.2</t>
  </si>
  <si>
    <t>930.4</t>
  </si>
  <si>
    <t>1,234</t>
  </si>
  <si>
    <t>1,352</t>
  </si>
  <si>
    <t>1,053</t>
  </si>
  <si>
    <t>1,549</t>
  </si>
  <si>
    <t>2,032</t>
  </si>
  <si>
    <t>2,889</t>
  </si>
  <si>
    <t>2,168</t>
  </si>
  <si>
    <t>2,481</t>
  </si>
  <si>
    <t>3,905</t>
  </si>
  <si>
    <t>4,775</t>
  </si>
  <si>
    <t>5,625</t>
  </si>
  <si>
    <t>5,713</t>
  </si>
  <si>
    <t>6,053</t>
  </si>
  <si>
    <t>8,536</t>
  </si>
  <si>
    <t>9,255</t>
  </si>
  <si>
    <t>10,557</t>
  </si>
  <si>
    <t>13,690</t>
  </si>
  <si>
    <t>16,055</t>
  </si>
  <si>
    <t>28,829</t>
  </si>
  <si>
    <t>23,073</t>
  </si>
  <si>
    <t>44,345</t>
  </si>
  <si>
    <t>Total Current Assets</t>
  </si>
  <si>
    <t xml:space="preserve">1999 
  01-31 </t>
  </si>
  <si>
    <t xml:space="preserve">2000 
  01-30 </t>
  </si>
  <si>
    <t xml:space="preserve">2001 
  01-28 </t>
  </si>
  <si>
    <t xml:space="preserve">2002 
  01-27 </t>
  </si>
  <si>
    <t xml:space="preserve">2003 
  01-26 </t>
  </si>
  <si>
    <t xml:space="preserve">2004 
  01-25 </t>
  </si>
  <si>
    <t xml:space="preserve">2005 
  01-30 </t>
  </si>
  <si>
    <t xml:space="preserve">2006 
  01-29 </t>
  </si>
  <si>
    <t xml:space="preserve">2007 
  01-28 </t>
  </si>
  <si>
    <t xml:space="preserve">2008 
  01-31 </t>
  </si>
  <si>
    <t xml:space="preserve">2009 
  01-25 </t>
  </si>
  <si>
    <t xml:space="preserve">2010 
  01-31 </t>
  </si>
  <si>
    <t xml:space="preserve">2011 
  01-30 </t>
  </si>
  <si>
    <t xml:space="preserve">2012 
  01-29 </t>
  </si>
  <si>
    <t xml:space="preserve">2013 
  01-27 </t>
  </si>
  <si>
    <t xml:space="preserve">2014 
  01-26 </t>
  </si>
  <si>
    <t xml:space="preserve">2015 
  01-25 </t>
  </si>
  <si>
    <t xml:space="preserve">2016 
  01-31 </t>
  </si>
  <si>
    <t xml:space="preserve">2017 
  01-29 </t>
  </si>
  <si>
    <t xml:space="preserve">2018 
  01-28 </t>
  </si>
  <si>
    <t xml:space="preserve">2019 
  01-27 </t>
  </si>
  <si>
    <t xml:space="preserve">2020 
  01-26 </t>
  </si>
  <si>
    <t xml:space="preserve">2021 
  01-31 </t>
  </si>
  <si>
    <t xml:space="preserve">2022 
  01-30 </t>
  </si>
  <si>
    <t xml:space="preserve">2023 
  01-29 </t>
  </si>
  <si>
    <t xml:space="preserve">2024 
  01-28 </t>
  </si>
  <si>
    <t>-1,878</t>
  </si>
  <si>
    <t>Capital Expenditure</t>
  </si>
  <si>
    <t>48,664</t>
  </si>
  <si>
    <t>Operating Cash Flow</t>
  </si>
  <si>
    <t>46,786</t>
  </si>
  <si>
    <t>Free Cash Flow</t>
  </si>
  <si>
    <t>8,571</t>
  </si>
  <si>
    <t>Cash at End of Period</t>
  </si>
  <si>
    <t>5,519</t>
  </si>
  <si>
    <t>Cash at Beginning of Period</t>
  </si>
  <si>
    <t>3,052</t>
  </si>
  <si>
    <t>Net Change in Cash</t>
  </si>
  <si>
    <t>876</t>
  </si>
  <si>
    <t>Effect of Forex Changes on Cash</t>
  </si>
  <si>
    <t>-4,950</t>
  </si>
  <si>
    <t>Other Financing Activities</t>
  </si>
  <si>
    <t>-540</t>
  </si>
  <si>
    <t>Dividends Paid</t>
  </si>
  <si>
    <t>-21,364</t>
  </si>
  <si>
    <t>Common Stock Repurchased</t>
  </si>
  <si>
    <t>441</t>
  </si>
  <si>
    <t>Common Stock Issued</t>
  </si>
  <si>
    <t>-1,406</t>
  </si>
  <si>
    <t>Debt Repayment</t>
  </si>
  <si>
    <t>-27,819</t>
  </si>
  <si>
    <t>Cash From Financing Activities</t>
  </si>
  <si>
    <t>-5,730</t>
  </si>
  <si>
    <t>Other Investing Activities</t>
  </si>
  <si>
    <t>12,933</t>
  </si>
  <si>
    <t>Proceeds from Sales and Maturities of Securities</t>
  </si>
  <si>
    <t>-28,449</t>
  </si>
  <si>
    <t>Purchases of Securities</t>
  </si>
  <si>
    <t>-317</t>
  </si>
  <si>
    <t>Payments for Acquisitions</t>
  </si>
  <si>
    <t>Investments in Property Plant and Equipment</t>
  </si>
  <si>
    <t>-18,156</t>
  </si>
  <si>
    <t>Cash From Investing Activities</t>
  </si>
  <si>
    <t>Other Working Capital</t>
  </si>
  <si>
    <t>2,584</t>
  </si>
  <si>
    <t>1,543</t>
  </si>
  <si>
    <t>-2,339</t>
  </si>
  <si>
    <t>-7,066</t>
  </si>
  <si>
    <t>Accounts Receivable</t>
  </si>
  <si>
    <t>-5,278</t>
  </si>
  <si>
    <t>Changes in Working Capital</t>
  </si>
  <si>
    <t>3,875</t>
  </si>
  <si>
    <t>Other Non-Cash Items</t>
  </si>
  <si>
    <t>4,137</t>
  </si>
  <si>
    <t>Stock Based Compensation</t>
  </si>
  <si>
    <t>-3,884</t>
  </si>
  <si>
    <t>Deferred Income Tax</t>
  </si>
  <si>
    <t>Cash From Operating Activities</t>
  </si>
  <si>
    <t>Net Income/Starting Line</t>
  </si>
  <si>
    <t>Conservative</t>
  </si>
  <si>
    <t>Base</t>
  </si>
  <si>
    <t>Optimistic</t>
  </si>
  <si>
    <t>WACC</t>
  </si>
  <si>
    <t>TGR</t>
  </si>
  <si>
    <t>Valuation</t>
  </si>
  <si>
    <t>Year</t>
  </si>
  <si>
    <t>Metric</t>
  </si>
  <si>
    <t>Changes in NWC</t>
  </si>
  <si>
    <t>% of change in sales</t>
  </si>
  <si>
    <t>DCF</t>
  </si>
  <si>
    <t>% growth</t>
  </si>
  <si>
    <t>conservative Case</t>
  </si>
  <si>
    <t>Street</t>
  </si>
  <si>
    <t>Opt</t>
  </si>
  <si>
    <t>Taxes</t>
  </si>
  <si>
    <t>% of EBIT</t>
  </si>
  <si>
    <t>EBIAT</t>
  </si>
  <si>
    <t>% of sale</t>
  </si>
  <si>
    <t>Change in NWC</t>
  </si>
  <si>
    <t xml:space="preserve">% of sales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</si>
  <si>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</si>
  <si>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</si>
  <si>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</si>
  <si>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</si>
  <si>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</si>
  <si>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</si>
  <si>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</si>
  <si>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</si>
  <si>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</si>
  <si>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</si>
  <si>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Street Case</t>
  </si>
  <si>
    <t>Optimistic Case</t>
  </si>
  <si>
    <t>Conservative Case</t>
  </si>
  <si>
    <t>WACC Calculations</t>
  </si>
  <si>
    <t>US 10y</t>
  </si>
  <si>
    <t>US 5Y</t>
  </si>
  <si>
    <t>Risk Free Rate</t>
  </si>
  <si>
    <t>Beta</t>
  </si>
  <si>
    <t>Market Risk Premium</t>
  </si>
  <si>
    <t xml:space="preserve">Cost of Equity </t>
  </si>
  <si>
    <t>Tax Rate</t>
  </si>
  <si>
    <t>Market Cap</t>
  </si>
  <si>
    <t xml:space="preserve">cash and Cash equivelants </t>
  </si>
  <si>
    <t>total Debt</t>
  </si>
  <si>
    <t>Value of Equity</t>
  </si>
  <si>
    <t>Value of Debt</t>
  </si>
  <si>
    <t>Cost of Debt</t>
  </si>
  <si>
    <t>2016 A</t>
  </si>
  <si>
    <t>2017 A</t>
  </si>
  <si>
    <t>2018 A</t>
  </si>
  <si>
    <t>2019 A</t>
  </si>
  <si>
    <t>2020 A</t>
  </si>
  <si>
    <t>2021 A</t>
  </si>
  <si>
    <t>2022 A</t>
  </si>
  <si>
    <t>2023 A</t>
  </si>
  <si>
    <t>2024 A</t>
  </si>
  <si>
    <t>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</si>
</sst>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0%"/>
    <numFmt numFmtId="166" formatCode="_(* #,##0_);_(* \(#,##0\);_(* &quot;-&quot;??_);_(@_)"/>
    <numFmt numFmtId="167" formatCode="0.0%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2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</xf>
    <xf numFmtId="0" fontId="6" fillId="0" borderId="0"/>
  </cellStyleXfs>
  <cellXfs count="48">
    <xf numFmtId="0" fontId="0" fillId="0" borderId="0" xfId="0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4" fillId="3" borderId="0" xfId="0" applyFont="1" applyFill="1"/>
    <xf numFmtId="0" fontId="6" fillId="0" borderId="0" xfId="4"/>
    <xf numFmtId="0" fontId="7" fillId="0" borderId="0" xfId="4" applyFont="1"/>
    <xf numFmtId="9" fontId="0" fillId="0" borderId="0" xfId="2" applyFont="1"/>
    <xf numFmtId="164" fontId="0" fillId="0" borderId="0" xfId="0" applyNumberFormat="1"/>
    <xf numFmtId="0" fontId="7" fillId="0" borderId="0" xfId="4" applyNumberFormat="1" applyFont="1"/>
    <xf numFmtId="3" fontId="7" fillId="0" borderId="0" xfId="4" applyNumberFormat="1" applyFont="1"/>
    <xf numFmtId="43" fontId="0" fillId="0" borderId="0" xfId="1" applyNumberFormat="1" applyFont="1"/>
    <xf numFmtId="167" fontId="0" fillId="0" borderId="0" xfId="2" applyNumberFormat="1" applyFont="1"/>
    <xf numFmtId="166" fontId="0" fillId="0" borderId="0" xfId="0" applyNumberFormat="1"/>
    <xf numFmtId="9" fontId="0" fillId="4" borderId="0" xfId="0" applyNumberFormat="1" applyFill="1"/>
    <xf numFmtId="0" fontId="0" fillId="4" borderId="0" xfId="0" applyFill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9" fontId="8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9" fillId="5" borderId="4" xfId="0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left" vertical="top"/>
    </xf>
    <xf numFmtId="0" fontId="0" fillId="0" borderId="10" xfId="0" applyBorder="1"/>
    <xf numFmtId="10" fontId="0" fillId="0" borderId="11" xfId="0" applyNumberFormat="1" applyBorder="1"/>
    <xf numFmtId="10" fontId="1" fillId="0" borderId="0" xfId="2" applyNumberFormat="1"/>
    <xf numFmtId="0" fontId="0" fillId="0" borderId="11" xfId="0" applyBorder="1"/>
    <xf numFmtId="167" fontId="0" fillId="0" borderId="11" xfId="0" applyNumberFormat="1" applyBorder="1"/>
    <xf numFmtId="10" fontId="0" fillId="6" borderId="3" xfId="0" applyNumberFormat="1" applyFill="1" applyBorder="1"/>
    <xf numFmtId="9" fontId="0" fillId="0" borderId="11" xfId="0" applyNumberFormat="1" applyBorder="1"/>
    <xf numFmtId="3" fontId="0" fillId="0" borderId="11" xfId="0" applyNumberFormat="1" applyBorder="1"/>
    <xf numFmtId="42" fontId="0" fillId="0" borderId="11" xfId="0" applyNumberFormat="1" applyBorder="1"/>
    <xf numFmtId="43" fontId="1" fillId="0" borderId="0" xfId="1"/>
    <xf numFmtId="44" fontId="0" fillId="0" borderId="3" xfId="0" applyNumberFormat="1" applyBorder="1"/>
    <xf numFmtId="43" fontId="0" fillId="0" borderId="11" xfId="0" applyNumberFormat="1" applyBorder="1"/>
    <xf numFmtId="167" fontId="1" fillId="0" borderId="11" xfId="2" applyNumberFormat="1" applyBorder="1"/>
    <xf numFmtId="10" fontId="0" fillId="6" borderId="9" xfId="2" applyNumberFormat="1" applyFont="1" applyFill="1" applyBorder="1"/>
    <xf numFmtId="9" fontId="0" fillId="4" borderId="0" xfId="2" applyFont="1" applyFill="1"/>
    <xf numFmtId="166" fontId="10" fillId="0" borderId="0" xfId="1" applyNumberFormat="1" applyFont="1"/>
    <xf numFmtId="0" fontId="4" fillId="3" borderId="0" xfId="0" applyFont="1" applyFill="1" applyAlignment="1">
      <alignment horizontal="right"/>
    </xf>
    <xf numFmtId="10" fontId="0" fillId="4" borderId="0" xfId="0" applyNumberFormat="1" applyFill="1"/>
    <xf numFmtId="167" fontId="0" fillId="4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Comma" xfId="1" builtinId="3"/>
    <cellStyle name="Normal" xfId="0" builtinId="0"/>
    <cellStyle name="Normal 2" xfId="3" xr:uid="{DB4072AD-8382-744E-82D1-2702992D9851}"/>
    <cellStyle name="Normal 3" xfId="4" xr:uid="{3FA3ED8C-5144-6D4B-92D5-F56C1036731A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redherber/Desktop/Finance-Portfolio/Excel/DCF%20MCD%2019.08.24.xlsx" TargetMode="External"/><Relationship Id="rId1" Type="http://schemas.openxmlformats.org/officeDocument/2006/relationships/externalLinkPath" Target="DCF%20MCD%2019.08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ement Model"/>
      <sheetName val="DCF"/>
      <sheetName val="Income Statement"/>
      <sheetName val="Balance Sheet"/>
      <sheetName val="Cash Flow Statement"/>
    </sheetNames>
    <sheetDataSet>
      <sheetData sheetId="0"/>
      <sheetData sheetId="1"/>
      <sheetData sheetId="2"/>
      <sheetData sheetId="3">
        <row r="2">
          <cell r="B2">
            <v>3449100000</v>
          </cell>
        </row>
        <row r="65">
          <cell r="B65">
            <v>51463200000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7BB4-D47D-1A46-AE97-BC46A7EBDBD5}">
  <dimension ref="B2:S81"/>
  <sheetViews>
    <sheetView showGridLines="0" tabSelected="1" topLeftCell="A12" zoomScale="75" workbookViewId="0">
      <selection activeCell="W34" sqref="W34"/>
    </sheetView>
  </sheetViews>
  <sheetFormatPr baseColWidth="10" defaultRowHeight="16" x14ac:dyDescent="0.2"/>
  <cols>
    <col min="1" max="1" width="3.33203125" customWidth="1"/>
    <col min="2" max="13" width="10.6640625" customWidth="1"/>
    <col min="14" max="18" width="12.33203125" customWidth="1"/>
  </cols>
  <sheetData>
    <row r="2" spans="2:19" ht="27" customHeight="1" x14ac:dyDescent="0.35">
      <c r="B2" s="3" t="s">
        <v>14</v>
      </c>
    </row>
    <row r="4" spans="2:19" x14ac:dyDescent="0.2">
      <c r="B4" t="s">
        <v>4</v>
      </c>
      <c r="C4" t="s">
        <v>15</v>
      </c>
    </row>
    <row r="5" spans="2:19" x14ac:dyDescent="0.2">
      <c r="B5" t="s">
        <v>5</v>
      </c>
      <c r="C5" t="s">
        <v>16</v>
      </c>
    </row>
    <row r="6" spans="2:19" x14ac:dyDescent="0.2">
      <c r="B6" t="s">
        <v>6</v>
      </c>
      <c r="C6" t="s">
        <v>17</v>
      </c>
    </row>
    <row r="8" spans="2:19" x14ac:dyDescent="0.2">
      <c r="B8" s="4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2:19" x14ac:dyDescent="0.2">
      <c r="B10" s="1" t="s">
        <v>18</v>
      </c>
      <c r="C10" s="1"/>
      <c r="D10" s="1"/>
      <c r="F10" s="1" t="s">
        <v>1262</v>
      </c>
      <c r="G10" s="1"/>
      <c r="H10" s="1"/>
      <c r="I10" s="1"/>
      <c r="K10" s="1" t="s">
        <v>1263</v>
      </c>
      <c r="L10" s="1"/>
      <c r="M10" s="1"/>
      <c r="N10" s="1"/>
      <c r="P10" s="1" t="s">
        <v>1264</v>
      </c>
      <c r="Q10" s="1"/>
      <c r="R10" s="1"/>
      <c r="S10" s="1"/>
    </row>
    <row r="11" spans="2:19" x14ac:dyDescent="0.2">
      <c r="B11" s="2" t="s">
        <v>7</v>
      </c>
      <c r="C11" s="2"/>
      <c r="D11" s="2"/>
      <c r="E11" s="2"/>
      <c r="F11" s="2" t="s">
        <v>7</v>
      </c>
      <c r="G11" s="2"/>
      <c r="H11" s="2" t="s">
        <v>1268</v>
      </c>
      <c r="I11" s="45" t="s">
        <v>1269</v>
      </c>
      <c r="J11" s="2"/>
      <c r="K11" s="2" t="s">
        <v>7</v>
      </c>
      <c r="L11" s="2"/>
      <c r="M11" s="45" t="s">
        <v>1268</v>
      </c>
      <c r="N11" s="45" t="s">
        <v>1269</v>
      </c>
      <c r="O11" s="2"/>
      <c r="P11" s="2" t="s">
        <v>7</v>
      </c>
      <c r="Q11" s="2"/>
      <c r="R11" s="45" t="s">
        <v>1268</v>
      </c>
      <c r="S11" s="45" t="s">
        <v>1269</v>
      </c>
    </row>
    <row r="12" spans="2:19" x14ac:dyDescent="0.2">
      <c r="B12" t="s">
        <v>0</v>
      </c>
      <c r="D12">
        <v>1</v>
      </c>
      <c r="I12" s="46"/>
      <c r="K12" t="s">
        <v>0</v>
      </c>
      <c r="M12" s="46">
        <v>2025</v>
      </c>
      <c r="N12" s="47">
        <v>7.4999999999999997E-2</v>
      </c>
      <c r="P12" t="s">
        <v>0</v>
      </c>
      <c r="R12" s="46">
        <v>2025</v>
      </c>
      <c r="S12" s="47">
        <v>0.15</v>
      </c>
    </row>
    <row r="13" spans="2:19" x14ac:dyDescent="0.2">
      <c r="B13" t="s">
        <v>10</v>
      </c>
      <c r="D13">
        <v>2</v>
      </c>
      <c r="F13" t="s">
        <v>0</v>
      </c>
      <c r="H13" s="46" t="s">
        <v>1319</v>
      </c>
      <c r="I13" s="47">
        <v>-0.45</v>
      </c>
      <c r="K13" t="s">
        <v>0</v>
      </c>
      <c r="M13" s="46" t="s">
        <v>1319</v>
      </c>
      <c r="N13" s="47">
        <v>-0.4</v>
      </c>
      <c r="P13" t="s">
        <v>0</v>
      </c>
      <c r="R13" s="46" t="s">
        <v>1319</v>
      </c>
      <c r="S13" s="47">
        <v>-0.35</v>
      </c>
    </row>
    <row r="14" spans="2:19" x14ac:dyDescent="0.2">
      <c r="B14" t="s">
        <v>1265</v>
      </c>
      <c r="D14">
        <v>2</v>
      </c>
      <c r="F14" t="s">
        <v>10</v>
      </c>
      <c r="K14" t="s">
        <v>10</v>
      </c>
      <c r="P14" t="s">
        <v>10</v>
      </c>
    </row>
    <row r="15" spans="2:19" x14ac:dyDescent="0.2">
      <c r="B15" t="s">
        <v>1266</v>
      </c>
      <c r="D15">
        <v>2</v>
      </c>
      <c r="F15" t="s">
        <v>10</v>
      </c>
      <c r="K15" t="s">
        <v>10</v>
      </c>
      <c r="P15" t="s">
        <v>10</v>
      </c>
    </row>
    <row r="17" spans="2:19" x14ac:dyDescent="0.2">
      <c r="B17" t="s">
        <v>1267</v>
      </c>
    </row>
    <row r="18" spans="2:19" x14ac:dyDescent="0.2">
      <c r="B18" t="s">
        <v>1265</v>
      </c>
      <c r="F18" t="s">
        <v>1265</v>
      </c>
      <c r="K18" t="s">
        <v>1265</v>
      </c>
      <c r="P18" t="s">
        <v>1265</v>
      </c>
    </row>
    <row r="19" spans="2:19" x14ac:dyDescent="0.2">
      <c r="B19" t="s">
        <v>1266</v>
      </c>
      <c r="F19" t="s">
        <v>1266</v>
      </c>
      <c r="K19" t="s">
        <v>1266</v>
      </c>
      <c r="P19" t="s">
        <v>1266</v>
      </c>
    </row>
    <row r="23" spans="2:19" x14ac:dyDescent="0.2">
      <c r="B23" s="4" t="s">
        <v>8</v>
      </c>
      <c r="C23" s="4"/>
      <c r="D23" s="4"/>
      <c r="E23" s="42" t="s">
        <v>1310</v>
      </c>
      <c r="F23" s="42" t="s">
        <v>1311</v>
      </c>
      <c r="G23" s="42" t="s">
        <v>1312</v>
      </c>
      <c r="H23" s="42" t="s">
        <v>1313</v>
      </c>
      <c r="I23" s="42" t="s">
        <v>1314</v>
      </c>
      <c r="J23" s="42" t="s">
        <v>1315</v>
      </c>
      <c r="K23" s="42" t="s">
        <v>1316</v>
      </c>
      <c r="L23" s="42" t="s">
        <v>1317</v>
      </c>
      <c r="M23" s="42" t="s">
        <v>1318</v>
      </c>
      <c r="N23" s="4">
        <v>2025</v>
      </c>
      <c r="O23" s="4">
        <v>2026</v>
      </c>
      <c r="P23" s="4">
        <v>2027</v>
      </c>
      <c r="Q23" s="4">
        <v>2028</v>
      </c>
      <c r="R23" s="4">
        <v>2029</v>
      </c>
      <c r="S23" s="4"/>
    </row>
    <row r="24" spans="2:19" x14ac:dyDescent="0.2">
      <c r="B24" t="s">
        <v>0</v>
      </c>
      <c r="E24" s="41">
        <f>'Income Statement'!T3</f>
        <v>5010</v>
      </c>
      <c r="F24" s="41">
        <f>'Income Statement'!U3</f>
        <v>6910</v>
      </c>
      <c r="G24" s="41">
        <f>'Income Statement'!V3</f>
        <v>9714</v>
      </c>
      <c r="H24" s="41">
        <f>'Income Statement'!W3</f>
        <v>11716</v>
      </c>
      <c r="I24" s="41">
        <f>'Income Statement'!X3</f>
        <v>10918</v>
      </c>
      <c r="J24" s="41">
        <f>'Income Statement'!Y3</f>
        <v>16675</v>
      </c>
      <c r="K24" s="41">
        <f>'Income Statement'!Z3</f>
        <v>26914</v>
      </c>
      <c r="L24" s="41">
        <f>'Income Statement'!AA3</f>
        <v>26974</v>
      </c>
      <c r="M24" s="41">
        <f>'Income Statement'!AB3</f>
        <v>60922</v>
      </c>
      <c r="N24" s="13">
        <f>M24*(1+N25)</f>
        <v>115751.79999999999</v>
      </c>
      <c r="O24" s="13">
        <f>N24*(1+O25)</f>
        <v>162052.51999999996</v>
      </c>
      <c r="P24" s="13">
        <f>O24*(1+P25)</f>
        <v>210668.27599999995</v>
      </c>
      <c r="Q24" s="13">
        <f>P24*(1+Q25)</f>
        <v>263335.34499999997</v>
      </c>
      <c r="R24" s="13">
        <f>Q24*(1+R25)</f>
        <v>329169.18124999997</v>
      </c>
    </row>
    <row r="25" spans="2:19" x14ac:dyDescent="0.2">
      <c r="B25" t="s">
        <v>19</v>
      </c>
      <c r="E25" s="7">
        <f>(E24-'Income Statement'!S3)/'Income Statement'!S3</f>
        <v>7.0055531824006839E-2</v>
      </c>
      <c r="F25" s="7">
        <f>(F24-E24)/E24</f>
        <v>0.37924151696606784</v>
      </c>
      <c r="G25" s="7">
        <f t="shared" ref="G25:L25" si="0">(G24-F24)/F24</f>
        <v>0.4057887120115774</v>
      </c>
      <c r="H25" s="7">
        <f t="shared" si="0"/>
        <v>0.20609429689108502</v>
      </c>
      <c r="I25" s="7">
        <f t="shared" si="0"/>
        <v>-6.8111983612154314E-2</v>
      </c>
      <c r="J25" s="7">
        <f t="shared" si="0"/>
        <v>0.52729437625938813</v>
      </c>
      <c r="K25" s="7">
        <f t="shared" si="0"/>
        <v>0.61403298350824587</v>
      </c>
      <c r="L25" s="12">
        <f t="shared" si="0"/>
        <v>2.2293230289068887E-3</v>
      </c>
      <c r="M25" s="7">
        <f>(M24-L24)/L24</f>
        <v>1.2585452658115222</v>
      </c>
      <c r="N25" s="14">
        <v>0.9</v>
      </c>
      <c r="O25" s="14">
        <v>0.4</v>
      </c>
      <c r="P25" s="14">
        <v>0.3</v>
      </c>
      <c r="Q25" s="14">
        <v>0.25</v>
      </c>
      <c r="R25" s="14">
        <v>0.25</v>
      </c>
    </row>
    <row r="26" spans="2:19" x14ac:dyDescent="0.2">
      <c r="F26" s="8"/>
    </row>
    <row r="27" spans="2:19" x14ac:dyDescent="0.2">
      <c r="B27" t="s">
        <v>10</v>
      </c>
      <c r="E27" s="41">
        <f>'Income Statement'!T10</f>
        <v>747</v>
      </c>
      <c r="F27" s="41">
        <f>'Income Statement'!U10</f>
        <v>1934</v>
      </c>
      <c r="G27" s="41">
        <f>'Income Statement'!V10</f>
        <v>3210</v>
      </c>
      <c r="H27" s="41">
        <f>'Income Statement'!W10</f>
        <v>3804</v>
      </c>
      <c r="I27" s="41">
        <f>'Income Statement'!X10</f>
        <v>2846</v>
      </c>
      <c r="J27" s="41">
        <f>'Income Statement'!Y10</f>
        <v>4532</v>
      </c>
      <c r="K27" s="41">
        <f>'Income Statement'!Z10</f>
        <v>10041</v>
      </c>
      <c r="L27" s="41">
        <f>'Income Statement'!AA10</f>
        <v>4224</v>
      </c>
      <c r="M27" s="41">
        <f>'Income Statement'!AB10</f>
        <v>32972</v>
      </c>
      <c r="N27" s="11"/>
    </row>
    <row r="28" spans="2:19" x14ac:dyDescent="0.2">
      <c r="B28" t="s">
        <v>13</v>
      </c>
      <c r="E28" s="7">
        <f>E27/E24</f>
        <v>0.14910179640718563</v>
      </c>
      <c r="F28" s="7">
        <f t="shared" ref="F28:M28" si="1">F27/F24</f>
        <v>0.27988422575976846</v>
      </c>
      <c r="G28" s="7">
        <f t="shared" si="1"/>
        <v>0.33045089561457691</v>
      </c>
      <c r="H28" s="7">
        <f t="shared" si="1"/>
        <v>0.32468419255718678</v>
      </c>
      <c r="I28" s="7">
        <f t="shared" si="1"/>
        <v>0.2606704524638212</v>
      </c>
      <c r="J28" s="7">
        <f t="shared" si="1"/>
        <v>0.27178410794602698</v>
      </c>
      <c r="K28" s="7">
        <f t="shared" si="1"/>
        <v>0.37307720888756779</v>
      </c>
      <c r="L28" s="7">
        <f t="shared" si="1"/>
        <v>0.1565952398606065</v>
      </c>
      <c r="M28" s="7">
        <f t="shared" si="1"/>
        <v>0.54121663766783756</v>
      </c>
      <c r="N28" s="14"/>
      <c r="O28" s="14"/>
      <c r="P28" s="14"/>
      <c r="Q28" s="14"/>
      <c r="R28" s="14"/>
    </row>
    <row r="30" spans="2:19" x14ac:dyDescent="0.2">
      <c r="B30" s="4" t="s">
        <v>9</v>
      </c>
      <c r="C30" s="4"/>
      <c r="D30" s="4"/>
      <c r="E30" s="42" t="s">
        <v>1310</v>
      </c>
      <c r="F30" s="42" t="s">
        <v>1311</v>
      </c>
      <c r="G30" s="42" t="s">
        <v>1312</v>
      </c>
      <c r="H30" s="42" t="s">
        <v>1313</v>
      </c>
      <c r="I30" s="42" t="s">
        <v>1314</v>
      </c>
      <c r="J30" s="42" t="s">
        <v>1315</v>
      </c>
      <c r="K30" s="42" t="s">
        <v>1316</v>
      </c>
      <c r="L30" s="42" t="s">
        <v>1317</v>
      </c>
      <c r="M30" s="42" t="s">
        <v>1318</v>
      </c>
      <c r="N30" s="4">
        <v>2025</v>
      </c>
      <c r="O30" s="4">
        <v>2026</v>
      </c>
      <c r="P30" s="4">
        <v>2027</v>
      </c>
      <c r="Q30" s="4">
        <v>2028</v>
      </c>
      <c r="R30" s="4">
        <v>2029</v>
      </c>
      <c r="S30" s="4"/>
    </row>
    <row r="31" spans="2:19" x14ac:dyDescent="0.2">
      <c r="B31" t="s">
        <v>11</v>
      </c>
      <c r="E31" s="41">
        <f>'Cash Flow Statement'!T5</f>
        <v>197</v>
      </c>
      <c r="F31" s="41">
        <f>'Cash Flow Statement'!U5</f>
        <v>187</v>
      </c>
      <c r="G31" s="41">
        <f>'Cash Flow Statement'!V5</f>
        <v>199</v>
      </c>
      <c r="H31" s="41">
        <f>'Cash Flow Statement'!W5</f>
        <v>262</v>
      </c>
      <c r="I31" s="41">
        <f>'Cash Flow Statement'!X5</f>
        <v>381</v>
      </c>
      <c r="J31" s="41">
        <f>'Cash Flow Statement'!Y5</f>
        <v>1098</v>
      </c>
      <c r="K31" s="41">
        <f>'Cash Flow Statement'!Z5</f>
        <v>1174</v>
      </c>
      <c r="L31" s="41">
        <f>'Cash Flow Statement'!AA5</f>
        <v>1544</v>
      </c>
      <c r="M31" s="41">
        <f>'Cash Flow Statement'!AB5</f>
        <v>1508</v>
      </c>
    </row>
    <row r="32" spans="2:19" x14ac:dyDescent="0.2">
      <c r="B32" t="s">
        <v>13</v>
      </c>
      <c r="D32" s="7"/>
      <c r="E32" s="7">
        <f>E31/E24</f>
        <v>3.932135728542914E-2</v>
      </c>
      <c r="F32" s="7">
        <f t="shared" ref="F32:M32" si="2">F31/F24</f>
        <v>2.7062228654124457E-2</v>
      </c>
      <c r="G32" s="7">
        <f t="shared" si="2"/>
        <v>2.0485896644018942E-2</v>
      </c>
      <c r="H32" s="7">
        <f t="shared" si="2"/>
        <v>2.2362581085694777E-2</v>
      </c>
      <c r="I32" s="7">
        <f t="shared" si="2"/>
        <v>3.4896501190694269E-2</v>
      </c>
      <c r="J32" s="7">
        <f t="shared" si="2"/>
        <v>6.5847076461769113E-2</v>
      </c>
      <c r="K32" s="7">
        <f t="shared" si="2"/>
        <v>4.362042059894479E-2</v>
      </c>
      <c r="L32" s="7">
        <f t="shared" si="2"/>
        <v>5.7240305479350488E-2</v>
      </c>
      <c r="M32" s="7">
        <f t="shared" si="2"/>
        <v>2.4752962804898065E-2</v>
      </c>
      <c r="N32" s="15"/>
      <c r="O32" s="15"/>
      <c r="P32" s="15"/>
      <c r="Q32" s="15"/>
      <c r="R32" s="15"/>
    </row>
    <row r="34" spans="2:19" x14ac:dyDescent="0.2">
      <c r="B34" t="s">
        <v>12</v>
      </c>
      <c r="E34" s="41">
        <f>-'Cash Flow Statement'!T33</f>
        <v>86</v>
      </c>
      <c r="F34" s="41">
        <f>-'Cash Flow Statement'!U33</f>
        <v>176</v>
      </c>
      <c r="G34" s="41">
        <f>-'Cash Flow Statement'!V33</f>
        <v>593</v>
      </c>
      <c r="H34" s="41">
        <f>-'Cash Flow Statement'!W33</f>
        <v>600</v>
      </c>
      <c r="I34" s="41">
        <f>-'Cash Flow Statement'!X33</f>
        <v>489</v>
      </c>
      <c r="J34" s="41">
        <f>-'Cash Flow Statement'!Y33</f>
        <v>1128</v>
      </c>
      <c r="K34" s="41">
        <f>-'Cash Flow Statement'!Z33</f>
        <v>976</v>
      </c>
      <c r="L34" s="41">
        <f>-'Cash Flow Statement'!AA33</f>
        <v>1833</v>
      </c>
      <c r="M34" s="41">
        <f>-'Cash Flow Statement'!AB33</f>
        <v>1069</v>
      </c>
    </row>
    <row r="35" spans="2:19" x14ac:dyDescent="0.2">
      <c r="B35" t="s">
        <v>13</v>
      </c>
      <c r="E35" s="7">
        <f>E34/E24</f>
        <v>1.716566866267465E-2</v>
      </c>
      <c r="F35" s="7">
        <f t="shared" ref="F35:M35" si="3">F34/F24</f>
        <v>2.5470332850940667E-2</v>
      </c>
      <c r="G35" s="7">
        <f t="shared" si="3"/>
        <v>6.1045913115091617E-2</v>
      </c>
      <c r="H35" s="7">
        <f t="shared" si="3"/>
        <v>5.1212017753499491E-2</v>
      </c>
      <c r="I35" s="7">
        <f t="shared" si="3"/>
        <v>4.478842278805642E-2</v>
      </c>
      <c r="J35" s="7">
        <f t="shared" si="3"/>
        <v>6.7646176911544231E-2</v>
      </c>
      <c r="K35" s="7">
        <f t="shared" si="3"/>
        <v>3.6263654603552055E-2</v>
      </c>
      <c r="L35" s="7">
        <f t="shared" si="3"/>
        <v>6.7954326388373995E-2</v>
      </c>
      <c r="M35" s="7">
        <f t="shared" si="3"/>
        <v>1.7547027346442992E-2</v>
      </c>
      <c r="N35" s="15"/>
      <c r="O35" s="15"/>
      <c r="P35" s="15"/>
      <c r="Q35" s="15"/>
      <c r="R35" s="15"/>
    </row>
    <row r="37" spans="2:19" x14ac:dyDescent="0.2">
      <c r="B37" t="s">
        <v>1270</v>
      </c>
      <c r="E37" s="41">
        <f>-'Cash Flow Statement'!T9</f>
        <v>51</v>
      </c>
      <c r="F37" s="41">
        <f>-'Cash Flow Statement'!U9</f>
        <v>679</v>
      </c>
      <c r="G37" s="41">
        <f>-'Cash Flow Statement'!V9</f>
        <v>-185</v>
      </c>
      <c r="H37" s="41">
        <f>-'Cash Flow Statement'!W9</f>
        <v>857</v>
      </c>
      <c r="I37" s="41">
        <f>-'Cash Flow Statement'!X9</f>
        <v>-717</v>
      </c>
      <c r="J37" s="41">
        <f>-'Cash Flow Statement'!Y9</f>
        <v>703</v>
      </c>
      <c r="K37" s="41">
        <f>-'Cash Flow Statement'!Z9</f>
        <v>3363</v>
      </c>
      <c r="L37" s="41">
        <f>-'Cash Flow Statement'!AA9</f>
        <v>2207</v>
      </c>
      <c r="M37" s="41">
        <f>-'Cash Flow Statement'!AB9</f>
        <v>3722</v>
      </c>
    </row>
    <row r="38" spans="2:19" x14ac:dyDescent="0.2">
      <c r="B38" t="s">
        <v>13</v>
      </c>
      <c r="E38" s="7">
        <f>E37/E24</f>
        <v>1.0179640718562874E-2</v>
      </c>
      <c r="F38" s="7">
        <f t="shared" ref="F38:M38" si="4">F37/F24</f>
        <v>9.8263386396526778E-2</v>
      </c>
      <c r="G38" s="7">
        <f t="shared" si="4"/>
        <v>-1.9044677784640723E-2</v>
      </c>
      <c r="H38" s="7">
        <f t="shared" si="4"/>
        <v>7.3147832024581763E-2</v>
      </c>
      <c r="I38" s="7">
        <f t="shared" si="4"/>
        <v>-6.5671368382487633E-2</v>
      </c>
      <c r="J38" s="7">
        <f t="shared" si="4"/>
        <v>4.2158920539730138E-2</v>
      </c>
      <c r="K38" s="7">
        <f t="shared" si="4"/>
        <v>0.12495355577023111</v>
      </c>
      <c r="L38" s="7">
        <f t="shared" si="4"/>
        <v>8.181952991769853E-2</v>
      </c>
      <c r="M38" s="7">
        <f t="shared" si="4"/>
        <v>6.1094514296969896E-2</v>
      </c>
    </row>
    <row r="39" spans="2:19" x14ac:dyDescent="0.2">
      <c r="B39" t="s">
        <v>1271</v>
      </c>
      <c r="E39" s="7">
        <f>E37/(E24-D24)</f>
        <v>1.0179640718562874E-2</v>
      </c>
      <c r="F39" s="7">
        <f t="shared" ref="F39:M39" si="5">F37/(F24-E24)</f>
        <v>0.35736842105263156</v>
      </c>
      <c r="G39" s="7">
        <f t="shared" si="5"/>
        <v>-6.5977175463623389E-2</v>
      </c>
      <c r="H39" s="7">
        <f t="shared" si="5"/>
        <v>0.42807192807192807</v>
      </c>
      <c r="I39" s="7">
        <f t="shared" si="5"/>
        <v>0.89849624060150379</v>
      </c>
      <c r="J39" s="7">
        <f t="shared" si="5"/>
        <v>0.12211221122112212</v>
      </c>
      <c r="K39" s="7">
        <f t="shared" si="5"/>
        <v>0.32845004394960448</v>
      </c>
      <c r="L39" s="7">
        <f>L37/(L24-K24)</f>
        <v>36.783333333333331</v>
      </c>
      <c r="M39" s="7">
        <f t="shared" si="5"/>
        <v>0.10963827029574644</v>
      </c>
    </row>
    <row r="40" spans="2:19" x14ac:dyDescent="0.2">
      <c r="E40" s="7"/>
      <c r="F40" s="7"/>
      <c r="G40" s="7"/>
      <c r="H40" s="7"/>
      <c r="I40" s="7"/>
      <c r="J40" s="7"/>
      <c r="K40" s="7"/>
      <c r="L40" s="7"/>
      <c r="M40" s="7"/>
    </row>
    <row r="41" spans="2:19" x14ac:dyDescent="0.2">
      <c r="E41" s="7"/>
      <c r="F41" s="7"/>
      <c r="G41" s="7"/>
      <c r="H41" s="7"/>
      <c r="I41" s="7"/>
      <c r="J41" s="7"/>
      <c r="K41" s="7"/>
      <c r="L41" s="7"/>
      <c r="M41" s="7"/>
    </row>
    <row r="42" spans="2:19" x14ac:dyDescent="0.2">
      <c r="N42">
        <v>1</v>
      </c>
      <c r="O42">
        <v>2</v>
      </c>
      <c r="P42">
        <v>3</v>
      </c>
      <c r="Q42">
        <v>4</v>
      </c>
      <c r="R42">
        <v>5</v>
      </c>
    </row>
    <row r="43" spans="2:19" x14ac:dyDescent="0.2">
      <c r="B43" s="4" t="s">
        <v>1272</v>
      </c>
      <c r="C43" s="4"/>
      <c r="D43" s="4"/>
      <c r="E43" s="42" t="s">
        <v>1310</v>
      </c>
      <c r="F43" s="42" t="s">
        <v>1311</v>
      </c>
      <c r="G43" s="42" t="s">
        <v>1312</v>
      </c>
      <c r="H43" s="42" t="s">
        <v>1313</v>
      </c>
      <c r="I43" s="42" t="s">
        <v>1314</v>
      </c>
      <c r="J43" s="42" t="s">
        <v>1315</v>
      </c>
      <c r="K43" s="42" t="s">
        <v>1316</v>
      </c>
      <c r="L43" s="42" t="s">
        <v>1317</v>
      </c>
      <c r="M43" s="42" t="s">
        <v>1318</v>
      </c>
      <c r="N43" s="4">
        <v>2025</v>
      </c>
      <c r="O43" s="4">
        <v>2026</v>
      </c>
      <c r="P43" s="4">
        <v>2027</v>
      </c>
      <c r="Q43" s="4">
        <v>2028</v>
      </c>
      <c r="R43" s="4">
        <v>2029</v>
      </c>
      <c r="S43" s="4"/>
    </row>
    <row r="44" spans="2:19" x14ac:dyDescent="0.2">
      <c r="B44" t="s">
        <v>0</v>
      </c>
      <c r="E44" s="41">
        <f>E24</f>
        <v>5010</v>
      </c>
      <c r="F44" s="41">
        <f t="shared" ref="F44:M44" si="6">F24</f>
        <v>6910</v>
      </c>
      <c r="G44" s="41">
        <f t="shared" si="6"/>
        <v>9714</v>
      </c>
      <c r="H44" s="41">
        <f t="shared" si="6"/>
        <v>11716</v>
      </c>
      <c r="I44" s="41">
        <f t="shared" si="6"/>
        <v>10918</v>
      </c>
      <c r="J44" s="41">
        <f t="shared" si="6"/>
        <v>16675</v>
      </c>
      <c r="K44" s="41">
        <f t="shared" si="6"/>
        <v>26914</v>
      </c>
      <c r="L44" s="41">
        <f t="shared" si="6"/>
        <v>26974</v>
      </c>
      <c r="M44" s="41">
        <f t="shared" si="6"/>
        <v>60922</v>
      </c>
      <c r="N44" s="16">
        <f ca="1">M44*(1+N45)</f>
        <v>115751.79999999999</v>
      </c>
      <c r="O44" s="16">
        <f t="shared" ref="O44:Q44" ca="1" si="7">N44*(1+O45)</f>
        <v>173048.94099999999</v>
      </c>
      <c r="P44" s="16">
        <f t="shared" ca="1" si="7"/>
        <v>220161.51518725001</v>
      </c>
      <c r="Q44" s="16">
        <f t="shared" ca="1" si="7"/>
        <v>253127.95006760088</v>
      </c>
      <c r="R44" s="16">
        <f ca="1">Q44*(1+R45)</f>
        <v>273974.4606003869</v>
      </c>
    </row>
    <row r="45" spans="2:19" x14ac:dyDescent="0.2">
      <c r="B45" t="s">
        <v>1273</v>
      </c>
      <c r="E45" s="7">
        <f>(E44-'Income Statement'!S3)/'Income Statement'!S3</f>
        <v>7.0055531824006839E-2</v>
      </c>
      <c r="F45" s="7">
        <f>(F44-E44)/E44</f>
        <v>0.37924151696606784</v>
      </c>
      <c r="G45" s="7">
        <f t="shared" ref="G45" si="8">(G44-F44)/F44</f>
        <v>0.4057887120115774</v>
      </c>
      <c r="H45" s="7">
        <f t="shared" ref="H45" si="9">(H44-G44)/G44</f>
        <v>0.20609429689108502</v>
      </c>
      <c r="I45" s="7">
        <f t="shared" ref="I45" si="10">(I44-H44)/H44</f>
        <v>-6.8111983612154314E-2</v>
      </c>
      <c r="J45" s="7">
        <f t="shared" ref="J45" si="11">(J44-I44)/I44</f>
        <v>0.52729437625938813</v>
      </c>
      <c r="K45" s="7">
        <f t="shared" ref="K45" si="12">(K44-J44)/J44</f>
        <v>0.61403298350824587</v>
      </c>
      <c r="L45" s="12">
        <f t="shared" ref="L45" si="13">(L44-K44)/K44</f>
        <v>2.2293230289068887E-3</v>
      </c>
      <c r="M45" s="7">
        <f>(M44-L44)/L44</f>
        <v>1.2585452658115222</v>
      </c>
      <c r="N45" s="7">
        <f ca="1">OFFSET(N45,$D12,0)</f>
        <v>0.9</v>
      </c>
      <c r="O45" s="7">
        <f ca="1">OFFSET(O45,$D12,0)</f>
        <v>0.49500000000000005</v>
      </c>
      <c r="P45" s="7">
        <f ca="1">OFFSET(P45,$D12,0)</f>
        <v>0.27225000000000005</v>
      </c>
      <c r="Q45" s="7">
        <f ca="1">OFFSET(Q45,$D12,0)</f>
        <v>0.14973750000000005</v>
      </c>
      <c r="R45" s="7">
        <f ca="1">OFFSET(R45,$D12,0)</f>
        <v>8.235562500000003E-2</v>
      </c>
    </row>
    <row r="46" spans="2:19" x14ac:dyDescent="0.2">
      <c r="B46" t="s">
        <v>1295</v>
      </c>
      <c r="N46" s="14">
        <f>N25</f>
        <v>0.9</v>
      </c>
      <c r="O46" s="14">
        <f>N46*(1+$I$13)</f>
        <v>0.49500000000000005</v>
      </c>
      <c r="P46" s="14">
        <f t="shared" ref="P46:R46" si="14">O46*(1+$I$13)</f>
        <v>0.27225000000000005</v>
      </c>
      <c r="Q46" s="14">
        <f t="shared" si="14"/>
        <v>0.14973750000000005</v>
      </c>
      <c r="R46" s="14">
        <f t="shared" si="14"/>
        <v>8.235562500000003E-2</v>
      </c>
    </row>
    <row r="47" spans="2:19" x14ac:dyDescent="0.2">
      <c r="B47" t="s">
        <v>1293</v>
      </c>
      <c r="N47" s="43">
        <f>N46*(1+$N$12)</f>
        <v>0.96750000000000003</v>
      </c>
      <c r="O47" s="43">
        <f>N47*(1+$N$13)</f>
        <v>0.58050000000000002</v>
      </c>
      <c r="P47" s="43">
        <f t="shared" ref="P47:R47" si="15">O47*(1+$N$13)</f>
        <v>0.3483</v>
      </c>
      <c r="Q47" s="43">
        <f t="shared" si="15"/>
        <v>0.20898</v>
      </c>
      <c r="R47" s="43">
        <f t="shared" si="15"/>
        <v>0.125388</v>
      </c>
    </row>
    <row r="48" spans="2:19" x14ac:dyDescent="0.2">
      <c r="B48" t="s">
        <v>1294</v>
      </c>
      <c r="N48" s="44">
        <f>N46*(1+$S$12)</f>
        <v>1.0349999999999999</v>
      </c>
      <c r="O48" s="44">
        <f>N48*(1+$S$13)</f>
        <v>0.67274999999999996</v>
      </c>
      <c r="P48" s="44">
        <f t="shared" ref="P48:R48" si="16">O48*(1+$S$13)</f>
        <v>0.4372875</v>
      </c>
      <c r="Q48" s="44">
        <f t="shared" si="16"/>
        <v>0.284236875</v>
      </c>
      <c r="R48" s="44">
        <f t="shared" si="16"/>
        <v>0.18475396875</v>
      </c>
    </row>
    <row r="50" spans="2:18" x14ac:dyDescent="0.2">
      <c r="B50" t="s">
        <v>10</v>
      </c>
      <c r="E50" s="41">
        <f>E27</f>
        <v>747</v>
      </c>
      <c r="F50" s="41">
        <f t="shared" ref="F50:M50" si="17">F27</f>
        <v>1934</v>
      </c>
      <c r="G50" s="41">
        <f t="shared" si="17"/>
        <v>3210</v>
      </c>
      <c r="H50" s="41">
        <f t="shared" si="17"/>
        <v>3804</v>
      </c>
      <c r="I50" s="41">
        <f t="shared" si="17"/>
        <v>2846</v>
      </c>
      <c r="J50" s="41">
        <f t="shared" si="17"/>
        <v>4532</v>
      </c>
      <c r="K50" s="41">
        <f t="shared" si="17"/>
        <v>10041</v>
      </c>
      <c r="L50" s="41">
        <f t="shared" si="17"/>
        <v>4224</v>
      </c>
      <c r="M50" s="41">
        <f t="shared" si="17"/>
        <v>32972</v>
      </c>
    </row>
    <row r="51" spans="2:18" x14ac:dyDescent="0.2">
      <c r="B51" t="s">
        <v>13</v>
      </c>
      <c r="E51" s="7">
        <f>E50/E24</f>
        <v>0.14910179640718563</v>
      </c>
      <c r="F51" s="7">
        <f t="shared" ref="F51:M51" si="18">F50/F24</f>
        <v>0.27988422575976846</v>
      </c>
      <c r="G51" s="7">
        <f t="shared" si="18"/>
        <v>0.33045089561457691</v>
      </c>
      <c r="H51" s="7">
        <f t="shared" si="18"/>
        <v>0.32468419255718678</v>
      </c>
      <c r="I51" s="7">
        <f t="shared" si="18"/>
        <v>0.2606704524638212</v>
      </c>
      <c r="J51" s="7">
        <f t="shared" si="18"/>
        <v>0.27178410794602698</v>
      </c>
      <c r="K51" s="7">
        <f t="shared" si="18"/>
        <v>0.37307720888756779</v>
      </c>
      <c r="L51" s="7">
        <f t="shared" si="18"/>
        <v>0.1565952398606065</v>
      </c>
      <c r="M51" s="7">
        <f t="shared" si="18"/>
        <v>0.54121663766783756</v>
      </c>
    </row>
    <row r="52" spans="2:18" x14ac:dyDescent="0.2">
      <c r="B52" t="s">
        <v>1274</v>
      </c>
      <c r="N52" s="15"/>
      <c r="O52" s="15"/>
      <c r="P52" s="15"/>
      <c r="Q52" s="15"/>
      <c r="R52" s="15"/>
    </row>
    <row r="53" spans="2:18" x14ac:dyDescent="0.2">
      <c r="B53" t="s">
        <v>1275</v>
      </c>
      <c r="N53" s="15"/>
      <c r="O53" s="15"/>
      <c r="P53" s="15"/>
      <c r="Q53" s="15"/>
      <c r="R53" s="15"/>
    </row>
    <row r="54" spans="2:18" x14ac:dyDescent="0.2">
      <c r="B54" t="s">
        <v>1276</v>
      </c>
      <c r="N54" s="15"/>
      <c r="O54" s="15"/>
      <c r="P54" s="15"/>
      <c r="Q54" s="15"/>
      <c r="R54" s="15"/>
    </row>
    <row r="56" spans="2:18" x14ac:dyDescent="0.2">
      <c r="B56" t="s">
        <v>1277</v>
      </c>
    </row>
    <row r="57" spans="2:18" x14ac:dyDescent="0.2">
      <c r="B57" t="s">
        <v>1278</v>
      </c>
      <c r="N57" s="15"/>
      <c r="O57" s="15"/>
      <c r="P57" s="15"/>
      <c r="Q57" s="15"/>
      <c r="R57" s="15"/>
    </row>
    <row r="59" spans="2:18" x14ac:dyDescent="0.2">
      <c r="B59" s="17" t="s">
        <v>1279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1" spans="2:18" x14ac:dyDescent="0.2">
      <c r="B61" t="s">
        <v>11</v>
      </c>
      <c r="E61" s="41">
        <f>E31</f>
        <v>197</v>
      </c>
      <c r="F61" s="41">
        <f t="shared" ref="F61:M61" si="19">F31</f>
        <v>187</v>
      </c>
      <c r="G61" s="41">
        <f t="shared" si="19"/>
        <v>199</v>
      </c>
      <c r="H61" s="41">
        <f t="shared" si="19"/>
        <v>262</v>
      </c>
      <c r="I61" s="41">
        <f t="shared" si="19"/>
        <v>381</v>
      </c>
      <c r="J61" s="41">
        <f t="shared" si="19"/>
        <v>1098</v>
      </c>
      <c r="K61" s="41">
        <f t="shared" si="19"/>
        <v>1174</v>
      </c>
      <c r="L61" s="41">
        <f t="shared" si="19"/>
        <v>1544</v>
      </c>
      <c r="M61" s="41">
        <f t="shared" si="19"/>
        <v>1508</v>
      </c>
      <c r="N61" s="13">
        <v>1602</v>
      </c>
      <c r="O61" s="13">
        <f t="shared" ref="O61:R61" si="20">O$24*O62</f>
        <v>3241.0503999999992</v>
      </c>
      <c r="P61" s="13">
        <f t="shared" si="20"/>
        <v>4213.3655199999994</v>
      </c>
      <c r="Q61" s="13">
        <f t="shared" si="20"/>
        <v>5266.7068999999992</v>
      </c>
      <c r="R61" s="13">
        <f t="shared" si="20"/>
        <v>6583.3836249999995</v>
      </c>
    </row>
    <row r="62" spans="2:18" x14ac:dyDescent="0.2">
      <c r="B62" t="s">
        <v>1280</v>
      </c>
      <c r="E62" s="7">
        <f>E61/E$24</f>
        <v>3.932135728542914E-2</v>
      </c>
      <c r="F62" s="7">
        <f t="shared" ref="F62:N62" si="21">F61/F$24</f>
        <v>2.7062228654124457E-2</v>
      </c>
      <c r="G62" s="7">
        <f t="shared" si="21"/>
        <v>2.0485896644018942E-2</v>
      </c>
      <c r="H62" s="7">
        <f t="shared" si="21"/>
        <v>2.2362581085694777E-2</v>
      </c>
      <c r="I62" s="7">
        <f t="shared" si="21"/>
        <v>3.4896501190694269E-2</v>
      </c>
      <c r="J62" s="7">
        <f t="shared" si="21"/>
        <v>6.5847076461769113E-2</v>
      </c>
      <c r="K62" s="7">
        <f t="shared" si="21"/>
        <v>4.362042059894479E-2</v>
      </c>
      <c r="L62" s="7">
        <f t="shared" si="21"/>
        <v>5.7240305479350488E-2</v>
      </c>
      <c r="M62" s="7">
        <f t="shared" si="21"/>
        <v>2.4752962804898065E-2</v>
      </c>
      <c r="N62" s="40">
        <f t="shared" si="21"/>
        <v>1.3839957564374811E-2</v>
      </c>
      <c r="O62" s="40">
        <v>0.02</v>
      </c>
      <c r="P62" s="40">
        <v>0.02</v>
      </c>
      <c r="Q62" s="40">
        <v>0.02</v>
      </c>
      <c r="R62" s="40">
        <v>0.02</v>
      </c>
    </row>
    <row r="63" spans="2:18" x14ac:dyDescent="0.2">
      <c r="N63" s="13"/>
      <c r="O63" s="13"/>
      <c r="P63" s="13"/>
      <c r="Q63" s="13"/>
      <c r="R63" s="13"/>
    </row>
    <row r="64" spans="2:18" x14ac:dyDescent="0.2">
      <c r="B64" t="s">
        <v>12</v>
      </c>
      <c r="E64" s="41">
        <f>E34</f>
        <v>86</v>
      </c>
      <c r="F64" s="41">
        <f t="shared" ref="F64:M64" si="22">F34</f>
        <v>176</v>
      </c>
      <c r="G64" s="41">
        <f t="shared" si="22"/>
        <v>593</v>
      </c>
      <c r="H64" s="41">
        <f t="shared" si="22"/>
        <v>600</v>
      </c>
      <c r="I64" s="41">
        <f t="shared" si="22"/>
        <v>489</v>
      </c>
      <c r="J64" s="41">
        <f t="shared" si="22"/>
        <v>1128</v>
      </c>
      <c r="K64" s="41">
        <f t="shared" si="22"/>
        <v>976</v>
      </c>
      <c r="L64" s="41">
        <f t="shared" si="22"/>
        <v>1833</v>
      </c>
      <c r="M64" s="41">
        <f t="shared" si="22"/>
        <v>1069</v>
      </c>
      <c r="N64" s="13">
        <v>1878</v>
      </c>
      <c r="O64" s="13">
        <f t="shared" ref="O64" si="23">O$24*O65</f>
        <v>3241.0503999999992</v>
      </c>
      <c r="P64" s="13">
        <f t="shared" ref="P64" si="24">P$24*P65</f>
        <v>4213.3655199999994</v>
      </c>
      <c r="Q64" s="13">
        <f t="shared" ref="Q64" si="25">Q$24*Q65</f>
        <v>5266.7068999999992</v>
      </c>
      <c r="R64" s="13">
        <f t="shared" ref="R64" si="26">R$24*R65</f>
        <v>6583.3836249999995</v>
      </c>
    </row>
    <row r="65" spans="2:18" x14ac:dyDescent="0.2">
      <c r="B65" t="s">
        <v>13</v>
      </c>
      <c r="E65" s="7">
        <f>E64/E$24</f>
        <v>1.716566866267465E-2</v>
      </c>
      <c r="F65" s="7">
        <f t="shared" ref="F65" si="27">F64/F$24</f>
        <v>2.5470332850940667E-2</v>
      </c>
      <c r="G65" s="7">
        <f t="shared" ref="G65" si="28">G64/G$24</f>
        <v>6.1045913115091617E-2</v>
      </c>
      <c r="H65" s="7">
        <f t="shared" ref="H65" si="29">H64/H$24</f>
        <v>5.1212017753499491E-2</v>
      </c>
      <c r="I65" s="7">
        <f t="shared" ref="I65" si="30">I64/I$24</f>
        <v>4.478842278805642E-2</v>
      </c>
      <c r="J65" s="7">
        <f>J64/J$24</f>
        <v>6.7646176911544231E-2</v>
      </c>
      <c r="K65" s="7">
        <f t="shared" ref="K65" si="31">K64/K$24</f>
        <v>3.6263654603552055E-2</v>
      </c>
      <c r="L65" s="7">
        <f t="shared" ref="L65" si="32">L64/L$24</f>
        <v>6.7954326388373995E-2</v>
      </c>
      <c r="M65" s="7">
        <f t="shared" ref="M65:N65" si="33">M64/M$24</f>
        <v>1.7547027346442992E-2</v>
      </c>
      <c r="N65" s="40">
        <f t="shared" si="33"/>
        <v>1.6224369729023653E-2</v>
      </c>
      <c r="O65" s="40">
        <v>0.02</v>
      </c>
      <c r="P65" s="40">
        <v>0.02</v>
      </c>
      <c r="Q65" s="40">
        <v>0.02</v>
      </c>
      <c r="R65" s="40">
        <v>0.02</v>
      </c>
    </row>
    <row r="66" spans="2:18" x14ac:dyDescent="0.2">
      <c r="N66" s="13"/>
      <c r="O66" s="13"/>
      <c r="P66" s="13"/>
      <c r="Q66" s="13"/>
      <c r="R66" s="13"/>
    </row>
    <row r="67" spans="2:18" x14ac:dyDescent="0.2">
      <c r="B67" t="s">
        <v>1281</v>
      </c>
      <c r="E67" s="41">
        <f>E37</f>
        <v>51</v>
      </c>
      <c r="F67" s="41">
        <f t="shared" ref="F67:M67" si="34">F37</f>
        <v>679</v>
      </c>
      <c r="G67" s="41">
        <f t="shared" si="34"/>
        <v>-185</v>
      </c>
      <c r="H67" s="41">
        <f t="shared" si="34"/>
        <v>857</v>
      </c>
      <c r="I67" s="41">
        <f t="shared" si="34"/>
        <v>-717</v>
      </c>
      <c r="J67" s="41">
        <f t="shared" si="34"/>
        <v>703</v>
      </c>
      <c r="K67" s="41">
        <f t="shared" si="34"/>
        <v>3363</v>
      </c>
      <c r="L67" s="41">
        <f t="shared" si="34"/>
        <v>2207</v>
      </c>
      <c r="M67" s="41">
        <f t="shared" si="34"/>
        <v>3722</v>
      </c>
      <c r="N67" s="13">
        <f>N$24*N68</f>
        <v>4630.0719999999992</v>
      </c>
      <c r="O67" s="13">
        <f t="shared" ref="O67" si="35">O$24*O68</f>
        <v>6482.1007999999983</v>
      </c>
      <c r="P67" s="13">
        <f t="shared" ref="P67" si="36">P$24*P68</f>
        <v>8426.7310399999988</v>
      </c>
      <c r="Q67" s="13">
        <f t="shared" ref="Q67" si="37">Q$24*Q68</f>
        <v>10533.413799999998</v>
      </c>
      <c r="R67" s="13">
        <f t="shared" ref="R67" si="38">R$24*R68</f>
        <v>13166.767249999999</v>
      </c>
    </row>
    <row r="68" spans="2:18" x14ac:dyDescent="0.2">
      <c r="B68" t="s">
        <v>1282</v>
      </c>
      <c r="E68" s="19">
        <v>0.04</v>
      </c>
      <c r="F68" s="19">
        <v>0.03</v>
      </c>
      <c r="G68" s="19">
        <v>0.02</v>
      </c>
      <c r="H68" s="19">
        <v>0.02</v>
      </c>
      <c r="I68" s="19">
        <v>0.03</v>
      </c>
      <c r="J68" s="19">
        <v>7.0000000000000007E-2</v>
      </c>
      <c r="K68" s="19">
        <v>0.04</v>
      </c>
      <c r="L68" s="19">
        <v>0.06</v>
      </c>
      <c r="M68" s="19">
        <v>0.02</v>
      </c>
      <c r="N68" s="40">
        <v>0.04</v>
      </c>
      <c r="O68" s="40">
        <v>0.04</v>
      </c>
      <c r="P68" s="40">
        <v>0.04</v>
      </c>
      <c r="Q68" s="40">
        <v>0.04</v>
      </c>
      <c r="R68" s="40">
        <v>0.04</v>
      </c>
    </row>
    <row r="70" spans="2:18" x14ac:dyDescent="0.2">
      <c r="B70" s="20" t="s">
        <v>1283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2:18" x14ac:dyDescent="0.2">
      <c r="B71" s="22" t="s">
        <v>1284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3" spans="2:18" x14ac:dyDescent="0.2">
      <c r="B73" t="s">
        <v>1285</v>
      </c>
      <c r="N73">
        <v>1</v>
      </c>
      <c r="O73">
        <v>2</v>
      </c>
      <c r="P73">
        <v>3</v>
      </c>
      <c r="Q73">
        <v>4</v>
      </c>
      <c r="R73">
        <v>5</v>
      </c>
    </row>
    <row r="74" spans="2:18" x14ac:dyDescent="0.2">
      <c r="B74" t="s">
        <v>1286</v>
      </c>
    </row>
    <row r="76" spans="2:18" x14ac:dyDescent="0.2">
      <c r="B76" t="s">
        <v>1287</v>
      </c>
    </row>
    <row r="77" spans="2:18" x14ac:dyDescent="0.2">
      <c r="B77" t="s">
        <v>1288</v>
      </c>
    </row>
    <row r="78" spans="2:18" x14ac:dyDescent="0.2">
      <c r="B78" t="s">
        <v>1289</v>
      </c>
    </row>
    <row r="79" spans="2:18" x14ac:dyDescent="0.2">
      <c r="B79" t="s">
        <v>1290</v>
      </c>
    </row>
    <row r="80" spans="2:18" x14ac:dyDescent="0.2">
      <c r="B80" t="s">
        <v>1291</v>
      </c>
    </row>
    <row r="81" spans="2:2" x14ac:dyDescent="0.2">
      <c r="B81" t="s">
        <v>1292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C3F-8C96-B446-AEB7-D6596641F75A}">
  <dimension ref="B2:D20"/>
  <sheetViews>
    <sheetView workbookViewId="0">
      <selection activeCell="G12" sqref="G12"/>
    </sheetView>
  </sheetViews>
  <sheetFormatPr baseColWidth="10" defaultRowHeight="16" x14ac:dyDescent="0.2"/>
  <cols>
    <col min="1" max="1" width="3.83203125" customWidth="1"/>
    <col min="2" max="2" width="20.1640625" customWidth="1"/>
    <col min="4" max="4" width="23.33203125" customWidth="1"/>
  </cols>
  <sheetData>
    <row r="2" spans="2:4" x14ac:dyDescent="0.2">
      <c r="B2" s="24" t="s">
        <v>1296</v>
      </c>
      <c r="C2" s="25"/>
      <c r="D2" s="25"/>
    </row>
    <row r="3" spans="2:4" x14ac:dyDescent="0.2">
      <c r="B3" s="26" t="s">
        <v>1297</v>
      </c>
      <c r="D3" s="27">
        <v>3.8100000000000002E-2</v>
      </c>
    </row>
    <row r="4" spans="2:4" x14ac:dyDescent="0.2">
      <c r="B4" s="26" t="s">
        <v>1298</v>
      </c>
      <c r="D4" s="28">
        <v>3.7400000000000003E-2</v>
      </c>
    </row>
    <row r="5" spans="2:4" x14ac:dyDescent="0.2">
      <c r="B5" s="26"/>
      <c r="D5" s="29"/>
    </row>
    <row r="6" spans="2:4" x14ac:dyDescent="0.2">
      <c r="B6" s="26" t="s">
        <v>1299</v>
      </c>
      <c r="D6" s="27">
        <f>AVERAGE(D3:D4)</f>
        <v>3.7750000000000006E-2</v>
      </c>
    </row>
    <row r="7" spans="2:4" x14ac:dyDescent="0.2">
      <c r="B7" s="26" t="s">
        <v>1300</v>
      </c>
      <c r="D7" s="29">
        <v>0.71</v>
      </c>
    </row>
    <row r="8" spans="2:4" x14ac:dyDescent="0.2">
      <c r="B8" s="26" t="s">
        <v>1301</v>
      </c>
      <c r="D8" s="30">
        <v>5.5E-2</v>
      </c>
    </row>
    <row r="9" spans="2:4" x14ac:dyDescent="0.2">
      <c r="B9" s="17" t="s">
        <v>1302</v>
      </c>
      <c r="C9" s="18"/>
      <c r="D9" s="31">
        <f>D6+D7*(D8)</f>
        <v>7.6800000000000007E-2</v>
      </c>
    </row>
    <row r="10" spans="2:4" x14ac:dyDescent="0.2">
      <c r="B10" s="26"/>
      <c r="D10" s="29"/>
    </row>
    <row r="11" spans="2:4" x14ac:dyDescent="0.2">
      <c r="B11" s="26" t="s">
        <v>1303</v>
      </c>
      <c r="D11" s="32">
        <v>0.15</v>
      </c>
    </row>
    <row r="12" spans="2:4" x14ac:dyDescent="0.2">
      <c r="B12" s="26" t="s">
        <v>1304</v>
      </c>
      <c r="D12" s="33">
        <v>3416000000000</v>
      </c>
    </row>
    <row r="13" spans="2:4" x14ac:dyDescent="0.2">
      <c r="B13" s="26" t="s">
        <v>1305</v>
      </c>
      <c r="D13" s="34">
        <f>'[1]Balance Sheet'!B2</f>
        <v>3449100000</v>
      </c>
    </row>
    <row r="14" spans="2:4" x14ac:dyDescent="0.2">
      <c r="B14" s="26" t="s">
        <v>1306</v>
      </c>
      <c r="D14" s="35">
        <f>'[1]Balance Sheet'!B65</f>
        <v>51463200000</v>
      </c>
    </row>
    <row r="15" spans="2:4" x14ac:dyDescent="0.2">
      <c r="B15" s="17" t="s">
        <v>1307</v>
      </c>
      <c r="C15" s="18"/>
      <c r="D15" s="36">
        <f>D12-D13+D14</f>
        <v>3464014100000</v>
      </c>
    </row>
    <row r="16" spans="2:4" x14ac:dyDescent="0.2">
      <c r="B16" s="26"/>
      <c r="D16" s="29"/>
    </row>
    <row r="17" spans="2:4" x14ac:dyDescent="0.2">
      <c r="B17" s="26" t="s">
        <v>1308</v>
      </c>
      <c r="D17" s="37">
        <f>D14</f>
        <v>51463200000</v>
      </c>
    </row>
    <row r="18" spans="2:4" x14ac:dyDescent="0.2">
      <c r="B18" s="26" t="s">
        <v>1309</v>
      </c>
      <c r="D18" s="38">
        <v>4.5499999999999999E-2</v>
      </c>
    </row>
    <row r="19" spans="2:4" x14ac:dyDescent="0.2">
      <c r="B19" s="26"/>
      <c r="D19" s="29"/>
    </row>
    <row r="20" spans="2:4" x14ac:dyDescent="0.2">
      <c r="B20" s="22" t="s">
        <v>1265</v>
      </c>
      <c r="C20" s="23"/>
      <c r="D20" s="39">
        <f>(D15/(D15+D17))*D9+(D17/(D15+D17))*D18*(1-D11)</f>
        <v>7.6241886738964301E-2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7DDB-448F-FB4E-92E8-0ABA36E9F720}">
  <dimension ref="A1:AB24"/>
  <sheetViews>
    <sheetView workbookViewId="0">
      <selection activeCell="B3" sqref="B3"/>
    </sheetView>
  </sheetViews>
  <sheetFormatPr baseColWidth="10" defaultColWidth="18.5" defaultRowHeight="15" x14ac:dyDescent="0.2"/>
  <cols>
    <col min="1" max="1" width="32.5" style="5" customWidth="1"/>
    <col min="2" max="2" width="18.5" style="5"/>
    <col min="3" max="18" width="18.5" style="5" hidden="1" customWidth="1"/>
    <col min="19" max="19" width="18.5" style="5" customWidth="1"/>
    <col min="20" max="16384" width="18.5" style="5"/>
  </cols>
  <sheetData>
    <row r="1" spans="1:28" x14ac:dyDescent="0.2">
      <c r="A1" s="6" t="s">
        <v>427</v>
      </c>
      <c r="B1" s="6" t="s">
        <v>426</v>
      </c>
      <c r="C1" s="6" t="s">
        <v>400</v>
      </c>
      <c r="D1" s="6" t="s">
        <v>401</v>
      </c>
      <c r="E1" s="6" t="s">
        <v>402</v>
      </c>
      <c r="F1" s="6" t="s">
        <v>403</v>
      </c>
      <c r="G1" s="6" t="s">
        <v>404</v>
      </c>
      <c r="H1" s="6" t="s">
        <v>405</v>
      </c>
      <c r="I1" s="6" t="s">
        <v>406</v>
      </c>
      <c r="J1" s="6" t="s">
        <v>407</v>
      </c>
      <c r="K1" s="6" t="s">
        <v>408</v>
      </c>
      <c r="L1" s="6" t="s">
        <v>409</v>
      </c>
      <c r="M1" s="6" t="s">
        <v>410</v>
      </c>
      <c r="N1" s="6" t="s">
        <v>411</v>
      </c>
      <c r="O1" s="6" t="s">
        <v>412</v>
      </c>
      <c r="P1" s="6" t="s">
        <v>413</v>
      </c>
      <c r="Q1" s="6" t="s">
        <v>414</v>
      </c>
      <c r="R1" s="6" t="s">
        <v>415</v>
      </c>
      <c r="S1" s="6" t="s">
        <v>416</v>
      </c>
      <c r="T1" s="6" t="s">
        <v>417</v>
      </c>
      <c r="U1" s="6" t="s">
        <v>418</v>
      </c>
      <c r="V1" s="6" t="s">
        <v>419</v>
      </c>
      <c r="W1" s="6" t="s">
        <v>420</v>
      </c>
      <c r="X1" s="6" t="s">
        <v>421</v>
      </c>
      <c r="Y1" s="6" t="s">
        <v>422</v>
      </c>
      <c r="Z1" s="6" t="s">
        <v>423</v>
      </c>
      <c r="AA1" s="6" t="s">
        <v>424</v>
      </c>
      <c r="AB1" s="6" t="s">
        <v>425</v>
      </c>
    </row>
    <row r="2" spans="1:28" x14ac:dyDescent="0.2">
      <c r="A2" s="6" t="s">
        <v>399</v>
      </c>
      <c r="B2" s="6" t="s">
        <v>1</v>
      </c>
      <c r="C2" s="6" t="s">
        <v>373</v>
      </c>
      <c r="D2" s="6" t="s">
        <v>374</v>
      </c>
      <c r="E2" s="6" t="s">
        <v>375</v>
      </c>
      <c r="F2" s="6" t="s">
        <v>376</v>
      </c>
      <c r="G2" s="6" t="s">
        <v>377</v>
      </c>
      <c r="H2" s="6" t="s">
        <v>378</v>
      </c>
      <c r="I2" s="6" t="s">
        <v>379</v>
      </c>
      <c r="J2" s="6" t="s">
        <v>380</v>
      </c>
      <c r="K2" s="6" t="s">
        <v>381</v>
      </c>
      <c r="L2" s="6" t="s">
        <v>382</v>
      </c>
      <c r="M2" s="6" t="s">
        <v>383</v>
      </c>
      <c r="N2" s="6" t="s">
        <v>384</v>
      </c>
      <c r="O2" s="6" t="s">
        <v>385</v>
      </c>
      <c r="P2" s="6" t="s">
        <v>386</v>
      </c>
      <c r="Q2" s="6" t="s">
        <v>387</v>
      </c>
      <c r="R2" s="6" t="s">
        <v>388</v>
      </c>
      <c r="S2" s="6" t="s">
        <v>389</v>
      </c>
      <c r="T2" s="6" t="s">
        <v>390</v>
      </c>
      <c r="U2" s="6" t="s">
        <v>391</v>
      </c>
      <c r="V2" s="6" t="s">
        <v>392</v>
      </c>
      <c r="W2" s="6" t="s">
        <v>393</v>
      </c>
      <c r="X2" s="6" t="s">
        <v>394</v>
      </c>
      <c r="Y2" s="6" t="s">
        <v>395</v>
      </c>
      <c r="Z2" s="6" t="s">
        <v>396</v>
      </c>
      <c r="AA2" s="6" t="s">
        <v>397</v>
      </c>
      <c r="AB2" s="6" t="s">
        <v>398</v>
      </c>
    </row>
    <row r="3" spans="1:28" x14ac:dyDescent="0.2">
      <c r="A3" s="6" t="s">
        <v>0</v>
      </c>
      <c r="B3" s="6" t="s">
        <v>372</v>
      </c>
      <c r="C3" s="6" t="s">
        <v>357</v>
      </c>
      <c r="D3" s="6" t="s">
        <v>358</v>
      </c>
      <c r="E3" s="6" t="s">
        <v>359</v>
      </c>
      <c r="F3" s="6" t="s">
        <v>360</v>
      </c>
      <c r="G3" s="6" t="s">
        <v>361</v>
      </c>
      <c r="H3" s="6" t="s">
        <v>362</v>
      </c>
      <c r="I3" s="6" t="s">
        <v>363</v>
      </c>
      <c r="J3" s="6" t="s">
        <v>301</v>
      </c>
      <c r="K3" s="6" t="s">
        <v>364</v>
      </c>
      <c r="L3" s="6" t="s">
        <v>365</v>
      </c>
      <c r="M3" s="6" t="s">
        <v>366</v>
      </c>
      <c r="N3" s="6" t="s">
        <v>367</v>
      </c>
      <c r="O3" s="6" t="s">
        <v>368</v>
      </c>
      <c r="P3" s="6" t="s">
        <v>369</v>
      </c>
      <c r="Q3" s="6" t="s">
        <v>370</v>
      </c>
      <c r="R3" s="6" t="s">
        <v>371</v>
      </c>
      <c r="S3" s="10">
        <v>4682</v>
      </c>
      <c r="T3" s="10">
        <v>5010</v>
      </c>
      <c r="U3" s="10">
        <v>6910</v>
      </c>
      <c r="V3" s="10">
        <v>9714</v>
      </c>
      <c r="W3" s="10">
        <v>11716</v>
      </c>
      <c r="X3" s="10">
        <v>10918</v>
      </c>
      <c r="Y3" s="10">
        <v>16675</v>
      </c>
      <c r="Z3" s="10">
        <v>26914</v>
      </c>
      <c r="AA3" s="10">
        <v>26974</v>
      </c>
      <c r="AB3" s="10">
        <v>60922</v>
      </c>
    </row>
    <row r="4" spans="1:28" x14ac:dyDescent="0.2">
      <c r="A4" s="6" t="s">
        <v>356</v>
      </c>
      <c r="B4" s="6" t="s">
        <v>355</v>
      </c>
      <c r="C4" s="6" t="s">
        <v>339</v>
      </c>
      <c r="D4" s="6" t="s">
        <v>340</v>
      </c>
      <c r="E4" s="6" t="s">
        <v>341</v>
      </c>
      <c r="F4" s="6" t="s">
        <v>342</v>
      </c>
      <c r="G4" s="6" t="s">
        <v>343</v>
      </c>
      <c r="H4" s="6" t="s">
        <v>344</v>
      </c>
      <c r="I4" s="6" t="s">
        <v>345</v>
      </c>
      <c r="J4" s="6" t="s">
        <v>346</v>
      </c>
      <c r="K4" s="6" t="s">
        <v>347</v>
      </c>
      <c r="L4" s="6" t="s">
        <v>348</v>
      </c>
      <c r="M4" s="6" t="s">
        <v>349</v>
      </c>
      <c r="N4" s="6" t="s">
        <v>350</v>
      </c>
      <c r="O4" s="6" t="s">
        <v>351</v>
      </c>
      <c r="P4" s="6" t="s">
        <v>352</v>
      </c>
      <c r="Q4" s="6" t="s">
        <v>353</v>
      </c>
      <c r="R4" s="6" t="s">
        <v>354</v>
      </c>
      <c r="S4" s="10">
        <v>2082</v>
      </c>
      <c r="T4" s="10">
        <v>2199</v>
      </c>
      <c r="U4" s="10">
        <v>2847</v>
      </c>
      <c r="V4" s="10">
        <v>3892</v>
      </c>
      <c r="W4" s="10">
        <v>4545</v>
      </c>
      <c r="X4" s="10">
        <v>4150</v>
      </c>
      <c r="Y4" s="10">
        <v>6279</v>
      </c>
      <c r="Z4" s="10">
        <v>9439</v>
      </c>
      <c r="AA4" s="10">
        <v>11618</v>
      </c>
      <c r="AB4" s="10">
        <v>16621</v>
      </c>
    </row>
    <row r="5" spans="1:28" x14ac:dyDescent="0.2">
      <c r="A5" s="6" t="s">
        <v>338</v>
      </c>
      <c r="B5" s="6" t="s">
        <v>337</v>
      </c>
      <c r="C5" s="6" t="s">
        <v>322</v>
      </c>
      <c r="D5" s="6" t="s">
        <v>323</v>
      </c>
      <c r="E5" s="6" t="s">
        <v>324</v>
      </c>
      <c r="F5" s="6" t="s">
        <v>325</v>
      </c>
      <c r="G5" s="6" t="s">
        <v>326</v>
      </c>
      <c r="H5" s="6" t="s">
        <v>327</v>
      </c>
      <c r="I5" s="6" t="s">
        <v>328</v>
      </c>
      <c r="J5" s="6" t="s">
        <v>329</v>
      </c>
      <c r="K5" s="6" t="s">
        <v>330</v>
      </c>
      <c r="L5" s="6" t="s">
        <v>331</v>
      </c>
      <c r="M5" s="6" t="s">
        <v>114</v>
      </c>
      <c r="N5" s="6" t="s">
        <v>332</v>
      </c>
      <c r="O5" s="6" t="s">
        <v>333</v>
      </c>
      <c r="P5" s="6" t="s">
        <v>334</v>
      </c>
      <c r="Q5" s="6" t="s">
        <v>335</v>
      </c>
      <c r="R5" s="6" t="s">
        <v>336</v>
      </c>
      <c r="S5" s="10">
        <v>2599</v>
      </c>
      <c r="T5" s="10">
        <v>2811</v>
      </c>
      <c r="U5" s="10">
        <v>4063</v>
      </c>
      <c r="V5" s="10">
        <v>5822</v>
      </c>
      <c r="W5" s="10">
        <v>7171</v>
      </c>
      <c r="X5" s="10">
        <v>6768</v>
      </c>
      <c r="Y5" s="10">
        <v>10396</v>
      </c>
      <c r="Z5" s="10">
        <v>17475</v>
      </c>
      <c r="AA5" s="10">
        <v>15356</v>
      </c>
      <c r="AB5" s="10">
        <v>44301</v>
      </c>
    </row>
    <row r="6" spans="1:28" x14ac:dyDescent="0.2">
      <c r="A6" s="6" t="s">
        <v>321</v>
      </c>
      <c r="B6" s="6" t="s">
        <v>320</v>
      </c>
      <c r="C6" s="6" t="s">
        <v>304</v>
      </c>
      <c r="D6" s="6" t="s">
        <v>305</v>
      </c>
      <c r="E6" s="6" t="s">
        <v>306</v>
      </c>
      <c r="F6" s="6" t="s">
        <v>307</v>
      </c>
      <c r="G6" s="6" t="s">
        <v>308</v>
      </c>
      <c r="H6" s="6" t="s">
        <v>309</v>
      </c>
      <c r="I6" s="6" t="s">
        <v>310</v>
      </c>
      <c r="J6" s="6" t="s">
        <v>311</v>
      </c>
      <c r="K6" s="6" t="s">
        <v>312</v>
      </c>
      <c r="L6" s="6" t="s">
        <v>313</v>
      </c>
      <c r="M6" s="6" t="s">
        <v>314</v>
      </c>
      <c r="N6" s="6" t="s">
        <v>315</v>
      </c>
      <c r="O6" s="6" t="s">
        <v>316</v>
      </c>
      <c r="P6" s="6" t="s">
        <v>317</v>
      </c>
      <c r="Q6" s="6" t="s">
        <v>318</v>
      </c>
      <c r="R6" s="6" t="s">
        <v>319</v>
      </c>
      <c r="S6" s="10">
        <v>1840</v>
      </c>
      <c r="T6" s="10">
        <v>2064</v>
      </c>
      <c r="U6" s="10">
        <v>2129</v>
      </c>
      <c r="V6" s="10">
        <v>2612</v>
      </c>
      <c r="W6" s="10">
        <v>3367</v>
      </c>
      <c r="X6" s="10">
        <v>3922</v>
      </c>
      <c r="Y6" s="10">
        <v>5864</v>
      </c>
      <c r="Z6" s="10">
        <v>7434</v>
      </c>
      <c r="AA6" s="10">
        <v>11132</v>
      </c>
      <c r="AB6" s="10">
        <v>11329</v>
      </c>
    </row>
    <row r="7" spans="1:28" x14ac:dyDescent="0.2">
      <c r="A7" s="6" t="s">
        <v>303</v>
      </c>
      <c r="B7" s="6" t="s">
        <v>302</v>
      </c>
      <c r="C7" s="6" t="s">
        <v>285</v>
      </c>
      <c r="D7" s="6" t="s">
        <v>286</v>
      </c>
      <c r="E7" s="6" t="s">
        <v>287</v>
      </c>
      <c r="F7" s="6" t="s">
        <v>288</v>
      </c>
      <c r="G7" s="6" t="s">
        <v>289</v>
      </c>
      <c r="H7" s="6" t="s">
        <v>290</v>
      </c>
      <c r="I7" s="6" t="s">
        <v>291</v>
      </c>
      <c r="J7" s="6" t="s">
        <v>292</v>
      </c>
      <c r="K7" s="6" t="s">
        <v>293</v>
      </c>
      <c r="L7" s="6" t="s">
        <v>294</v>
      </c>
      <c r="M7" s="6" t="s">
        <v>295</v>
      </c>
      <c r="N7" s="6" t="s">
        <v>296</v>
      </c>
      <c r="O7" s="6" t="s">
        <v>297</v>
      </c>
      <c r="P7" s="6" t="s">
        <v>298</v>
      </c>
      <c r="Q7" s="6" t="s">
        <v>299</v>
      </c>
      <c r="R7" s="6" t="s">
        <v>300</v>
      </c>
      <c r="S7" s="10">
        <v>1360</v>
      </c>
      <c r="T7" s="10">
        <v>1331</v>
      </c>
      <c r="U7" s="10">
        <v>1463</v>
      </c>
      <c r="V7" s="10">
        <v>1797</v>
      </c>
      <c r="W7" s="10">
        <v>2376</v>
      </c>
      <c r="X7" s="10">
        <v>2829</v>
      </c>
      <c r="Y7" s="10">
        <v>3924</v>
      </c>
      <c r="Z7" s="10">
        <v>5268</v>
      </c>
      <c r="AA7" s="10">
        <v>7339</v>
      </c>
      <c r="AB7" s="10">
        <v>8675</v>
      </c>
    </row>
    <row r="8" spans="1:28" x14ac:dyDescent="0.2">
      <c r="A8" s="6" t="s">
        <v>284</v>
      </c>
      <c r="B8" s="6" t="s">
        <v>283</v>
      </c>
      <c r="C8" s="6" t="s">
        <v>266</v>
      </c>
      <c r="D8" s="6" t="s">
        <v>267</v>
      </c>
      <c r="E8" s="6" t="s">
        <v>268</v>
      </c>
      <c r="F8" s="6" t="s">
        <v>269</v>
      </c>
      <c r="G8" s="6" t="s">
        <v>270</v>
      </c>
      <c r="H8" s="6" t="s">
        <v>271</v>
      </c>
      <c r="I8" s="6" t="s">
        <v>272</v>
      </c>
      <c r="J8" s="6" t="s">
        <v>273</v>
      </c>
      <c r="K8" s="6" t="s">
        <v>274</v>
      </c>
      <c r="L8" s="6" t="s">
        <v>275</v>
      </c>
      <c r="M8" s="6" t="s">
        <v>276</v>
      </c>
      <c r="N8" s="6" t="s">
        <v>277</v>
      </c>
      <c r="O8" s="6" t="s">
        <v>278</v>
      </c>
      <c r="P8" s="6" t="s">
        <v>279</v>
      </c>
      <c r="Q8" s="6" t="s">
        <v>280</v>
      </c>
      <c r="R8" s="6" t="s">
        <v>281</v>
      </c>
      <c r="S8" s="9">
        <v>480.8</v>
      </c>
      <c r="T8" s="9">
        <v>602</v>
      </c>
      <c r="U8" s="9">
        <v>663</v>
      </c>
      <c r="V8" s="9">
        <v>815</v>
      </c>
      <c r="W8" s="9">
        <v>991</v>
      </c>
      <c r="X8" s="10">
        <v>1093</v>
      </c>
      <c r="Y8" s="10">
        <v>1940</v>
      </c>
      <c r="Z8" s="10">
        <v>2166</v>
      </c>
      <c r="AA8" s="10">
        <v>2440</v>
      </c>
      <c r="AB8" s="10">
        <v>2654</v>
      </c>
    </row>
    <row r="9" spans="1:28" x14ac:dyDescent="0.2">
      <c r="A9" s="6" t="s">
        <v>265</v>
      </c>
      <c r="B9" s="6" t="s">
        <v>54</v>
      </c>
      <c r="C9" s="6" t="s">
        <v>98</v>
      </c>
      <c r="D9" s="6" t="s">
        <v>99</v>
      </c>
      <c r="E9" s="6" t="s">
        <v>100</v>
      </c>
      <c r="F9" s="6" t="s">
        <v>259</v>
      </c>
      <c r="G9" s="6" t="s">
        <v>54</v>
      </c>
      <c r="H9" s="6" t="s">
        <v>260</v>
      </c>
      <c r="I9" s="6" t="s">
        <v>54</v>
      </c>
      <c r="J9" s="6" t="s">
        <v>261</v>
      </c>
      <c r="K9" s="6" t="s">
        <v>54</v>
      </c>
      <c r="L9" s="6" t="s">
        <v>54</v>
      </c>
      <c r="M9" s="6" t="s">
        <v>262</v>
      </c>
      <c r="N9" s="6" t="s">
        <v>54</v>
      </c>
      <c r="O9" s="6" t="s">
        <v>263</v>
      </c>
      <c r="P9" s="6" t="s">
        <v>54</v>
      </c>
      <c r="Q9" s="6" t="s">
        <v>54</v>
      </c>
      <c r="R9" s="6" t="s">
        <v>54</v>
      </c>
      <c r="S9" s="9">
        <v>0</v>
      </c>
      <c r="T9" s="9">
        <v>131</v>
      </c>
      <c r="U9" s="9">
        <v>3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10">
        <v>1353</v>
      </c>
      <c r="AB9" s="9">
        <v>0</v>
      </c>
    </row>
    <row r="10" spans="1:28" x14ac:dyDescent="0.2">
      <c r="A10" s="6" t="s">
        <v>258</v>
      </c>
      <c r="B10" s="6" t="s">
        <v>257</v>
      </c>
      <c r="C10" s="6" t="s">
        <v>241</v>
      </c>
      <c r="D10" s="6" t="s">
        <v>242</v>
      </c>
      <c r="E10" s="6" t="s">
        <v>243</v>
      </c>
      <c r="F10" s="6" t="s">
        <v>244</v>
      </c>
      <c r="G10" s="6" t="s">
        <v>245</v>
      </c>
      <c r="H10" s="6" t="s">
        <v>246</v>
      </c>
      <c r="I10" s="6" t="s">
        <v>247</v>
      </c>
      <c r="J10" s="6" t="s">
        <v>248</v>
      </c>
      <c r="K10" s="6" t="s">
        <v>249</v>
      </c>
      <c r="L10" s="6" t="s">
        <v>250</v>
      </c>
      <c r="M10" s="6" t="s">
        <v>251</v>
      </c>
      <c r="N10" s="6" t="s">
        <v>252</v>
      </c>
      <c r="O10" s="6" t="s">
        <v>253</v>
      </c>
      <c r="P10" s="6" t="s">
        <v>254</v>
      </c>
      <c r="Q10" s="6" t="s">
        <v>255</v>
      </c>
      <c r="R10" s="6" t="s">
        <v>256</v>
      </c>
      <c r="S10" s="9">
        <v>759</v>
      </c>
      <c r="T10" s="9">
        <v>747</v>
      </c>
      <c r="U10" s="10">
        <v>1934</v>
      </c>
      <c r="V10" s="10">
        <v>3210</v>
      </c>
      <c r="W10" s="10">
        <v>3804</v>
      </c>
      <c r="X10" s="10">
        <v>2846</v>
      </c>
      <c r="Y10" s="10">
        <v>4532</v>
      </c>
      <c r="Z10" s="10">
        <v>10041</v>
      </c>
      <c r="AA10" s="10">
        <v>4224</v>
      </c>
      <c r="AB10" s="10">
        <v>32972</v>
      </c>
    </row>
    <row r="11" spans="1:28" x14ac:dyDescent="0.2">
      <c r="A11" s="6" t="s">
        <v>240</v>
      </c>
      <c r="B11" s="6" t="s">
        <v>239</v>
      </c>
      <c r="C11" s="6" t="s">
        <v>54</v>
      </c>
      <c r="D11" s="6" t="s">
        <v>54</v>
      </c>
      <c r="E11" s="6" t="s">
        <v>54</v>
      </c>
      <c r="F11" s="6" t="s">
        <v>226</v>
      </c>
      <c r="G11" s="6" t="s">
        <v>54</v>
      </c>
      <c r="H11" s="6" t="s">
        <v>227</v>
      </c>
      <c r="I11" s="6" t="s">
        <v>228</v>
      </c>
      <c r="J11" s="6" t="s">
        <v>229</v>
      </c>
      <c r="K11" s="6" t="s">
        <v>230</v>
      </c>
      <c r="L11" s="6" t="s">
        <v>54</v>
      </c>
      <c r="M11" s="6" t="s">
        <v>231</v>
      </c>
      <c r="N11" s="6" t="s">
        <v>232</v>
      </c>
      <c r="O11" s="6" t="s">
        <v>233</v>
      </c>
      <c r="P11" s="6" t="s">
        <v>234</v>
      </c>
      <c r="Q11" s="6" t="s">
        <v>235</v>
      </c>
      <c r="R11" s="6" t="s">
        <v>236</v>
      </c>
      <c r="S11" s="9">
        <v>-18.04</v>
      </c>
      <c r="T11" s="9">
        <v>-8</v>
      </c>
      <c r="U11" s="9">
        <v>-4</v>
      </c>
      <c r="V11" s="9">
        <v>8</v>
      </c>
      <c r="W11" s="9">
        <v>78</v>
      </c>
      <c r="X11" s="9">
        <v>126</v>
      </c>
      <c r="Y11" s="9">
        <v>-127</v>
      </c>
      <c r="Z11" s="9">
        <v>-207</v>
      </c>
      <c r="AA11" s="9">
        <v>5</v>
      </c>
      <c r="AB11" s="9">
        <v>609</v>
      </c>
    </row>
    <row r="12" spans="1:28" x14ac:dyDescent="0.2">
      <c r="A12" s="6" t="s">
        <v>225</v>
      </c>
      <c r="B12" s="6" t="s">
        <v>224</v>
      </c>
      <c r="C12" s="6" t="s">
        <v>54</v>
      </c>
      <c r="D12" s="6" t="s">
        <v>54</v>
      </c>
      <c r="E12" s="6" t="s">
        <v>54</v>
      </c>
      <c r="F12" s="6" t="s">
        <v>54</v>
      </c>
      <c r="G12" s="6" t="s">
        <v>54</v>
      </c>
      <c r="H12" s="6" t="s">
        <v>212</v>
      </c>
      <c r="I12" s="6" t="s">
        <v>213</v>
      </c>
      <c r="J12" s="6" t="s">
        <v>214</v>
      </c>
      <c r="K12" s="6" t="s">
        <v>215</v>
      </c>
      <c r="L12" s="6" t="s">
        <v>54</v>
      </c>
      <c r="M12" s="6" t="s">
        <v>216</v>
      </c>
      <c r="N12" s="6" t="s">
        <v>217</v>
      </c>
      <c r="O12" s="6" t="s">
        <v>218</v>
      </c>
      <c r="P12" s="6" t="s">
        <v>219</v>
      </c>
      <c r="Q12" s="6" t="s">
        <v>220</v>
      </c>
      <c r="R12" s="6" t="s">
        <v>221</v>
      </c>
      <c r="S12" s="9">
        <v>28.09</v>
      </c>
      <c r="T12" s="9">
        <v>39</v>
      </c>
      <c r="U12" s="9">
        <v>54</v>
      </c>
      <c r="V12" s="9">
        <v>69</v>
      </c>
      <c r="W12" s="9">
        <v>136</v>
      </c>
      <c r="X12" s="9">
        <v>178</v>
      </c>
      <c r="Y12" s="9">
        <v>57</v>
      </c>
      <c r="Z12" s="9">
        <v>29</v>
      </c>
      <c r="AA12" s="9">
        <v>267</v>
      </c>
      <c r="AB12" s="9">
        <v>866</v>
      </c>
    </row>
    <row r="13" spans="1:28" x14ac:dyDescent="0.2">
      <c r="A13" s="6" t="s">
        <v>211</v>
      </c>
      <c r="B13" s="6" t="s">
        <v>210</v>
      </c>
      <c r="C13" s="6" t="s">
        <v>54</v>
      </c>
      <c r="D13" s="6" t="s">
        <v>54</v>
      </c>
      <c r="E13" s="6" t="s">
        <v>54</v>
      </c>
      <c r="F13" s="6" t="s">
        <v>196</v>
      </c>
      <c r="G13" s="6" t="s">
        <v>54</v>
      </c>
      <c r="H13" s="6" t="s">
        <v>197</v>
      </c>
      <c r="I13" s="6" t="s">
        <v>198</v>
      </c>
      <c r="J13" s="6" t="s">
        <v>199</v>
      </c>
      <c r="K13" s="6" t="s">
        <v>200</v>
      </c>
      <c r="L13" s="6" t="s">
        <v>54</v>
      </c>
      <c r="M13" s="6" t="s">
        <v>201</v>
      </c>
      <c r="N13" s="6" t="s">
        <v>202</v>
      </c>
      <c r="O13" s="6" t="s">
        <v>203</v>
      </c>
      <c r="P13" s="6" t="s">
        <v>204</v>
      </c>
      <c r="Q13" s="6" t="s">
        <v>205</v>
      </c>
      <c r="R13" s="6" t="s">
        <v>206</v>
      </c>
      <c r="S13" s="9">
        <v>46.13</v>
      </c>
      <c r="T13" s="9">
        <v>47</v>
      </c>
      <c r="U13" s="9">
        <v>58</v>
      </c>
      <c r="V13" s="9">
        <v>61</v>
      </c>
      <c r="W13" s="9">
        <v>58</v>
      </c>
      <c r="X13" s="9">
        <v>52</v>
      </c>
      <c r="Y13" s="9">
        <v>184</v>
      </c>
      <c r="Z13" s="9">
        <v>236</v>
      </c>
      <c r="AA13" s="9">
        <v>262</v>
      </c>
      <c r="AB13" s="9">
        <v>257</v>
      </c>
    </row>
    <row r="14" spans="1:28" x14ac:dyDescent="0.2">
      <c r="A14" s="6" t="s">
        <v>195</v>
      </c>
      <c r="B14" s="6" t="s">
        <v>194</v>
      </c>
      <c r="C14" s="6" t="s">
        <v>177</v>
      </c>
      <c r="D14" s="6" t="s">
        <v>178</v>
      </c>
      <c r="E14" s="6" t="s">
        <v>179</v>
      </c>
      <c r="F14" s="6" t="s">
        <v>180</v>
      </c>
      <c r="G14" s="6" t="s">
        <v>181</v>
      </c>
      <c r="H14" s="6" t="s">
        <v>182</v>
      </c>
      <c r="I14" s="6" t="s">
        <v>183</v>
      </c>
      <c r="J14" s="6" t="s">
        <v>184</v>
      </c>
      <c r="K14" s="6" t="s">
        <v>185</v>
      </c>
      <c r="L14" s="6" t="s">
        <v>186</v>
      </c>
      <c r="M14" s="6" t="s">
        <v>187</v>
      </c>
      <c r="N14" s="6" t="s">
        <v>188</v>
      </c>
      <c r="O14" s="6" t="s">
        <v>189</v>
      </c>
      <c r="P14" s="6" t="s">
        <v>190</v>
      </c>
      <c r="Q14" s="6" t="s">
        <v>191</v>
      </c>
      <c r="R14" s="6" t="s">
        <v>192</v>
      </c>
      <c r="S14" s="9">
        <v>13.89</v>
      </c>
      <c r="T14" s="9">
        <v>4</v>
      </c>
      <c r="U14" s="9">
        <v>-25</v>
      </c>
      <c r="V14" s="9">
        <v>-22</v>
      </c>
      <c r="W14" s="9">
        <v>14</v>
      </c>
      <c r="X14" s="9">
        <v>-2</v>
      </c>
      <c r="Y14" s="9">
        <v>4</v>
      </c>
      <c r="Z14" s="9">
        <v>107</v>
      </c>
      <c r="AA14" s="9">
        <v>-48</v>
      </c>
      <c r="AB14" s="9">
        <v>237</v>
      </c>
    </row>
    <row r="15" spans="1:28" x14ac:dyDescent="0.2">
      <c r="A15" s="6" t="s">
        <v>176</v>
      </c>
      <c r="B15" s="6" t="s">
        <v>175</v>
      </c>
      <c r="C15" s="6" t="s">
        <v>159</v>
      </c>
      <c r="D15" s="6" t="s">
        <v>160</v>
      </c>
      <c r="E15" s="6" t="s">
        <v>161</v>
      </c>
      <c r="F15" s="6" t="s">
        <v>162</v>
      </c>
      <c r="G15" s="6" t="s">
        <v>163</v>
      </c>
      <c r="H15" s="6" t="s">
        <v>164</v>
      </c>
      <c r="I15" s="6" t="s">
        <v>165</v>
      </c>
      <c r="J15" s="6" t="s">
        <v>166</v>
      </c>
      <c r="K15" s="6" t="s">
        <v>167</v>
      </c>
      <c r="L15" s="6" t="s">
        <v>168</v>
      </c>
      <c r="M15" s="6" t="s">
        <v>169</v>
      </c>
      <c r="N15" s="6" t="s">
        <v>170</v>
      </c>
      <c r="O15" s="6" t="s">
        <v>171</v>
      </c>
      <c r="P15" s="6" t="s">
        <v>172</v>
      </c>
      <c r="Q15" s="6" t="s">
        <v>173</v>
      </c>
      <c r="R15" s="6" t="s">
        <v>174</v>
      </c>
      <c r="S15" s="9">
        <v>754.8</v>
      </c>
      <c r="T15" s="9">
        <v>743</v>
      </c>
      <c r="U15" s="10">
        <v>1905</v>
      </c>
      <c r="V15" s="10">
        <v>3196</v>
      </c>
      <c r="W15" s="10">
        <v>3896</v>
      </c>
      <c r="X15" s="10">
        <v>2970</v>
      </c>
      <c r="Y15" s="10">
        <v>4409</v>
      </c>
      <c r="Z15" s="10">
        <v>9941</v>
      </c>
      <c r="AA15" s="10">
        <v>4181</v>
      </c>
      <c r="AB15" s="10">
        <v>33818</v>
      </c>
    </row>
    <row r="16" spans="1:28" x14ac:dyDescent="0.2">
      <c r="A16" s="6" t="s">
        <v>158</v>
      </c>
      <c r="B16" s="6" t="s">
        <v>157</v>
      </c>
      <c r="C16" s="6" t="s">
        <v>139</v>
      </c>
      <c r="D16" s="6" t="s">
        <v>140</v>
      </c>
      <c r="E16" s="6" t="s">
        <v>141</v>
      </c>
      <c r="F16" s="6" t="s">
        <v>142</v>
      </c>
      <c r="G16" s="6" t="s">
        <v>143</v>
      </c>
      <c r="H16" s="6" t="s">
        <v>144</v>
      </c>
      <c r="I16" s="6" t="s">
        <v>145</v>
      </c>
      <c r="J16" s="6" t="s">
        <v>146</v>
      </c>
      <c r="K16" s="6" t="s">
        <v>147</v>
      </c>
      <c r="L16" s="6" t="s">
        <v>148</v>
      </c>
      <c r="M16" s="6" t="s">
        <v>149</v>
      </c>
      <c r="N16" s="6" t="s">
        <v>150</v>
      </c>
      <c r="O16" s="6" t="s">
        <v>151</v>
      </c>
      <c r="P16" s="6" t="s">
        <v>152</v>
      </c>
      <c r="Q16" s="6" t="s">
        <v>153</v>
      </c>
      <c r="R16" s="6" t="s">
        <v>154</v>
      </c>
      <c r="S16" s="9">
        <v>124.2</v>
      </c>
      <c r="T16" s="9">
        <v>129</v>
      </c>
      <c r="U16" s="9">
        <v>239</v>
      </c>
      <c r="V16" s="9">
        <v>149</v>
      </c>
      <c r="W16" s="9">
        <v>-245</v>
      </c>
      <c r="X16" s="9">
        <v>174</v>
      </c>
      <c r="Y16" s="9">
        <v>77</v>
      </c>
      <c r="Z16" s="9">
        <v>189</v>
      </c>
      <c r="AA16" s="9">
        <v>-187</v>
      </c>
      <c r="AB16" s="10">
        <v>4058</v>
      </c>
    </row>
    <row r="17" spans="1:28" x14ac:dyDescent="0.2">
      <c r="A17" s="6" t="s">
        <v>138</v>
      </c>
      <c r="B17" s="6" t="s">
        <v>54</v>
      </c>
      <c r="C17" s="6" t="s">
        <v>54</v>
      </c>
      <c r="D17" s="6" t="s">
        <v>54</v>
      </c>
      <c r="E17" s="6" t="s">
        <v>54</v>
      </c>
      <c r="F17" s="6" t="s">
        <v>54</v>
      </c>
      <c r="G17" s="6" t="s">
        <v>54</v>
      </c>
      <c r="H17" s="6" t="s">
        <v>54</v>
      </c>
      <c r="I17" s="6" t="s">
        <v>54</v>
      </c>
      <c r="J17" s="6" t="s">
        <v>54</v>
      </c>
      <c r="K17" s="6" t="s">
        <v>137</v>
      </c>
      <c r="L17" s="6" t="s">
        <v>54</v>
      </c>
      <c r="M17" s="6" t="s">
        <v>54</v>
      </c>
      <c r="N17" s="6" t="s">
        <v>54</v>
      </c>
      <c r="O17" s="6" t="s">
        <v>54</v>
      </c>
      <c r="P17" s="6" t="s">
        <v>54</v>
      </c>
      <c r="Q17" s="6" t="s">
        <v>54</v>
      </c>
      <c r="R17" s="6" t="s">
        <v>54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</row>
    <row r="18" spans="1:28" x14ac:dyDescent="0.2">
      <c r="A18" s="6" t="s">
        <v>136</v>
      </c>
      <c r="B18" s="6" t="s">
        <v>135</v>
      </c>
      <c r="C18" s="6" t="s">
        <v>117</v>
      </c>
      <c r="D18" s="6" t="s">
        <v>118</v>
      </c>
      <c r="E18" s="6" t="s">
        <v>119</v>
      </c>
      <c r="F18" s="6" t="s">
        <v>120</v>
      </c>
      <c r="G18" s="6" t="s">
        <v>121</v>
      </c>
      <c r="H18" s="6" t="s">
        <v>122</v>
      </c>
      <c r="I18" s="6" t="s">
        <v>123</v>
      </c>
      <c r="J18" s="6" t="s">
        <v>124</v>
      </c>
      <c r="K18" s="6" t="s">
        <v>125</v>
      </c>
      <c r="L18" s="6" t="s">
        <v>126</v>
      </c>
      <c r="M18" s="6" t="s">
        <v>127</v>
      </c>
      <c r="N18" s="6" t="s">
        <v>128</v>
      </c>
      <c r="O18" s="6" t="s">
        <v>129</v>
      </c>
      <c r="P18" s="6" t="s">
        <v>130</v>
      </c>
      <c r="Q18" s="6" t="s">
        <v>131</v>
      </c>
      <c r="R18" s="6" t="s">
        <v>132</v>
      </c>
      <c r="S18" s="9">
        <v>630.6</v>
      </c>
      <c r="T18" s="9">
        <v>614</v>
      </c>
      <c r="U18" s="10">
        <v>1666</v>
      </c>
      <c r="V18" s="10">
        <v>3047</v>
      </c>
      <c r="W18" s="10">
        <v>4141</v>
      </c>
      <c r="X18" s="10">
        <v>2796</v>
      </c>
      <c r="Y18" s="10">
        <v>4332</v>
      </c>
      <c r="Z18" s="10">
        <v>9752</v>
      </c>
      <c r="AA18" s="10">
        <v>4368</v>
      </c>
      <c r="AB18" s="10">
        <v>29760</v>
      </c>
    </row>
    <row r="19" spans="1:28" x14ac:dyDescent="0.2">
      <c r="A19" s="6" t="s">
        <v>116</v>
      </c>
      <c r="B19" s="6" t="s">
        <v>115</v>
      </c>
      <c r="C19" s="6" t="s">
        <v>98</v>
      </c>
      <c r="D19" s="6" t="s">
        <v>99</v>
      </c>
      <c r="E19" s="6" t="s">
        <v>100</v>
      </c>
      <c r="F19" s="6" t="s">
        <v>101</v>
      </c>
      <c r="G19" s="6" t="s">
        <v>102</v>
      </c>
      <c r="H19" s="6" t="s">
        <v>103</v>
      </c>
      <c r="I19" s="6" t="s">
        <v>104</v>
      </c>
      <c r="J19" s="6" t="s">
        <v>105</v>
      </c>
      <c r="K19" s="6" t="s">
        <v>106</v>
      </c>
      <c r="L19" s="6" t="s">
        <v>107</v>
      </c>
      <c r="M19" s="6" t="s">
        <v>108</v>
      </c>
      <c r="N19" s="6" t="s">
        <v>109</v>
      </c>
      <c r="O19" s="6" t="s">
        <v>110</v>
      </c>
      <c r="P19" s="6" t="s">
        <v>111</v>
      </c>
      <c r="Q19" s="6" t="s">
        <v>112</v>
      </c>
      <c r="R19" s="6" t="s">
        <v>113</v>
      </c>
      <c r="S19" s="9">
        <v>220.1</v>
      </c>
      <c r="T19" s="9">
        <v>197</v>
      </c>
      <c r="U19" s="9">
        <v>187</v>
      </c>
      <c r="V19" s="9">
        <v>199</v>
      </c>
      <c r="W19" s="9">
        <v>262</v>
      </c>
      <c r="X19" s="9">
        <v>381</v>
      </c>
      <c r="Y19" s="10">
        <v>1098</v>
      </c>
      <c r="Z19" s="10">
        <v>1174</v>
      </c>
      <c r="AA19" s="10">
        <v>1544</v>
      </c>
      <c r="AB19" s="10">
        <v>1508</v>
      </c>
    </row>
    <row r="20" spans="1:28" x14ac:dyDescent="0.2">
      <c r="A20" s="6" t="s">
        <v>97</v>
      </c>
      <c r="B20" s="6" t="s">
        <v>96</v>
      </c>
      <c r="C20" s="6" t="s">
        <v>79</v>
      </c>
      <c r="D20" s="6" t="s">
        <v>80</v>
      </c>
      <c r="E20" s="6" t="s">
        <v>81</v>
      </c>
      <c r="F20" s="6" t="s">
        <v>82</v>
      </c>
      <c r="G20" s="6" t="s">
        <v>83</v>
      </c>
      <c r="H20" s="6" t="s">
        <v>84</v>
      </c>
      <c r="I20" s="6" t="s">
        <v>85</v>
      </c>
      <c r="J20" s="6" t="s">
        <v>86</v>
      </c>
      <c r="K20" s="6" t="s">
        <v>87</v>
      </c>
      <c r="L20" s="6" t="s">
        <v>88</v>
      </c>
      <c r="M20" s="6" t="s">
        <v>89</v>
      </c>
      <c r="N20" s="6" t="s">
        <v>90</v>
      </c>
      <c r="O20" s="6" t="s">
        <v>91</v>
      </c>
      <c r="P20" s="6" t="s">
        <v>92</v>
      </c>
      <c r="Q20" s="6" t="s">
        <v>93</v>
      </c>
      <c r="R20" s="6" t="s">
        <v>94</v>
      </c>
      <c r="S20" s="9">
        <v>979.1</v>
      </c>
      <c r="T20" s="9">
        <v>944</v>
      </c>
      <c r="U20" s="10">
        <v>2121</v>
      </c>
      <c r="V20" s="10">
        <v>3409</v>
      </c>
      <c r="W20" s="10">
        <v>4066</v>
      </c>
      <c r="X20" s="10">
        <v>3227</v>
      </c>
      <c r="Y20" s="10">
        <v>5630</v>
      </c>
      <c r="Z20" s="10">
        <v>11215</v>
      </c>
      <c r="AA20" s="10">
        <v>5768</v>
      </c>
      <c r="AB20" s="10">
        <v>34480</v>
      </c>
    </row>
    <row r="21" spans="1:28" x14ac:dyDescent="0.2">
      <c r="A21" s="6" t="s">
        <v>78</v>
      </c>
      <c r="B21" s="6" t="s">
        <v>77</v>
      </c>
      <c r="C21" s="6" t="s">
        <v>69</v>
      </c>
      <c r="D21" s="6" t="s">
        <v>70</v>
      </c>
      <c r="E21" s="6" t="s">
        <v>71</v>
      </c>
      <c r="F21" s="6" t="s">
        <v>72</v>
      </c>
      <c r="G21" s="6" t="s">
        <v>56</v>
      </c>
      <c r="H21" s="6" t="s">
        <v>58</v>
      </c>
      <c r="I21" s="6" t="s">
        <v>56</v>
      </c>
      <c r="J21" s="6" t="s">
        <v>73</v>
      </c>
      <c r="K21" s="6" t="s">
        <v>74</v>
      </c>
      <c r="L21" s="6" t="s">
        <v>75</v>
      </c>
      <c r="M21" s="6" t="s">
        <v>62</v>
      </c>
      <c r="N21" s="6" t="s">
        <v>63</v>
      </c>
      <c r="O21" s="6" t="s">
        <v>64</v>
      </c>
      <c r="P21" s="6" t="s">
        <v>65</v>
      </c>
      <c r="Q21" s="6" t="s">
        <v>66</v>
      </c>
      <c r="R21" s="6" t="s">
        <v>60</v>
      </c>
      <c r="S21" s="9">
        <v>2.8000000000000001E-2</v>
      </c>
      <c r="T21" s="9">
        <v>2.8000000000000001E-2</v>
      </c>
      <c r="U21" s="9">
        <v>7.6999999999999999E-2</v>
      </c>
      <c r="V21" s="9">
        <v>0.13</v>
      </c>
      <c r="W21" s="9">
        <v>0.17</v>
      </c>
      <c r="X21" s="9">
        <v>0.12</v>
      </c>
      <c r="Y21" s="9">
        <v>0.18</v>
      </c>
      <c r="Z21" s="9">
        <v>0.39</v>
      </c>
      <c r="AA21" s="9">
        <v>0.18</v>
      </c>
      <c r="AB21" s="9">
        <v>1.21</v>
      </c>
    </row>
    <row r="22" spans="1:28" x14ac:dyDescent="0.2">
      <c r="A22" s="6" t="s">
        <v>68</v>
      </c>
      <c r="B22" s="6" t="s">
        <v>67</v>
      </c>
      <c r="C22" s="6" t="s">
        <v>54</v>
      </c>
      <c r="D22" s="6" t="s">
        <v>55</v>
      </c>
      <c r="E22" s="6" t="s">
        <v>56</v>
      </c>
      <c r="F22" s="6" t="s">
        <v>57</v>
      </c>
      <c r="G22" s="6" t="s">
        <v>56</v>
      </c>
      <c r="H22" s="6" t="s">
        <v>58</v>
      </c>
      <c r="I22" s="6" t="s">
        <v>58</v>
      </c>
      <c r="J22" s="6" t="s">
        <v>59</v>
      </c>
      <c r="K22" s="6" t="s">
        <v>60</v>
      </c>
      <c r="L22" s="6" t="s">
        <v>61</v>
      </c>
      <c r="M22" s="6" t="s">
        <v>62</v>
      </c>
      <c r="N22" s="6" t="s">
        <v>63</v>
      </c>
      <c r="O22" s="6" t="s">
        <v>64</v>
      </c>
      <c r="P22" s="6" t="s">
        <v>65</v>
      </c>
      <c r="Q22" s="6" t="s">
        <v>66</v>
      </c>
      <c r="R22" s="6" t="s">
        <v>60</v>
      </c>
      <c r="S22" s="9">
        <v>2.8000000000000001E-2</v>
      </c>
      <c r="T22" s="9">
        <v>2.7E-2</v>
      </c>
      <c r="U22" s="9">
        <v>6.4000000000000001E-2</v>
      </c>
      <c r="V22" s="9">
        <v>0.12</v>
      </c>
      <c r="W22" s="9">
        <v>0.17</v>
      </c>
      <c r="X22" s="9">
        <v>0.11</v>
      </c>
      <c r="Y22" s="9">
        <v>0.17</v>
      </c>
      <c r="Z22" s="9">
        <v>0.39</v>
      </c>
      <c r="AA22" s="9">
        <v>0.17</v>
      </c>
      <c r="AB22" s="9">
        <v>1.19</v>
      </c>
    </row>
    <row r="23" spans="1:28" x14ac:dyDescent="0.2">
      <c r="A23" s="6" t="s">
        <v>53</v>
      </c>
      <c r="B23" s="6" t="s">
        <v>52</v>
      </c>
      <c r="C23" s="6" t="s">
        <v>38</v>
      </c>
      <c r="D23" s="6" t="s">
        <v>39</v>
      </c>
      <c r="E23" s="6" t="s">
        <v>40</v>
      </c>
      <c r="F23" s="6" t="s">
        <v>41</v>
      </c>
      <c r="G23" s="6" t="s">
        <v>42</v>
      </c>
      <c r="H23" s="6" t="s">
        <v>43</v>
      </c>
      <c r="I23" s="6" t="s">
        <v>44</v>
      </c>
      <c r="J23" s="6" t="s">
        <v>45</v>
      </c>
      <c r="K23" s="6" t="s">
        <v>46</v>
      </c>
      <c r="L23" s="6" t="s">
        <v>47</v>
      </c>
      <c r="M23" s="6" t="s">
        <v>30</v>
      </c>
      <c r="N23" s="6" t="s">
        <v>31</v>
      </c>
      <c r="O23" s="6" t="s">
        <v>48</v>
      </c>
      <c r="P23" s="6" t="s">
        <v>49</v>
      </c>
      <c r="Q23" s="6" t="s">
        <v>50</v>
      </c>
      <c r="R23" s="6" t="s">
        <v>51</v>
      </c>
      <c r="S23" s="10">
        <v>22093</v>
      </c>
      <c r="T23" s="10">
        <v>21720</v>
      </c>
      <c r="U23" s="10">
        <v>21640</v>
      </c>
      <c r="V23" s="10">
        <v>23960</v>
      </c>
      <c r="W23" s="10">
        <v>24320</v>
      </c>
      <c r="X23" s="10">
        <v>24360</v>
      </c>
      <c r="Y23" s="10">
        <v>24680</v>
      </c>
      <c r="Z23" s="10">
        <v>24960</v>
      </c>
      <c r="AA23" s="10">
        <v>24870</v>
      </c>
      <c r="AB23" s="10">
        <v>24690</v>
      </c>
    </row>
    <row r="24" spans="1:28" x14ac:dyDescent="0.2">
      <c r="A24" s="6" t="s">
        <v>37</v>
      </c>
      <c r="B24" s="6" t="s">
        <v>36</v>
      </c>
      <c r="C24" s="6" t="s">
        <v>20</v>
      </c>
      <c r="D24" s="6" t="s">
        <v>21</v>
      </c>
      <c r="E24" s="6" t="s">
        <v>22</v>
      </c>
      <c r="F24" s="6" t="s">
        <v>23</v>
      </c>
      <c r="G24" s="6" t="s">
        <v>24</v>
      </c>
      <c r="H24" s="6" t="s">
        <v>25</v>
      </c>
      <c r="I24" s="6" t="s">
        <v>26</v>
      </c>
      <c r="J24" s="6" t="s">
        <v>27</v>
      </c>
      <c r="K24" s="6" t="s">
        <v>28</v>
      </c>
      <c r="L24" s="6" t="s">
        <v>29</v>
      </c>
      <c r="M24" s="6" t="s">
        <v>30</v>
      </c>
      <c r="N24" s="6" t="s">
        <v>31</v>
      </c>
      <c r="O24" s="6" t="s">
        <v>32</v>
      </c>
      <c r="P24" s="6" t="s">
        <v>33</v>
      </c>
      <c r="Q24" s="6" t="s">
        <v>34</v>
      </c>
      <c r="R24" s="6" t="s">
        <v>35</v>
      </c>
      <c r="S24" s="10">
        <v>22523</v>
      </c>
      <c r="T24" s="10">
        <v>22760</v>
      </c>
      <c r="U24" s="10">
        <v>25960</v>
      </c>
      <c r="V24" s="10">
        <v>25280</v>
      </c>
      <c r="W24" s="10">
        <v>25000</v>
      </c>
      <c r="X24" s="10">
        <v>24720</v>
      </c>
      <c r="Y24" s="10">
        <v>25120</v>
      </c>
      <c r="Z24" s="10">
        <v>25350</v>
      </c>
      <c r="AA24" s="10">
        <v>25070</v>
      </c>
      <c r="AB24" s="10">
        <v>24940</v>
      </c>
    </row>
  </sheetData>
  <sortState xmlns:xlrd2="http://schemas.microsoft.com/office/spreadsheetml/2017/richdata2" columnSort="1" ref="C1:AB24">
    <sortCondition ref="C1:AB1"/>
  </sortState>
  <pageMargins left="0.7" right="0.7" top="0.75" bottom="0.75" header="0.3" footer="0.3"/>
  <pageSetup orientation="portrait" horizontalDpi="4294967295" verticalDpi="4294967295"/>
  <ignoredErrors>
    <ignoredError sqref="B3:B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8F25-49DD-4C4E-8E27-484D7D074E69}">
  <dimension ref="A1:AA39"/>
  <sheetViews>
    <sheetView topLeftCell="P1" workbookViewId="0">
      <selection sqref="A1:AA1048576"/>
    </sheetView>
  </sheetViews>
  <sheetFormatPr baseColWidth="10" defaultColWidth="8.83203125" defaultRowHeight="15" x14ac:dyDescent="0.2"/>
  <cols>
    <col min="1" max="27" width="11.1640625" style="5" customWidth="1"/>
    <col min="28" max="16384" width="8.83203125" style="5"/>
  </cols>
  <sheetData>
    <row r="1" spans="1:27" x14ac:dyDescent="0.2">
      <c r="A1" s="6" t="s">
        <v>427</v>
      </c>
      <c r="B1" s="6" t="s">
        <v>1208</v>
      </c>
      <c r="C1" s="6" t="s">
        <v>1207</v>
      </c>
      <c r="D1" s="6" t="s">
        <v>1206</v>
      </c>
      <c r="E1" s="6" t="s">
        <v>1205</v>
      </c>
      <c r="F1" s="6" t="s">
        <v>1204</v>
      </c>
      <c r="G1" s="6" t="s">
        <v>1203</v>
      </c>
      <c r="H1" s="6" t="s">
        <v>1202</v>
      </c>
      <c r="I1" s="6" t="s">
        <v>1201</v>
      </c>
      <c r="J1" s="6" t="s">
        <v>1200</v>
      </c>
      <c r="K1" s="6" t="s">
        <v>1199</v>
      </c>
      <c r="L1" s="6" t="s">
        <v>1198</v>
      </c>
      <c r="M1" s="6" t="s">
        <v>1197</v>
      </c>
      <c r="N1" s="6" t="s">
        <v>1196</v>
      </c>
      <c r="O1" s="6" t="s">
        <v>1195</v>
      </c>
      <c r="P1" s="6" t="s">
        <v>1194</v>
      </c>
      <c r="Q1" s="6" t="s">
        <v>1193</v>
      </c>
      <c r="R1" s="6" t="s">
        <v>1192</v>
      </c>
      <c r="S1" s="6" t="s">
        <v>1191</v>
      </c>
      <c r="T1" s="6" t="s">
        <v>1190</v>
      </c>
      <c r="U1" s="6" t="s">
        <v>1189</v>
      </c>
      <c r="V1" s="6" t="s">
        <v>1188</v>
      </c>
      <c r="W1" s="6" t="s">
        <v>1187</v>
      </c>
      <c r="X1" s="6" t="s">
        <v>1186</v>
      </c>
      <c r="Y1" s="6" t="s">
        <v>1185</v>
      </c>
      <c r="Z1" s="6" t="s">
        <v>1184</v>
      </c>
      <c r="AA1" s="6" t="s">
        <v>1183</v>
      </c>
    </row>
    <row r="2" spans="1:27" x14ac:dyDescent="0.2">
      <c r="A2" s="6" t="s">
        <v>399</v>
      </c>
      <c r="B2" s="6" t="s">
        <v>398</v>
      </c>
      <c r="C2" s="6" t="s">
        <v>397</v>
      </c>
      <c r="D2" s="6" t="s">
        <v>396</v>
      </c>
      <c r="E2" s="6" t="s">
        <v>395</v>
      </c>
      <c r="F2" s="6" t="s">
        <v>394</v>
      </c>
      <c r="G2" s="6" t="s">
        <v>393</v>
      </c>
      <c r="H2" s="6" t="s">
        <v>392</v>
      </c>
      <c r="I2" s="6" t="s">
        <v>391</v>
      </c>
      <c r="J2" s="6" t="s">
        <v>390</v>
      </c>
      <c r="K2" s="6" t="s">
        <v>389</v>
      </c>
      <c r="L2" s="6" t="s">
        <v>388</v>
      </c>
      <c r="M2" s="6" t="s">
        <v>387</v>
      </c>
      <c r="N2" s="6" t="s">
        <v>386</v>
      </c>
      <c r="O2" s="6" t="s">
        <v>385</v>
      </c>
      <c r="P2" s="6" t="s">
        <v>384</v>
      </c>
      <c r="Q2" s="6" t="s">
        <v>383</v>
      </c>
      <c r="R2" s="6" t="s">
        <v>382</v>
      </c>
      <c r="S2" s="6" t="s">
        <v>381</v>
      </c>
      <c r="T2" s="6" t="s">
        <v>380</v>
      </c>
      <c r="U2" s="6" t="s">
        <v>379</v>
      </c>
      <c r="V2" s="6" t="s">
        <v>378</v>
      </c>
      <c r="W2" s="6" t="s">
        <v>377</v>
      </c>
      <c r="X2" s="6" t="s">
        <v>376</v>
      </c>
      <c r="Y2" s="6" t="s">
        <v>375</v>
      </c>
      <c r="Z2" s="6" t="s">
        <v>374</v>
      </c>
      <c r="AA2" s="6" t="s">
        <v>373</v>
      </c>
    </row>
    <row r="3" spans="1:27" x14ac:dyDescent="0.2">
      <c r="A3" s="6" t="s">
        <v>1182</v>
      </c>
      <c r="B3" s="6" t="s">
        <v>1181</v>
      </c>
      <c r="C3" s="6" t="s">
        <v>1180</v>
      </c>
      <c r="D3" s="6" t="s">
        <v>1179</v>
      </c>
      <c r="E3" s="6" t="s">
        <v>1178</v>
      </c>
      <c r="F3" s="6" t="s">
        <v>1177</v>
      </c>
      <c r="G3" s="6" t="s">
        <v>1176</v>
      </c>
      <c r="H3" s="6" t="s">
        <v>1175</v>
      </c>
      <c r="I3" s="6" t="s">
        <v>1174</v>
      </c>
      <c r="J3" s="6" t="s">
        <v>1173</v>
      </c>
      <c r="K3" s="6" t="s">
        <v>1172</v>
      </c>
      <c r="L3" s="6" t="s">
        <v>1171</v>
      </c>
      <c r="M3" s="6" t="s">
        <v>1170</v>
      </c>
      <c r="N3" s="6" t="s">
        <v>1169</v>
      </c>
      <c r="O3" s="6" t="s">
        <v>95</v>
      </c>
      <c r="P3" s="6" t="s">
        <v>1168</v>
      </c>
      <c r="Q3" s="6" t="s">
        <v>1167</v>
      </c>
      <c r="R3" s="6" t="s">
        <v>1166</v>
      </c>
      <c r="S3" s="6" t="s">
        <v>1165</v>
      </c>
      <c r="T3" s="6" t="s">
        <v>1164</v>
      </c>
      <c r="U3" s="6" t="s">
        <v>1013</v>
      </c>
      <c r="V3" s="6" t="s">
        <v>1163</v>
      </c>
      <c r="W3" s="6" t="s">
        <v>1162</v>
      </c>
      <c r="X3" s="6" t="s">
        <v>1161</v>
      </c>
      <c r="Y3" s="6" t="s">
        <v>1160</v>
      </c>
      <c r="Z3" s="6" t="s">
        <v>1159</v>
      </c>
      <c r="AA3" s="6" t="s">
        <v>1158</v>
      </c>
    </row>
    <row r="4" spans="1:27" x14ac:dyDescent="0.2">
      <c r="A4" s="6" t="s">
        <v>1157</v>
      </c>
      <c r="B4" s="6" t="s">
        <v>1156</v>
      </c>
      <c r="C4" s="6" t="s">
        <v>1155</v>
      </c>
      <c r="D4" s="6" t="s">
        <v>1154</v>
      </c>
      <c r="E4" s="6" t="s">
        <v>1153</v>
      </c>
      <c r="F4" s="6" t="s">
        <v>1152</v>
      </c>
      <c r="G4" s="6" t="s">
        <v>1151</v>
      </c>
      <c r="H4" s="6" t="s">
        <v>1150</v>
      </c>
      <c r="I4" s="6" t="s">
        <v>1149</v>
      </c>
      <c r="J4" s="6" t="s">
        <v>1148</v>
      </c>
      <c r="K4" s="6" t="s">
        <v>1147</v>
      </c>
      <c r="L4" s="6" t="s">
        <v>1146</v>
      </c>
      <c r="M4" s="6" t="s">
        <v>1145</v>
      </c>
      <c r="N4" s="6" t="s">
        <v>1144</v>
      </c>
      <c r="O4" s="6" t="s">
        <v>1143</v>
      </c>
      <c r="P4" s="6" t="s">
        <v>1142</v>
      </c>
      <c r="Q4" s="6" t="s">
        <v>1141</v>
      </c>
      <c r="R4" s="6" t="s">
        <v>1140</v>
      </c>
      <c r="S4" s="6" t="s">
        <v>1139</v>
      </c>
      <c r="T4" s="6" t="s">
        <v>1138</v>
      </c>
      <c r="U4" s="6" t="s">
        <v>962</v>
      </c>
      <c r="V4" s="6" t="s">
        <v>1137</v>
      </c>
      <c r="W4" s="6" t="s">
        <v>1136</v>
      </c>
      <c r="X4" s="6" t="s">
        <v>1135</v>
      </c>
      <c r="Y4" s="6" t="s">
        <v>1112</v>
      </c>
      <c r="Z4" s="6" t="s">
        <v>1111</v>
      </c>
      <c r="AA4" s="6" t="s">
        <v>1110</v>
      </c>
    </row>
    <row r="5" spans="1:27" x14ac:dyDescent="0.2">
      <c r="A5" s="6" t="s">
        <v>1134</v>
      </c>
      <c r="B5" s="6" t="s">
        <v>1133</v>
      </c>
      <c r="C5" s="6" t="s">
        <v>1132</v>
      </c>
      <c r="D5" s="6" t="s">
        <v>1131</v>
      </c>
      <c r="E5" s="6" t="s">
        <v>312</v>
      </c>
      <c r="F5" s="6" t="s">
        <v>1130</v>
      </c>
      <c r="G5" s="6" t="s">
        <v>1129</v>
      </c>
      <c r="H5" s="6" t="s">
        <v>1128</v>
      </c>
      <c r="I5" s="6" t="s">
        <v>1127</v>
      </c>
      <c r="J5" s="6" t="s">
        <v>839</v>
      </c>
      <c r="K5" s="6" t="s">
        <v>1126</v>
      </c>
      <c r="L5" s="6" t="s">
        <v>1125</v>
      </c>
      <c r="M5" s="6" t="s">
        <v>1124</v>
      </c>
      <c r="N5" s="6" t="s">
        <v>1123</v>
      </c>
      <c r="O5" s="6" t="s">
        <v>1122</v>
      </c>
      <c r="P5" s="6" t="s">
        <v>1121</v>
      </c>
      <c r="Q5" s="6" t="s">
        <v>1120</v>
      </c>
      <c r="R5" s="6" t="s">
        <v>1119</v>
      </c>
      <c r="S5" s="6" t="s">
        <v>1118</v>
      </c>
      <c r="T5" s="6" t="s">
        <v>1117</v>
      </c>
      <c r="U5" s="6" t="s">
        <v>1116</v>
      </c>
      <c r="V5" s="6" t="s">
        <v>1115</v>
      </c>
      <c r="W5" s="6" t="s">
        <v>1114</v>
      </c>
      <c r="X5" s="6" t="s">
        <v>1113</v>
      </c>
      <c r="Y5" s="6" t="s">
        <v>1112</v>
      </c>
      <c r="Z5" s="6" t="s">
        <v>1111</v>
      </c>
      <c r="AA5" s="6" t="s">
        <v>1110</v>
      </c>
    </row>
    <row r="6" spans="1:27" x14ac:dyDescent="0.2">
      <c r="A6" s="6" t="s">
        <v>1109</v>
      </c>
      <c r="B6" s="6" t="s">
        <v>1108</v>
      </c>
      <c r="C6" s="6" t="s">
        <v>1107</v>
      </c>
      <c r="D6" s="6" t="s">
        <v>1106</v>
      </c>
      <c r="E6" s="6" t="s">
        <v>1105</v>
      </c>
      <c r="F6" s="6" t="s">
        <v>497</v>
      </c>
      <c r="G6" s="6" t="s">
        <v>496</v>
      </c>
      <c r="H6" s="6" t="s">
        <v>495</v>
      </c>
      <c r="I6" s="6" t="s">
        <v>494</v>
      </c>
      <c r="J6" s="6" t="s">
        <v>493</v>
      </c>
      <c r="K6" s="6" t="s">
        <v>492</v>
      </c>
      <c r="L6" s="6" t="s">
        <v>491</v>
      </c>
      <c r="M6" s="6" t="s">
        <v>1104</v>
      </c>
      <c r="N6" s="6" t="s">
        <v>1103</v>
      </c>
      <c r="O6" s="6" t="s">
        <v>1102</v>
      </c>
      <c r="P6" s="6" t="s">
        <v>1101</v>
      </c>
      <c r="Q6" s="6" t="s">
        <v>486</v>
      </c>
      <c r="R6" s="6" t="s">
        <v>485</v>
      </c>
      <c r="S6" s="6" t="s">
        <v>484</v>
      </c>
      <c r="T6" s="6" t="s">
        <v>483</v>
      </c>
      <c r="U6" s="6" t="s">
        <v>482</v>
      </c>
      <c r="V6" s="6" t="s">
        <v>481</v>
      </c>
      <c r="W6" s="6" t="s">
        <v>480</v>
      </c>
      <c r="X6" s="6" t="s">
        <v>1100</v>
      </c>
      <c r="Y6" s="6" t="s">
        <v>54</v>
      </c>
      <c r="Z6" s="6" t="s">
        <v>54</v>
      </c>
      <c r="AA6" s="6" t="s">
        <v>54</v>
      </c>
    </row>
    <row r="7" spans="1:27" x14ac:dyDescent="0.2">
      <c r="A7" s="6" t="s">
        <v>1099</v>
      </c>
      <c r="B7" s="6" t="s">
        <v>1098</v>
      </c>
      <c r="C7" s="6" t="s">
        <v>1097</v>
      </c>
      <c r="D7" s="6" t="s">
        <v>1096</v>
      </c>
      <c r="E7" s="6" t="s">
        <v>1095</v>
      </c>
      <c r="F7" s="6" t="s">
        <v>1094</v>
      </c>
      <c r="G7" s="6" t="s">
        <v>1093</v>
      </c>
      <c r="H7" s="6" t="s">
        <v>1092</v>
      </c>
      <c r="I7" s="6" t="s">
        <v>1091</v>
      </c>
      <c r="J7" s="6" t="s">
        <v>1090</v>
      </c>
      <c r="K7" s="6" t="s">
        <v>1089</v>
      </c>
      <c r="L7" s="6" t="s">
        <v>1088</v>
      </c>
      <c r="M7" s="6" t="s">
        <v>1087</v>
      </c>
      <c r="N7" s="6" t="s">
        <v>1086</v>
      </c>
      <c r="O7" s="6" t="s">
        <v>1085</v>
      </c>
      <c r="P7" s="6" t="s">
        <v>1084</v>
      </c>
      <c r="Q7" s="6" t="s">
        <v>1083</v>
      </c>
      <c r="R7" s="6" t="s">
        <v>1082</v>
      </c>
      <c r="S7" s="6" t="s">
        <v>1081</v>
      </c>
      <c r="T7" s="6" t="s">
        <v>1080</v>
      </c>
      <c r="U7" s="6" t="s">
        <v>1079</v>
      </c>
      <c r="V7" s="6" t="s">
        <v>1078</v>
      </c>
      <c r="W7" s="6" t="s">
        <v>1077</v>
      </c>
      <c r="X7" s="6" t="s">
        <v>1076</v>
      </c>
      <c r="Y7" s="6" t="s">
        <v>1075</v>
      </c>
      <c r="Z7" s="6" t="s">
        <v>1074</v>
      </c>
      <c r="AA7" s="6" t="s">
        <v>1073</v>
      </c>
    </row>
    <row r="8" spans="1:27" x14ac:dyDescent="0.2">
      <c r="A8" s="6" t="s">
        <v>1072</v>
      </c>
      <c r="B8" s="6" t="s">
        <v>1071</v>
      </c>
      <c r="C8" s="6" t="s">
        <v>1070</v>
      </c>
      <c r="D8" s="6" t="s">
        <v>1069</v>
      </c>
      <c r="E8" s="6" t="s">
        <v>1068</v>
      </c>
      <c r="F8" s="6" t="s">
        <v>1067</v>
      </c>
      <c r="G8" s="6" t="s">
        <v>1066</v>
      </c>
      <c r="H8" s="6" t="s">
        <v>1065</v>
      </c>
      <c r="I8" s="6" t="s">
        <v>1064</v>
      </c>
      <c r="J8" s="6" t="s">
        <v>764</v>
      </c>
      <c r="K8" s="6" t="s">
        <v>1063</v>
      </c>
      <c r="L8" s="6" t="s">
        <v>1062</v>
      </c>
      <c r="M8" s="6" t="s">
        <v>1061</v>
      </c>
      <c r="N8" s="6" t="s">
        <v>1060</v>
      </c>
      <c r="O8" s="6" t="s">
        <v>1059</v>
      </c>
      <c r="P8" s="6" t="s">
        <v>1058</v>
      </c>
      <c r="Q8" s="6" t="s">
        <v>1057</v>
      </c>
      <c r="R8" s="6" t="s">
        <v>1056</v>
      </c>
      <c r="S8" s="6" t="s">
        <v>1055</v>
      </c>
      <c r="T8" s="6" t="s">
        <v>1054</v>
      </c>
      <c r="U8" s="6" t="s">
        <v>1053</v>
      </c>
      <c r="V8" s="6" t="s">
        <v>1052</v>
      </c>
      <c r="W8" s="6" t="s">
        <v>1051</v>
      </c>
      <c r="X8" s="6" t="s">
        <v>1050</v>
      </c>
      <c r="Y8" s="6" t="s">
        <v>1049</v>
      </c>
      <c r="Z8" s="6" t="s">
        <v>1048</v>
      </c>
      <c r="AA8" s="6" t="s">
        <v>1047</v>
      </c>
    </row>
    <row r="9" spans="1:27" x14ac:dyDescent="0.2">
      <c r="A9" s="6" t="s">
        <v>1046</v>
      </c>
      <c r="B9" s="6" t="s">
        <v>1045</v>
      </c>
      <c r="C9" s="6" t="s">
        <v>1044</v>
      </c>
      <c r="D9" s="6" t="s">
        <v>1043</v>
      </c>
      <c r="E9" s="6" t="s">
        <v>155</v>
      </c>
      <c r="F9" s="6" t="s">
        <v>1042</v>
      </c>
      <c r="G9" s="6" t="s">
        <v>222</v>
      </c>
      <c r="H9" s="6" t="s">
        <v>1041</v>
      </c>
      <c r="I9" s="6" t="s">
        <v>1040</v>
      </c>
      <c r="J9" s="6" t="s">
        <v>1039</v>
      </c>
      <c r="K9" s="6" t="s">
        <v>1038</v>
      </c>
      <c r="L9" s="6" t="s">
        <v>1037</v>
      </c>
      <c r="M9" s="6" t="s">
        <v>1036</v>
      </c>
      <c r="N9" s="6" t="s">
        <v>1035</v>
      </c>
      <c r="O9" s="6" t="s">
        <v>1034</v>
      </c>
      <c r="P9" s="6" t="s">
        <v>1033</v>
      </c>
      <c r="Q9" s="6" t="s">
        <v>1032</v>
      </c>
      <c r="R9" s="6" t="s">
        <v>1031</v>
      </c>
      <c r="S9" s="6" t="s">
        <v>1030</v>
      </c>
      <c r="T9" s="6" t="s">
        <v>1029</v>
      </c>
      <c r="U9" s="6" t="s">
        <v>1028</v>
      </c>
      <c r="V9" s="6" t="s">
        <v>1027</v>
      </c>
      <c r="W9" s="6" t="s">
        <v>1026</v>
      </c>
      <c r="X9" s="6" t="s">
        <v>1025</v>
      </c>
      <c r="Y9" s="6" t="s">
        <v>1024</v>
      </c>
      <c r="Z9" s="6" t="s">
        <v>177</v>
      </c>
      <c r="AA9" s="6" t="s">
        <v>1023</v>
      </c>
    </row>
    <row r="10" spans="1:27" x14ac:dyDescent="0.2">
      <c r="A10" s="6" t="s">
        <v>1022</v>
      </c>
      <c r="B10" s="6" t="s">
        <v>528</v>
      </c>
      <c r="C10" s="6" t="s">
        <v>527</v>
      </c>
      <c r="D10" s="6" t="s">
        <v>526</v>
      </c>
      <c r="E10" s="6" t="s">
        <v>525</v>
      </c>
      <c r="F10" s="6" t="s">
        <v>524</v>
      </c>
      <c r="G10" s="6" t="s">
        <v>523</v>
      </c>
      <c r="H10" s="6" t="s">
        <v>522</v>
      </c>
      <c r="I10" s="6" t="s">
        <v>521</v>
      </c>
      <c r="J10" s="6" t="s">
        <v>520</v>
      </c>
      <c r="K10" s="6" t="s">
        <v>519</v>
      </c>
      <c r="L10" s="6" t="s">
        <v>518</v>
      </c>
      <c r="M10" s="6" t="s">
        <v>517</v>
      </c>
      <c r="N10" s="6" t="s">
        <v>516</v>
      </c>
      <c r="O10" s="6" t="s">
        <v>515</v>
      </c>
      <c r="P10" s="6" t="s">
        <v>514</v>
      </c>
      <c r="Q10" s="6" t="s">
        <v>513</v>
      </c>
      <c r="R10" s="6" t="s">
        <v>512</v>
      </c>
      <c r="S10" s="6" t="s">
        <v>511</v>
      </c>
      <c r="T10" s="6" t="s">
        <v>510</v>
      </c>
      <c r="U10" s="6" t="s">
        <v>509</v>
      </c>
      <c r="V10" s="6" t="s">
        <v>508</v>
      </c>
      <c r="W10" s="6" t="s">
        <v>507</v>
      </c>
      <c r="X10" s="6" t="s">
        <v>506</v>
      </c>
      <c r="Y10" s="6" t="s">
        <v>505</v>
      </c>
      <c r="Z10" s="6" t="s">
        <v>504</v>
      </c>
      <c r="AA10" s="6" t="s">
        <v>503</v>
      </c>
    </row>
    <row r="11" spans="1:27" x14ac:dyDescent="0.2">
      <c r="A11" s="6" t="s">
        <v>1021</v>
      </c>
      <c r="B11" s="6" t="s">
        <v>1020</v>
      </c>
      <c r="C11" s="6" t="s">
        <v>1019</v>
      </c>
      <c r="D11" s="6" t="s">
        <v>1018</v>
      </c>
      <c r="E11" s="6" t="s">
        <v>1017</v>
      </c>
      <c r="F11" s="6" t="s">
        <v>1016</v>
      </c>
      <c r="G11" s="6" t="s">
        <v>1015</v>
      </c>
      <c r="H11" s="6" t="s">
        <v>1014</v>
      </c>
      <c r="I11" s="6" t="s">
        <v>1013</v>
      </c>
      <c r="J11" s="6" t="s">
        <v>1012</v>
      </c>
      <c r="K11" s="6" t="s">
        <v>1011</v>
      </c>
      <c r="L11" s="6" t="s">
        <v>1010</v>
      </c>
      <c r="M11" s="6" t="s">
        <v>1009</v>
      </c>
      <c r="N11" s="6" t="s">
        <v>1008</v>
      </c>
      <c r="O11" s="6" t="s">
        <v>1007</v>
      </c>
      <c r="P11" s="6" t="s">
        <v>1006</v>
      </c>
      <c r="Q11" s="6" t="s">
        <v>1005</v>
      </c>
      <c r="R11" s="6" t="s">
        <v>1004</v>
      </c>
      <c r="S11" s="6" t="s">
        <v>1003</v>
      </c>
      <c r="T11" s="6" t="s">
        <v>1002</v>
      </c>
      <c r="U11" s="6" t="s">
        <v>1001</v>
      </c>
      <c r="V11" s="6" t="s">
        <v>1000</v>
      </c>
      <c r="W11" s="6" t="s">
        <v>999</v>
      </c>
      <c r="X11" s="6" t="s">
        <v>998</v>
      </c>
      <c r="Y11" s="6" t="s">
        <v>997</v>
      </c>
      <c r="Z11" s="6" t="s">
        <v>996</v>
      </c>
      <c r="AA11" s="6" t="s">
        <v>995</v>
      </c>
    </row>
    <row r="12" spans="1:27" x14ac:dyDescent="0.2">
      <c r="A12" s="6" t="s">
        <v>994</v>
      </c>
      <c r="B12" s="6" t="s">
        <v>993</v>
      </c>
      <c r="C12" s="6" t="s">
        <v>992</v>
      </c>
      <c r="D12" s="6" t="s">
        <v>991</v>
      </c>
      <c r="E12" s="6" t="s">
        <v>990</v>
      </c>
      <c r="F12" s="6" t="s">
        <v>989</v>
      </c>
      <c r="G12" s="6" t="s">
        <v>543</v>
      </c>
      <c r="H12" s="6" t="s">
        <v>988</v>
      </c>
      <c r="I12" s="6" t="s">
        <v>987</v>
      </c>
      <c r="J12" s="6" t="s">
        <v>986</v>
      </c>
      <c r="K12" s="6" t="s">
        <v>985</v>
      </c>
      <c r="L12" s="6" t="s">
        <v>984</v>
      </c>
      <c r="M12" s="6" t="s">
        <v>983</v>
      </c>
      <c r="N12" s="6" t="s">
        <v>982</v>
      </c>
      <c r="O12" s="6" t="s">
        <v>981</v>
      </c>
      <c r="P12" s="6" t="s">
        <v>980</v>
      </c>
      <c r="Q12" s="6" t="s">
        <v>979</v>
      </c>
      <c r="R12" s="6" t="s">
        <v>978</v>
      </c>
      <c r="S12" s="6" t="s">
        <v>977</v>
      </c>
      <c r="T12" s="6" t="s">
        <v>976</v>
      </c>
      <c r="U12" s="6" t="s">
        <v>975</v>
      </c>
      <c r="V12" s="6" t="s">
        <v>974</v>
      </c>
      <c r="W12" s="6" t="s">
        <v>973</v>
      </c>
      <c r="X12" s="6" t="s">
        <v>972</v>
      </c>
      <c r="Y12" s="6" t="s">
        <v>971</v>
      </c>
      <c r="Z12" s="6" t="s">
        <v>970</v>
      </c>
      <c r="AA12" s="6" t="s">
        <v>969</v>
      </c>
    </row>
    <row r="13" spans="1:27" x14ac:dyDescent="0.2">
      <c r="A13" s="6" t="s">
        <v>968</v>
      </c>
      <c r="B13" s="6" t="s">
        <v>967</v>
      </c>
      <c r="C13" s="6" t="s">
        <v>966</v>
      </c>
      <c r="D13" s="6" t="s">
        <v>965</v>
      </c>
      <c r="E13" s="6" t="s">
        <v>964</v>
      </c>
      <c r="F13" s="6" t="s">
        <v>963</v>
      </c>
      <c r="G13" s="6" t="s">
        <v>282</v>
      </c>
      <c r="H13" s="6" t="s">
        <v>962</v>
      </c>
      <c r="I13" s="6" t="s">
        <v>961</v>
      </c>
      <c r="J13" s="6" t="s">
        <v>960</v>
      </c>
      <c r="K13" s="6" t="s">
        <v>959</v>
      </c>
      <c r="L13" s="6" t="s">
        <v>958</v>
      </c>
      <c r="M13" s="6" t="s">
        <v>957</v>
      </c>
      <c r="N13" s="6" t="s">
        <v>855</v>
      </c>
      <c r="O13" s="6" t="s">
        <v>956</v>
      </c>
      <c r="P13" s="6" t="s">
        <v>955</v>
      </c>
      <c r="Q13" s="6" t="s">
        <v>954</v>
      </c>
      <c r="R13" s="6" t="s">
        <v>953</v>
      </c>
      <c r="S13" s="6" t="s">
        <v>952</v>
      </c>
      <c r="T13" s="6" t="s">
        <v>306</v>
      </c>
      <c r="U13" s="6" t="s">
        <v>917</v>
      </c>
      <c r="V13" s="6" t="s">
        <v>916</v>
      </c>
      <c r="W13" s="6" t="s">
        <v>915</v>
      </c>
      <c r="X13" s="6" t="s">
        <v>936</v>
      </c>
      <c r="Y13" s="6" t="s">
        <v>935</v>
      </c>
      <c r="Z13" s="6" t="s">
        <v>54</v>
      </c>
      <c r="AA13" s="6" t="s">
        <v>54</v>
      </c>
    </row>
    <row r="14" spans="1:27" x14ac:dyDescent="0.2">
      <c r="A14" s="6" t="s">
        <v>2</v>
      </c>
      <c r="B14" s="6" t="s">
        <v>951</v>
      </c>
      <c r="C14" s="6" t="s">
        <v>950</v>
      </c>
      <c r="D14" s="6" t="s">
        <v>949</v>
      </c>
      <c r="E14" s="6" t="s">
        <v>948</v>
      </c>
      <c r="F14" s="6" t="s">
        <v>947</v>
      </c>
      <c r="G14" s="6" t="s">
        <v>947</v>
      </c>
      <c r="H14" s="6" t="s">
        <v>947</v>
      </c>
      <c r="I14" s="6" t="s">
        <v>947</v>
      </c>
      <c r="J14" s="6" t="s">
        <v>947</v>
      </c>
      <c r="K14" s="6" t="s">
        <v>946</v>
      </c>
      <c r="L14" s="6" t="s">
        <v>945</v>
      </c>
      <c r="M14" s="6" t="s">
        <v>944</v>
      </c>
      <c r="N14" s="6" t="s">
        <v>944</v>
      </c>
      <c r="O14" s="6" t="s">
        <v>943</v>
      </c>
      <c r="P14" s="6" t="s">
        <v>943</v>
      </c>
      <c r="Q14" s="6" t="s">
        <v>943</v>
      </c>
      <c r="R14" s="6" t="s">
        <v>942</v>
      </c>
      <c r="S14" s="6" t="s">
        <v>941</v>
      </c>
      <c r="T14" s="6" t="s">
        <v>940</v>
      </c>
      <c r="U14" s="6" t="s">
        <v>939</v>
      </c>
      <c r="V14" s="6" t="s">
        <v>938</v>
      </c>
      <c r="W14" s="6" t="s">
        <v>937</v>
      </c>
      <c r="X14" s="6" t="s">
        <v>936</v>
      </c>
      <c r="Y14" s="6" t="s">
        <v>935</v>
      </c>
      <c r="Z14" s="6" t="s">
        <v>54</v>
      </c>
      <c r="AA14" s="6" t="s">
        <v>54</v>
      </c>
    </row>
    <row r="15" spans="1:27" x14ac:dyDescent="0.2">
      <c r="A15" s="6" t="s">
        <v>934</v>
      </c>
      <c r="B15" s="6" t="s">
        <v>933</v>
      </c>
      <c r="C15" s="6" t="s">
        <v>932</v>
      </c>
      <c r="D15" s="6" t="s">
        <v>931</v>
      </c>
      <c r="E15" s="6" t="s">
        <v>930</v>
      </c>
      <c r="F15" s="6" t="s">
        <v>929</v>
      </c>
      <c r="G15" s="6" t="s">
        <v>928</v>
      </c>
      <c r="H15" s="6" t="s">
        <v>209</v>
      </c>
      <c r="I15" s="6" t="s">
        <v>927</v>
      </c>
      <c r="J15" s="6" t="s">
        <v>926</v>
      </c>
      <c r="K15" s="6" t="s">
        <v>925</v>
      </c>
      <c r="L15" s="6" t="s">
        <v>802</v>
      </c>
      <c r="M15" s="6" t="s">
        <v>924</v>
      </c>
      <c r="N15" s="6" t="s">
        <v>923</v>
      </c>
      <c r="O15" s="6" t="s">
        <v>922</v>
      </c>
      <c r="P15" s="6" t="s">
        <v>921</v>
      </c>
      <c r="Q15" s="6" t="s">
        <v>920</v>
      </c>
      <c r="R15" s="6" t="s">
        <v>919</v>
      </c>
      <c r="S15" s="6" t="s">
        <v>918</v>
      </c>
      <c r="T15" s="6" t="s">
        <v>306</v>
      </c>
      <c r="U15" s="6" t="s">
        <v>917</v>
      </c>
      <c r="V15" s="6" t="s">
        <v>916</v>
      </c>
      <c r="W15" s="6" t="s">
        <v>915</v>
      </c>
      <c r="X15" s="6" t="s">
        <v>914</v>
      </c>
      <c r="Y15" s="6" t="s">
        <v>54</v>
      </c>
      <c r="Z15" s="6" t="s">
        <v>54</v>
      </c>
      <c r="AA15" s="6" t="s">
        <v>54</v>
      </c>
    </row>
    <row r="16" spans="1:27" x14ac:dyDescent="0.2">
      <c r="A16" s="6" t="s">
        <v>913</v>
      </c>
      <c r="B16" s="6" t="s">
        <v>912</v>
      </c>
      <c r="C16" s="6" t="s">
        <v>911</v>
      </c>
      <c r="D16" s="6" t="s">
        <v>910</v>
      </c>
      <c r="E16" s="6" t="s">
        <v>245</v>
      </c>
      <c r="F16" s="6" t="s">
        <v>156</v>
      </c>
      <c r="G16" s="6" t="s">
        <v>54</v>
      </c>
      <c r="H16" s="6" t="s">
        <v>54</v>
      </c>
      <c r="I16" s="6" t="s">
        <v>54</v>
      </c>
      <c r="J16" s="6" t="s">
        <v>54</v>
      </c>
      <c r="K16" s="6" t="s">
        <v>909</v>
      </c>
      <c r="L16" s="6" t="s">
        <v>908</v>
      </c>
      <c r="M16" s="6" t="s">
        <v>907</v>
      </c>
      <c r="N16" s="6" t="s">
        <v>906</v>
      </c>
      <c r="O16" s="6" t="s">
        <v>905</v>
      </c>
      <c r="P16" s="6" t="s">
        <v>904</v>
      </c>
      <c r="Q16" s="6" t="s">
        <v>903</v>
      </c>
      <c r="R16" s="6" t="s">
        <v>54</v>
      </c>
      <c r="S16" s="6" t="s">
        <v>54</v>
      </c>
      <c r="T16" s="6" t="s">
        <v>902</v>
      </c>
      <c r="U16" s="6" t="s">
        <v>901</v>
      </c>
      <c r="V16" s="6" t="s">
        <v>900</v>
      </c>
      <c r="W16" s="6" t="s">
        <v>54</v>
      </c>
      <c r="X16" s="6" t="s">
        <v>899</v>
      </c>
      <c r="Y16" s="6" t="s">
        <v>54</v>
      </c>
      <c r="Z16" s="6" t="s">
        <v>54</v>
      </c>
      <c r="AA16" s="6" t="s">
        <v>54</v>
      </c>
    </row>
    <row r="17" spans="1:27" x14ac:dyDescent="0.2">
      <c r="A17" s="6" t="s">
        <v>898</v>
      </c>
      <c r="B17" s="6" t="s">
        <v>897</v>
      </c>
      <c r="C17" s="6" t="s">
        <v>896</v>
      </c>
      <c r="D17" s="6" t="s">
        <v>895</v>
      </c>
      <c r="E17" s="6" t="s">
        <v>894</v>
      </c>
      <c r="F17" s="6" t="s">
        <v>893</v>
      </c>
      <c r="G17" s="6" t="s">
        <v>892</v>
      </c>
      <c r="H17" s="6" t="s">
        <v>891</v>
      </c>
      <c r="I17" s="6" t="s">
        <v>890</v>
      </c>
      <c r="J17" s="6" t="s">
        <v>889</v>
      </c>
      <c r="K17" s="6" t="s">
        <v>888</v>
      </c>
      <c r="L17" s="6" t="s">
        <v>887</v>
      </c>
      <c r="M17" s="6" t="s">
        <v>886</v>
      </c>
      <c r="N17" s="6" t="s">
        <v>885</v>
      </c>
      <c r="O17" s="6" t="s">
        <v>884</v>
      </c>
      <c r="P17" s="6" t="s">
        <v>883</v>
      </c>
      <c r="Q17" s="6" t="s">
        <v>882</v>
      </c>
      <c r="R17" s="6" t="s">
        <v>881</v>
      </c>
      <c r="S17" s="6" t="s">
        <v>880</v>
      </c>
      <c r="T17" s="6" t="s">
        <v>879</v>
      </c>
      <c r="U17" s="6" t="s">
        <v>878</v>
      </c>
      <c r="V17" s="6" t="s">
        <v>877</v>
      </c>
      <c r="W17" s="6" t="s">
        <v>876</v>
      </c>
      <c r="X17" s="6" t="s">
        <v>875</v>
      </c>
      <c r="Y17" s="6" t="s">
        <v>874</v>
      </c>
      <c r="Z17" s="6" t="s">
        <v>873</v>
      </c>
      <c r="AA17" s="6" t="s">
        <v>872</v>
      </c>
    </row>
    <row r="18" spans="1:27" x14ac:dyDescent="0.2">
      <c r="A18" s="6" t="s">
        <v>871</v>
      </c>
      <c r="B18" s="6" t="s">
        <v>870</v>
      </c>
      <c r="C18" s="6" t="s">
        <v>869</v>
      </c>
      <c r="D18" s="6" t="s">
        <v>868</v>
      </c>
      <c r="E18" s="6" t="s">
        <v>867</v>
      </c>
      <c r="F18" s="6" t="s">
        <v>866</v>
      </c>
      <c r="G18" s="6" t="s">
        <v>865</v>
      </c>
      <c r="H18" s="6" t="s">
        <v>316</v>
      </c>
      <c r="I18" s="6" t="s">
        <v>864</v>
      </c>
      <c r="J18" s="6" t="s">
        <v>863</v>
      </c>
      <c r="K18" s="6" t="s">
        <v>862</v>
      </c>
      <c r="L18" s="6" t="s">
        <v>861</v>
      </c>
      <c r="M18" s="6" t="s">
        <v>860</v>
      </c>
      <c r="N18" s="6" t="s">
        <v>859</v>
      </c>
      <c r="O18" s="6" t="s">
        <v>858</v>
      </c>
      <c r="P18" s="6" t="s">
        <v>857</v>
      </c>
      <c r="Q18" s="6" t="s">
        <v>856</v>
      </c>
      <c r="R18" s="6" t="s">
        <v>855</v>
      </c>
      <c r="S18" s="6" t="s">
        <v>854</v>
      </c>
      <c r="T18" s="6" t="s">
        <v>309</v>
      </c>
      <c r="U18" s="6" t="s">
        <v>853</v>
      </c>
      <c r="V18" s="6" t="s">
        <v>852</v>
      </c>
      <c r="W18" s="6" t="s">
        <v>851</v>
      </c>
      <c r="X18" s="6" t="s">
        <v>850</v>
      </c>
      <c r="Y18" s="6" t="s">
        <v>849</v>
      </c>
      <c r="Z18" s="6" t="s">
        <v>848</v>
      </c>
      <c r="AA18" s="6" t="s">
        <v>847</v>
      </c>
    </row>
    <row r="19" spans="1:27" x14ac:dyDescent="0.2">
      <c r="A19" s="6" t="s">
        <v>846</v>
      </c>
      <c r="B19" s="6" t="s">
        <v>845</v>
      </c>
      <c r="C19" s="6" t="s">
        <v>844</v>
      </c>
      <c r="D19" s="6" t="s">
        <v>843</v>
      </c>
      <c r="E19" s="6" t="s">
        <v>842</v>
      </c>
      <c r="F19" s="6" t="s">
        <v>841</v>
      </c>
      <c r="G19" s="6" t="s">
        <v>840</v>
      </c>
      <c r="H19" s="6" t="s">
        <v>839</v>
      </c>
      <c r="I19" s="6" t="s">
        <v>838</v>
      </c>
      <c r="J19" s="6" t="s">
        <v>802</v>
      </c>
      <c r="K19" s="6" t="s">
        <v>837</v>
      </c>
      <c r="L19" s="6" t="s">
        <v>836</v>
      </c>
      <c r="M19" s="6" t="s">
        <v>835</v>
      </c>
      <c r="N19" s="6" t="s">
        <v>291</v>
      </c>
      <c r="O19" s="6" t="s">
        <v>834</v>
      </c>
      <c r="P19" s="6" t="s">
        <v>833</v>
      </c>
      <c r="Q19" s="6" t="s">
        <v>832</v>
      </c>
      <c r="R19" s="6" t="s">
        <v>831</v>
      </c>
      <c r="S19" s="6" t="s">
        <v>830</v>
      </c>
      <c r="T19" s="6" t="s">
        <v>829</v>
      </c>
      <c r="U19" s="6" t="s">
        <v>828</v>
      </c>
      <c r="V19" s="6" t="s">
        <v>827</v>
      </c>
      <c r="W19" s="6" t="s">
        <v>826</v>
      </c>
      <c r="X19" s="6" t="s">
        <v>825</v>
      </c>
      <c r="Y19" s="6" t="s">
        <v>824</v>
      </c>
      <c r="Z19" s="6" t="s">
        <v>823</v>
      </c>
      <c r="AA19" s="6" t="s">
        <v>822</v>
      </c>
    </row>
    <row r="20" spans="1:27" x14ac:dyDescent="0.2">
      <c r="A20" s="6" t="s">
        <v>821</v>
      </c>
      <c r="B20" s="6" t="s">
        <v>820</v>
      </c>
      <c r="C20" s="6" t="s">
        <v>819</v>
      </c>
      <c r="D20" s="6" t="s">
        <v>245</v>
      </c>
      <c r="E20" s="6" t="s">
        <v>818</v>
      </c>
      <c r="F20" s="6" t="s">
        <v>799</v>
      </c>
      <c r="G20" s="6" t="s">
        <v>799</v>
      </c>
      <c r="H20" s="6" t="s">
        <v>817</v>
      </c>
      <c r="I20" s="6" t="s">
        <v>816</v>
      </c>
      <c r="J20" s="6" t="s">
        <v>815</v>
      </c>
      <c r="K20" s="6" t="s">
        <v>814</v>
      </c>
      <c r="L20" s="6" t="s">
        <v>813</v>
      </c>
      <c r="M20" s="6" t="s">
        <v>812</v>
      </c>
      <c r="N20" s="6" t="s">
        <v>811</v>
      </c>
      <c r="O20" s="6" t="s">
        <v>810</v>
      </c>
      <c r="P20" s="6" t="s">
        <v>809</v>
      </c>
      <c r="Q20" s="6" t="s">
        <v>54</v>
      </c>
      <c r="R20" s="6" t="s">
        <v>54</v>
      </c>
      <c r="S20" s="6" t="s">
        <v>54</v>
      </c>
      <c r="T20" s="6" t="s">
        <v>54</v>
      </c>
      <c r="U20" s="6" t="s">
        <v>461</v>
      </c>
      <c r="V20" s="6" t="s">
        <v>808</v>
      </c>
      <c r="W20" s="6" t="s">
        <v>807</v>
      </c>
      <c r="X20" s="6" t="s">
        <v>806</v>
      </c>
      <c r="Y20" s="6" t="s">
        <v>805</v>
      </c>
      <c r="Z20" s="6" t="s">
        <v>178</v>
      </c>
      <c r="AA20" s="6" t="s">
        <v>804</v>
      </c>
    </row>
    <row r="21" spans="1:27" x14ac:dyDescent="0.2">
      <c r="A21" s="6" t="s">
        <v>803</v>
      </c>
      <c r="B21" s="6" t="s">
        <v>802</v>
      </c>
      <c r="C21" s="6" t="s">
        <v>801</v>
      </c>
      <c r="D21" s="6" t="s">
        <v>800</v>
      </c>
      <c r="E21" s="6" t="s">
        <v>208</v>
      </c>
      <c r="F21" s="6" t="s">
        <v>208</v>
      </c>
      <c r="G21" s="6" t="s">
        <v>799</v>
      </c>
      <c r="H21" s="6" t="s">
        <v>798</v>
      </c>
      <c r="I21" s="6" t="s">
        <v>193</v>
      </c>
      <c r="J21" s="6" t="s">
        <v>571</v>
      </c>
      <c r="K21" s="6" t="s">
        <v>797</v>
      </c>
      <c r="L21" s="6" t="s">
        <v>796</v>
      </c>
      <c r="M21" s="6" t="s">
        <v>795</v>
      </c>
      <c r="N21" s="6" t="s">
        <v>794</v>
      </c>
      <c r="O21" s="6" t="s">
        <v>793</v>
      </c>
      <c r="P21" s="6" t="s">
        <v>54</v>
      </c>
      <c r="Q21" s="6" t="s">
        <v>54</v>
      </c>
      <c r="R21" s="6" t="s">
        <v>54</v>
      </c>
      <c r="S21" s="6" t="s">
        <v>54</v>
      </c>
      <c r="T21" s="6" t="s">
        <v>54</v>
      </c>
      <c r="U21" s="6" t="s">
        <v>54</v>
      </c>
      <c r="V21" s="6" t="s">
        <v>54</v>
      </c>
      <c r="W21" s="6" t="s">
        <v>54</v>
      </c>
      <c r="X21" s="6" t="s">
        <v>54</v>
      </c>
      <c r="Y21" s="6" t="s">
        <v>54</v>
      </c>
      <c r="Z21" s="6" t="s">
        <v>54</v>
      </c>
      <c r="AA21" s="6" t="s">
        <v>54</v>
      </c>
    </row>
    <row r="22" spans="1:27" x14ac:dyDescent="0.2">
      <c r="A22" s="6" t="s">
        <v>792</v>
      </c>
      <c r="B22" s="6" t="s">
        <v>791</v>
      </c>
      <c r="C22" s="6" t="s">
        <v>790</v>
      </c>
      <c r="D22" s="6" t="s">
        <v>789</v>
      </c>
      <c r="E22" s="6" t="s">
        <v>788</v>
      </c>
      <c r="F22" s="6" t="s">
        <v>681</v>
      </c>
      <c r="G22" s="6" t="s">
        <v>787</v>
      </c>
      <c r="H22" s="6" t="s">
        <v>786</v>
      </c>
      <c r="I22" s="6" t="s">
        <v>785</v>
      </c>
      <c r="J22" s="6" t="s">
        <v>784</v>
      </c>
      <c r="K22" s="6" t="s">
        <v>783</v>
      </c>
      <c r="L22" s="6" t="s">
        <v>782</v>
      </c>
      <c r="M22" s="6" t="s">
        <v>781</v>
      </c>
      <c r="N22" s="6" t="s">
        <v>780</v>
      </c>
      <c r="O22" s="6" t="s">
        <v>779</v>
      </c>
      <c r="P22" s="6" t="s">
        <v>778</v>
      </c>
      <c r="Q22" s="6" t="s">
        <v>54</v>
      </c>
      <c r="R22" s="6" t="s">
        <v>777</v>
      </c>
      <c r="S22" s="6" t="s">
        <v>776</v>
      </c>
      <c r="T22" s="6" t="s">
        <v>54</v>
      </c>
      <c r="U22" s="6" t="s">
        <v>775</v>
      </c>
      <c r="V22" s="6" t="s">
        <v>54</v>
      </c>
      <c r="W22" s="6" t="s">
        <v>774</v>
      </c>
      <c r="X22" s="6" t="s">
        <v>773</v>
      </c>
      <c r="Y22" s="6" t="s">
        <v>54</v>
      </c>
      <c r="Z22" s="6" t="s">
        <v>54</v>
      </c>
      <c r="AA22" s="6" t="s">
        <v>54</v>
      </c>
    </row>
    <row r="23" spans="1:27" x14ac:dyDescent="0.2">
      <c r="A23" s="6" t="s">
        <v>772</v>
      </c>
      <c r="B23" s="6" t="s">
        <v>771</v>
      </c>
      <c r="C23" s="6" t="s">
        <v>770</v>
      </c>
      <c r="D23" s="6" t="s">
        <v>769</v>
      </c>
      <c r="E23" s="6" t="s">
        <v>768</v>
      </c>
      <c r="F23" s="6" t="s">
        <v>767</v>
      </c>
      <c r="G23" s="6" t="s">
        <v>766</v>
      </c>
      <c r="H23" s="6" t="s">
        <v>765</v>
      </c>
      <c r="I23" s="6" t="s">
        <v>764</v>
      </c>
      <c r="J23" s="6" t="s">
        <v>763</v>
      </c>
      <c r="K23" s="6" t="s">
        <v>271</v>
      </c>
      <c r="L23" s="6" t="s">
        <v>762</v>
      </c>
      <c r="M23" s="6" t="s">
        <v>761</v>
      </c>
      <c r="N23" s="6" t="s">
        <v>760</v>
      </c>
      <c r="O23" s="6" t="s">
        <v>759</v>
      </c>
      <c r="P23" s="6" t="s">
        <v>758</v>
      </c>
      <c r="Q23" s="6" t="s">
        <v>757</v>
      </c>
      <c r="R23" s="6" t="s">
        <v>756</v>
      </c>
      <c r="S23" s="6" t="s">
        <v>755</v>
      </c>
      <c r="T23" s="6" t="s">
        <v>754</v>
      </c>
      <c r="U23" s="6" t="s">
        <v>753</v>
      </c>
      <c r="V23" s="6" t="s">
        <v>752</v>
      </c>
      <c r="W23" s="6" t="s">
        <v>751</v>
      </c>
      <c r="X23" s="6" t="s">
        <v>750</v>
      </c>
      <c r="Y23" s="6" t="s">
        <v>749</v>
      </c>
      <c r="Z23" s="6" t="s">
        <v>748</v>
      </c>
      <c r="AA23" s="6" t="s">
        <v>238</v>
      </c>
    </row>
    <row r="24" spans="1:27" x14ac:dyDescent="0.2">
      <c r="A24" s="6" t="s">
        <v>747</v>
      </c>
      <c r="B24" s="6" t="s">
        <v>746</v>
      </c>
      <c r="C24" s="6" t="s">
        <v>745</v>
      </c>
      <c r="D24" s="6" t="s">
        <v>744</v>
      </c>
      <c r="E24" s="6" t="s">
        <v>743</v>
      </c>
      <c r="F24" s="6" t="s">
        <v>742</v>
      </c>
      <c r="G24" s="6" t="s">
        <v>741</v>
      </c>
      <c r="H24" s="6" t="s">
        <v>740</v>
      </c>
      <c r="I24" s="6" t="s">
        <v>739</v>
      </c>
      <c r="J24" s="6" t="s">
        <v>738</v>
      </c>
      <c r="K24" s="6" t="s">
        <v>737</v>
      </c>
      <c r="L24" s="6" t="s">
        <v>736</v>
      </c>
      <c r="M24" s="6" t="s">
        <v>735</v>
      </c>
      <c r="N24" s="6" t="s">
        <v>734</v>
      </c>
      <c r="O24" s="6" t="s">
        <v>733</v>
      </c>
      <c r="P24" s="6" t="s">
        <v>732</v>
      </c>
      <c r="Q24" s="6" t="s">
        <v>731</v>
      </c>
      <c r="R24" s="6" t="s">
        <v>730</v>
      </c>
      <c r="S24" s="6" t="s">
        <v>729</v>
      </c>
      <c r="T24" s="6" t="s">
        <v>728</v>
      </c>
      <c r="U24" s="6" t="s">
        <v>727</v>
      </c>
      <c r="V24" s="6" t="s">
        <v>726</v>
      </c>
      <c r="W24" s="6" t="s">
        <v>725</v>
      </c>
      <c r="X24" s="6" t="s">
        <v>724</v>
      </c>
      <c r="Y24" s="6" t="s">
        <v>723</v>
      </c>
      <c r="Z24" s="6" t="s">
        <v>722</v>
      </c>
      <c r="AA24" s="6" t="s">
        <v>721</v>
      </c>
    </row>
    <row r="25" spans="1:27" x14ac:dyDescent="0.2">
      <c r="A25" s="6" t="s">
        <v>720</v>
      </c>
      <c r="B25" s="6" t="s">
        <v>719</v>
      </c>
      <c r="C25" s="6" t="s">
        <v>718</v>
      </c>
      <c r="D25" s="6" t="s">
        <v>717</v>
      </c>
      <c r="E25" s="6" t="s">
        <v>716</v>
      </c>
      <c r="F25" s="6" t="s">
        <v>715</v>
      </c>
      <c r="G25" s="6" t="s">
        <v>714</v>
      </c>
      <c r="H25" s="6" t="s">
        <v>713</v>
      </c>
      <c r="I25" s="6" t="s">
        <v>712</v>
      </c>
      <c r="J25" s="6" t="s">
        <v>711</v>
      </c>
      <c r="K25" s="6" t="s">
        <v>710</v>
      </c>
      <c r="L25" s="6" t="s">
        <v>709</v>
      </c>
      <c r="M25" s="6" t="s">
        <v>708</v>
      </c>
      <c r="N25" s="6" t="s">
        <v>707</v>
      </c>
      <c r="O25" s="6" t="s">
        <v>706</v>
      </c>
      <c r="P25" s="6" t="s">
        <v>705</v>
      </c>
      <c r="Q25" s="6" t="s">
        <v>704</v>
      </c>
      <c r="R25" s="6" t="s">
        <v>703</v>
      </c>
      <c r="S25" s="6" t="s">
        <v>656</v>
      </c>
      <c r="T25" s="6" t="s">
        <v>702</v>
      </c>
      <c r="U25" s="6" t="s">
        <v>701</v>
      </c>
      <c r="V25" s="6" t="s">
        <v>700</v>
      </c>
      <c r="W25" s="6" t="s">
        <v>691</v>
      </c>
      <c r="X25" s="6" t="s">
        <v>690</v>
      </c>
      <c r="Y25" s="6" t="s">
        <v>699</v>
      </c>
      <c r="Z25" s="6" t="s">
        <v>688</v>
      </c>
      <c r="AA25" s="6" t="s">
        <v>571</v>
      </c>
    </row>
    <row r="26" spans="1:27" x14ac:dyDescent="0.2">
      <c r="A26" s="6" t="s">
        <v>698</v>
      </c>
      <c r="B26" s="6" t="s">
        <v>697</v>
      </c>
      <c r="C26" s="6" t="s">
        <v>696</v>
      </c>
      <c r="D26" s="6" t="s">
        <v>475</v>
      </c>
      <c r="E26" s="6" t="s">
        <v>695</v>
      </c>
      <c r="F26" s="6" t="s">
        <v>473</v>
      </c>
      <c r="G26" s="6" t="s">
        <v>472</v>
      </c>
      <c r="H26" s="6" t="s">
        <v>694</v>
      </c>
      <c r="I26" s="6" t="s">
        <v>693</v>
      </c>
      <c r="J26" s="6" t="s">
        <v>692</v>
      </c>
      <c r="K26" s="6" t="s">
        <v>468</v>
      </c>
      <c r="L26" s="6" t="s">
        <v>467</v>
      </c>
      <c r="M26" s="6" t="s">
        <v>466</v>
      </c>
      <c r="N26" s="6" t="s">
        <v>465</v>
      </c>
      <c r="O26" s="6" t="s">
        <v>464</v>
      </c>
      <c r="P26" s="6" t="s">
        <v>463</v>
      </c>
      <c r="Q26" s="6" t="s">
        <v>462</v>
      </c>
      <c r="R26" s="6" t="s">
        <v>54</v>
      </c>
      <c r="S26" s="6" t="s">
        <v>54</v>
      </c>
      <c r="T26" s="6" t="s">
        <v>54</v>
      </c>
      <c r="U26" s="6" t="s">
        <v>54</v>
      </c>
      <c r="V26" s="6" t="s">
        <v>461</v>
      </c>
      <c r="W26" s="6" t="s">
        <v>691</v>
      </c>
      <c r="X26" s="6" t="s">
        <v>690</v>
      </c>
      <c r="Y26" s="6" t="s">
        <v>689</v>
      </c>
      <c r="Z26" s="6" t="s">
        <v>688</v>
      </c>
      <c r="AA26" s="6" t="s">
        <v>571</v>
      </c>
    </row>
    <row r="27" spans="1:27" x14ac:dyDescent="0.2">
      <c r="A27" s="6" t="s">
        <v>687</v>
      </c>
      <c r="B27" s="6" t="s">
        <v>686</v>
      </c>
      <c r="C27" s="6" t="s">
        <v>685</v>
      </c>
      <c r="D27" s="6" t="s">
        <v>684</v>
      </c>
      <c r="E27" s="6" t="s">
        <v>683</v>
      </c>
      <c r="F27" s="6" t="s">
        <v>223</v>
      </c>
      <c r="G27" s="6" t="s">
        <v>466</v>
      </c>
      <c r="H27" s="6" t="s">
        <v>682</v>
      </c>
      <c r="I27" s="6" t="s">
        <v>681</v>
      </c>
      <c r="J27" s="6" t="s">
        <v>457</v>
      </c>
      <c r="K27" s="6" t="s">
        <v>680</v>
      </c>
      <c r="L27" s="6" t="s">
        <v>679</v>
      </c>
      <c r="M27" s="6" t="s">
        <v>678</v>
      </c>
      <c r="N27" s="6" t="s">
        <v>677</v>
      </c>
      <c r="O27" s="6" t="s">
        <v>207</v>
      </c>
      <c r="P27" s="6" t="s">
        <v>676</v>
      </c>
      <c r="Q27" s="6" t="s">
        <v>54</v>
      </c>
      <c r="R27" s="6" t="s">
        <v>675</v>
      </c>
      <c r="S27" s="6" t="s">
        <v>54</v>
      </c>
      <c r="T27" s="6" t="s">
        <v>674</v>
      </c>
      <c r="U27" s="6" t="s">
        <v>673</v>
      </c>
      <c r="V27" s="6" t="s">
        <v>672</v>
      </c>
      <c r="W27" s="6" t="s">
        <v>54</v>
      </c>
      <c r="X27" s="6" t="s">
        <v>54</v>
      </c>
      <c r="Y27" s="6" t="s">
        <v>54</v>
      </c>
      <c r="Z27" s="6" t="s">
        <v>54</v>
      </c>
      <c r="AA27" s="6" t="s">
        <v>54</v>
      </c>
    </row>
    <row r="28" spans="1:27" x14ac:dyDescent="0.2">
      <c r="A28" s="6" t="s">
        <v>671</v>
      </c>
      <c r="B28" s="6" t="s">
        <v>670</v>
      </c>
      <c r="C28" s="6" t="s">
        <v>134</v>
      </c>
      <c r="D28" s="6" t="s">
        <v>669</v>
      </c>
      <c r="E28" s="6" t="s">
        <v>668</v>
      </c>
      <c r="F28" s="6" t="s">
        <v>667</v>
      </c>
      <c r="G28" s="6" t="s">
        <v>133</v>
      </c>
      <c r="H28" s="6" t="s">
        <v>133</v>
      </c>
      <c r="I28" s="6" t="s">
        <v>666</v>
      </c>
      <c r="J28" s="6" t="s">
        <v>665</v>
      </c>
      <c r="K28" s="6" t="s">
        <v>664</v>
      </c>
      <c r="L28" s="6" t="s">
        <v>663</v>
      </c>
      <c r="M28" s="6" t="s">
        <v>662</v>
      </c>
      <c r="N28" s="6" t="s">
        <v>661</v>
      </c>
      <c r="O28" s="6" t="s">
        <v>660</v>
      </c>
      <c r="P28" s="6" t="s">
        <v>659</v>
      </c>
      <c r="Q28" s="6" t="s">
        <v>658</v>
      </c>
      <c r="R28" s="6" t="s">
        <v>657</v>
      </c>
      <c r="S28" s="6" t="s">
        <v>656</v>
      </c>
      <c r="T28" s="6" t="s">
        <v>655</v>
      </c>
      <c r="U28" s="6" t="s">
        <v>654</v>
      </c>
      <c r="V28" s="6" t="s">
        <v>653</v>
      </c>
      <c r="W28" s="6" t="s">
        <v>54</v>
      </c>
      <c r="X28" s="6" t="s">
        <v>54</v>
      </c>
      <c r="Y28" s="6" t="s">
        <v>652</v>
      </c>
      <c r="Z28" s="6" t="s">
        <v>54</v>
      </c>
      <c r="AA28" s="6" t="s">
        <v>54</v>
      </c>
    </row>
    <row r="29" spans="1:27" x14ac:dyDescent="0.2">
      <c r="A29" s="6" t="s">
        <v>651</v>
      </c>
      <c r="B29" s="6" t="s">
        <v>648</v>
      </c>
      <c r="C29" s="6" t="s">
        <v>647</v>
      </c>
      <c r="D29" s="6" t="s">
        <v>646</v>
      </c>
      <c r="E29" s="6" t="s">
        <v>645</v>
      </c>
      <c r="F29" s="6" t="s">
        <v>644</v>
      </c>
      <c r="G29" s="6" t="s">
        <v>643</v>
      </c>
      <c r="H29" s="6" t="s">
        <v>642</v>
      </c>
      <c r="I29" s="6" t="s">
        <v>641</v>
      </c>
      <c r="J29" s="6" t="s">
        <v>640</v>
      </c>
      <c r="K29" s="6" t="s">
        <v>639</v>
      </c>
      <c r="L29" s="6" t="s">
        <v>638</v>
      </c>
      <c r="M29" s="6" t="s">
        <v>637</v>
      </c>
      <c r="N29" s="6" t="s">
        <v>636</v>
      </c>
      <c r="O29" s="6" t="s">
        <v>635</v>
      </c>
      <c r="P29" s="6" t="s">
        <v>634</v>
      </c>
      <c r="Q29" s="6" t="s">
        <v>633</v>
      </c>
      <c r="R29" s="6" t="s">
        <v>632</v>
      </c>
      <c r="S29" s="6" t="s">
        <v>631</v>
      </c>
      <c r="T29" s="6" t="s">
        <v>630</v>
      </c>
      <c r="U29" s="6" t="s">
        <v>629</v>
      </c>
      <c r="V29" s="6" t="s">
        <v>628</v>
      </c>
      <c r="W29" s="6" t="s">
        <v>627</v>
      </c>
      <c r="X29" s="6" t="s">
        <v>626</v>
      </c>
      <c r="Y29" s="6" t="s">
        <v>625</v>
      </c>
      <c r="Z29" s="6" t="s">
        <v>624</v>
      </c>
      <c r="AA29" s="6" t="s">
        <v>623</v>
      </c>
    </row>
    <row r="30" spans="1:27" x14ac:dyDescent="0.2">
      <c r="A30" s="6" t="s">
        <v>650</v>
      </c>
      <c r="B30" s="6" t="s">
        <v>54</v>
      </c>
      <c r="C30" s="6" t="s">
        <v>54</v>
      </c>
      <c r="D30" s="6" t="s">
        <v>54</v>
      </c>
      <c r="E30" s="6" t="s">
        <v>54</v>
      </c>
      <c r="F30" s="6" t="s">
        <v>54</v>
      </c>
      <c r="G30" s="6" t="s">
        <v>54</v>
      </c>
      <c r="H30" s="6" t="s">
        <v>54</v>
      </c>
      <c r="I30" s="6" t="s">
        <v>54</v>
      </c>
      <c r="J30" s="6" t="s">
        <v>54</v>
      </c>
      <c r="K30" s="6" t="s">
        <v>54</v>
      </c>
      <c r="L30" s="6" t="s">
        <v>54</v>
      </c>
      <c r="M30" s="6" t="s">
        <v>54</v>
      </c>
      <c r="N30" s="6" t="s">
        <v>54</v>
      </c>
      <c r="O30" s="6" t="s">
        <v>54</v>
      </c>
      <c r="P30" s="6" t="s">
        <v>54</v>
      </c>
      <c r="Q30" s="6" t="s">
        <v>54</v>
      </c>
      <c r="R30" s="6" t="s">
        <v>54</v>
      </c>
      <c r="S30" s="6" t="s">
        <v>54</v>
      </c>
      <c r="T30" s="6" t="s">
        <v>54</v>
      </c>
      <c r="U30" s="6" t="s">
        <v>54</v>
      </c>
      <c r="V30" s="6" t="s">
        <v>54</v>
      </c>
      <c r="W30" s="6" t="s">
        <v>54</v>
      </c>
      <c r="X30" s="6" t="s">
        <v>54</v>
      </c>
      <c r="Y30" s="6" t="s">
        <v>54</v>
      </c>
      <c r="Z30" s="6" t="s">
        <v>54</v>
      </c>
      <c r="AA30" s="6" t="s">
        <v>54</v>
      </c>
    </row>
    <row r="31" spans="1:27" x14ac:dyDescent="0.2">
      <c r="A31" s="6" t="s">
        <v>649</v>
      </c>
      <c r="B31" s="6" t="s">
        <v>648</v>
      </c>
      <c r="C31" s="6" t="s">
        <v>647</v>
      </c>
      <c r="D31" s="6" t="s">
        <v>646</v>
      </c>
      <c r="E31" s="6" t="s">
        <v>645</v>
      </c>
      <c r="F31" s="6" t="s">
        <v>644</v>
      </c>
      <c r="G31" s="6" t="s">
        <v>643</v>
      </c>
      <c r="H31" s="6" t="s">
        <v>642</v>
      </c>
      <c r="I31" s="6" t="s">
        <v>641</v>
      </c>
      <c r="J31" s="6" t="s">
        <v>640</v>
      </c>
      <c r="K31" s="6" t="s">
        <v>639</v>
      </c>
      <c r="L31" s="6" t="s">
        <v>638</v>
      </c>
      <c r="M31" s="6" t="s">
        <v>637</v>
      </c>
      <c r="N31" s="6" t="s">
        <v>636</v>
      </c>
      <c r="O31" s="6" t="s">
        <v>635</v>
      </c>
      <c r="P31" s="6" t="s">
        <v>634</v>
      </c>
      <c r="Q31" s="6" t="s">
        <v>633</v>
      </c>
      <c r="R31" s="6" t="s">
        <v>632</v>
      </c>
      <c r="S31" s="6" t="s">
        <v>631</v>
      </c>
      <c r="T31" s="6" t="s">
        <v>630</v>
      </c>
      <c r="U31" s="6" t="s">
        <v>629</v>
      </c>
      <c r="V31" s="6" t="s">
        <v>628</v>
      </c>
      <c r="W31" s="6" t="s">
        <v>627</v>
      </c>
      <c r="X31" s="6" t="s">
        <v>626</v>
      </c>
      <c r="Y31" s="6" t="s">
        <v>625</v>
      </c>
      <c r="Z31" s="6" t="s">
        <v>624</v>
      </c>
      <c r="AA31" s="6" t="s">
        <v>623</v>
      </c>
    </row>
    <row r="32" spans="1:27" x14ac:dyDescent="0.2">
      <c r="A32" s="6" t="s">
        <v>622</v>
      </c>
      <c r="B32" s="6" t="s">
        <v>621</v>
      </c>
      <c r="C32" s="6" t="s">
        <v>620</v>
      </c>
      <c r="D32" s="6" t="s">
        <v>619</v>
      </c>
      <c r="E32" s="6" t="s">
        <v>618</v>
      </c>
      <c r="F32" s="6" t="s">
        <v>617</v>
      </c>
      <c r="G32" s="6" t="s">
        <v>616</v>
      </c>
      <c r="H32" s="6" t="s">
        <v>615</v>
      </c>
      <c r="I32" s="6" t="s">
        <v>614</v>
      </c>
      <c r="J32" s="6" t="s">
        <v>613</v>
      </c>
      <c r="K32" s="6" t="s">
        <v>612</v>
      </c>
      <c r="L32" s="6" t="s">
        <v>611</v>
      </c>
      <c r="M32" s="6" t="s">
        <v>610</v>
      </c>
      <c r="N32" s="6" t="s">
        <v>609</v>
      </c>
      <c r="O32" s="6" t="s">
        <v>608</v>
      </c>
      <c r="P32" s="6" t="s">
        <v>607</v>
      </c>
      <c r="Q32" s="6" t="s">
        <v>606</v>
      </c>
      <c r="R32" s="6" t="s">
        <v>605</v>
      </c>
      <c r="S32" s="6" t="s">
        <v>604</v>
      </c>
      <c r="T32" s="6" t="s">
        <v>603</v>
      </c>
      <c r="U32" s="6" t="s">
        <v>602</v>
      </c>
      <c r="V32" s="6" t="s">
        <v>601</v>
      </c>
      <c r="W32" s="6" t="s">
        <v>600</v>
      </c>
      <c r="X32" s="6" t="s">
        <v>599</v>
      </c>
      <c r="Y32" s="6" t="s">
        <v>598</v>
      </c>
      <c r="Z32" s="6" t="s">
        <v>597</v>
      </c>
      <c r="AA32" s="6" t="s">
        <v>596</v>
      </c>
    </row>
    <row r="33" spans="1:27" x14ac:dyDescent="0.2">
      <c r="A33" s="6" t="s">
        <v>595</v>
      </c>
      <c r="B33" s="6" t="s">
        <v>594</v>
      </c>
      <c r="C33" s="6" t="s">
        <v>593</v>
      </c>
      <c r="D33" s="6" t="s">
        <v>592</v>
      </c>
      <c r="E33" s="6" t="s">
        <v>466</v>
      </c>
      <c r="F33" s="6" t="s">
        <v>497</v>
      </c>
      <c r="G33" s="6" t="s">
        <v>591</v>
      </c>
      <c r="H33" s="6" t="s">
        <v>590</v>
      </c>
      <c r="I33" s="6" t="s">
        <v>589</v>
      </c>
      <c r="J33" s="6" t="s">
        <v>237</v>
      </c>
      <c r="K33" s="6" t="s">
        <v>588</v>
      </c>
      <c r="L33" s="6" t="s">
        <v>587</v>
      </c>
      <c r="M33" s="6" t="s">
        <v>586</v>
      </c>
      <c r="N33" s="6" t="s">
        <v>585</v>
      </c>
      <c r="O33" s="6" t="s">
        <v>584</v>
      </c>
      <c r="P33" s="6" t="s">
        <v>583</v>
      </c>
      <c r="Q33" s="6" t="s">
        <v>582</v>
      </c>
      <c r="R33" s="6" t="s">
        <v>581</v>
      </c>
      <c r="S33" s="6" t="s">
        <v>580</v>
      </c>
      <c r="T33" s="6" t="s">
        <v>579</v>
      </c>
      <c r="U33" s="6" t="s">
        <v>578</v>
      </c>
      <c r="V33" s="6" t="s">
        <v>577</v>
      </c>
      <c r="W33" s="6" t="s">
        <v>576</v>
      </c>
      <c r="X33" s="6" t="s">
        <v>575</v>
      </c>
      <c r="Y33" s="6" t="s">
        <v>574</v>
      </c>
      <c r="Z33" s="6" t="s">
        <v>573</v>
      </c>
      <c r="AA33" s="6" t="s">
        <v>572</v>
      </c>
    </row>
    <row r="34" spans="1:27" x14ac:dyDescent="0.2">
      <c r="A34" s="6" t="s">
        <v>3</v>
      </c>
      <c r="B34" s="6" t="s">
        <v>571</v>
      </c>
      <c r="C34" s="6" t="s">
        <v>571</v>
      </c>
      <c r="D34" s="6" t="s">
        <v>264</v>
      </c>
      <c r="E34" s="6" t="s">
        <v>497</v>
      </c>
      <c r="F34" s="6" t="s">
        <v>497</v>
      </c>
      <c r="G34" s="6" t="s">
        <v>497</v>
      </c>
      <c r="H34" s="6" t="s">
        <v>497</v>
      </c>
      <c r="I34" s="6" t="s">
        <v>497</v>
      </c>
      <c r="J34" s="6" t="s">
        <v>497</v>
      </c>
      <c r="K34" s="6" t="s">
        <v>570</v>
      </c>
      <c r="L34" s="6" t="s">
        <v>569</v>
      </c>
      <c r="M34" s="6" t="s">
        <v>568</v>
      </c>
      <c r="N34" s="6" t="s">
        <v>567</v>
      </c>
      <c r="O34" s="6" t="s">
        <v>566</v>
      </c>
      <c r="P34" s="6" t="s">
        <v>565</v>
      </c>
      <c r="Q34" s="6" t="s">
        <v>564</v>
      </c>
      <c r="R34" s="6" t="s">
        <v>563</v>
      </c>
      <c r="S34" s="6" t="s">
        <v>562</v>
      </c>
      <c r="T34" s="6" t="s">
        <v>76</v>
      </c>
      <c r="U34" s="6" t="s">
        <v>561</v>
      </c>
      <c r="V34" s="6" t="s">
        <v>560</v>
      </c>
      <c r="W34" s="6" t="s">
        <v>559</v>
      </c>
      <c r="X34" s="6" t="s">
        <v>558</v>
      </c>
      <c r="Y34" s="6" t="s">
        <v>557</v>
      </c>
      <c r="Z34" s="6" t="s">
        <v>54</v>
      </c>
      <c r="AA34" s="6" t="s">
        <v>54</v>
      </c>
    </row>
    <row r="35" spans="1:27" x14ac:dyDescent="0.2">
      <c r="A35" s="6" t="s">
        <v>556</v>
      </c>
      <c r="B35" s="6" t="s">
        <v>555</v>
      </c>
      <c r="C35" s="6" t="s">
        <v>554</v>
      </c>
      <c r="D35" s="6" t="s">
        <v>553</v>
      </c>
      <c r="E35" s="6" t="s">
        <v>552</v>
      </c>
      <c r="F35" s="6" t="s">
        <v>551</v>
      </c>
      <c r="G35" s="6" t="s">
        <v>550</v>
      </c>
      <c r="H35" s="6" t="s">
        <v>549</v>
      </c>
      <c r="I35" s="6" t="s">
        <v>548</v>
      </c>
      <c r="J35" s="6" t="s">
        <v>547</v>
      </c>
      <c r="K35" s="6" t="s">
        <v>546</v>
      </c>
      <c r="L35" s="6" t="s">
        <v>545</v>
      </c>
      <c r="M35" s="6" t="s">
        <v>544</v>
      </c>
      <c r="N35" s="6" t="s">
        <v>543</v>
      </c>
      <c r="O35" s="6" t="s">
        <v>542</v>
      </c>
      <c r="P35" s="6" t="s">
        <v>541</v>
      </c>
      <c r="Q35" s="6" t="s">
        <v>540</v>
      </c>
      <c r="R35" s="6" t="s">
        <v>539</v>
      </c>
      <c r="S35" s="6" t="s">
        <v>538</v>
      </c>
      <c r="T35" s="6" t="s">
        <v>537</v>
      </c>
      <c r="U35" s="6" t="s">
        <v>536</v>
      </c>
      <c r="V35" s="6" t="s">
        <v>535</v>
      </c>
      <c r="W35" s="6" t="s">
        <v>534</v>
      </c>
      <c r="X35" s="6" t="s">
        <v>533</v>
      </c>
      <c r="Y35" s="6" t="s">
        <v>532</v>
      </c>
      <c r="Z35" s="6" t="s">
        <v>531</v>
      </c>
      <c r="AA35" s="6" t="s">
        <v>530</v>
      </c>
    </row>
    <row r="36" spans="1:27" x14ac:dyDescent="0.2">
      <c r="A36" s="6" t="s">
        <v>529</v>
      </c>
      <c r="B36" s="6" t="s">
        <v>528</v>
      </c>
      <c r="C36" s="6" t="s">
        <v>527</v>
      </c>
      <c r="D36" s="6" t="s">
        <v>526</v>
      </c>
      <c r="E36" s="6" t="s">
        <v>525</v>
      </c>
      <c r="F36" s="6" t="s">
        <v>524</v>
      </c>
      <c r="G36" s="6" t="s">
        <v>523</v>
      </c>
      <c r="H36" s="6" t="s">
        <v>522</v>
      </c>
      <c r="I36" s="6" t="s">
        <v>521</v>
      </c>
      <c r="J36" s="6" t="s">
        <v>520</v>
      </c>
      <c r="K36" s="6" t="s">
        <v>519</v>
      </c>
      <c r="L36" s="6" t="s">
        <v>518</v>
      </c>
      <c r="M36" s="6" t="s">
        <v>517</v>
      </c>
      <c r="N36" s="6" t="s">
        <v>516</v>
      </c>
      <c r="O36" s="6" t="s">
        <v>515</v>
      </c>
      <c r="P36" s="6" t="s">
        <v>514</v>
      </c>
      <c r="Q36" s="6" t="s">
        <v>513</v>
      </c>
      <c r="R36" s="6" t="s">
        <v>512</v>
      </c>
      <c r="S36" s="6" t="s">
        <v>511</v>
      </c>
      <c r="T36" s="6" t="s">
        <v>510</v>
      </c>
      <c r="U36" s="6" t="s">
        <v>509</v>
      </c>
      <c r="V36" s="6" t="s">
        <v>508</v>
      </c>
      <c r="W36" s="6" t="s">
        <v>507</v>
      </c>
      <c r="X36" s="6" t="s">
        <v>506</v>
      </c>
      <c r="Y36" s="6" t="s">
        <v>505</v>
      </c>
      <c r="Z36" s="6" t="s">
        <v>504</v>
      </c>
      <c r="AA36" s="6" t="s">
        <v>503</v>
      </c>
    </row>
    <row r="37" spans="1:27" x14ac:dyDescent="0.2">
      <c r="A37" s="6" t="s">
        <v>502</v>
      </c>
      <c r="B37" s="6" t="s">
        <v>501</v>
      </c>
      <c r="C37" s="6" t="s">
        <v>500</v>
      </c>
      <c r="D37" s="6" t="s">
        <v>499</v>
      </c>
      <c r="E37" s="6" t="s">
        <v>498</v>
      </c>
      <c r="F37" s="6" t="s">
        <v>497</v>
      </c>
      <c r="G37" s="6" t="s">
        <v>496</v>
      </c>
      <c r="H37" s="6" t="s">
        <v>495</v>
      </c>
      <c r="I37" s="6" t="s">
        <v>494</v>
      </c>
      <c r="J37" s="6" t="s">
        <v>493</v>
      </c>
      <c r="K37" s="6" t="s">
        <v>492</v>
      </c>
      <c r="L37" s="6" t="s">
        <v>491</v>
      </c>
      <c r="M37" s="6" t="s">
        <v>490</v>
      </c>
      <c r="N37" s="6" t="s">
        <v>489</v>
      </c>
      <c r="O37" s="6" t="s">
        <v>488</v>
      </c>
      <c r="P37" s="6" t="s">
        <v>487</v>
      </c>
      <c r="Q37" s="6" t="s">
        <v>486</v>
      </c>
      <c r="R37" s="6" t="s">
        <v>485</v>
      </c>
      <c r="S37" s="6" t="s">
        <v>484</v>
      </c>
      <c r="T37" s="6" t="s">
        <v>483</v>
      </c>
      <c r="U37" s="6" t="s">
        <v>482</v>
      </c>
      <c r="V37" s="6" t="s">
        <v>481</v>
      </c>
      <c r="W37" s="6" t="s">
        <v>480</v>
      </c>
      <c r="X37" s="6" t="s">
        <v>479</v>
      </c>
      <c r="Y37" s="6" t="s">
        <v>54</v>
      </c>
      <c r="Z37" s="6" t="s">
        <v>54</v>
      </c>
      <c r="AA37" s="6" t="s">
        <v>54</v>
      </c>
    </row>
    <row r="38" spans="1:27" x14ac:dyDescent="0.2">
      <c r="A38" s="6" t="s">
        <v>478</v>
      </c>
      <c r="B38" s="6" t="s">
        <v>477</v>
      </c>
      <c r="C38" s="6" t="s">
        <v>476</v>
      </c>
      <c r="D38" s="6" t="s">
        <v>475</v>
      </c>
      <c r="E38" s="6" t="s">
        <v>474</v>
      </c>
      <c r="F38" s="6" t="s">
        <v>473</v>
      </c>
      <c r="G38" s="6" t="s">
        <v>472</v>
      </c>
      <c r="H38" s="6" t="s">
        <v>471</v>
      </c>
      <c r="I38" s="6" t="s">
        <v>470</v>
      </c>
      <c r="J38" s="6" t="s">
        <v>469</v>
      </c>
      <c r="K38" s="6" t="s">
        <v>468</v>
      </c>
      <c r="L38" s="6" t="s">
        <v>467</v>
      </c>
      <c r="M38" s="6" t="s">
        <v>466</v>
      </c>
      <c r="N38" s="6" t="s">
        <v>465</v>
      </c>
      <c r="O38" s="6" t="s">
        <v>464</v>
      </c>
      <c r="P38" s="6" t="s">
        <v>463</v>
      </c>
      <c r="Q38" s="6" t="s">
        <v>462</v>
      </c>
      <c r="R38" s="6" t="s">
        <v>54</v>
      </c>
      <c r="S38" s="6" t="s">
        <v>54</v>
      </c>
      <c r="T38" s="6" t="s">
        <v>54</v>
      </c>
      <c r="U38" s="6" t="s">
        <v>461</v>
      </c>
      <c r="V38" s="6" t="s">
        <v>460</v>
      </c>
      <c r="W38" s="6" t="s">
        <v>459</v>
      </c>
      <c r="X38" s="6" t="s">
        <v>458</v>
      </c>
      <c r="Y38" s="6" t="s">
        <v>457</v>
      </c>
      <c r="Z38" s="6" t="s">
        <v>456</v>
      </c>
      <c r="AA38" s="6" t="s">
        <v>455</v>
      </c>
    </row>
    <row r="39" spans="1:27" x14ac:dyDescent="0.2">
      <c r="A39" s="6" t="s">
        <v>454</v>
      </c>
      <c r="B39" s="6" t="s">
        <v>453</v>
      </c>
      <c r="C39" s="6" t="s">
        <v>452</v>
      </c>
      <c r="D39" s="6" t="s">
        <v>451</v>
      </c>
      <c r="E39" s="6" t="s">
        <v>450</v>
      </c>
      <c r="F39" s="6" t="s">
        <v>449</v>
      </c>
      <c r="G39" s="6" t="s">
        <v>448</v>
      </c>
      <c r="H39" s="6" t="s">
        <v>447</v>
      </c>
      <c r="I39" s="6" t="s">
        <v>446</v>
      </c>
      <c r="J39" s="6" t="s">
        <v>445</v>
      </c>
      <c r="K39" s="6" t="s">
        <v>444</v>
      </c>
      <c r="L39" s="6" t="s">
        <v>443</v>
      </c>
      <c r="M39" s="6" t="s">
        <v>442</v>
      </c>
      <c r="N39" s="6" t="s">
        <v>441</v>
      </c>
      <c r="O39" s="6" t="s">
        <v>440</v>
      </c>
      <c r="P39" s="6" t="s">
        <v>439</v>
      </c>
      <c r="Q39" s="6" t="s">
        <v>438</v>
      </c>
      <c r="R39" s="6" t="s">
        <v>437</v>
      </c>
      <c r="S39" s="6" t="s">
        <v>436</v>
      </c>
      <c r="T39" s="6" t="s">
        <v>435</v>
      </c>
      <c r="U39" s="6" t="s">
        <v>434</v>
      </c>
      <c r="V39" s="6" t="s">
        <v>433</v>
      </c>
      <c r="W39" s="6" t="s">
        <v>432</v>
      </c>
      <c r="X39" s="6" t="s">
        <v>431</v>
      </c>
      <c r="Y39" s="6" t="s">
        <v>430</v>
      </c>
      <c r="Z39" s="6" t="s">
        <v>429</v>
      </c>
      <c r="AA39" s="6" t="s">
        <v>428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EA6C-7410-F047-B608-1512BDB4A412}">
  <dimension ref="A1:AB33"/>
  <sheetViews>
    <sheetView workbookViewId="0">
      <selection activeCell="T9" sqref="T9"/>
    </sheetView>
  </sheetViews>
  <sheetFormatPr baseColWidth="10" defaultColWidth="8.83203125" defaultRowHeight="15" x14ac:dyDescent="0.2"/>
  <cols>
    <col min="1" max="1" width="39.33203125" style="5" customWidth="1"/>
    <col min="2" max="2" width="11.83203125" style="5" customWidth="1"/>
    <col min="3" max="18" width="11.83203125" style="5" hidden="1" customWidth="1"/>
    <col min="19" max="28" width="11.83203125" style="5" customWidth="1"/>
    <col min="29" max="16384" width="8.83203125" style="5"/>
  </cols>
  <sheetData>
    <row r="1" spans="1:28" x14ac:dyDescent="0.2">
      <c r="A1" s="6" t="s">
        <v>427</v>
      </c>
      <c r="B1" s="6" t="s">
        <v>426</v>
      </c>
      <c r="C1" s="6" t="s">
        <v>1183</v>
      </c>
      <c r="D1" s="6" t="s">
        <v>1184</v>
      </c>
      <c r="E1" s="6" t="s">
        <v>1185</v>
      </c>
      <c r="F1" s="6" t="s">
        <v>1186</v>
      </c>
      <c r="G1" s="6" t="s">
        <v>1187</v>
      </c>
      <c r="H1" s="6" t="s">
        <v>1188</v>
      </c>
      <c r="I1" s="6" t="s">
        <v>1189</v>
      </c>
      <c r="J1" s="6" t="s">
        <v>1190</v>
      </c>
      <c r="K1" s="6" t="s">
        <v>1191</v>
      </c>
      <c r="L1" s="6" t="s">
        <v>1192</v>
      </c>
      <c r="M1" s="6" t="s">
        <v>1193</v>
      </c>
      <c r="N1" s="6" t="s">
        <v>1194</v>
      </c>
      <c r="O1" s="6" t="s">
        <v>1195</v>
      </c>
      <c r="P1" s="6" t="s">
        <v>1196</v>
      </c>
      <c r="Q1" s="6" t="s">
        <v>1197</v>
      </c>
      <c r="R1" s="6" t="s">
        <v>1198</v>
      </c>
      <c r="S1" s="6" t="s">
        <v>1199</v>
      </c>
      <c r="T1" s="6" t="s">
        <v>1200</v>
      </c>
      <c r="U1" s="6" t="s">
        <v>1201</v>
      </c>
      <c r="V1" s="6" t="s">
        <v>1202</v>
      </c>
      <c r="W1" s="6" t="s">
        <v>1203</v>
      </c>
      <c r="X1" s="6" t="s">
        <v>1204</v>
      </c>
      <c r="Y1" s="6" t="s">
        <v>1205</v>
      </c>
      <c r="Z1" s="6" t="s">
        <v>1206</v>
      </c>
      <c r="AA1" s="6" t="s">
        <v>1207</v>
      </c>
      <c r="AB1" s="6" t="s">
        <v>1208</v>
      </c>
    </row>
    <row r="2" spans="1:28" x14ac:dyDescent="0.2">
      <c r="A2" s="6" t="s">
        <v>399</v>
      </c>
      <c r="B2" s="6" t="s">
        <v>1</v>
      </c>
      <c r="C2" s="6" t="s">
        <v>373</v>
      </c>
      <c r="D2" s="6" t="s">
        <v>374</v>
      </c>
      <c r="E2" s="6" t="s">
        <v>375</v>
      </c>
      <c r="F2" s="6" t="s">
        <v>376</v>
      </c>
      <c r="G2" s="6" t="s">
        <v>377</v>
      </c>
      <c r="H2" s="6" t="s">
        <v>378</v>
      </c>
      <c r="I2" s="6" t="s">
        <v>379</v>
      </c>
      <c r="J2" s="6" t="s">
        <v>380</v>
      </c>
      <c r="K2" s="6" t="s">
        <v>381</v>
      </c>
      <c r="L2" s="6" t="s">
        <v>382</v>
      </c>
      <c r="M2" s="6" t="s">
        <v>383</v>
      </c>
      <c r="N2" s="6" t="s">
        <v>384</v>
      </c>
      <c r="O2" s="6" t="s">
        <v>385</v>
      </c>
      <c r="P2" s="6" t="s">
        <v>386</v>
      </c>
      <c r="Q2" s="6" t="s">
        <v>387</v>
      </c>
      <c r="R2" s="6" t="s">
        <v>388</v>
      </c>
      <c r="S2" s="6" t="s">
        <v>389</v>
      </c>
      <c r="T2" s="6" t="s">
        <v>390</v>
      </c>
      <c r="U2" s="6" t="s">
        <v>391</v>
      </c>
      <c r="V2" s="6" t="s">
        <v>392</v>
      </c>
      <c r="W2" s="6" t="s">
        <v>393</v>
      </c>
      <c r="X2" s="6" t="s">
        <v>394</v>
      </c>
      <c r="Y2" s="6" t="s">
        <v>395</v>
      </c>
      <c r="Z2" s="6" t="s">
        <v>396</v>
      </c>
      <c r="AA2" s="6" t="s">
        <v>397</v>
      </c>
      <c r="AB2" s="6" t="s">
        <v>398</v>
      </c>
    </row>
    <row r="3" spans="1:28" x14ac:dyDescent="0.2">
      <c r="A3" s="6" t="s">
        <v>1261</v>
      </c>
      <c r="B3" s="6" t="s">
        <v>135</v>
      </c>
      <c r="C3" s="9">
        <v>4.0999999999999996</v>
      </c>
      <c r="D3" s="9">
        <v>38.1</v>
      </c>
      <c r="E3" s="9">
        <v>99.94</v>
      </c>
      <c r="F3" s="9">
        <v>176.9</v>
      </c>
      <c r="G3" s="9">
        <v>90.8</v>
      </c>
      <c r="H3" s="9">
        <v>74.42</v>
      </c>
      <c r="I3" s="9">
        <v>100.4</v>
      </c>
      <c r="J3" s="9">
        <v>302.60000000000002</v>
      </c>
      <c r="K3" s="9">
        <v>448.8</v>
      </c>
      <c r="L3" s="9">
        <v>797.6</v>
      </c>
      <c r="M3" s="9">
        <v>-30.04</v>
      </c>
      <c r="N3" s="9">
        <v>-67.989999999999995</v>
      </c>
      <c r="O3" s="9">
        <v>253.1</v>
      </c>
      <c r="P3" s="9">
        <v>581.1</v>
      </c>
      <c r="Q3" s="9">
        <v>562.5</v>
      </c>
      <c r="R3" s="9">
        <v>440</v>
      </c>
      <c r="S3" s="9">
        <v>630.6</v>
      </c>
      <c r="T3" s="9">
        <v>614</v>
      </c>
      <c r="U3" s="10">
        <v>1666</v>
      </c>
      <c r="V3" s="10">
        <v>3047</v>
      </c>
      <c r="W3" s="10">
        <v>4141</v>
      </c>
      <c r="X3" s="10">
        <v>2796</v>
      </c>
      <c r="Y3" s="10">
        <v>4332</v>
      </c>
      <c r="Z3" s="10">
        <v>9752</v>
      </c>
      <c r="AA3" s="10">
        <v>4368</v>
      </c>
      <c r="AB3" s="10">
        <v>29760</v>
      </c>
    </row>
    <row r="4" spans="1:28" x14ac:dyDescent="0.2">
      <c r="A4" s="6" t="s">
        <v>1260</v>
      </c>
      <c r="B4" s="6" t="s">
        <v>1211</v>
      </c>
      <c r="C4" s="9">
        <v>-1.9</v>
      </c>
      <c r="D4" s="9">
        <v>15.9</v>
      </c>
      <c r="E4" s="9">
        <v>67.91</v>
      </c>
      <c r="F4" s="9">
        <v>160.80000000000001</v>
      </c>
      <c r="G4" s="9">
        <v>265</v>
      </c>
      <c r="H4" s="9">
        <v>49.68</v>
      </c>
      <c r="I4" s="9">
        <v>132.19999999999999</v>
      </c>
      <c r="J4" s="9">
        <v>446.4</v>
      </c>
      <c r="K4" s="9">
        <v>587.1</v>
      </c>
      <c r="L4" s="10">
        <v>1270</v>
      </c>
      <c r="M4" s="9">
        <v>249.4</v>
      </c>
      <c r="N4" s="9">
        <v>487.8</v>
      </c>
      <c r="O4" s="9">
        <v>675.8</v>
      </c>
      <c r="P4" s="9">
        <v>909.2</v>
      </c>
      <c r="Q4" s="9">
        <v>824.2</v>
      </c>
      <c r="R4" s="9">
        <v>835.1</v>
      </c>
      <c r="S4" s="9">
        <v>905.7</v>
      </c>
      <c r="T4" s="10">
        <v>1175</v>
      </c>
      <c r="U4" s="10">
        <v>1672</v>
      </c>
      <c r="V4" s="10">
        <v>3502</v>
      </c>
      <c r="W4" s="10">
        <v>3743</v>
      </c>
      <c r="X4" s="10">
        <v>4761</v>
      </c>
      <c r="Y4" s="10">
        <v>5822</v>
      </c>
      <c r="Z4" s="10">
        <v>9108</v>
      </c>
      <c r="AA4" s="10">
        <v>5641</v>
      </c>
      <c r="AB4" s="10">
        <v>28090</v>
      </c>
    </row>
    <row r="5" spans="1:28" x14ac:dyDescent="0.2">
      <c r="A5" s="6" t="s">
        <v>116</v>
      </c>
      <c r="B5" s="6" t="s">
        <v>115</v>
      </c>
      <c r="C5" s="9">
        <v>6.5</v>
      </c>
      <c r="D5" s="9">
        <v>9.6999999999999993</v>
      </c>
      <c r="E5" s="9">
        <v>15.84</v>
      </c>
      <c r="F5" s="9">
        <v>43.5</v>
      </c>
      <c r="G5" s="9">
        <v>58.22</v>
      </c>
      <c r="H5" s="9">
        <v>82.69</v>
      </c>
      <c r="I5" s="9">
        <v>102.6</v>
      </c>
      <c r="J5" s="9">
        <v>97.98</v>
      </c>
      <c r="K5" s="9">
        <v>107.6</v>
      </c>
      <c r="L5" s="9">
        <v>133.19999999999999</v>
      </c>
      <c r="M5" s="9">
        <v>185</v>
      </c>
      <c r="N5" s="9">
        <v>196.7</v>
      </c>
      <c r="O5" s="9">
        <v>187</v>
      </c>
      <c r="P5" s="9">
        <v>204.2</v>
      </c>
      <c r="Q5" s="9">
        <v>226.2</v>
      </c>
      <c r="R5" s="9">
        <v>239.1</v>
      </c>
      <c r="S5" s="9">
        <v>220.1</v>
      </c>
      <c r="T5" s="9">
        <v>197</v>
      </c>
      <c r="U5" s="9">
        <v>187</v>
      </c>
      <c r="V5" s="9">
        <v>199</v>
      </c>
      <c r="W5" s="9">
        <v>262</v>
      </c>
      <c r="X5" s="9">
        <v>381</v>
      </c>
      <c r="Y5" s="10">
        <v>1098</v>
      </c>
      <c r="Z5" s="10">
        <v>1174</v>
      </c>
      <c r="AA5" s="10">
        <v>1544</v>
      </c>
      <c r="AB5" s="10">
        <v>1508</v>
      </c>
    </row>
    <row r="6" spans="1:28" x14ac:dyDescent="0.2">
      <c r="A6" s="6" t="s">
        <v>1259</v>
      </c>
      <c r="B6" s="6" t="s">
        <v>1258</v>
      </c>
      <c r="C6" s="9">
        <v>0</v>
      </c>
      <c r="D6" s="9">
        <v>0</v>
      </c>
      <c r="E6" s="9">
        <v>-27.2</v>
      </c>
      <c r="F6" s="9">
        <v>-51.91</v>
      </c>
      <c r="G6" s="9">
        <v>29.77</v>
      </c>
      <c r="H6" s="9">
        <v>55.14</v>
      </c>
      <c r="I6" s="9">
        <v>12.14</v>
      </c>
      <c r="J6" s="9">
        <v>-10.62</v>
      </c>
      <c r="K6" s="9">
        <v>41.77</v>
      </c>
      <c r="L6" s="9">
        <v>89.52</v>
      </c>
      <c r="M6" s="9">
        <v>-23.28</v>
      </c>
      <c r="N6" s="9">
        <v>-21.15</v>
      </c>
      <c r="O6" s="9">
        <v>-2.6459999999999999</v>
      </c>
      <c r="P6" s="9">
        <v>19.059999999999999</v>
      </c>
      <c r="Q6" s="9">
        <v>31.86</v>
      </c>
      <c r="R6" s="9">
        <v>15.43</v>
      </c>
      <c r="S6" s="9">
        <v>82.57</v>
      </c>
      <c r="T6" s="9">
        <v>134</v>
      </c>
      <c r="U6" s="9">
        <v>197</v>
      </c>
      <c r="V6" s="9">
        <v>-359</v>
      </c>
      <c r="W6" s="9">
        <v>-315</v>
      </c>
      <c r="X6" s="9">
        <v>18</v>
      </c>
      <c r="Y6" s="9">
        <v>-282</v>
      </c>
      <c r="Z6" s="9">
        <v>-406</v>
      </c>
      <c r="AA6" s="10">
        <v>-2164</v>
      </c>
      <c r="AB6" s="10">
        <v>-2489</v>
      </c>
    </row>
    <row r="7" spans="1:28" x14ac:dyDescent="0.2">
      <c r="A7" s="6" t="s">
        <v>1257</v>
      </c>
      <c r="B7" s="6" t="s">
        <v>1256</v>
      </c>
      <c r="C7" s="9">
        <v>0</v>
      </c>
      <c r="D7" s="9">
        <v>0</v>
      </c>
      <c r="E7" s="9">
        <v>0</v>
      </c>
      <c r="F7" s="9">
        <v>0.36399999999999999</v>
      </c>
      <c r="G7" s="9">
        <v>-0.156</v>
      </c>
      <c r="H7" s="9">
        <v>0.67200000000000004</v>
      </c>
      <c r="I7" s="9">
        <v>0.67200000000000004</v>
      </c>
      <c r="J7" s="9">
        <v>1.0960000000000001</v>
      </c>
      <c r="K7" s="9">
        <v>116.7</v>
      </c>
      <c r="L7" s="9">
        <v>0</v>
      </c>
      <c r="M7" s="9">
        <v>162.69999999999999</v>
      </c>
      <c r="N7" s="9">
        <v>242.8</v>
      </c>
      <c r="O7" s="9">
        <v>100.4</v>
      </c>
      <c r="P7" s="9">
        <v>136.4</v>
      </c>
      <c r="Q7" s="9">
        <v>136.69999999999999</v>
      </c>
      <c r="R7" s="9">
        <v>136.30000000000001</v>
      </c>
      <c r="S7" s="9">
        <v>157.80000000000001</v>
      </c>
      <c r="T7" s="9">
        <v>204</v>
      </c>
      <c r="U7" s="9">
        <v>247</v>
      </c>
      <c r="V7" s="9">
        <v>391</v>
      </c>
      <c r="W7" s="9">
        <v>557</v>
      </c>
      <c r="X7" s="9">
        <v>844</v>
      </c>
      <c r="Y7" s="10">
        <v>1397</v>
      </c>
      <c r="Z7" s="10">
        <v>2004</v>
      </c>
      <c r="AA7" s="10">
        <v>2710</v>
      </c>
      <c r="AB7" s="10">
        <v>3549</v>
      </c>
    </row>
    <row r="8" spans="1:28" x14ac:dyDescent="0.2">
      <c r="A8" s="6" t="s">
        <v>1255</v>
      </c>
      <c r="B8" s="6" t="s">
        <v>1254</v>
      </c>
      <c r="C8" s="9">
        <v>0.1</v>
      </c>
      <c r="D8" s="9">
        <v>10.6</v>
      </c>
      <c r="E8" s="9">
        <v>64.11</v>
      </c>
      <c r="F8" s="9">
        <v>90.38</v>
      </c>
      <c r="G8" s="9">
        <v>51</v>
      </c>
      <c r="H8" s="9">
        <v>17.53</v>
      </c>
      <c r="I8" s="9">
        <v>11.55</v>
      </c>
      <c r="J8" s="9">
        <v>35.24</v>
      </c>
      <c r="K8" s="9">
        <v>5.0839999999999996</v>
      </c>
      <c r="L8" s="9">
        <v>76.33</v>
      </c>
      <c r="M8" s="9">
        <v>-11.72</v>
      </c>
      <c r="N8" s="9">
        <v>1.036</v>
      </c>
      <c r="O8" s="9">
        <v>-13.74</v>
      </c>
      <c r="P8" s="9">
        <v>-33.700000000000003</v>
      </c>
      <c r="Q8" s="9">
        <v>-20.8</v>
      </c>
      <c r="R8" s="9">
        <v>-7.9539999999999997</v>
      </c>
      <c r="S8" s="9">
        <v>17.059999999999999</v>
      </c>
      <c r="T8" s="9">
        <v>77</v>
      </c>
      <c r="U8" s="9">
        <v>54</v>
      </c>
      <c r="V8" s="9">
        <v>39</v>
      </c>
      <c r="W8" s="9">
        <v>-45</v>
      </c>
      <c r="X8" s="9">
        <v>5</v>
      </c>
      <c r="Y8" s="9">
        <v>-20</v>
      </c>
      <c r="Z8" s="9">
        <v>-53</v>
      </c>
      <c r="AA8" s="10">
        <v>1391</v>
      </c>
      <c r="AB8" s="9">
        <v>-516</v>
      </c>
    </row>
    <row r="9" spans="1:28" x14ac:dyDescent="0.2">
      <c r="A9" s="6" t="s">
        <v>1253</v>
      </c>
      <c r="B9" s="6" t="s">
        <v>1252</v>
      </c>
      <c r="C9" s="9">
        <v>-12.6</v>
      </c>
      <c r="D9" s="9">
        <v>-42.5</v>
      </c>
      <c r="E9" s="9">
        <v>-84.78</v>
      </c>
      <c r="F9" s="9">
        <v>-98.44</v>
      </c>
      <c r="G9" s="9">
        <v>35.4</v>
      </c>
      <c r="H9" s="9">
        <v>-180.8</v>
      </c>
      <c r="I9" s="9">
        <v>-95.11</v>
      </c>
      <c r="J9" s="9">
        <v>20.13</v>
      </c>
      <c r="K9" s="9">
        <v>-132.9</v>
      </c>
      <c r="L9" s="9">
        <v>169.9</v>
      </c>
      <c r="M9" s="9">
        <v>-33.33</v>
      </c>
      <c r="N9" s="9">
        <v>136.4</v>
      </c>
      <c r="O9" s="9">
        <v>151.69999999999999</v>
      </c>
      <c r="P9" s="9">
        <v>2.149</v>
      </c>
      <c r="Q9" s="9">
        <v>-112.3</v>
      </c>
      <c r="R9" s="9">
        <v>12.24</v>
      </c>
      <c r="S9" s="9">
        <v>-202.5</v>
      </c>
      <c r="T9" s="9">
        <v>-51</v>
      </c>
      <c r="U9" s="9">
        <v>-679</v>
      </c>
      <c r="V9" s="9">
        <v>185</v>
      </c>
      <c r="W9" s="9">
        <v>-857</v>
      </c>
      <c r="X9" s="9">
        <v>717</v>
      </c>
      <c r="Y9" s="9">
        <v>-703</v>
      </c>
      <c r="Z9" s="10">
        <v>-3363</v>
      </c>
      <c r="AA9" s="10">
        <v>-2207</v>
      </c>
      <c r="AB9" s="10">
        <v>-3722</v>
      </c>
    </row>
    <row r="10" spans="1:28" x14ac:dyDescent="0.2">
      <c r="A10" s="6" t="s">
        <v>1251</v>
      </c>
      <c r="B10" s="6" t="s">
        <v>1250</v>
      </c>
      <c r="C10" s="9">
        <v>0</v>
      </c>
      <c r="D10" s="9">
        <v>0</v>
      </c>
      <c r="E10" s="9">
        <v>0</v>
      </c>
      <c r="F10" s="9">
        <v>-43.81</v>
      </c>
      <c r="G10" s="9">
        <v>-9.07</v>
      </c>
      <c r="H10" s="9">
        <v>-41.36</v>
      </c>
      <c r="I10" s="9">
        <v>-88.22</v>
      </c>
      <c r="J10" s="9">
        <v>-21.41</v>
      </c>
      <c r="K10" s="9">
        <v>-175.3</v>
      </c>
      <c r="L10" s="9">
        <v>0</v>
      </c>
      <c r="M10" s="9">
        <v>348.9</v>
      </c>
      <c r="N10" s="9">
        <v>-56.74</v>
      </c>
      <c r="O10" s="9">
        <v>26.34</v>
      </c>
      <c r="P10" s="9">
        <v>26.24</v>
      </c>
      <c r="Q10" s="9">
        <v>-118.9</v>
      </c>
      <c r="R10" s="9">
        <v>28.85</v>
      </c>
      <c r="S10" s="9">
        <v>-49.32</v>
      </c>
      <c r="T10" s="9">
        <v>-32</v>
      </c>
      <c r="U10" s="9">
        <v>-321</v>
      </c>
      <c r="V10" s="9">
        <v>-440</v>
      </c>
      <c r="W10" s="9">
        <v>-149</v>
      </c>
      <c r="X10" s="9">
        <v>-233</v>
      </c>
      <c r="Y10" s="9">
        <v>-550</v>
      </c>
      <c r="Z10" s="10">
        <v>-2215</v>
      </c>
      <c r="AA10" s="9">
        <v>822</v>
      </c>
      <c r="AB10" s="10">
        <v>-6172</v>
      </c>
    </row>
    <row r="11" spans="1:28" x14ac:dyDescent="0.2">
      <c r="A11" s="6" t="s">
        <v>1072</v>
      </c>
      <c r="B11" s="6" t="s">
        <v>1249</v>
      </c>
      <c r="C11" s="9">
        <v>-28.1</v>
      </c>
      <c r="D11" s="9">
        <v>-9</v>
      </c>
      <c r="E11" s="9">
        <v>-52.27</v>
      </c>
      <c r="F11" s="9">
        <v>-123.5</v>
      </c>
      <c r="G11" s="9">
        <v>68.83</v>
      </c>
      <c r="H11" s="9">
        <v>-85.13</v>
      </c>
      <c r="I11" s="9">
        <v>-81.28</v>
      </c>
      <c r="J11" s="9">
        <v>60.73</v>
      </c>
      <c r="K11" s="9">
        <v>-91.39</v>
      </c>
      <c r="L11" s="9">
        <v>-3.69</v>
      </c>
      <c r="M11" s="9">
        <v>-177.3</v>
      </c>
      <c r="N11" s="9">
        <v>204.7</v>
      </c>
      <c r="O11" s="9">
        <v>-14.13</v>
      </c>
      <c r="P11" s="9">
        <v>18.88</v>
      </c>
      <c r="Q11" s="9">
        <v>-78.95</v>
      </c>
      <c r="R11" s="9">
        <v>24.65</v>
      </c>
      <c r="S11" s="9">
        <v>-94.98</v>
      </c>
      <c r="T11" s="9">
        <v>66</v>
      </c>
      <c r="U11" s="9">
        <v>-375</v>
      </c>
      <c r="V11" s="9">
        <v>-375</v>
      </c>
      <c r="W11" s="9">
        <v>-776</v>
      </c>
      <c r="X11" s="9">
        <v>597</v>
      </c>
      <c r="Y11" s="9">
        <v>-524</v>
      </c>
      <c r="Z11" s="9">
        <v>-774</v>
      </c>
      <c r="AA11" s="10">
        <v>-2554</v>
      </c>
      <c r="AB11" s="9">
        <v>-98</v>
      </c>
    </row>
    <row r="12" spans="1:28" x14ac:dyDescent="0.2">
      <c r="A12" s="6" t="s">
        <v>846</v>
      </c>
      <c r="B12" s="6" t="s">
        <v>1248</v>
      </c>
      <c r="C12" s="9">
        <v>0</v>
      </c>
      <c r="D12" s="9">
        <v>0</v>
      </c>
      <c r="E12" s="9">
        <v>0</v>
      </c>
      <c r="F12" s="9">
        <v>141.69999999999999</v>
      </c>
      <c r="G12" s="9">
        <v>-72.89</v>
      </c>
      <c r="H12" s="9">
        <v>43.51</v>
      </c>
      <c r="I12" s="9">
        <v>43.51</v>
      </c>
      <c r="J12" s="9">
        <v>-58.83</v>
      </c>
      <c r="K12" s="9">
        <v>38.61</v>
      </c>
      <c r="L12" s="9">
        <v>0</v>
      </c>
      <c r="M12" s="9">
        <v>-283.2</v>
      </c>
      <c r="N12" s="9">
        <v>119.4</v>
      </c>
      <c r="O12" s="9">
        <v>-69.790000000000006</v>
      </c>
      <c r="P12" s="9">
        <v>35.71</v>
      </c>
      <c r="Q12" s="9">
        <v>10.89</v>
      </c>
      <c r="R12" s="9">
        <v>-20.38</v>
      </c>
      <c r="S12" s="9">
        <v>-26.89</v>
      </c>
      <c r="T12" s="9">
        <v>-11</v>
      </c>
      <c r="U12" s="9">
        <v>184</v>
      </c>
      <c r="V12" s="9">
        <v>90</v>
      </c>
      <c r="W12" s="9">
        <v>-135</v>
      </c>
      <c r="X12" s="9">
        <v>194</v>
      </c>
      <c r="Y12" s="9">
        <v>363</v>
      </c>
      <c r="Z12" s="9">
        <v>568</v>
      </c>
      <c r="AA12" s="9">
        <v>-551</v>
      </c>
      <c r="AB12" s="10">
        <v>1531</v>
      </c>
    </row>
    <row r="13" spans="1:28" x14ac:dyDescent="0.2">
      <c r="A13" s="6" t="s">
        <v>792</v>
      </c>
      <c r="B13" s="6" t="s">
        <v>1247</v>
      </c>
      <c r="C13" s="9">
        <v>15.5</v>
      </c>
      <c r="D13" s="9">
        <v>-33.5</v>
      </c>
      <c r="E13" s="9">
        <v>-32.5</v>
      </c>
      <c r="F13" s="9">
        <v>-72.86</v>
      </c>
      <c r="G13" s="9">
        <v>48.53</v>
      </c>
      <c r="H13" s="9">
        <v>-97.79</v>
      </c>
      <c r="I13" s="9">
        <v>30.89</v>
      </c>
      <c r="J13" s="9">
        <v>39.65</v>
      </c>
      <c r="K13" s="9">
        <v>95.17</v>
      </c>
      <c r="L13" s="9">
        <v>173.6</v>
      </c>
      <c r="M13" s="9">
        <v>78.3</v>
      </c>
      <c r="N13" s="9">
        <v>-130.9</v>
      </c>
      <c r="O13" s="9">
        <v>209.3</v>
      </c>
      <c r="P13" s="9">
        <v>-78.680000000000007</v>
      </c>
      <c r="Q13" s="9">
        <v>74.680000000000007</v>
      </c>
      <c r="R13" s="9">
        <v>-20.88</v>
      </c>
      <c r="S13" s="9">
        <v>-31.32</v>
      </c>
      <c r="T13" s="9">
        <v>-74</v>
      </c>
      <c r="U13" s="9">
        <v>-167</v>
      </c>
      <c r="V13" s="9">
        <v>910</v>
      </c>
      <c r="W13" s="9">
        <v>203</v>
      </c>
      <c r="X13" s="9">
        <v>159</v>
      </c>
      <c r="Y13" s="9">
        <v>8</v>
      </c>
      <c r="Z13" s="9">
        <v>-942</v>
      </c>
      <c r="AA13" s="9">
        <v>76</v>
      </c>
      <c r="AB13" s="10">
        <v>1017</v>
      </c>
    </row>
    <row r="14" spans="1:28" x14ac:dyDescent="0.2">
      <c r="A14" s="6" t="s">
        <v>1246</v>
      </c>
      <c r="B14" s="6" t="s">
        <v>54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</row>
    <row r="15" spans="1:28" x14ac:dyDescent="0.2">
      <c r="A15" s="6" t="s">
        <v>1245</v>
      </c>
      <c r="B15" s="6" t="s">
        <v>1244</v>
      </c>
      <c r="C15" s="9">
        <v>-7.9</v>
      </c>
      <c r="D15" s="9">
        <v>-11.6</v>
      </c>
      <c r="E15" s="9">
        <v>-60.83</v>
      </c>
      <c r="F15" s="9">
        <v>-601.20000000000005</v>
      </c>
      <c r="G15" s="9">
        <v>-277.3</v>
      </c>
      <c r="H15" s="9">
        <v>88.04</v>
      </c>
      <c r="I15" s="9">
        <v>-152</v>
      </c>
      <c r="J15" s="9">
        <v>-41.79</v>
      </c>
      <c r="K15" s="9">
        <v>-540.79999999999995</v>
      </c>
      <c r="L15" s="9">
        <v>-761.3</v>
      </c>
      <c r="M15" s="9">
        <v>-209.4</v>
      </c>
      <c r="N15" s="9">
        <v>-519.29999999999995</v>
      </c>
      <c r="O15" s="9">
        <v>-649.70000000000005</v>
      </c>
      <c r="P15" s="10">
        <v>-1143</v>
      </c>
      <c r="Q15" s="9">
        <v>-744</v>
      </c>
      <c r="R15" s="9">
        <v>-805.9</v>
      </c>
      <c r="S15" s="9">
        <v>-727</v>
      </c>
      <c r="T15" s="9">
        <v>-400</v>
      </c>
      <c r="U15" s="9">
        <v>-793</v>
      </c>
      <c r="V15" s="10">
        <v>1278</v>
      </c>
      <c r="W15" s="10">
        <v>-4097</v>
      </c>
      <c r="X15" s="10">
        <v>6145</v>
      </c>
      <c r="Y15" s="10">
        <v>-19675</v>
      </c>
      <c r="Z15" s="10">
        <v>-9830</v>
      </c>
      <c r="AA15" s="10">
        <v>7375</v>
      </c>
      <c r="AB15" s="10">
        <v>-10566</v>
      </c>
    </row>
    <row r="16" spans="1:28" x14ac:dyDescent="0.2">
      <c r="A16" s="6" t="s">
        <v>1243</v>
      </c>
      <c r="B16" s="6" t="s">
        <v>1209</v>
      </c>
      <c r="C16" s="9">
        <v>-7.9</v>
      </c>
      <c r="D16" s="9">
        <v>-11.6</v>
      </c>
      <c r="E16" s="9">
        <v>-36.33</v>
      </c>
      <c r="F16" s="9">
        <v>-161.1</v>
      </c>
      <c r="G16" s="9">
        <v>-63.12</v>
      </c>
      <c r="H16" s="9">
        <v>-127.6</v>
      </c>
      <c r="I16" s="9">
        <v>-67.260000000000005</v>
      </c>
      <c r="J16" s="9">
        <v>-79.599999999999994</v>
      </c>
      <c r="K16" s="9">
        <v>-145.30000000000001</v>
      </c>
      <c r="L16" s="9">
        <v>-187.7</v>
      </c>
      <c r="M16" s="9">
        <v>-407.7</v>
      </c>
      <c r="N16" s="9">
        <v>-77.599999999999994</v>
      </c>
      <c r="O16" s="9">
        <v>-97.89</v>
      </c>
      <c r="P16" s="9">
        <v>-138.69999999999999</v>
      </c>
      <c r="Q16" s="9">
        <v>-183.3</v>
      </c>
      <c r="R16" s="9">
        <v>-255.2</v>
      </c>
      <c r="S16" s="9">
        <v>-122.4</v>
      </c>
      <c r="T16" s="9">
        <v>-86</v>
      </c>
      <c r="U16" s="9">
        <v>-176</v>
      </c>
      <c r="V16" s="9">
        <v>-593</v>
      </c>
      <c r="W16" s="9">
        <v>-600</v>
      </c>
      <c r="X16" s="9">
        <v>-489</v>
      </c>
      <c r="Y16" s="10">
        <v>-1128</v>
      </c>
      <c r="Z16" s="9">
        <v>-976</v>
      </c>
      <c r="AA16" s="10">
        <v>-1833</v>
      </c>
      <c r="AB16" s="10">
        <v>-1069</v>
      </c>
    </row>
    <row r="17" spans="1:28" x14ac:dyDescent="0.2">
      <c r="A17" s="6" t="s">
        <v>1242</v>
      </c>
      <c r="B17" s="6" t="s">
        <v>1241</v>
      </c>
      <c r="C17" s="9">
        <v>0</v>
      </c>
      <c r="D17" s="9">
        <v>0</v>
      </c>
      <c r="E17" s="9">
        <v>0</v>
      </c>
      <c r="F17" s="9">
        <v>0</v>
      </c>
      <c r="G17" s="9">
        <v>-3.9009999999999998</v>
      </c>
      <c r="H17" s="9">
        <v>-71.3</v>
      </c>
      <c r="I17" s="9">
        <v>-71.3</v>
      </c>
      <c r="J17" s="9">
        <v>-12.13</v>
      </c>
      <c r="K17" s="9">
        <v>-401.8</v>
      </c>
      <c r="L17" s="9">
        <v>-75.540000000000006</v>
      </c>
      <c r="M17" s="9">
        <v>-27.95</v>
      </c>
      <c r="N17" s="9">
        <v>0</v>
      </c>
      <c r="O17" s="9">
        <v>0</v>
      </c>
      <c r="P17" s="9">
        <v>-348.9</v>
      </c>
      <c r="Q17" s="9">
        <v>0</v>
      </c>
      <c r="R17" s="9">
        <v>-17.14</v>
      </c>
      <c r="S17" s="9">
        <v>20.86</v>
      </c>
      <c r="T17" s="9">
        <v>7</v>
      </c>
      <c r="U17" s="9">
        <v>7</v>
      </c>
      <c r="V17" s="9">
        <v>2</v>
      </c>
      <c r="W17" s="9">
        <v>36</v>
      </c>
      <c r="X17" s="9">
        <v>9</v>
      </c>
      <c r="Y17" s="10">
        <v>-8524</v>
      </c>
      <c r="Z17" s="9">
        <v>-263</v>
      </c>
      <c r="AA17" s="9">
        <v>-49</v>
      </c>
      <c r="AB17" s="9">
        <v>-83</v>
      </c>
    </row>
    <row r="18" spans="1:28" x14ac:dyDescent="0.2">
      <c r="A18" s="6" t="s">
        <v>1240</v>
      </c>
      <c r="B18" s="6" t="s">
        <v>1239</v>
      </c>
      <c r="C18" s="9">
        <v>0</v>
      </c>
      <c r="D18" s="9">
        <v>0</v>
      </c>
      <c r="E18" s="9">
        <v>0</v>
      </c>
      <c r="F18" s="9">
        <v>-472.9</v>
      </c>
      <c r="G18" s="9">
        <v>-639.5</v>
      </c>
      <c r="H18" s="9">
        <v>-734.6</v>
      </c>
      <c r="I18" s="9">
        <v>-313.8</v>
      </c>
      <c r="J18" s="9">
        <v>-338.1</v>
      </c>
      <c r="K18" s="9">
        <v>-220.8</v>
      </c>
      <c r="L18" s="10">
        <v>-1252</v>
      </c>
      <c r="M18" s="10">
        <v>-1000</v>
      </c>
      <c r="N18" s="10">
        <v>-1194</v>
      </c>
      <c r="O18" s="10">
        <v>-1720</v>
      </c>
      <c r="P18" s="10">
        <v>-1965</v>
      </c>
      <c r="Q18" s="10">
        <v>-2378</v>
      </c>
      <c r="R18" s="10">
        <v>-3065</v>
      </c>
      <c r="S18" s="10">
        <v>-2862</v>
      </c>
      <c r="T18" s="10">
        <v>-3477</v>
      </c>
      <c r="U18" s="10">
        <v>-3134</v>
      </c>
      <c r="V18" s="9">
        <v>-72</v>
      </c>
      <c r="W18" s="10">
        <v>-11157</v>
      </c>
      <c r="X18" s="10">
        <v>-1475</v>
      </c>
      <c r="Y18" s="10">
        <v>-19342</v>
      </c>
      <c r="Z18" s="10">
        <v>-24811</v>
      </c>
      <c r="AA18" s="10">
        <v>-11974</v>
      </c>
      <c r="AB18" s="10">
        <v>-18211</v>
      </c>
    </row>
    <row r="19" spans="1:28" x14ac:dyDescent="0.2">
      <c r="A19" s="6" t="s">
        <v>1238</v>
      </c>
      <c r="B19" s="6" t="s">
        <v>1237</v>
      </c>
      <c r="C19" s="9">
        <v>0</v>
      </c>
      <c r="D19" s="9">
        <v>0</v>
      </c>
      <c r="E19" s="9">
        <v>0</v>
      </c>
      <c r="F19" s="9">
        <v>15.32</v>
      </c>
      <c r="G19" s="9">
        <v>422.2</v>
      </c>
      <c r="H19" s="10">
        <v>1022</v>
      </c>
      <c r="I19" s="9">
        <v>229.1</v>
      </c>
      <c r="J19" s="9">
        <v>397.7</v>
      </c>
      <c r="K19" s="9">
        <v>227.1</v>
      </c>
      <c r="L19" s="9">
        <v>753.8</v>
      </c>
      <c r="M19" s="10">
        <v>1227</v>
      </c>
      <c r="N19" s="9">
        <v>752.4</v>
      </c>
      <c r="O19" s="10">
        <v>1170</v>
      </c>
      <c r="P19" s="10">
        <v>1311</v>
      </c>
      <c r="Q19" s="10">
        <v>1817</v>
      </c>
      <c r="R19" s="10">
        <v>2512</v>
      </c>
      <c r="S19" s="10">
        <v>2237</v>
      </c>
      <c r="T19" s="10">
        <v>3138</v>
      </c>
      <c r="U19" s="10">
        <v>2515</v>
      </c>
      <c r="V19" s="10">
        <v>1941</v>
      </c>
      <c r="W19" s="10">
        <v>7660</v>
      </c>
      <c r="X19" s="10">
        <v>8109</v>
      </c>
      <c r="Y19" s="10">
        <v>9319</v>
      </c>
      <c r="Z19" s="10">
        <v>16220</v>
      </c>
      <c r="AA19" s="10">
        <v>21231</v>
      </c>
      <c r="AB19" s="10">
        <v>9782</v>
      </c>
    </row>
    <row r="20" spans="1:28" x14ac:dyDescent="0.2">
      <c r="A20" s="6" t="s">
        <v>1236</v>
      </c>
      <c r="B20" s="6" t="s">
        <v>1235</v>
      </c>
      <c r="C20" s="9">
        <v>0</v>
      </c>
      <c r="D20" s="9">
        <v>0</v>
      </c>
      <c r="E20" s="9">
        <v>-24.5</v>
      </c>
      <c r="F20" s="9">
        <v>17.5</v>
      </c>
      <c r="G20" s="9">
        <v>7</v>
      </c>
      <c r="H20" s="9">
        <v>0</v>
      </c>
      <c r="I20" s="9">
        <v>71.3</v>
      </c>
      <c r="J20" s="9">
        <v>-9.6839999999999993</v>
      </c>
      <c r="K20" s="9">
        <v>-401.8</v>
      </c>
      <c r="L20" s="9">
        <v>0</v>
      </c>
      <c r="M20" s="9">
        <v>-0.442</v>
      </c>
      <c r="N20" s="9">
        <v>-0.218</v>
      </c>
      <c r="O20" s="9">
        <v>-2.1629999999999998</v>
      </c>
      <c r="P20" s="9">
        <v>-1.59</v>
      </c>
      <c r="Q20" s="9">
        <v>0.35199999999999998</v>
      </c>
      <c r="R20" s="9">
        <v>19.829999999999998</v>
      </c>
      <c r="S20" s="9">
        <v>-0.5</v>
      </c>
      <c r="T20" s="9">
        <v>18</v>
      </c>
      <c r="U20" s="9">
        <v>-5</v>
      </c>
      <c r="V20" s="9">
        <v>2</v>
      </c>
      <c r="W20" s="9">
        <v>-36</v>
      </c>
      <c r="X20" s="9">
        <v>-9</v>
      </c>
      <c r="Y20" s="9">
        <v>-34</v>
      </c>
      <c r="Z20" s="9">
        <v>-24</v>
      </c>
      <c r="AA20" s="9">
        <v>-77</v>
      </c>
      <c r="AB20" s="9">
        <v>-985</v>
      </c>
    </row>
    <row r="21" spans="1:28" x14ac:dyDescent="0.2">
      <c r="A21" s="6" t="s">
        <v>1234</v>
      </c>
      <c r="B21" s="6" t="s">
        <v>1233</v>
      </c>
      <c r="C21" s="9">
        <v>52.1</v>
      </c>
      <c r="D21" s="9">
        <v>7</v>
      </c>
      <c r="E21" s="9">
        <v>605.6</v>
      </c>
      <c r="F21" s="9">
        <v>99.09</v>
      </c>
      <c r="G21" s="9">
        <v>26.29</v>
      </c>
      <c r="H21" s="9">
        <v>-270.3</v>
      </c>
      <c r="I21" s="9">
        <v>13.84</v>
      </c>
      <c r="J21" s="9">
        <v>-61.38</v>
      </c>
      <c r="K21" s="9">
        <v>-53.63</v>
      </c>
      <c r="L21" s="9">
        <v>-326.3</v>
      </c>
      <c r="M21" s="9">
        <v>-349.3</v>
      </c>
      <c r="N21" s="9">
        <v>61.06</v>
      </c>
      <c r="O21" s="9">
        <v>192</v>
      </c>
      <c r="P21" s="9">
        <v>236.7</v>
      </c>
      <c r="Q21" s="9">
        <v>-15.27</v>
      </c>
      <c r="R21" s="9">
        <v>389.6</v>
      </c>
      <c r="S21" s="9">
        <v>-833.5</v>
      </c>
      <c r="T21" s="9">
        <v>-676</v>
      </c>
      <c r="U21" s="9">
        <v>291</v>
      </c>
      <c r="V21" s="10">
        <v>-2544</v>
      </c>
      <c r="W21" s="10">
        <v>-2866</v>
      </c>
      <c r="X21" s="9">
        <v>-792</v>
      </c>
      <c r="Y21" s="10">
        <v>3804</v>
      </c>
      <c r="Z21" s="10">
        <v>1865</v>
      </c>
      <c r="AA21" s="10">
        <v>-11617</v>
      </c>
      <c r="AB21" s="10">
        <v>-13633</v>
      </c>
    </row>
    <row r="22" spans="1:28" x14ac:dyDescent="0.2">
      <c r="A22" s="6" t="s">
        <v>1232</v>
      </c>
      <c r="B22" s="6" t="s">
        <v>1231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-11.93</v>
      </c>
      <c r="Q22" s="9">
        <v>-2.0489999999999999</v>
      </c>
      <c r="R22" s="9">
        <v>-2.2389999999999999</v>
      </c>
      <c r="S22" s="9">
        <v>-2.9169999999999998</v>
      </c>
      <c r="T22" s="9">
        <v>-3</v>
      </c>
      <c r="U22" s="9">
        <v>-673</v>
      </c>
      <c r="V22" s="9">
        <v>-812</v>
      </c>
      <c r="W22" s="9">
        <v>-16</v>
      </c>
      <c r="X22" s="9">
        <v>-149</v>
      </c>
      <c r="Y22" s="10">
        <v>-4968</v>
      </c>
      <c r="Z22" s="10">
        <v>-1000</v>
      </c>
      <c r="AA22" s="9">
        <v>-355</v>
      </c>
      <c r="AB22" s="10">
        <v>-1250</v>
      </c>
    </row>
    <row r="23" spans="1:28" x14ac:dyDescent="0.2">
      <c r="A23" s="6" t="s">
        <v>1230</v>
      </c>
      <c r="B23" s="6" t="s">
        <v>1229</v>
      </c>
      <c r="C23" s="9">
        <v>37.9</v>
      </c>
      <c r="D23" s="9">
        <v>13.4</v>
      </c>
      <c r="E23" s="9">
        <v>116.6</v>
      </c>
      <c r="F23" s="9">
        <v>90.38</v>
      </c>
      <c r="G23" s="9">
        <v>25.49</v>
      </c>
      <c r="H23" s="9">
        <v>37.76</v>
      </c>
      <c r="I23" s="9">
        <v>42.5</v>
      </c>
      <c r="J23" s="9">
        <v>128</v>
      </c>
      <c r="K23" s="9">
        <v>221.2</v>
      </c>
      <c r="L23" s="9">
        <v>226</v>
      </c>
      <c r="M23" s="9">
        <v>73.55</v>
      </c>
      <c r="N23" s="9">
        <v>138</v>
      </c>
      <c r="O23" s="9">
        <v>177.3</v>
      </c>
      <c r="P23" s="9">
        <v>195.9</v>
      </c>
      <c r="Q23" s="9">
        <v>195.9</v>
      </c>
      <c r="R23" s="9">
        <v>64.94</v>
      </c>
      <c r="S23" s="9">
        <v>59.1</v>
      </c>
      <c r="T23" s="9">
        <v>154</v>
      </c>
      <c r="U23" s="10">
        <v>1979</v>
      </c>
      <c r="V23" s="9">
        <v>139</v>
      </c>
      <c r="W23" s="9">
        <v>137</v>
      </c>
      <c r="X23" s="9">
        <v>149</v>
      </c>
      <c r="Y23" s="9">
        <v>194</v>
      </c>
      <c r="Z23" s="9">
        <v>281</v>
      </c>
      <c r="AA23" s="9">
        <v>355</v>
      </c>
      <c r="AB23" s="9">
        <v>403</v>
      </c>
    </row>
    <row r="24" spans="1:28" x14ac:dyDescent="0.2">
      <c r="A24" s="6" t="s">
        <v>1228</v>
      </c>
      <c r="B24" s="6" t="s">
        <v>1227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-24.64</v>
      </c>
      <c r="J24" s="9">
        <v>-188.5</v>
      </c>
      <c r="K24" s="9">
        <v>-275</v>
      </c>
      <c r="L24" s="9">
        <v>-552.5</v>
      </c>
      <c r="M24" s="9">
        <v>-423.6</v>
      </c>
      <c r="N24" s="9">
        <v>0</v>
      </c>
      <c r="O24" s="9">
        <v>0</v>
      </c>
      <c r="P24" s="9">
        <v>0</v>
      </c>
      <c r="Q24" s="9">
        <v>-100</v>
      </c>
      <c r="R24" s="9">
        <v>-887.3</v>
      </c>
      <c r="S24" s="9">
        <v>-813.6</v>
      </c>
      <c r="T24" s="9">
        <v>-587</v>
      </c>
      <c r="U24" s="9">
        <v>-739</v>
      </c>
      <c r="V24" s="10">
        <v>-1521</v>
      </c>
      <c r="W24" s="10">
        <v>-1579</v>
      </c>
      <c r="X24" s="10">
        <v>-1579</v>
      </c>
      <c r="Y24" s="9">
        <v>-942</v>
      </c>
      <c r="Z24" s="10">
        <v>-1904</v>
      </c>
      <c r="AA24" s="10">
        <v>-10039</v>
      </c>
      <c r="AB24" s="10">
        <v>-9533</v>
      </c>
    </row>
    <row r="25" spans="1:28" x14ac:dyDescent="0.2">
      <c r="A25" s="6" t="s">
        <v>1226</v>
      </c>
      <c r="B25" s="6" t="s">
        <v>1225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-46.87</v>
      </c>
      <c r="R25" s="9">
        <v>-181.3</v>
      </c>
      <c r="S25" s="9">
        <v>-186.5</v>
      </c>
      <c r="T25" s="9">
        <v>-213</v>
      </c>
      <c r="U25" s="9">
        <v>-261</v>
      </c>
      <c r="V25" s="9">
        <v>-341</v>
      </c>
      <c r="W25" s="9">
        <v>-371</v>
      </c>
      <c r="X25" s="9">
        <v>-390</v>
      </c>
      <c r="Y25" s="9">
        <v>-395</v>
      </c>
      <c r="Z25" s="9">
        <v>-399</v>
      </c>
      <c r="AA25" s="9">
        <v>-398</v>
      </c>
      <c r="AB25" s="9">
        <v>-395</v>
      </c>
    </row>
    <row r="26" spans="1:28" x14ac:dyDescent="0.2">
      <c r="A26" s="6" t="s">
        <v>1224</v>
      </c>
      <c r="B26" s="6" t="s">
        <v>1223</v>
      </c>
      <c r="C26" s="9">
        <v>14.2</v>
      </c>
      <c r="D26" s="9">
        <v>-6.4</v>
      </c>
      <c r="E26" s="9">
        <v>489.1</v>
      </c>
      <c r="F26" s="9">
        <v>8.7159999999999993</v>
      </c>
      <c r="G26" s="9">
        <v>0.79900000000000004</v>
      </c>
      <c r="H26" s="9">
        <v>-308</v>
      </c>
      <c r="I26" s="9">
        <v>-4.0149999999999997</v>
      </c>
      <c r="J26" s="9">
        <v>-0.85599999999999998</v>
      </c>
      <c r="K26" s="9">
        <v>0.188</v>
      </c>
      <c r="L26" s="9">
        <v>0.22</v>
      </c>
      <c r="M26" s="9">
        <v>0.81499999999999995</v>
      </c>
      <c r="N26" s="9">
        <v>-76.97</v>
      </c>
      <c r="O26" s="9">
        <v>14.75</v>
      </c>
      <c r="P26" s="9">
        <v>52.79</v>
      </c>
      <c r="Q26" s="9">
        <v>-62.21</v>
      </c>
      <c r="R26" s="10">
        <v>1396</v>
      </c>
      <c r="S26" s="9">
        <v>110.3</v>
      </c>
      <c r="T26" s="9">
        <v>-27</v>
      </c>
      <c r="U26" s="9">
        <v>-15</v>
      </c>
      <c r="V26" s="9">
        <v>130</v>
      </c>
      <c r="W26" s="10">
        <v>-1037</v>
      </c>
      <c r="X26" s="10">
        <v>1177</v>
      </c>
      <c r="Y26" s="10">
        <v>9915</v>
      </c>
      <c r="Z26" s="10">
        <v>4887</v>
      </c>
      <c r="AA26" s="10">
        <v>-1180</v>
      </c>
      <c r="AB26" s="10">
        <v>-2858</v>
      </c>
    </row>
    <row r="27" spans="1:28" x14ac:dyDescent="0.2">
      <c r="A27" s="6" t="s">
        <v>1222</v>
      </c>
      <c r="B27" s="6" t="s">
        <v>1221</v>
      </c>
      <c r="C27" s="9">
        <v>9.8000000000000007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</row>
    <row r="28" spans="1:28" x14ac:dyDescent="0.2">
      <c r="A28" s="6" t="s">
        <v>1220</v>
      </c>
      <c r="B28" s="6" t="s">
        <v>1219</v>
      </c>
      <c r="C28" s="9">
        <v>52.1</v>
      </c>
      <c r="D28" s="9">
        <v>11.3</v>
      </c>
      <c r="E28" s="9">
        <v>612.70000000000005</v>
      </c>
      <c r="F28" s="9">
        <v>-341.3</v>
      </c>
      <c r="G28" s="9">
        <v>13.99</v>
      </c>
      <c r="H28" s="9">
        <v>-132.6</v>
      </c>
      <c r="I28" s="9">
        <v>-5.91</v>
      </c>
      <c r="J28" s="9">
        <v>343.2</v>
      </c>
      <c r="K28" s="9">
        <v>-7.3419999999999996</v>
      </c>
      <c r="L28" s="9">
        <v>182.6</v>
      </c>
      <c r="M28" s="9">
        <v>-309.3</v>
      </c>
      <c r="N28" s="9">
        <v>29.53</v>
      </c>
      <c r="O28" s="9">
        <v>218.1</v>
      </c>
      <c r="P28" s="9">
        <v>2.5150000000000001</v>
      </c>
      <c r="Q28" s="9">
        <v>64.91</v>
      </c>
      <c r="R28" s="9">
        <v>418.8</v>
      </c>
      <c r="S28" s="9">
        <v>-654.9</v>
      </c>
      <c r="T28" s="9">
        <v>99</v>
      </c>
      <c r="U28" s="10">
        <v>1170</v>
      </c>
      <c r="V28" s="10">
        <v>2236</v>
      </c>
      <c r="W28" s="10">
        <v>-3220</v>
      </c>
      <c r="X28" s="10">
        <v>10114</v>
      </c>
      <c r="Y28" s="10">
        <v>-10049</v>
      </c>
      <c r="Z28" s="10">
        <v>1143</v>
      </c>
      <c r="AA28" s="10">
        <v>1399</v>
      </c>
      <c r="AB28" s="10">
        <v>3891</v>
      </c>
    </row>
    <row r="29" spans="1:28" x14ac:dyDescent="0.2">
      <c r="A29" s="6" t="s">
        <v>1218</v>
      </c>
      <c r="B29" s="6" t="s">
        <v>1217</v>
      </c>
      <c r="C29" s="9">
        <v>8</v>
      </c>
      <c r="D29" s="9">
        <v>50.3</v>
      </c>
      <c r="E29" s="9">
        <v>61.56</v>
      </c>
      <c r="F29" s="9">
        <v>674.3</v>
      </c>
      <c r="G29" s="9">
        <v>333</v>
      </c>
      <c r="H29" s="9">
        <v>347</v>
      </c>
      <c r="I29" s="9">
        <v>214.4</v>
      </c>
      <c r="J29" s="9">
        <v>208.5</v>
      </c>
      <c r="K29" s="9">
        <v>551.79999999999995</v>
      </c>
      <c r="L29" s="9">
        <v>544.4</v>
      </c>
      <c r="M29" s="9">
        <v>727</v>
      </c>
      <c r="N29" s="9">
        <v>417.7</v>
      </c>
      <c r="O29" s="9">
        <v>447.2</v>
      </c>
      <c r="P29" s="9">
        <v>665.4</v>
      </c>
      <c r="Q29" s="9">
        <v>667.9</v>
      </c>
      <c r="R29" s="9">
        <v>732.8</v>
      </c>
      <c r="S29" s="10">
        <v>1152</v>
      </c>
      <c r="T29" s="9">
        <v>497</v>
      </c>
      <c r="U29" s="9">
        <v>596</v>
      </c>
      <c r="V29" s="10">
        <v>1766</v>
      </c>
      <c r="W29" s="10">
        <v>4002</v>
      </c>
      <c r="X29" s="9">
        <v>782</v>
      </c>
      <c r="Y29" s="10">
        <v>10896</v>
      </c>
      <c r="Z29" s="9">
        <v>847</v>
      </c>
      <c r="AA29" s="10">
        <v>1990</v>
      </c>
      <c r="AB29" s="10">
        <v>3389</v>
      </c>
    </row>
    <row r="30" spans="1:28" x14ac:dyDescent="0.2">
      <c r="A30" s="6" t="s">
        <v>1216</v>
      </c>
      <c r="B30" s="6" t="s">
        <v>1215</v>
      </c>
      <c r="C30" s="9">
        <v>60.1</v>
      </c>
      <c r="D30" s="9">
        <v>61.6</v>
      </c>
      <c r="E30" s="9">
        <v>674.3</v>
      </c>
      <c r="F30" s="9">
        <v>333</v>
      </c>
      <c r="G30" s="9">
        <v>347</v>
      </c>
      <c r="H30" s="9">
        <v>214.4</v>
      </c>
      <c r="I30" s="9">
        <v>208.5</v>
      </c>
      <c r="J30" s="9">
        <v>551.79999999999995</v>
      </c>
      <c r="K30" s="9">
        <v>544.4</v>
      </c>
      <c r="L30" s="9">
        <v>727</v>
      </c>
      <c r="M30" s="9">
        <v>417.7</v>
      </c>
      <c r="N30" s="9">
        <v>447.2</v>
      </c>
      <c r="O30" s="9">
        <v>665.4</v>
      </c>
      <c r="P30" s="9">
        <v>667.9</v>
      </c>
      <c r="Q30" s="9">
        <v>732.8</v>
      </c>
      <c r="R30" s="10">
        <v>1152</v>
      </c>
      <c r="S30" s="9">
        <v>496.7</v>
      </c>
      <c r="T30" s="9">
        <v>596</v>
      </c>
      <c r="U30" s="10">
        <v>1766</v>
      </c>
      <c r="V30" s="10">
        <v>4002</v>
      </c>
      <c r="W30" s="9">
        <v>782</v>
      </c>
      <c r="X30" s="10">
        <v>10896</v>
      </c>
      <c r="Y30" s="9">
        <v>847</v>
      </c>
      <c r="Z30" s="10">
        <v>1990</v>
      </c>
      <c r="AA30" s="10">
        <v>3389</v>
      </c>
      <c r="AB30" s="10">
        <v>7280</v>
      </c>
    </row>
    <row r="31" spans="1:28" x14ac:dyDescent="0.2">
      <c r="A31" s="6" t="s">
        <v>1214</v>
      </c>
      <c r="B31" s="6" t="s">
        <v>1213</v>
      </c>
      <c r="C31" s="9">
        <v>-9.8000000000000007</v>
      </c>
      <c r="D31" s="9">
        <v>4.3</v>
      </c>
      <c r="E31" s="9">
        <v>31.58</v>
      </c>
      <c r="F31" s="9">
        <v>-0.26900000000000002</v>
      </c>
      <c r="G31" s="9">
        <v>201.9</v>
      </c>
      <c r="H31" s="9">
        <v>-77.930000000000007</v>
      </c>
      <c r="I31" s="9">
        <v>64.94</v>
      </c>
      <c r="J31" s="9">
        <v>366.8</v>
      </c>
      <c r="K31" s="9">
        <v>441.9</v>
      </c>
      <c r="L31" s="10">
        <v>1082</v>
      </c>
      <c r="M31" s="9">
        <v>-158.30000000000001</v>
      </c>
      <c r="N31" s="9">
        <v>410.2</v>
      </c>
      <c r="O31" s="9">
        <v>577.9</v>
      </c>
      <c r="P31" s="9">
        <v>770.4</v>
      </c>
      <c r="Q31" s="9">
        <v>640.9</v>
      </c>
      <c r="R31" s="9">
        <v>580</v>
      </c>
      <c r="S31" s="9">
        <v>783.3</v>
      </c>
      <c r="T31" s="10">
        <v>1089</v>
      </c>
      <c r="U31" s="10">
        <v>1496</v>
      </c>
      <c r="V31" s="10">
        <v>2909</v>
      </c>
      <c r="W31" s="10">
        <v>3143</v>
      </c>
      <c r="X31" s="10">
        <v>4272</v>
      </c>
      <c r="Y31" s="10">
        <v>4694</v>
      </c>
      <c r="Z31" s="10">
        <v>8132</v>
      </c>
      <c r="AA31" s="10">
        <v>3808</v>
      </c>
      <c r="AB31" s="10">
        <v>27021</v>
      </c>
    </row>
    <row r="32" spans="1:28" x14ac:dyDescent="0.2">
      <c r="A32" s="6" t="s">
        <v>1212</v>
      </c>
      <c r="B32" s="6" t="s">
        <v>1211</v>
      </c>
      <c r="C32" s="9">
        <v>-1.9</v>
      </c>
      <c r="D32" s="9">
        <v>15.9</v>
      </c>
      <c r="E32" s="9">
        <v>67.91</v>
      </c>
      <c r="F32" s="9">
        <v>160.80000000000001</v>
      </c>
      <c r="G32" s="9">
        <v>265</v>
      </c>
      <c r="H32" s="9">
        <v>49.68</v>
      </c>
      <c r="I32" s="9">
        <v>132.19999999999999</v>
      </c>
      <c r="J32" s="9">
        <v>446.4</v>
      </c>
      <c r="K32" s="9">
        <v>587.1</v>
      </c>
      <c r="L32" s="10">
        <v>1270</v>
      </c>
      <c r="M32" s="9">
        <v>249.4</v>
      </c>
      <c r="N32" s="9">
        <v>487.8</v>
      </c>
      <c r="O32" s="9">
        <v>675.8</v>
      </c>
      <c r="P32" s="9">
        <v>909.2</v>
      </c>
      <c r="Q32" s="9">
        <v>824.2</v>
      </c>
      <c r="R32" s="9">
        <v>835.1</v>
      </c>
      <c r="S32" s="9">
        <v>905.7</v>
      </c>
      <c r="T32" s="10">
        <v>1175</v>
      </c>
      <c r="U32" s="10">
        <v>1672</v>
      </c>
      <c r="V32" s="10">
        <v>3502</v>
      </c>
      <c r="W32" s="10">
        <v>3743</v>
      </c>
      <c r="X32" s="10">
        <v>4761</v>
      </c>
      <c r="Y32" s="10">
        <v>5822</v>
      </c>
      <c r="Z32" s="10">
        <v>9108</v>
      </c>
      <c r="AA32" s="10">
        <v>5641</v>
      </c>
      <c r="AB32" s="10">
        <v>28090</v>
      </c>
    </row>
    <row r="33" spans="1:28" x14ac:dyDescent="0.2">
      <c r="A33" s="6" t="s">
        <v>1210</v>
      </c>
      <c r="B33" s="6" t="s">
        <v>1209</v>
      </c>
      <c r="C33" s="9">
        <v>-7.9</v>
      </c>
      <c r="D33" s="9">
        <v>-11.6</v>
      </c>
      <c r="E33" s="9">
        <v>-36.33</v>
      </c>
      <c r="F33" s="9">
        <v>-161.1</v>
      </c>
      <c r="G33" s="9">
        <v>-63.12</v>
      </c>
      <c r="H33" s="9">
        <v>-127.6</v>
      </c>
      <c r="I33" s="9">
        <v>-67.260000000000005</v>
      </c>
      <c r="J33" s="9">
        <v>-79.599999999999994</v>
      </c>
      <c r="K33" s="9">
        <v>-145.30000000000001</v>
      </c>
      <c r="L33" s="9">
        <v>-187.7</v>
      </c>
      <c r="M33" s="9">
        <v>-407.7</v>
      </c>
      <c r="N33" s="9">
        <v>-77.599999999999994</v>
      </c>
      <c r="O33" s="9">
        <v>-97.89</v>
      </c>
      <c r="P33" s="9">
        <v>-138.69999999999999</v>
      </c>
      <c r="Q33" s="9">
        <v>-183.3</v>
      </c>
      <c r="R33" s="9">
        <v>-255.2</v>
      </c>
      <c r="S33" s="9">
        <v>-122.4</v>
      </c>
      <c r="T33" s="9">
        <v>-86</v>
      </c>
      <c r="U33" s="9">
        <v>-176</v>
      </c>
      <c r="V33" s="9">
        <v>-593</v>
      </c>
      <c r="W33" s="9">
        <v>-600</v>
      </c>
      <c r="X33" s="9">
        <v>-489</v>
      </c>
      <c r="Y33" s="10">
        <v>-1128</v>
      </c>
      <c r="Z33" s="9">
        <v>-976</v>
      </c>
      <c r="AA33" s="10">
        <v>-1833</v>
      </c>
      <c r="AB33" s="10">
        <v>-1069</v>
      </c>
    </row>
  </sheetData>
  <sortState xmlns:xlrd2="http://schemas.microsoft.com/office/spreadsheetml/2017/richdata2" columnSort="1" ref="C1:AB33">
    <sortCondition ref="C1:AB1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WACC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Herber</dc:creator>
  <cp:lastModifiedBy>Jared Herber</cp:lastModifiedBy>
  <dcterms:created xsi:type="dcterms:W3CDTF">2024-08-31T21:45:25Z</dcterms:created>
  <dcterms:modified xsi:type="dcterms:W3CDTF">2024-09-01T11:30:37Z</dcterms:modified>
</cp:coreProperties>
</file>