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PhD\UM_Project\2021-02-25-Repeat_analysis_MCAV\"/>
    </mc:Choice>
  </mc:AlternateContent>
  <xr:revisionPtr revIDLastSave="0" documentId="13_ncr:1_{97EC991E-AC22-4B16-9B0A-829DA66E6B44}" xr6:coauthVersionLast="45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all" sheetId="1" r:id="rId1"/>
    <sheet name="by_repeat_type" sheetId="2" r:id="rId2"/>
  </sheets>
  <definedNames>
    <definedName name="_xlnm._FilterDatabase" localSheetId="1" hidden="1">by_repeat_type!$A$2:$N$76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57" i="2" l="1"/>
  <c r="AB57" i="2"/>
  <c r="AA57" i="2"/>
  <c r="Z57" i="2"/>
  <c r="Y57" i="2"/>
  <c r="X57" i="2"/>
  <c r="W57" i="2"/>
  <c r="V57" i="2"/>
  <c r="U57" i="2"/>
  <c r="T57" i="2"/>
  <c r="S57" i="2"/>
  <c r="R57" i="2"/>
  <c r="AC56" i="2"/>
  <c r="AB56" i="2"/>
  <c r="AA56" i="2"/>
  <c r="Z56" i="2"/>
  <c r="Y56" i="2"/>
  <c r="X56" i="2"/>
  <c r="W56" i="2"/>
  <c r="V56" i="2"/>
  <c r="U56" i="2"/>
  <c r="T56" i="2"/>
  <c r="S56" i="2"/>
  <c r="R56" i="2"/>
  <c r="AC55" i="2"/>
  <c r="AB55" i="2"/>
  <c r="AA55" i="2"/>
  <c r="Z55" i="2"/>
  <c r="Y55" i="2"/>
  <c r="X55" i="2"/>
  <c r="W55" i="2"/>
  <c r="V55" i="2"/>
  <c r="U55" i="2"/>
  <c r="T55" i="2"/>
  <c r="S55" i="2"/>
  <c r="R55" i="2"/>
  <c r="AC54" i="2"/>
  <c r="AB54" i="2"/>
  <c r="AA54" i="2"/>
  <c r="Z54" i="2"/>
  <c r="Y54" i="2"/>
  <c r="X54" i="2"/>
  <c r="W54" i="2"/>
  <c r="V54" i="2"/>
  <c r="U54" i="2"/>
  <c r="T54" i="2"/>
  <c r="S54" i="2"/>
  <c r="R54" i="2"/>
  <c r="AC53" i="2"/>
  <c r="AB53" i="2"/>
  <c r="AA53" i="2"/>
  <c r="Z53" i="2"/>
  <c r="Y53" i="2"/>
  <c r="X53" i="2"/>
  <c r="W53" i="2"/>
  <c r="V53" i="2"/>
  <c r="U53" i="2"/>
  <c r="T53" i="2"/>
  <c r="S53" i="2"/>
  <c r="R53" i="2"/>
  <c r="AC32" i="2"/>
  <c r="AB32" i="2"/>
  <c r="AA32" i="2"/>
  <c r="Z32" i="2"/>
  <c r="Y32" i="2"/>
  <c r="X32" i="2"/>
  <c r="W32" i="2"/>
  <c r="V32" i="2"/>
  <c r="U32" i="2"/>
  <c r="T32" i="2"/>
  <c r="S32" i="2"/>
  <c r="R32" i="2"/>
  <c r="AC31" i="2"/>
  <c r="AB31" i="2"/>
  <c r="AA31" i="2"/>
  <c r="Z31" i="2"/>
  <c r="Y31" i="2"/>
  <c r="X31" i="2"/>
  <c r="W31" i="2"/>
  <c r="V31" i="2"/>
  <c r="U31" i="2"/>
  <c r="T31" i="2"/>
  <c r="S31" i="2"/>
  <c r="R31" i="2"/>
  <c r="AC30" i="2"/>
  <c r="AB30" i="2"/>
  <c r="AA30" i="2"/>
  <c r="Z30" i="2"/>
  <c r="Y30" i="2"/>
  <c r="X30" i="2"/>
  <c r="W30" i="2"/>
  <c r="V30" i="2"/>
  <c r="U30" i="2"/>
  <c r="T30" i="2"/>
  <c r="S30" i="2"/>
  <c r="R30" i="2"/>
  <c r="AC29" i="2"/>
  <c r="AB29" i="2"/>
  <c r="AA29" i="2"/>
  <c r="Z29" i="2"/>
  <c r="Y29" i="2"/>
  <c r="X29" i="2"/>
  <c r="W29" i="2"/>
  <c r="V29" i="2"/>
  <c r="U29" i="2"/>
  <c r="T29" i="2"/>
  <c r="S29" i="2"/>
  <c r="R29" i="2"/>
  <c r="AC28" i="2"/>
  <c r="AB28" i="2"/>
  <c r="AA28" i="2"/>
  <c r="Z28" i="2"/>
  <c r="Y28" i="2"/>
  <c r="X28" i="2"/>
  <c r="W28" i="2"/>
  <c r="V28" i="2"/>
  <c r="U28" i="2"/>
  <c r="T28" i="2"/>
  <c r="S28" i="2"/>
  <c r="R28" i="2"/>
  <c r="S3" i="2"/>
  <c r="T3" i="2"/>
  <c r="U3" i="2"/>
  <c r="V3" i="2"/>
  <c r="W3" i="2"/>
  <c r="X3" i="2"/>
  <c r="Y3" i="2"/>
  <c r="Z3" i="2"/>
  <c r="AA3" i="2"/>
  <c r="AB3" i="2"/>
  <c r="AC3" i="2"/>
  <c r="S4" i="2"/>
  <c r="T4" i="2"/>
  <c r="U4" i="2"/>
  <c r="V4" i="2"/>
  <c r="W4" i="2"/>
  <c r="X4" i="2"/>
  <c r="Y4" i="2"/>
  <c r="Z4" i="2"/>
  <c r="AA4" i="2"/>
  <c r="AB4" i="2"/>
  <c r="AC4" i="2"/>
  <c r="S5" i="2"/>
  <c r="T5" i="2"/>
  <c r="U5" i="2"/>
  <c r="V5" i="2"/>
  <c r="W5" i="2"/>
  <c r="X5" i="2"/>
  <c r="Y5" i="2"/>
  <c r="Z5" i="2"/>
  <c r="AA5" i="2"/>
  <c r="AB5" i="2"/>
  <c r="AC5" i="2"/>
  <c r="S6" i="2"/>
  <c r="T6" i="2"/>
  <c r="U6" i="2"/>
  <c r="V6" i="2"/>
  <c r="W6" i="2"/>
  <c r="X6" i="2"/>
  <c r="Y6" i="2"/>
  <c r="Z6" i="2"/>
  <c r="AA6" i="2"/>
  <c r="AB6" i="2"/>
  <c r="AC6" i="2"/>
  <c r="S7" i="2"/>
  <c r="T7" i="2"/>
  <c r="U7" i="2"/>
  <c r="V7" i="2"/>
  <c r="W7" i="2"/>
  <c r="X7" i="2"/>
  <c r="Y7" i="2"/>
  <c r="Z7" i="2"/>
  <c r="AA7" i="2"/>
  <c r="AB7" i="2"/>
  <c r="AC7" i="2"/>
  <c r="R4" i="2"/>
  <c r="R5" i="2"/>
  <c r="R7" i="2"/>
  <c r="R6" i="2"/>
  <c r="R3" i="2"/>
  <c r="X50" i="1"/>
  <c r="X49" i="1"/>
  <c r="X48" i="1"/>
  <c r="V37" i="1"/>
  <c r="V36" i="1"/>
  <c r="V38" i="1"/>
  <c r="W24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H6" i="1"/>
  <c r="G6" i="1"/>
  <c r="X43" i="1" l="1"/>
  <c r="X44" i="1"/>
  <c r="X42" i="1"/>
  <c r="V30" i="1"/>
  <c r="U30" i="1"/>
  <c r="T30" i="1"/>
  <c r="S30" i="1"/>
  <c r="R30" i="1"/>
  <c r="Q30" i="1"/>
  <c r="P30" i="1"/>
  <c r="O30" i="1"/>
  <c r="N30" i="1"/>
  <c r="M30" i="1"/>
  <c r="L30" i="1"/>
  <c r="K30" i="1"/>
  <c r="K31" i="1"/>
  <c r="K32" i="1"/>
  <c r="Q25" i="1"/>
  <c r="R25" i="1"/>
  <c r="S25" i="1"/>
  <c r="T25" i="1"/>
  <c r="U25" i="1"/>
  <c r="V25" i="1"/>
  <c r="Q26" i="1"/>
  <c r="R26" i="1"/>
  <c r="S26" i="1"/>
  <c r="T26" i="1"/>
  <c r="U26" i="1"/>
  <c r="V26" i="1"/>
  <c r="V24" i="1"/>
  <c r="U24" i="1"/>
  <c r="T24" i="1"/>
  <c r="S24" i="1"/>
  <c r="R24" i="1"/>
  <c r="Q24" i="1"/>
  <c r="K25" i="1"/>
  <c r="L25" i="1"/>
  <c r="M25" i="1"/>
  <c r="N25" i="1"/>
  <c r="O25" i="1"/>
  <c r="P25" i="1"/>
  <c r="K26" i="1"/>
  <c r="L26" i="1"/>
  <c r="M26" i="1"/>
  <c r="N26" i="1"/>
  <c r="O26" i="1"/>
  <c r="P26" i="1"/>
  <c r="P24" i="1"/>
  <c r="O24" i="1"/>
  <c r="N24" i="1"/>
  <c r="M24" i="1"/>
  <c r="L24" i="1"/>
  <c r="K24" i="1"/>
  <c r="N13" i="1"/>
  <c r="N14" i="1"/>
  <c r="N12" i="1"/>
  <c r="L10" i="1"/>
  <c r="L11" i="1"/>
  <c r="L13" i="1"/>
  <c r="L14" i="1"/>
  <c r="L12" i="1"/>
  <c r="M13" i="1"/>
  <c r="M14" i="1"/>
  <c r="M12" i="1"/>
  <c r="O13" i="1"/>
  <c r="O14" i="1"/>
  <c r="O12" i="1"/>
  <c r="N10" i="1"/>
  <c r="N11" i="1"/>
  <c r="O10" i="1"/>
  <c r="O11" i="1"/>
  <c r="O9" i="1"/>
  <c r="N9" i="1"/>
  <c r="M10" i="1"/>
  <c r="M11" i="1"/>
  <c r="M9" i="1"/>
  <c r="O16" i="1"/>
  <c r="O17" i="1"/>
  <c r="O15" i="1"/>
  <c r="N16" i="1"/>
  <c r="N17" i="1"/>
  <c r="N15" i="1"/>
  <c r="M16" i="1"/>
  <c r="M17" i="1"/>
  <c r="M15" i="1"/>
  <c r="L16" i="1"/>
  <c r="L17" i="1"/>
  <c r="L15" i="1"/>
  <c r="L9" i="1"/>
  <c r="W30" i="1" l="1"/>
  <c r="W25" i="1"/>
  <c r="W26" i="1"/>
  <c r="L31" i="1"/>
  <c r="L32" i="1"/>
  <c r="M31" i="1"/>
  <c r="Q31" i="1"/>
  <c r="Q32" i="1"/>
  <c r="R31" i="1"/>
  <c r="R32" i="1"/>
  <c r="S31" i="1"/>
  <c r="S32" i="1"/>
  <c r="T31" i="1"/>
  <c r="T32" i="1"/>
  <c r="U31" i="1"/>
  <c r="U32" i="1"/>
  <c r="V31" i="1"/>
  <c r="V32" i="1"/>
  <c r="P31" i="1" l="1"/>
  <c r="M8" i="1"/>
  <c r="M32" i="1"/>
  <c r="N32" i="1"/>
  <c r="O32" i="1"/>
  <c r="N31" i="1"/>
  <c r="O31" i="1"/>
  <c r="P32" i="1"/>
  <c r="W32" i="1" s="1"/>
  <c r="M6" i="1"/>
  <c r="O7" i="1"/>
  <c r="O8" i="1"/>
  <c r="O6" i="1"/>
  <c r="M7" i="1"/>
  <c r="L6" i="1"/>
  <c r="N8" i="1"/>
  <c r="N7" i="1"/>
  <c r="L8" i="1"/>
  <c r="L7" i="1"/>
  <c r="N6" i="1"/>
  <c r="W31" i="1" l="1"/>
</calcChain>
</file>

<file path=xl/sharedStrings.xml><?xml version="1.0" encoding="utf-8"?>
<sst xmlns="http://schemas.openxmlformats.org/spreadsheetml/2006/main" count="439" uniqueCount="75">
  <si>
    <t>context</t>
  </si>
  <si>
    <t>unmeth, not_repeat</t>
  </si>
  <si>
    <t>meth, not_repeat</t>
  </si>
  <si>
    <t>unmeth, repeat</t>
  </si>
  <si>
    <t>meth, repeat</t>
  </si>
  <si>
    <t>CpG</t>
  </si>
  <si>
    <t>CHG</t>
  </si>
  <si>
    <t>CHH</t>
  </si>
  <si>
    <t>Effect of temperature on methylation density in repeat regions</t>
  </si>
  <si>
    <t>Within repeats</t>
  </si>
  <si>
    <t>Outside repeats</t>
  </si>
  <si>
    <t>Sample</t>
  </si>
  <si>
    <t>% methylated positions</t>
  </si>
  <si>
    <t>within repeats</t>
  </si>
  <si>
    <t>outside repeats</t>
  </si>
  <si>
    <t>Per-temperature means across n=6,3,6 samples (26 C, 29 C, 32 C respectively)</t>
  </si>
  <si>
    <t>Temperature</t>
  </si>
  <si>
    <t>Context</t>
  </si>
  <si>
    <t>Mean</t>
  </si>
  <si>
    <t>SE</t>
  </si>
  <si>
    <t>Prettified output from individual files</t>
  </si>
  <si>
    <t>Number of positions</t>
  </si>
  <si>
    <t>BC-20-1</t>
  </si>
  <si>
    <t>BC-20-2</t>
  </si>
  <si>
    <t>BC-22-1</t>
  </si>
  <si>
    <t>BC-22-2</t>
  </si>
  <si>
    <t>BC-26-1</t>
  </si>
  <si>
    <t>BC-26-2</t>
  </si>
  <si>
    <t>BH-20-1</t>
  </si>
  <si>
    <t>BH-20-2</t>
  </si>
  <si>
    <t>BH-22-1</t>
  </si>
  <si>
    <t>BH-22-2</t>
  </si>
  <si>
    <t>BH-26-1</t>
  </si>
  <si>
    <t>BH-26-2</t>
  </si>
  <si>
    <t>CC-20-1</t>
  </si>
  <si>
    <t>CC-22-1</t>
  </si>
  <si>
    <t>CC-22-2</t>
  </si>
  <si>
    <t>CC-26-1</t>
  </si>
  <si>
    <t>CC-26-2</t>
  </si>
  <si>
    <t>CH-20-1</t>
  </si>
  <si>
    <t>CH-20-2</t>
  </si>
  <si>
    <t>CH-22-1</t>
  </si>
  <si>
    <t>CH-22-2</t>
  </si>
  <si>
    <t>CH-26-1</t>
  </si>
  <si>
    <t>CH-26-2</t>
  </si>
  <si>
    <t>CH-20-3</t>
  </si>
  <si>
    <t>DC</t>
  </si>
  <si>
    <t>CC</t>
  </si>
  <si>
    <t>CH</t>
  </si>
  <si>
    <t>DH</t>
  </si>
  <si>
    <t>DHvDC</t>
  </si>
  <si>
    <t>CHvCC</t>
  </si>
  <si>
    <t>CCvDC</t>
  </si>
  <si>
    <t>CHvDH</t>
  </si>
  <si>
    <t>t-test p values</t>
  </si>
  <si>
    <t>DNA</t>
  </si>
  <si>
    <t>LINE</t>
  </si>
  <si>
    <t>LTR</t>
  </si>
  <si>
    <t>Low_complexity</t>
  </si>
  <si>
    <t>SINE</t>
  </si>
  <si>
    <t>Satellite</t>
  </si>
  <si>
    <t>Simple_repeat</t>
  </si>
  <si>
    <t>Unknown</t>
  </si>
  <si>
    <t>rRNA</t>
  </si>
  <si>
    <t>snRNA</t>
  </si>
  <si>
    <t>srpRNA</t>
  </si>
  <si>
    <t>tRNA</t>
  </si>
  <si>
    <t>Comparison</t>
  </si>
  <si>
    <t>CC v BC</t>
  </si>
  <si>
    <t>CC v CH</t>
  </si>
  <si>
    <t>BC v BH</t>
  </si>
  <si>
    <t>CH v BH</t>
  </si>
  <si>
    <t>CC v BH</t>
  </si>
  <si>
    <t>t-test</t>
  </si>
  <si>
    <t>CPG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</si>
</sst>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6">
    <xf numFmtId="0" fontId="0" fillId="0" borderId="0" xfId="0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0" borderId="10" xfId="1" applyNumberFormat="1" applyFont="1" applyBorder="1" applyAlignment="1">
      <alignment horizontal="center"/>
    </xf>
    <xf numFmtId="164" fontId="16" fillId="0" borderId="14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3" fontId="0" fillId="0" borderId="22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5" xfId="0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3" fontId="0" fillId="0" borderId="27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27" xfId="1" applyNumberFormat="1" applyFont="1" applyBorder="1" applyAlignment="1">
      <alignment horizontal="center"/>
    </xf>
    <xf numFmtId="0" fontId="16" fillId="0" borderId="0" xfId="0" applyFont="1"/>
    <xf numFmtId="0" fontId="0" fillId="0" borderId="0" xfId="0" applyBorder="1"/>
    <xf numFmtId="0" fontId="0" fillId="0" borderId="21" xfId="0" applyBorder="1"/>
    <xf numFmtId="0" fontId="0" fillId="0" borderId="18" xfId="0" applyBorder="1"/>
    <xf numFmtId="0" fontId="0" fillId="0" borderId="20" xfId="0" applyBorder="1"/>
    <xf numFmtId="0" fontId="0" fillId="0" borderId="0" xfId="0" applyFont="1" applyBorder="1"/>
    <xf numFmtId="0" fontId="0" fillId="0" borderId="22" xfId="0" applyBorder="1"/>
    <xf numFmtId="11" fontId="0" fillId="0" borderId="22" xfId="0" applyNumberFormat="1" applyBorder="1"/>
    <xf numFmtId="0" fontId="0" fillId="0" borderId="23" xfId="0" applyBorder="1"/>
    <xf numFmtId="11" fontId="0" fillId="0" borderId="0" xfId="0" applyNumberFormat="1" applyBorder="1"/>
    <xf numFmtId="0" fontId="0" fillId="0" borderId="13" xfId="0" applyBorder="1"/>
    <xf numFmtId="0" fontId="0" fillId="0" borderId="11" xfId="0" applyBorder="1"/>
    <xf numFmtId="11" fontId="0" fillId="0" borderId="11" xfId="0" applyNumberFormat="1" applyBorder="1"/>
    <xf numFmtId="0" fontId="0" fillId="0" borderId="16" xfId="0" applyBorder="1"/>
    <xf numFmtId="0" fontId="16" fillId="0" borderId="20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0" fillId="0" borderId="26" xfId="0" applyBorder="1"/>
    <xf numFmtId="0" fontId="0" fillId="0" borderId="17" xfId="0" applyBorder="1"/>
    <xf numFmtId="0" fontId="0" fillId="0" borderId="25" xfId="0" applyBorder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F78B4"/>
      <color rgb="FFE31A1C"/>
      <color rgb="FF33A02C"/>
      <color rgb="FF1F78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all!$J$12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rgbClr val="E31A1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all!$M$12:$M$14</c:f>
                <c:numCache>
                  <c:formatCode>General</c:formatCode>
                  <c:ptCount val="3"/>
                  <c:pt idx="0">
                    <c:v>8.7687334312876359E-4</c:v>
                  </c:pt>
                  <c:pt idx="1">
                    <c:v>1.7635045116023329E-3</c:v>
                  </c:pt>
                  <c:pt idx="2">
                    <c:v>5.5629851693566516E-4</c:v>
                  </c:pt>
                </c:numCache>
              </c:numRef>
            </c:plus>
            <c:minus>
              <c:numRef>
                <c:f>all!$M$12:$M$14</c:f>
                <c:numCache>
                  <c:formatCode>General</c:formatCode>
                  <c:ptCount val="3"/>
                  <c:pt idx="0">
                    <c:v>8.7687334312876359E-4</c:v>
                  </c:pt>
                  <c:pt idx="1">
                    <c:v>1.7635045116023329E-3</c:v>
                  </c:pt>
                  <c:pt idx="2">
                    <c:v>5.5629851693566516E-4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all!$K$15:$K$17</c:f>
              <c:strCache>
                <c:ptCount val="3"/>
                <c:pt idx="0">
                  <c:v>CpG</c:v>
                </c:pt>
                <c:pt idx="1">
                  <c:v>CHG</c:v>
                </c:pt>
                <c:pt idx="2">
                  <c:v>CHH</c:v>
                </c:pt>
              </c:strCache>
            </c:strRef>
          </c:cat>
          <c:val>
            <c:numRef>
              <c:f>all!$L$12:$L$14</c:f>
              <c:numCache>
                <c:formatCode>0.0%</c:formatCode>
                <c:ptCount val="3"/>
                <c:pt idx="0">
                  <c:v>3.3593663011886633E-2</c:v>
                </c:pt>
                <c:pt idx="1">
                  <c:v>5.0853859651913989E-2</c:v>
                </c:pt>
                <c:pt idx="2">
                  <c:v>4.8560546917476528E-2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C-42C8-874E-A8575A32A850}"/>
            </c:ext>
          </c:extLst>
        </c:ser>
        <c:ser>
          <c:idx val="3"/>
          <c:order val="1"/>
          <c:tx>
            <c:strRef>
              <c:f>all!$J$15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all!$K$15:$K$17</c:f>
              <c:strCache>
                <c:ptCount val="3"/>
                <c:pt idx="0">
                  <c:v>CpG</c:v>
                </c:pt>
                <c:pt idx="1">
                  <c:v>CHG</c:v>
                </c:pt>
                <c:pt idx="2">
                  <c:v>CHH</c:v>
                </c:pt>
              </c:strCache>
            </c:strRef>
          </c:cat>
          <c:val>
            <c:numRef>
              <c:f>all!$L$15:$L$17</c:f>
              <c:numCache>
                <c:formatCode>0.0%</c:formatCode>
                <c:ptCount val="3"/>
                <c:pt idx="0">
                  <c:v>3.264796873705194E-2</c:v>
                </c:pt>
                <c:pt idx="1">
                  <c:v>4.8248943061094916E-2</c:v>
                </c:pt>
                <c:pt idx="2">
                  <c:v>4.6438742579917779E-2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6-462C-89E6-FFA5789CA803}"/>
            </c:ext>
          </c:extLst>
        </c:ser>
        <c:ser>
          <c:idx val="0"/>
          <c:order val="2"/>
          <c:tx>
            <c:strRef>
              <c:f>all!$J$6</c:f>
              <c:strCache>
                <c:ptCount val="1"/>
                <c:pt idx="0">
                  <c:v>DC</c:v>
                </c:pt>
              </c:strCache>
            </c:strRef>
          </c:tx>
          <c:spPr>
            <a:solidFill>
              <a:srgbClr val="1F78B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all!$M$6:$M$8</c:f>
                <c:numCache>
                  <c:formatCode>General</c:formatCode>
                  <c:ptCount val="3"/>
                  <c:pt idx="0">
                    <c:v>2.4787319626050699E-3</c:v>
                  </c:pt>
                  <c:pt idx="1">
                    <c:v>2.7875290314781555E-3</c:v>
                  </c:pt>
                  <c:pt idx="2">
                    <c:v>3.3496707432787028E-3</c:v>
                  </c:pt>
                </c:numCache>
              </c:numRef>
            </c:plus>
            <c:minus>
              <c:numRef>
                <c:f>all!$M$6:$M$8</c:f>
                <c:numCache>
                  <c:formatCode>General</c:formatCode>
                  <c:ptCount val="3"/>
                  <c:pt idx="0">
                    <c:v>2.4787319626050699E-3</c:v>
                  </c:pt>
                  <c:pt idx="1">
                    <c:v>2.7875290314781555E-3</c:v>
                  </c:pt>
                  <c:pt idx="2">
                    <c:v>3.3496707432787028E-3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all!$K$15:$K$17</c:f>
              <c:strCache>
                <c:ptCount val="3"/>
                <c:pt idx="0">
                  <c:v>CpG</c:v>
                </c:pt>
                <c:pt idx="1">
                  <c:v>CHG</c:v>
                </c:pt>
                <c:pt idx="2">
                  <c:v>CHH</c:v>
                </c:pt>
              </c:strCache>
            </c:strRef>
          </c:cat>
          <c:val>
            <c:numRef>
              <c:f>all!$L$6:$L$8</c:f>
              <c:numCache>
                <c:formatCode>0.0%</c:formatCode>
                <c:ptCount val="3"/>
                <c:pt idx="0">
                  <c:v>3.4072131759844783E-2</c:v>
                </c:pt>
                <c:pt idx="1">
                  <c:v>5.0856135122956787E-2</c:v>
                </c:pt>
                <c:pt idx="2">
                  <c:v>4.7620881366967439E-2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C-42C8-874E-A8575A32A850}"/>
            </c:ext>
          </c:extLst>
        </c:ser>
        <c:ser>
          <c:idx val="1"/>
          <c:order val="3"/>
          <c:tx>
            <c:strRef>
              <c:f>all!$J$9</c:f>
              <c:strCache>
                <c:ptCount val="1"/>
                <c:pt idx="0">
                  <c:v>DH</c:v>
                </c:pt>
              </c:strCache>
            </c:strRef>
          </c:tx>
          <c:spPr>
            <a:solidFill>
              <a:srgbClr val="33A02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all!$M$9:$M$11</c:f>
                <c:numCache>
                  <c:formatCode>General</c:formatCode>
                  <c:ptCount val="3"/>
                  <c:pt idx="0">
                    <c:v>3.1366788044576432E-3</c:v>
                  </c:pt>
                  <c:pt idx="1">
                    <c:v>2.2641239940163651E-3</c:v>
                  </c:pt>
                  <c:pt idx="2">
                    <c:v>2.2625851184369613E-3</c:v>
                  </c:pt>
                </c:numCache>
              </c:numRef>
            </c:plus>
            <c:minus>
              <c:numRef>
                <c:f>all!$M$9:$M$11</c:f>
                <c:numCache>
                  <c:formatCode>General</c:formatCode>
                  <c:ptCount val="3"/>
                  <c:pt idx="0">
                    <c:v>3.1366788044576432E-3</c:v>
                  </c:pt>
                  <c:pt idx="1">
                    <c:v>2.2641239940163651E-3</c:v>
                  </c:pt>
                  <c:pt idx="2">
                    <c:v>2.2625851184369613E-3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all!$K$15:$K$17</c:f>
              <c:strCache>
                <c:ptCount val="3"/>
                <c:pt idx="0">
                  <c:v>CpG</c:v>
                </c:pt>
                <c:pt idx="1">
                  <c:v>CHG</c:v>
                </c:pt>
                <c:pt idx="2">
                  <c:v>CHH</c:v>
                </c:pt>
              </c:strCache>
            </c:strRef>
          </c:cat>
          <c:val>
            <c:numRef>
              <c:f>all!$L$9:$L$11</c:f>
              <c:numCache>
                <c:formatCode>0.0%</c:formatCode>
                <c:ptCount val="3"/>
                <c:pt idx="0">
                  <c:v>3.1186442909211867E-2</c:v>
                </c:pt>
                <c:pt idx="1">
                  <c:v>4.7021253210785451E-2</c:v>
                </c:pt>
                <c:pt idx="2">
                  <c:v>4.420120325925244E-2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C-42C8-874E-A8575A32A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8658367"/>
        <c:axId val="140060207"/>
      </c:barChart>
      <c:catAx>
        <c:axId val="14865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140060207"/>
        <c:crosses val="autoZero"/>
        <c:auto val="1"/>
        <c:lblAlgn val="ctr"/>
        <c:lblOffset val="100"/>
        <c:noMultiLvlLbl val="0"/>
      </c:catAx>
      <c:valAx>
        <c:axId val="140060207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148658367"/>
        <c:crosses val="autoZero"/>
        <c:crossBetween val="between"/>
        <c:majorUnit val="1.0000000000000002E-2"/>
        <c:min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Roboto" panose="02000000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21</xdr:col>
      <xdr:colOff>285750</xdr:colOff>
      <xdr:row>13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FDD530-5955-49C7-A1D1-70536232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1"/>
  <sheetViews>
    <sheetView topLeftCell="B1" zoomScale="85" zoomScaleNormal="85" workbookViewId="0">
      <selection activeCell="W20" sqref="W20"/>
    </sheetView>
  </sheetViews>
  <sheetFormatPr defaultColWidth="9.140625" defaultRowHeight="15" x14ac:dyDescent="0.25"/>
  <cols>
    <col min="1" max="1" width="8.42578125" style="3" customWidth="1"/>
    <col min="2" max="2" width="7.7109375" style="3" bestFit="1" customWidth="1"/>
    <col min="3" max="3" width="19.140625" style="3" bestFit="1" customWidth="1"/>
    <col min="4" max="4" width="21.42578125" style="3" customWidth="1"/>
    <col min="5" max="5" width="13.7109375" style="3" customWidth="1"/>
    <col min="6" max="6" width="14.42578125" style="3" customWidth="1"/>
    <col min="7" max="7" width="14.28515625" style="4" bestFit="1" customWidth="1"/>
    <col min="8" max="8" width="15.28515625" style="4" bestFit="1" customWidth="1"/>
    <col min="9" max="9" width="9.140625" style="3"/>
    <col min="10" max="10" width="13.28515625" style="3" customWidth="1"/>
    <col min="11" max="16384" width="9.140625" style="3"/>
  </cols>
  <sheetData>
    <row r="1" spans="1:15" ht="18.75" x14ac:dyDescent="0.3">
      <c r="A1" s="1" t="s">
        <v>8</v>
      </c>
    </row>
    <row r="2" spans="1:15" x14ac:dyDescent="0.25">
      <c r="A2" s="7"/>
    </row>
    <row r="3" spans="1:15" x14ac:dyDescent="0.25">
      <c r="A3" s="2" t="s">
        <v>20</v>
      </c>
      <c r="J3" s="2" t="s">
        <v>15</v>
      </c>
    </row>
    <row r="4" spans="1:15" s="6" customFormat="1" x14ac:dyDescent="0.25">
      <c r="A4" s="87" t="s">
        <v>11</v>
      </c>
      <c r="B4" s="89" t="s">
        <v>21</v>
      </c>
      <c r="C4" s="89"/>
      <c r="D4" s="89"/>
      <c r="E4" s="89"/>
      <c r="F4" s="87"/>
      <c r="G4" s="93" t="s">
        <v>12</v>
      </c>
      <c r="H4" s="93"/>
      <c r="J4" s="87" t="s">
        <v>16</v>
      </c>
      <c r="K4" s="91" t="s">
        <v>17</v>
      </c>
      <c r="L4" s="89" t="s">
        <v>9</v>
      </c>
      <c r="M4" s="87"/>
      <c r="N4" s="90" t="s">
        <v>10</v>
      </c>
      <c r="O4" s="89"/>
    </row>
    <row r="5" spans="1:15" s="6" customFormat="1" ht="15.75" thickBot="1" x14ac:dyDescent="0.3">
      <c r="A5" s="88"/>
      <c r="B5" s="27" t="s">
        <v>0</v>
      </c>
      <c r="C5" s="56" t="s">
        <v>3</v>
      </c>
      <c r="D5" s="8" t="s">
        <v>1</v>
      </c>
      <c r="E5" s="8" t="s">
        <v>4</v>
      </c>
      <c r="F5" s="38" t="s">
        <v>2</v>
      </c>
      <c r="G5" s="9" t="s">
        <v>13</v>
      </c>
      <c r="H5" s="9" t="s">
        <v>14</v>
      </c>
      <c r="J5" s="88"/>
      <c r="K5" s="92"/>
      <c r="L5" s="31" t="s">
        <v>18</v>
      </c>
      <c r="M5" s="32" t="s">
        <v>19</v>
      </c>
      <c r="N5" s="31" t="s">
        <v>18</v>
      </c>
      <c r="O5" s="8" t="s">
        <v>19</v>
      </c>
    </row>
    <row r="6" spans="1:15" x14ac:dyDescent="0.25">
      <c r="A6" s="17" t="s">
        <v>22</v>
      </c>
      <c r="B6" s="50" t="s">
        <v>5</v>
      </c>
      <c r="C6" s="54">
        <v>354892</v>
      </c>
      <c r="D6" s="22">
        <v>17296632</v>
      </c>
      <c r="E6" s="13">
        <v>317165</v>
      </c>
      <c r="F6" s="22">
        <v>10150059</v>
      </c>
      <c r="G6" s="12">
        <f>E6/SUM($F6,$E6)</f>
        <v>3.0300775067009171E-2</v>
      </c>
      <c r="H6" s="47">
        <f>F6/SUM($F6,$E6)</f>
        <v>0.96969922493299088</v>
      </c>
      <c r="J6" s="18" t="s">
        <v>46</v>
      </c>
      <c r="K6" s="28" t="s">
        <v>5</v>
      </c>
      <c r="L6" s="25">
        <f>AVERAGE(G6,G9,G12,G15,G18,G21)</f>
        <v>3.4072131759844783E-2</v>
      </c>
      <c r="M6" s="26">
        <f>_xlfn.STDEV.S(G6,G9,G12,G15,G18,G21)/SQRT(6)</f>
        <v>2.4787319626050699E-3</v>
      </c>
      <c r="N6" s="5">
        <f>AVERAGE(H6,H9,H12,H15,H18,H21)</f>
        <v>0.9659278682401552</v>
      </c>
      <c r="O6" s="5">
        <f>_xlfn.STDEV.S(H6,H9,H12,H15,H18,H21)/SQRT(6)</f>
        <v>2.478731962605076E-3</v>
      </c>
    </row>
    <row r="7" spans="1:15" x14ac:dyDescent="0.25">
      <c r="A7" s="18"/>
      <c r="B7" s="51" t="s">
        <v>6</v>
      </c>
      <c r="C7" s="54">
        <v>843265</v>
      </c>
      <c r="D7" s="22">
        <v>30360294</v>
      </c>
      <c r="E7" s="13">
        <v>5537</v>
      </c>
      <c r="F7" s="22">
        <v>119283</v>
      </c>
      <c r="G7" s="14">
        <f t="shared" ref="G7:G70" si="0">E7/SUM($F7,$E7)</f>
        <v>4.435987822464349E-2</v>
      </c>
      <c r="H7" s="45">
        <f t="shared" ref="H7:H70" si="1">F7/SUM($F7,$E7)</f>
        <v>0.95564012177535651</v>
      </c>
      <c r="J7" s="18"/>
      <c r="K7" s="28" t="s">
        <v>6</v>
      </c>
      <c r="L7" s="25">
        <f>AVERAGE(G7,G10,G13,G16,G19,G22)</f>
        <v>5.0856135122956787E-2</v>
      </c>
      <c r="M7" s="26">
        <f>_xlfn.STDEV.S(G7,G10,G13,G16,G19,G22)/SQRT(6)</f>
        <v>2.7875290314781555E-3</v>
      </c>
      <c r="N7" s="5">
        <f>AVERAGE(H7,H10,H13,H16,H19,H22)</f>
        <v>0.94914386487704316</v>
      </c>
      <c r="O7" s="5">
        <f>_xlfn.STDEV.S(H7,H10,H13,H16,H19,H22)/SQRT(6)</f>
        <v>2.7875290314781564E-3</v>
      </c>
    </row>
    <row r="8" spans="1:15" ht="15.75" thickBot="1" x14ac:dyDescent="0.3">
      <c r="A8" s="19"/>
      <c r="B8" s="52" t="s">
        <v>7</v>
      </c>
      <c r="C8" s="55">
        <v>2973752</v>
      </c>
      <c r="D8" s="23">
        <v>111673581</v>
      </c>
      <c r="E8" s="10">
        <v>1484</v>
      </c>
      <c r="F8" s="23">
        <v>34453</v>
      </c>
      <c r="G8" s="11">
        <f t="shared" si="0"/>
        <v>4.1294487575479308E-2</v>
      </c>
      <c r="H8" s="46">
        <f t="shared" si="1"/>
        <v>0.95870551242452073</v>
      </c>
      <c r="J8" s="21"/>
      <c r="K8" s="30" t="s">
        <v>7</v>
      </c>
      <c r="L8" s="33">
        <f>AVERAGE(G8,G11,G14,G17,G20,G23)</f>
        <v>4.7620881366967439E-2</v>
      </c>
      <c r="M8" s="34">
        <f>_xlfn.STDEV.S(G8,G11,G14,G17,G20,G23)/SQRT(6)</f>
        <v>3.3496707432787028E-3</v>
      </c>
      <c r="N8" s="33">
        <f>AVERAGE(H8,H11,H14,H17,H20,H23)</f>
        <v>0.95237911863303248</v>
      </c>
      <c r="O8" s="33">
        <f>_xlfn.STDEV.S(H8,H11,H14,H17,H20,H23)/SQRT(6)</f>
        <v>3.3496707432786937E-3</v>
      </c>
    </row>
    <row r="9" spans="1:15" x14ac:dyDescent="0.25">
      <c r="A9" s="20" t="s">
        <v>23</v>
      </c>
      <c r="B9" s="51" t="s">
        <v>5</v>
      </c>
      <c r="C9" s="53">
        <v>393282</v>
      </c>
      <c r="D9" s="42">
        <v>19837888</v>
      </c>
      <c r="E9" s="41">
        <v>278775</v>
      </c>
      <c r="F9" s="42">
        <v>7608803</v>
      </c>
      <c r="G9" s="14">
        <f t="shared" si="0"/>
        <v>3.5343549059039414E-2</v>
      </c>
      <c r="H9" s="45">
        <f t="shared" si="1"/>
        <v>0.96465645094096053</v>
      </c>
      <c r="J9" s="18" t="s">
        <v>49</v>
      </c>
      <c r="K9" s="28" t="s">
        <v>5</v>
      </c>
      <c r="L9" s="25">
        <f>AVERAGE(G24,G27,G30,G33,G36,G39)</f>
        <v>3.1186442909211867E-2</v>
      </c>
      <c r="M9" s="26">
        <f>_xlfn.STDEV.S(G24,G27,G30,G33,G36,G39)/SQRT(6)</f>
        <v>3.1366788044576432E-3</v>
      </c>
      <c r="N9" s="5">
        <f>AVERAGE(H24,H27,H30,H33,H36,H39)</f>
        <v>0.9688135570907882</v>
      </c>
      <c r="O9" s="5">
        <f>_xlfn.STDEV.S(H24,H27,H30,H33,H36,H39)/SQRT(6)</f>
        <v>3.136678804457638E-3</v>
      </c>
    </row>
    <row r="10" spans="1:15" x14ac:dyDescent="0.25">
      <c r="A10" s="18"/>
      <c r="B10" s="51" t="s">
        <v>6</v>
      </c>
      <c r="C10" s="54">
        <v>843209</v>
      </c>
      <c r="D10" s="22">
        <v>30378601</v>
      </c>
      <c r="E10" s="13">
        <v>5593</v>
      </c>
      <c r="F10" s="22">
        <v>100976</v>
      </c>
      <c r="G10" s="14">
        <f t="shared" si="0"/>
        <v>5.2482429224258463E-2</v>
      </c>
      <c r="H10" s="45">
        <f t="shared" si="1"/>
        <v>0.9475175707757415</v>
      </c>
      <c r="J10" s="18"/>
      <c r="K10" s="28" t="s">
        <v>6</v>
      </c>
      <c r="L10" s="25">
        <f t="shared" ref="L10:L11" si="2">AVERAGE(G25,G28,G31,G34,G37,G40)</f>
        <v>4.7021253210785451E-2</v>
      </c>
      <c r="M10" s="26">
        <f t="shared" ref="M10:M11" si="3">_xlfn.STDEV.S(G25,G28,G31,G34,G37,G40)/SQRT(6)</f>
        <v>2.2641239940163651E-3</v>
      </c>
      <c r="N10" s="5">
        <f t="shared" ref="N10:N11" si="4">AVERAGE(H25,H28,H31,H34,H37,H40)</f>
        <v>0.95297874678921446</v>
      </c>
      <c r="O10" s="5">
        <f t="shared" ref="O10:O11" si="5">_xlfn.STDEV.S(H25,H28,H31,H34,H37,H40)/SQRT(6)</f>
        <v>2.2641239940163695E-3</v>
      </c>
    </row>
    <row r="11" spans="1:15" ht="15.75" thickBot="1" x14ac:dyDescent="0.3">
      <c r="A11" s="19"/>
      <c r="B11" s="52" t="s">
        <v>7</v>
      </c>
      <c r="C11" s="55">
        <v>2973663</v>
      </c>
      <c r="D11" s="23">
        <v>111679231</v>
      </c>
      <c r="E11" s="10">
        <v>1573</v>
      </c>
      <c r="F11" s="23">
        <v>28803</v>
      </c>
      <c r="G11" s="11">
        <f t="shared" si="0"/>
        <v>5.1784303397419018E-2</v>
      </c>
      <c r="H11" s="46">
        <f t="shared" si="1"/>
        <v>0.94821569660258098</v>
      </c>
      <c r="J11" s="21"/>
      <c r="K11" s="30" t="s">
        <v>7</v>
      </c>
      <c r="L11" s="67">
        <f t="shared" si="2"/>
        <v>4.420120325925244E-2</v>
      </c>
      <c r="M11" s="34">
        <f t="shared" si="3"/>
        <v>2.2625851184369613E-3</v>
      </c>
      <c r="N11" s="33">
        <f t="shared" si="4"/>
        <v>0.95579879674074741</v>
      </c>
      <c r="O11" s="33">
        <f t="shared" si="5"/>
        <v>2.2625851184369739E-3</v>
      </c>
    </row>
    <row r="12" spans="1:15" x14ac:dyDescent="0.25">
      <c r="A12" s="20" t="s">
        <v>24</v>
      </c>
      <c r="B12" s="51" t="s">
        <v>5</v>
      </c>
      <c r="C12" s="53">
        <v>314037</v>
      </c>
      <c r="D12" s="42">
        <v>14630342</v>
      </c>
      <c r="E12" s="41">
        <v>358020</v>
      </c>
      <c r="F12" s="42">
        <v>12816349</v>
      </c>
      <c r="G12" s="14">
        <f t="shared" si="0"/>
        <v>2.7175495084432507E-2</v>
      </c>
      <c r="H12" s="45">
        <f t="shared" si="1"/>
        <v>0.97282450491556749</v>
      </c>
      <c r="J12" s="18" t="s">
        <v>47</v>
      </c>
      <c r="K12" s="28" t="s">
        <v>5</v>
      </c>
      <c r="L12" s="25">
        <f>AVERAGE(G51,G54,G42,G45,G48)</f>
        <v>3.3593663011886633E-2</v>
      </c>
      <c r="M12" s="26">
        <f>_xlfn.STDEV.S(G51,G54,G42,G45,G48)/SQRT(5)</f>
        <v>8.7687334312876359E-4</v>
      </c>
      <c r="N12" s="5">
        <f>AVERAGE(H51,H54,H42,H45,H48)</f>
        <v>0.9664063369881134</v>
      </c>
      <c r="O12" s="5">
        <f>_xlfn.STDEV.S(H51,H54,H42,H45,H48)/SQRT(5)</f>
        <v>8.7687334312875774E-4</v>
      </c>
    </row>
    <row r="13" spans="1:15" x14ac:dyDescent="0.25">
      <c r="A13" s="18"/>
      <c r="B13" s="51" t="s">
        <v>6</v>
      </c>
      <c r="C13" s="54">
        <v>842671</v>
      </c>
      <c r="D13" s="22">
        <v>30342078</v>
      </c>
      <c r="E13" s="13">
        <v>6131</v>
      </c>
      <c r="F13" s="22">
        <v>137499</v>
      </c>
      <c r="G13" s="14">
        <f t="shared" si="0"/>
        <v>4.2686068370117666E-2</v>
      </c>
      <c r="H13" s="45">
        <f t="shared" si="1"/>
        <v>0.95731393162988232</v>
      </c>
      <c r="J13" s="18"/>
      <c r="K13" s="28" t="s">
        <v>6</v>
      </c>
      <c r="L13" s="25">
        <f t="shared" ref="L13:L14" si="6">AVERAGE(G52,G55,G43,G46,G49)</f>
        <v>5.0853859651913989E-2</v>
      </c>
      <c r="M13" s="26">
        <f t="shared" ref="M13:M14" si="7">_xlfn.STDEV.S(G52,G55,G43,G46,G49)/SQRT(5)</f>
        <v>1.7635045116023329E-3</v>
      </c>
      <c r="N13" s="5">
        <f t="shared" ref="N13:N14" si="8">AVERAGE(H52,H55,H43,H46,H49)</f>
        <v>0.94914614034808609</v>
      </c>
      <c r="O13" s="5">
        <f t="shared" ref="O13:O14" si="9">_xlfn.STDEV.S(H52,H55,H43,H46,H49)/SQRT(5)</f>
        <v>1.7635045116023227E-3</v>
      </c>
    </row>
    <row r="14" spans="1:15" ht="15.75" thickBot="1" x14ac:dyDescent="0.3">
      <c r="A14" s="19"/>
      <c r="B14" s="52" t="s">
        <v>7</v>
      </c>
      <c r="C14" s="55">
        <v>2973454</v>
      </c>
      <c r="D14" s="23">
        <v>111665573</v>
      </c>
      <c r="E14" s="10">
        <v>1782</v>
      </c>
      <c r="F14" s="23">
        <v>42461</v>
      </c>
      <c r="G14" s="11">
        <f t="shared" si="0"/>
        <v>4.0277558031779036E-2</v>
      </c>
      <c r="H14" s="46">
        <f t="shared" si="1"/>
        <v>0.95972244196822099</v>
      </c>
      <c r="J14" s="21"/>
      <c r="K14" s="30" t="s">
        <v>7</v>
      </c>
      <c r="L14" s="67">
        <f t="shared" si="6"/>
        <v>4.8560546917476528E-2</v>
      </c>
      <c r="M14" s="34">
        <f t="shared" si="7"/>
        <v>5.5629851693566516E-4</v>
      </c>
      <c r="N14" s="33">
        <f t="shared" si="8"/>
        <v>0.95143945308252342</v>
      </c>
      <c r="O14" s="33">
        <f t="shared" si="9"/>
        <v>5.562985169356708E-4</v>
      </c>
    </row>
    <row r="15" spans="1:15" x14ac:dyDescent="0.25">
      <c r="A15" s="20" t="s">
        <v>25</v>
      </c>
      <c r="B15" s="28" t="s">
        <v>5</v>
      </c>
      <c r="C15" s="53">
        <v>528141</v>
      </c>
      <c r="D15" s="42">
        <v>24010236</v>
      </c>
      <c r="E15" s="41">
        <v>143916</v>
      </c>
      <c r="F15" s="42">
        <v>3436455</v>
      </c>
      <c r="G15" s="14">
        <f t="shared" si="0"/>
        <v>4.0195834454027253E-2</v>
      </c>
      <c r="H15" s="45">
        <f t="shared" si="1"/>
        <v>0.9598041655459727</v>
      </c>
      <c r="J15" s="18" t="s">
        <v>48</v>
      </c>
      <c r="K15" s="28" t="s">
        <v>5</v>
      </c>
      <c r="L15" s="25">
        <f>AVERAGE(G72,G69,G66,G63,G60,G57,G75)</f>
        <v>3.264796873705194E-2</v>
      </c>
      <c r="M15" s="26">
        <f>_xlfn.STDEV.S(G72,G69,G66,G63,G60,G57,G75)/SQRT(7)</f>
        <v>1.5326402517436134E-3</v>
      </c>
      <c r="N15" s="5">
        <f>AVERAGE(H72,H69,H66,H63,H60,H57,H75)</f>
        <v>0.967352031262948</v>
      </c>
      <c r="O15" s="5">
        <f>_xlfn.STDEV.S(H57,H72,H69,H66,H63,H60,H75)/SQRT(7)</f>
        <v>1.5326402517436173E-3</v>
      </c>
    </row>
    <row r="16" spans="1:15" x14ac:dyDescent="0.25">
      <c r="A16" s="18"/>
      <c r="B16" s="28" t="s">
        <v>6</v>
      </c>
      <c r="C16" s="54">
        <v>846838</v>
      </c>
      <c r="D16" s="22">
        <v>30448870</v>
      </c>
      <c r="E16" s="13">
        <v>1964</v>
      </c>
      <c r="F16" s="22">
        <v>30707</v>
      </c>
      <c r="G16" s="14">
        <f t="shared" si="0"/>
        <v>6.0114474610510851E-2</v>
      </c>
      <c r="H16" s="45">
        <f t="shared" si="1"/>
        <v>0.93988552538948911</v>
      </c>
      <c r="J16" s="18"/>
      <c r="K16" s="28" t="s">
        <v>6</v>
      </c>
      <c r="L16" s="25">
        <f t="shared" ref="L16:L17" si="10">AVERAGE(G73,G70,G67,G64,G61,G58,G76)</f>
        <v>4.8248943061094916E-2</v>
      </c>
      <c r="M16" s="26">
        <f t="shared" ref="M16:M17" si="11">_xlfn.STDEV.S(G73,G70,G67,G64,G61,G58,G76)/SQRT(7)</f>
        <v>2.5854629619603687E-3</v>
      </c>
      <c r="N16" s="5">
        <f t="shared" ref="N16:N17" si="12">AVERAGE(H73,H70,H67,H64,H61,H58,H76)</f>
        <v>0.95175105693890505</v>
      </c>
      <c r="O16" s="5">
        <f t="shared" ref="O16:O17" si="13">_xlfn.STDEV.S(H58,H73,H70,H67,H64,H61,H76)/SQRT(7)</f>
        <v>2.5854629619603722E-3</v>
      </c>
    </row>
    <row r="17" spans="1:23" x14ac:dyDescent="0.25">
      <c r="A17" s="19"/>
      <c r="B17" s="29" t="s">
        <v>7</v>
      </c>
      <c r="C17" s="55">
        <v>2974721</v>
      </c>
      <c r="D17" s="23">
        <v>111699898</v>
      </c>
      <c r="E17" s="10">
        <v>515</v>
      </c>
      <c r="F17" s="23">
        <v>8136</v>
      </c>
      <c r="G17" s="11">
        <f t="shared" si="0"/>
        <v>5.9530690093630795E-2</v>
      </c>
      <c r="H17" s="46">
        <f t="shared" si="1"/>
        <v>0.94046930990636923</v>
      </c>
      <c r="J17" s="18"/>
      <c r="K17" s="28" t="s">
        <v>7</v>
      </c>
      <c r="L17" s="25">
        <f t="shared" si="10"/>
        <v>4.6438742579917779E-2</v>
      </c>
      <c r="M17" s="26">
        <f t="shared" si="11"/>
        <v>2.8320801924194418E-3</v>
      </c>
      <c r="N17" s="5">
        <f t="shared" si="12"/>
        <v>0.95356125742008224</v>
      </c>
      <c r="O17" s="5">
        <f t="shared" si="13"/>
        <v>2.8320801924194448E-3</v>
      </c>
    </row>
    <row r="18" spans="1:23" x14ac:dyDescent="0.25">
      <c r="A18" s="20" t="s">
        <v>26</v>
      </c>
      <c r="B18" s="28" t="s">
        <v>5</v>
      </c>
      <c r="C18" s="53">
        <v>325297</v>
      </c>
      <c r="D18" s="42">
        <v>16023309</v>
      </c>
      <c r="E18" s="41">
        <v>346760</v>
      </c>
      <c r="F18" s="42">
        <v>11423382</v>
      </c>
      <c r="G18" s="14">
        <f t="shared" si="0"/>
        <v>2.9460986961754584E-2</v>
      </c>
      <c r="H18" s="45">
        <f t="shared" si="1"/>
        <v>0.97053901303824541</v>
      </c>
    </row>
    <row r="19" spans="1:23" x14ac:dyDescent="0.25">
      <c r="A19" s="18"/>
      <c r="B19" s="28" t="s">
        <v>6</v>
      </c>
      <c r="C19" s="54">
        <v>842986</v>
      </c>
      <c r="D19" s="22">
        <v>30366608</v>
      </c>
      <c r="E19" s="13">
        <v>5816</v>
      </c>
      <c r="F19" s="22">
        <v>112969</v>
      </c>
      <c r="G19" s="14">
        <f t="shared" si="0"/>
        <v>4.8962411078839918E-2</v>
      </c>
      <c r="H19" s="45">
        <f t="shared" si="1"/>
        <v>0.95103758892116008</v>
      </c>
    </row>
    <row r="20" spans="1:23" x14ac:dyDescent="0.25">
      <c r="A20" s="19"/>
      <c r="B20" s="29" t="s">
        <v>7</v>
      </c>
      <c r="C20" s="55">
        <v>2973793</v>
      </c>
      <c r="D20" s="23">
        <v>111673466</v>
      </c>
      <c r="E20" s="10">
        <v>1443</v>
      </c>
      <c r="F20" s="23">
        <v>34568</v>
      </c>
      <c r="G20" s="11">
        <f t="shared" si="0"/>
        <v>4.0071089389353255E-2</v>
      </c>
      <c r="H20" s="46">
        <f t="shared" si="1"/>
        <v>0.95992891061064678</v>
      </c>
    </row>
    <row r="21" spans="1:23" x14ac:dyDescent="0.25">
      <c r="A21" s="20" t="s">
        <v>27</v>
      </c>
      <c r="B21" s="28" t="s">
        <v>5</v>
      </c>
      <c r="C21" s="53">
        <v>460229</v>
      </c>
      <c r="D21" s="42">
        <v>22609724</v>
      </c>
      <c r="E21" s="41">
        <v>211828</v>
      </c>
      <c r="F21" s="42">
        <v>4836967</v>
      </c>
      <c r="G21" s="14">
        <f t="shared" si="0"/>
        <v>4.1956149932805747E-2</v>
      </c>
      <c r="H21" s="45">
        <f t="shared" si="1"/>
        <v>0.95804385006719428</v>
      </c>
    </row>
    <row r="22" spans="1:23" x14ac:dyDescent="0.25">
      <c r="A22" s="18"/>
      <c r="B22" s="28" t="s">
        <v>6</v>
      </c>
      <c r="C22" s="54">
        <v>843766</v>
      </c>
      <c r="D22" s="22">
        <v>30395530</v>
      </c>
      <c r="E22" s="13">
        <v>5036</v>
      </c>
      <c r="F22" s="22">
        <v>84047</v>
      </c>
      <c r="G22" s="14">
        <f t="shared" si="0"/>
        <v>5.6531549229370363E-2</v>
      </c>
      <c r="H22" s="45">
        <f t="shared" si="1"/>
        <v>0.94346845077062969</v>
      </c>
      <c r="J22" s="2" t="s">
        <v>54</v>
      </c>
    </row>
    <row r="23" spans="1:23" ht="15.75" thickBot="1" x14ac:dyDescent="0.3">
      <c r="A23" s="21"/>
      <c r="B23" s="30" t="s">
        <v>7</v>
      </c>
      <c r="C23" s="60">
        <v>2973966</v>
      </c>
      <c r="D23" s="24">
        <v>111685236</v>
      </c>
      <c r="E23" s="15">
        <v>1270</v>
      </c>
      <c r="F23" s="24">
        <v>22798</v>
      </c>
      <c r="G23" s="16">
        <f t="shared" si="0"/>
        <v>5.2767159714143259E-2</v>
      </c>
      <c r="H23" s="48">
        <f t="shared" si="1"/>
        <v>0.94723284028585675</v>
      </c>
      <c r="J23" s="8" t="s">
        <v>17</v>
      </c>
      <c r="K23" s="8" t="s">
        <v>22</v>
      </c>
      <c r="L23" s="8" t="s">
        <v>23</v>
      </c>
      <c r="M23" s="8" t="s">
        <v>24</v>
      </c>
      <c r="N23" s="8" t="s">
        <v>25</v>
      </c>
      <c r="O23" s="8" t="s">
        <v>26</v>
      </c>
      <c r="P23" s="8" t="s">
        <v>27</v>
      </c>
      <c r="Q23" s="8" t="s">
        <v>28</v>
      </c>
      <c r="R23" s="8" t="s">
        <v>29</v>
      </c>
      <c r="S23" s="8" t="s">
        <v>30</v>
      </c>
      <c r="T23" s="8" t="s">
        <v>31</v>
      </c>
      <c r="U23" s="8" t="s">
        <v>32</v>
      </c>
      <c r="V23" s="8" t="s">
        <v>33</v>
      </c>
      <c r="W23" s="8" t="s">
        <v>50</v>
      </c>
    </row>
    <row r="24" spans="1:23" x14ac:dyDescent="0.25">
      <c r="A24" s="20" t="s">
        <v>28</v>
      </c>
      <c r="B24" s="28" t="s">
        <v>5</v>
      </c>
      <c r="C24" s="61">
        <v>296835</v>
      </c>
      <c r="D24" s="62">
        <v>15629115</v>
      </c>
      <c r="E24" s="63">
        <v>375222</v>
      </c>
      <c r="F24" s="62">
        <v>11817576</v>
      </c>
      <c r="G24" s="14">
        <f t="shared" si="0"/>
        <v>3.0774068429576213E-2</v>
      </c>
      <c r="H24" s="45">
        <f t="shared" si="1"/>
        <v>0.9692259315704238</v>
      </c>
      <c r="J24" s="3" t="s">
        <v>5</v>
      </c>
      <c r="K24" s="4">
        <f>G6</f>
        <v>3.0300775067009171E-2</v>
      </c>
      <c r="L24" s="4">
        <f>G9</f>
        <v>3.5343549059039414E-2</v>
      </c>
      <c r="M24" s="4">
        <f>G12</f>
        <v>2.7175495084432507E-2</v>
      </c>
      <c r="N24" s="4">
        <f>G15</f>
        <v>4.0195834454027253E-2</v>
      </c>
      <c r="O24" s="4">
        <f>G18</f>
        <v>2.9460986961754584E-2</v>
      </c>
      <c r="P24" s="4">
        <f>G21</f>
        <v>4.1956149932805747E-2</v>
      </c>
      <c r="Q24" s="4">
        <f>G24</f>
        <v>3.0774068429576213E-2</v>
      </c>
      <c r="R24" s="4">
        <f>G27</f>
        <v>3.6046821045914314E-2</v>
      </c>
      <c r="S24" s="4">
        <f>G30</f>
        <v>2.8525288270900551E-2</v>
      </c>
      <c r="T24" s="4">
        <f>G33</f>
        <v>2.8287446696286959E-2</v>
      </c>
      <c r="U24" s="4">
        <f>G36</f>
        <v>4.3039970435933043E-2</v>
      </c>
      <c r="V24" s="4">
        <f>G39</f>
        <v>2.0445062576660126E-2</v>
      </c>
      <c r="W24" s="35">
        <f>_xlfn.T.TEST(K24:P24,Q24:V24,2,2)</f>
        <v>0.48694671203803863</v>
      </c>
    </row>
    <row r="25" spans="1:23" x14ac:dyDescent="0.25">
      <c r="A25" s="18"/>
      <c r="B25" s="28" t="s">
        <v>6</v>
      </c>
      <c r="C25" s="54">
        <v>839453</v>
      </c>
      <c r="D25" s="22">
        <v>30276239</v>
      </c>
      <c r="E25" s="13">
        <v>9349</v>
      </c>
      <c r="F25" s="22">
        <v>203338</v>
      </c>
      <c r="G25" s="14">
        <f t="shared" si="0"/>
        <v>4.3956612298824096E-2</v>
      </c>
      <c r="H25" s="45">
        <f t="shared" si="1"/>
        <v>0.95604338770117592</v>
      </c>
      <c r="J25" s="3" t="s">
        <v>6</v>
      </c>
      <c r="K25" s="4">
        <f t="shared" ref="K25:K26" si="14">G7</f>
        <v>4.435987822464349E-2</v>
      </c>
      <c r="L25" s="4">
        <f t="shared" ref="L25:L26" si="15">G10</f>
        <v>5.2482429224258463E-2</v>
      </c>
      <c r="M25" s="4">
        <f t="shared" ref="M25:M26" si="16">G13</f>
        <v>4.2686068370117666E-2</v>
      </c>
      <c r="N25" s="4">
        <f t="shared" ref="N25:N26" si="17">G16</f>
        <v>6.0114474610510851E-2</v>
      </c>
      <c r="O25" s="4">
        <f t="shared" ref="O25:O26" si="18">G19</f>
        <v>4.8962411078839918E-2</v>
      </c>
      <c r="P25" s="4">
        <f t="shared" ref="P25:P26" si="19">G22</f>
        <v>5.6531549229370363E-2</v>
      </c>
      <c r="Q25" s="4">
        <f t="shared" ref="Q25:Q26" si="20">G25</f>
        <v>4.3956612298824096E-2</v>
      </c>
      <c r="R25" s="4">
        <f t="shared" ref="R25:R26" si="21">G28</f>
        <v>4.9775924728545626E-2</v>
      </c>
      <c r="S25" s="4">
        <f t="shared" ref="S25:S26" si="22">G31</f>
        <v>4.7720290033181761E-2</v>
      </c>
      <c r="T25" s="4">
        <f t="shared" ref="T25:T26" si="23">G34</f>
        <v>4.3417944148735482E-2</v>
      </c>
      <c r="U25" s="4">
        <f t="shared" ref="U25:U26" si="24">G37</f>
        <v>5.6315028742290336E-2</v>
      </c>
      <c r="V25" s="4">
        <f t="shared" ref="V25:V26" si="25">G40</f>
        <v>4.0941719313135422E-2</v>
      </c>
      <c r="W25" s="35">
        <f t="shared" ref="W25:W26" si="26">_xlfn.T.TEST(K25:P25,Q25:V25,2,2)</f>
        <v>0.31068358610418767</v>
      </c>
    </row>
    <row r="26" spans="1:23" x14ac:dyDescent="0.25">
      <c r="A26" s="19"/>
      <c r="B26" s="29" t="s">
        <v>7</v>
      </c>
      <c r="C26" s="55">
        <v>2972603</v>
      </c>
      <c r="D26" s="23">
        <v>111647500</v>
      </c>
      <c r="E26" s="10">
        <v>2633</v>
      </c>
      <c r="F26" s="23">
        <v>60534</v>
      </c>
      <c r="G26" s="11">
        <f t="shared" si="0"/>
        <v>4.1683157344816126E-2</v>
      </c>
      <c r="H26" s="46">
        <f t="shared" si="1"/>
        <v>0.95831684265518391</v>
      </c>
      <c r="J26" s="3" t="s">
        <v>7</v>
      </c>
      <c r="K26" s="4">
        <f t="shared" si="14"/>
        <v>4.1294487575479308E-2</v>
      </c>
      <c r="L26" s="4">
        <f t="shared" si="15"/>
        <v>5.1784303397419018E-2</v>
      </c>
      <c r="M26" s="4">
        <f t="shared" si="16"/>
        <v>4.0277558031779036E-2</v>
      </c>
      <c r="N26" s="4">
        <f t="shared" si="17"/>
        <v>5.9530690093630795E-2</v>
      </c>
      <c r="O26" s="4">
        <f t="shared" si="18"/>
        <v>4.0071089389353255E-2</v>
      </c>
      <c r="P26" s="4">
        <f t="shared" si="19"/>
        <v>5.2767159714143259E-2</v>
      </c>
      <c r="Q26" s="4">
        <f t="shared" si="20"/>
        <v>4.1683157344816126E-2</v>
      </c>
      <c r="R26" s="4">
        <f t="shared" si="21"/>
        <v>5.2052641917108622E-2</v>
      </c>
      <c r="S26" s="4">
        <f t="shared" si="22"/>
        <v>4.2684584611799435E-2</v>
      </c>
      <c r="T26" s="4">
        <f t="shared" si="23"/>
        <v>3.9498159654885817E-2</v>
      </c>
      <c r="U26" s="4">
        <f t="shared" si="24"/>
        <v>5.0157123617516224E-2</v>
      </c>
      <c r="V26" s="4">
        <f t="shared" si="25"/>
        <v>3.9131552409388412E-2</v>
      </c>
      <c r="W26" s="35">
        <f t="shared" si="26"/>
        <v>0.41734268697491506</v>
      </c>
    </row>
    <row r="27" spans="1:23" x14ac:dyDescent="0.25">
      <c r="A27" s="20" t="s">
        <v>29</v>
      </c>
      <c r="B27" s="28" t="s">
        <v>5</v>
      </c>
      <c r="C27" s="53">
        <v>440685</v>
      </c>
      <c r="D27" s="42">
        <v>21259411</v>
      </c>
      <c r="E27" s="41">
        <v>231372</v>
      </c>
      <c r="F27" s="42">
        <v>6187280</v>
      </c>
      <c r="G27" s="14">
        <f t="shared" si="0"/>
        <v>3.6046821045914314E-2</v>
      </c>
      <c r="H27" s="45">
        <f t="shared" si="1"/>
        <v>0.96395317895408572</v>
      </c>
    </row>
    <row r="28" spans="1:23" x14ac:dyDescent="0.25">
      <c r="A28" s="18"/>
      <c r="B28" s="28" t="s">
        <v>6</v>
      </c>
      <c r="C28" s="54">
        <v>844337</v>
      </c>
      <c r="D28" s="22">
        <v>30394340</v>
      </c>
      <c r="E28" s="13">
        <v>4465</v>
      </c>
      <c r="F28" s="22">
        <v>85237</v>
      </c>
      <c r="G28" s="14">
        <f t="shared" si="0"/>
        <v>4.9775924728545626E-2</v>
      </c>
      <c r="H28" s="45">
        <f t="shared" si="1"/>
        <v>0.95022407527145436</v>
      </c>
    </row>
    <row r="29" spans="1:23" ht="15.75" thickBot="1" x14ac:dyDescent="0.3">
      <c r="A29" s="19"/>
      <c r="B29" s="29" t="s">
        <v>7</v>
      </c>
      <c r="C29" s="55">
        <v>2973911</v>
      </c>
      <c r="D29" s="23">
        <v>111683904</v>
      </c>
      <c r="E29" s="10">
        <v>1325</v>
      </c>
      <c r="F29" s="23">
        <v>24130</v>
      </c>
      <c r="G29" s="11">
        <f t="shared" si="0"/>
        <v>5.2052641917108622E-2</v>
      </c>
      <c r="H29" s="46">
        <f t="shared" si="1"/>
        <v>0.94794735808289132</v>
      </c>
      <c r="J29" s="8" t="s">
        <v>17</v>
      </c>
      <c r="K29" s="8" t="s">
        <v>34</v>
      </c>
      <c r="L29" s="8" t="s">
        <v>35</v>
      </c>
      <c r="M29" s="8" t="s">
        <v>36</v>
      </c>
      <c r="N29" s="8" t="s">
        <v>37</v>
      </c>
      <c r="O29" s="8" t="s">
        <v>38</v>
      </c>
      <c r="P29" s="8" t="s">
        <v>39</v>
      </c>
      <c r="Q29" s="8" t="s">
        <v>40</v>
      </c>
      <c r="R29" s="8" t="s">
        <v>45</v>
      </c>
      <c r="S29" s="8" t="s">
        <v>41</v>
      </c>
      <c r="T29" s="8" t="s">
        <v>42</v>
      </c>
      <c r="U29" s="8" t="s">
        <v>43</v>
      </c>
      <c r="V29" s="8" t="s">
        <v>44</v>
      </c>
      <c r="W29" s="8" t="s">
        <v>51</v>
      </c>
    </row>
    <row r="30" spans="1:23" x14ac:dyDescent="0.25">
      <c r="A30" s="20" t="s">
        <v>30</v>
      </c>
      <c r="B30" s="28" t="s">
        <v>5</v>
      </c>
      <c r="C30" s="53">
        <v>350984</v>
      </c>
      <c r="D30" s="42">
        <v>16512032</v>
      </c>
      <c r="E30" s="41">
        <v>321073</v>
      </c>
      <c r="F30" s="42">
        <v>10934659</v>
      </c>
      <c r="G30" s="14">
        <f t="shared" si="0"/>
        <v>2.8525288270900551E-2</v>
      </c>
      <c r="H30" s="45">
        <f t="shared" si="1"/>
        <v>0.97147471172909949</v>
      </c>
      <c r="J30" s="3" t="s">
        <v>5</v>
      </c>
      <c r="K30" s="4">
        <f>G42</f>
        <v>3.4739793998090331E-2</v>
      </c>
      <c r="L30" s="4">
        <f>G45</f>
        <v>3.0175066196304005E-2</v>
      </c>
      <c r="M30" s="4">
        <f>G48</f>
        <v>3.3689842032915314E-2</v>
      </c>
      <c r="N30" s="4">
        <f>G51</f>
        <v>3.4695114920159704E-2</v>
      </c>
      <c r="O30" s="4">
        <f>G54</f>
        <v>3.466849791196381E-2</v>
      </c>
      <c r="P30" s="4">
        <f>G57</f>
        <v>3.8074117921025906E-2</v>
      </c>
      <c r="Q30" s="4">
        <f>G60</f>
        <v>3.5140201381225485E-2</v>
      </c>
      <c r="R30" s="4">
        <f>G63</f>
        <v>3.0724301252747315E-2</v>
      </c>
      <c r="S30" s="4">
        <f>G66</f>
        <v>3.4913226798360043E-2</v>
      </c>
      <c r="T30" s="4">
        <f>G69</f>
        <v>2.8804396850556049E-2</v>
      </c>
      <c r="U30" s="4">
        <f>G72</f>
        <v>2.6589712171515959E-2</v>
      </c>
      <c r="V30" s="4">
        <f>G75</f>
        <v>3.4289824783932818E-2</v>
      </c>
      <c r="W30" s="35">
        <f>_xlfn.T.TEST(K30:O30,P30:V30,2,2)</f>
        <v>0.64274129804524016</v>
      </c>
    </row>
    <row r="31" spans="1:23" x14ac:dyDescent="0.25">
      <c r="A31" s="18"/>
      <c r="B31" s="28" t="s">
        <v>6</v>
      </c>
      <c r="C31" s="54">
        <v>844919</v>
      </c>
      <c r="D31" s="22">
        <v>30402090</v>
      </c>
      <c r="E31" s="13">
        <v>3883</v>
      </c>
      <c r="F31" s="22">
        <v>77487</v>
      </c>
      <c r="G31" s="14">
        <f t="shared" si="0"/>
        <v>4.7720290033181761E-2</v>
      </c>
      <c r="H31" s="45">
        <f t="shared" si="1"/>
        <v>0.95227970996681821</v>
      </c>
      <c r="J31" s="3" t="s">
        <v>6</v>
      </c>
      <c r="K31" s="4">
        <f>G7</f>
        <v>4.435987822464349E-2</v>
      </c>
      <c r="L31" s="4">
        <f>G10</f>
        <v>5.2482429224258463E-2</v>
      </c>
      <c r="M31" s="4">
        <f>G13</f>
        <v>4.2686068370117666E-2</v>
      </c>
      <c r="N31" s="4">
        <f>G16</f>
        <v>6.0114474610510851E-2</v>
      </c>
      <c r="O31" s="4">
        <f>G16</f>
        <v>6.0114474610510851E-2</v>
      </c>
      <c r="P31" s="4">
        <f>G22</f>
        <v>5.6531549229370363E-2</v>
      </c>
      <c r="Q31" s="4">
        <f>G34</f>
        <v>4.3417944148735482E-2</v>
      </c>
      <c r="R31" s="4">
        <f>G37</f>
        <v>5.6315028742290336E-2</v>
      </c>
      <c r="S31" s="4">
        <f>G40</f>
        <v>4.0941719313135422E-2</v>
      </c>
      <c r="T31" s="4">
        <f>G43</f>
        <v>5.2703273351405101E-2</v>
      </c>
      <c r="U31" s="4">
        <f>G46</f>
        <v>4.6525706854413776E-2</v>
      </c>
      <c r="V31" s="4">
        <f>G49</f>
        <v>4.7496477728405768E-2</v>
      </c>
      <c r="W31" s="35">
        <f t="shared" ref="W31:W32" si="27">_xlfn.T.TEST(K31:O31,P31:V31,2,2)</f>
        <v>0.51370164243415983</v>
      </c>
    </row>
    <row r="32" spans="1:23" x14ac:dyDescent="0.25">
      <c r="A32" s="18"/>
      <c r="B32" s="28" t="s">
        <v>7</v>
      </c>
      <c r="C32" s="55">
        <v>2974137</v>
      </c>
      <c r="D32" s="23">
        <v>111683386</v>
      </c>
      <c r="E32" s="10">
        <v>1099</v>
      </c>
      <c r="F32" s="23">
        <v>24648</v>
      </c>
      <c r="G32" s="11">
        <f t="shared" si="0"/>
        <v>4.2684584611799435E-2</v>
      </c>
      <c r="H32" s="46">
        <f t="shared" si="1"/>
        <v>0.95731541538820053</v>
      </c>
      <c r="J32" s="3" t="s">
        <v>7</v>
      </c>
      <c r="K32" s="4">
        <f>G8</f>
        <v>4.1294487575479308E-2</v>
      </c>
      <c r="L32" s="4">
        <f>G11</f>
        <v>5.1784303397419018E-2</v>
      </c>
      <c r="M32" s="4">
        <f>G14</f>
        <v>4.0277558031779036E-2</v>
      </c>
      <c r="N32" s="4">
        <f>G17</f>
        <v>5.9530690093630795E-2</v>
      </c>
      <c r="O32" s="4">
        <f>G17</f>
        <v>5.9530690093630795E-2</v>
      </c>
      <c r="P32" s="4">
        <f>G23</f>
        <v>5.2767159714143259E-2</v>
      </c>
      <c r="Q32" s="4">
        <f>G35</f>
        <v>3.9498159654885817E-2</v>
      </c>
      <c r="R32" s="4">
        <f>G38</f>
        <v>5.0157123617516224E-2</v>
      </c>
      <c r="S32" s="4">
        <f>G41</f>
        <v>3.9131552409388412E-2</v>
      </c>
      <c r="T32" s="4">
        <f>G44</f>
        <v>4.7669593746984464E-2</v>
      </c>
      <c r="U32" s="4">
        <f>G47</f>
        <v>5.0123893805309731E-2</v>
      </c>
      <c r="V32" s="4">
        <f>G50</f>
        <v>4.7009650832413645E-2</v>
      </c>
      <c r="W32" s="35">
        <f t="shared" si="27"/>
        <v>0.38403208844792813</v>
      </c>
    </row>
    <row r="33" spans="1:24" x14ac:dyDescent="0.25">
      <c r="A33" s="39" t="s">
        <v>31</v>
      </c>
      <c r="B33" s="40" t="s">
        <v>5</v>
      </c>
      <c r="C33" s="53">
        <v>289082</v>
      </c>
      <c r="D33" s="42">
        <v>14290975</v>
      </c>
      <c r="E33" s="41">
        <v>382975</v>
      </c>
      <c r="F33" s="42">
        <v>13155716</v>
      </c>
      <c r="G33" s="14">
        <f t="shared" si="0"/>
        <v>2.8287446696286959E-2</v>
      </c>
      <c r="H33" s="45">
        <f t="shared" si="1"/>
        <v>0.97171255330371309</v>
      </c>
    </row>
    <row r="34" spans="1:24" x14ac:dyDescent="0.25">
      <c r="A34" s="28"/>
      <c r="B34" s="28" t="s">
        <v>6</v>
      </c>
      <c r="C34" s="54">
        <v>841322</v>
      </c>
      <c r="D34" s="22">
        <v>30314778</v>
      </c>
      <c r="E34" s="13">
        <v>7480</v>
      </c>
      <c r="F34" s="22">
        <v>164799</v>
      </c>
      <c r="G34" s="14">
        <f t="shared" si="0"/>
        <v>4.3417944148735482E-2</v>
      </c>
      <c r="H34" s="45">
        <f t="shared" si="1"/>
        <v>0.95658205585126455</v>
      </c>
    </row>
    <row r="35" spans="1:24" ht="15.75" thickBot="1" x14ac:dyDescent="0.3">
      <c r="A35" s="29"/>
      <c r="B35" s="29" t="s">
        <v>7</v>
      </c>
      <c r="C35" s="55">
        <v>2973240</v>
      </c>
      <c r="D35" s="23">
        <v>111659496</v>
      </c>
      <c r="E35" s="10">
        <v>1996</v>
      </c>
      <c r="F35" s="23">
        <v>48538</v>
      </c>
      <c r="G35" s="11">
        <f t="shared" si="0"/>
        <v>3.9498159654885817E-2</v>
      </c>
      <c r="H35" s="46">
        <f t="shared" si="1"/>
        <v>0.96050184034511421</v>
      </c>
      <c r="J35" s="8" t="s">
        <v>17</v>
      </c>
      <c r="K35" s="8" t="s">
        <v>34</v>
      </c>
      <c r="L35" s="8" t="s">
        <v>35</v>
      </c>
      <c r="M35" s="8" t="s">
        <v>36</v>
      </c>
      <c r="N35" s="8" t="s">
        <v>37</v>
      </c>
      <c r="O35" s="8" t="s">
        <v>38</v>
      </c>
      <c r="P35" s="8" t="s">
        <v>22</v>
      </c>
      <c r="Q35" s="8" t="s">
        <v>23</v>
      </c>
      <c r="R35" s="8" t="s">
        <v>24</v>
      </c>
      <c r="S35" s="8" t="s">
        <v>25</v>
      </c>
      <c r="T35" s="8" t="s">
        <v>26</v>
      </c>
      <c r="U35" s="8" t="s">
        <v>27</v>
      </c>
      <c r="V35" s="8" t="s">
        <v>52</v>
      </c>
    </row>
    <row r="36" spans="1:24" x14ac:dyDescent="0.25">
      <c r="A36" s="20" t="s">
        <v>32</v>
      </c>
      <c r="B36" s="28" t="s">
        <v>5</v>
      </c>
      <c r="C36" s="53">
        <v>455198</v>
      </c>
      <c r="D36" s="42">
        <v>22625001</v>
      </c>
      <c r="E36" s="41">
        <v>216859</v>
      </c>
      <c r="F36" s="42">
        <v>4821690</v>
      </c>
      <c r="G36" s="14">
        <f t="shared" si="0"/>
        <v>4.3039970435933043E-2</v>
      </c>
      <c r="H36" s="45">
        <f t="shared" si="1"/>
        <v>0.95696002956406701</v>
      </c>
      <c r="J36" s="3" t="s">
        <v>5</v>
      </c>
      <c r="K36" s="4">
        <v>3.4739793998090331E-2</v>
      </c>
      <c r="L36" s="4">
        <v>3.0175066196304005E-2</v>
      </c>
      <c r="M36" s="4">
        <v>3.3689842032915314E-2</v>
      </c>
      <c r="N36" s="4">
        <v>3.4695114920159704E-2</v>
      </c>
      <c r="O36" s="4">
        <v>3.466849791196381E-2</v>
      </c>
      <c r="P36" s="4">
        <v>3.0300775067009171E-2</v>
      </c>
      <c r="Q36" s="4">
        <v>3.5343549059039414E-2</v>
      </c>
      <c r="R36" s="4">
        <v>2.7175495084432507E-2</v>
      </c>
      <c r="S36" s="4">
        <v>4.0195834454027253E-2</v>
      </c>
      <c r="T36" s="4">
        <v>2.9460986961754584E-2</v>
      </c>
      <c r="U36" s="4">
        <v>4.1956149932805747E-2</v>
      </c>
      <c r="V36" s="35">
        <f>_xlfn.T.TEST(K36:O36,P36:U36,2,2)</f>
        <v>0.87049305814799993</v>
      </c>
    </row>
    <row r="37" spans="1:24" x14ac:dyDescent="0.25">
      <c r="A37" s="18"/>
      <c r="B37" s="28" t="s">
        <v>6</v>
      </c>
      <c r="C37" s="54">
        <v>843698</v>
      </c>
      <c r="D37" s="22">
        <v>30394048</v>
      </c>
      <c r="E37" s="13">
        <v>5104</v>
      </c>
      <c r="F37" s="22">
        <v>85529</v>
      </c>
      <c r="G37" s="14">
        <f t="shared" si="0"/>
        <v>5.6315028742290336E-2</v>
      </c>
      <c r="H37" s="45">
        <f t="shared" si="1"/>
        <v>0.94368497125770967</v>
      </c>
      <c r="J37" s="3" t="s">
        <v>6</v>
      </c>
      <c r="K37" s="4">
        <v>4.435987822464349E-2</v>
      </c>
      <c r="L37" s="4">
        <v>5.2482429224258463E-2</v>
      </c>
      <c r="M37" s="4">
        <v>4.2686068370117666E-2</v>
      </c>
      <c r="N37" s="4">
        <v>6.0114474610510851E-2</v>
      </c>
      <c r="O37" s="4">
        <v>6.0114474610510851E-2</v>
      </c>
      <c r="P37" s="4">
        <v>4.435987822464349E-2</v>
      </c>
      <c r="Q37" s="4">
        <v>5.2482429224258463E-2</v>
      </c>
      <c r="R37" s="4">
        <v>4.2686068370117666E-2</v>
      </c>
      <c r="S37" s="4">
        <v>6.0114474610510851E-2</v>
      </c>
      <c r="T37" s="4">
        <v>4.8962411078839918E-2</v>
      </c>
      <c r="U37" s="4">
        <v>5.6531549229370363E-2</v>
      </c>
      <c r="V37" s="35">
        <f t="shared" ref="V37:V38" si="28">_xlfn.T.TEST(K37:O37,P37:U37,2,2)</f>
        <v>0.81551022677073304</v>
      </c>
    </row>
    <row r="38" spans="1:24" x14ac:dyDescent="0.25">
      <c r="A38" s="19"/>
      <c r="B38" s="29" t="s">
        <v>7</v>
      </c>
      <c r="C38" s="55">
        <v>2974007</v>
      </c>
      <c r="D38" s="23">
        <v>111684760</v>
      </c>
      <c r="E38" s="10">
        <v>1229</v>
      </c>
      <c r="F38" s="23">
        <v>23274</v>
      </c>
      <c r="G38" s="11">
        <f t="shared" si="0"/>
        <v>5.0157123617516224E-2</v>
      </c>
      <c r="H38" s="46">
        <f t="shared" si="1"/>
        <v>0.94984287638248377</v>
      </c>
      <c r="J38" s="3" t="s">
        <v>7</v>
      </c>
      <c r="K38" s="4">
        <v>4.1294487575479308E-2</v>
      </c>
      <c r="L38" s="4">
        <v>5.1784303397419018E-2</v>
      </c>
      <c r="M38" s="4">
        <v>4.0277558031779036E-2</v>
      </c>
      <c r="N38" s="4">
        <v>5.9530690093630795E-2</v>
      </c>
      <c r="O38" s="4">
        <v>5.9530690093630795E-2</v>
      </c>
      <c r="P38" s="4">
        <v>4.1294487575479308E-2</v>
      </c>
      <c r="Q38" s="4">
        <v>5.1784303397419018E-2</v>
      </c>
      <c r="R38" s="4">
        <v>4.0277558031779036E-2</v>
      </c>
      <c r="S38" s="4">
        <v>5.9530690093630795E-2</v>
      </c>
      <c r="T38" s="4">
        <v>4.0071089389353255E-2</v>
      </c>
      <c r="U38" s="4">
        <v>5.2767159714143259E-2</v>
      </c>
      <c r="V38" s="35">
        <f t="shared" si="28"/>
        <v>0.60250794311037714</v>
      </c>
    </row>
    <row r="39" spans="1:24" x14ac:dyDescent="0.25">
      <c r="A39" s="49" t="s">
        <v>33</v>
      </c>
      <c r="B39" s="40" t="s">
        <v>5</v>
      </c>
      <c r="C39" s="53">
        <v>395075</v>
      </c>
      <c r="D39" s="42">
        <v>14176050</v>
      </c>
      <c r="E39" s="41">
        <v>276982</v>
      </c>
      <c r="F39" s="42">
        <v>13270641</v>
      </c>
      <c r="G39" s="43">
        <f t="shared" si="0"/>
        <v>2.0445062576660126E-2</v>
      </c>
      <c r="H39" s="44">
        <f t="shared" si="1"/>
        <v>0.97955493742333988</v>
      </c>
    </row>
    <row r="40" spans="1:24" x14ac:dyDescent="0.25">
      <c r="A40" s="18"/>
      <c r="B40" s="28" t="s">
        <v>6</v>
      </c>
      <c r="C40" s="54">
        <v>841952</v>
      </c>
      <c r="D40" s="22">
        <v>30319116</v>
      </c>
      <c r="E40" s="13">
        <v>6850</v>
      </c>
      <c r="F40" s="22">
        <v>160461</v>
      </c>
      <c r="G40" s="14">
        <f t="shared" si="0"/>
        <v>4.0941719313135422E-2</v>
      </c>
      <c r="H40" s="45">
        <f t="shared" si="1"/>
        <v>0.95905828068686461</v>
      </c>
    </row>
    <row r="41" spans="1:24" ht="15.75" thickBot="1" x14ac:dyDescent="0.3">
      <c r="A41" s="21"/>
      <c r="B41" s="30" t="s">
        <v>7</v>
      </c>
      <c r="C41" s="60">
        <v>2973257</v>
      </c>
      <c r="D41" s="24">
        <v>111659440</v>
      </c>
      <c r="E41" s="15">
        <v>1979</v>
      </c>
      <c r="F41" s="24">
        <v>48594</v>
      </c>
      <c r="G41" s="16">
        <f t="shared" si="0"/>
        <v>3.9131552409388412E-2</v>
      </c>
      <c r="H41" s="48">
        <f t="shared" si="1"/>
        <v>0.96086844759061163</v>
      </c>
      <c r="J41" s="8" t="s">
        <v>17</v>
      </c>
      <c r="K41" s="8" t="s">
        <v>28</v>
      </c>
      <c r="L41" s="8" t="s">
        <v>29</v>
      </c>
      <c r="M41" s="8" t="s">
        <v>30</v>
      </c>
      <c r="N41" s="8" t="s">
        <v>31</v>
      </c>
      <c r="O41" s="8" t="s">
        <v>32</v>
      </c>
      <c r="P41" s="8" t="s">
        <v>33</v>
      </c>
      <c r="Q41" s="8" t="s">
        <v>39</v>
      </c>
      <c r="R41" s="8" t="s">
        <v>40</v>
      </c>
      <c r="S41" s="8" t="s">
        <v>45</v>
      </c>
      <c r="T41" s="8" t="s">
        <v>41</v>
      </c>
      <c r="U41" s="8" t="s">
        <v>42</v>
      </c>
      <c r="V41" s="8" t="s">
        <v>43</v>
      </c>
      <c r="W41" s="8" t="s">
        <v>44</v>
      </c>
      <c r="X41" s="8" t="s">
        <v>53</v>
      </c>
    </row>
    <row r="42" spans="1:24" x14ac:dyDescent="0.25">
      <c r="A42" s="37" t="s">
        <v>34</v>
      </c>
      <c r="B42" s="28" t="s">
        <v>5</v>
      </c>
      <c r="C42" s="54">
        <v>430874</v>
      </c>
      <c r="D42" s="22">
        <v>20745317</v>
      </c>
      <c r="E42" s="13">
        <v>241183</v>
      </c>
      <c r="F42" s="22">
        <v>6701374</v>
      </c>
      <c r="G42" s="14">
        <f t="shared" si="0"/>
        <v>3.4739793998090331E-2</v>
      </c>
      <c r="H42" s="45">
        <f t="shared" si="1"/>
        <v>0.96526020600190965</v>
      </c>
      <c r="J42" s="3" t="s">
        <v>5</v>
      </c>
      <c r="K42" s="4">
        <v>3.0774068429576213E-2</v>
      </c>
      <c r="L42" s="4">
        <v>3.6046821045914314E-2</v>
      </c>
      <c r="M42" s="4">
        <v>2.8525288270900551E-2</v>
      </c>
      <c r="N42" s="4">
        <v>2.8287446696286959E-2</v>
      </c>
      <c r="O42" s="4">
        <v>4.3039970435933043E-2</v>
      </c>
      <c r="P42" s="4">
        <v>2.0445062576660126E-2</v>
      </c>
      <c r="Q42" s="4">
        <v>3.8074117921025906E-2</v>
      </c>
      <c r="R42" s="4">
        <v>3.5140201381225485E-2</v>
      </c>
      <c r="S42" s="4">
        <v>3.0724301252747315E-2</v>
      </c>
      <c r="T42" s="4">
        <v>3.4913226798360043E-2</v>
      </c>
      <c r="U42" s="4">
        <v>2.8804396850556049E-2</v>
      </c>
      <c r="V42" s="4">
        <v>2.6589712171515959E-2</v>
      </c>
      <c r="W42" s="4">
        <v>3.4289824783932818E-2</v>
      </c>
      <c r="X42" s="35">
        <f>_xlfn.T.TEST(K42:P42,Q42:W42,2,2)</f>
        <v>0.66912988188818878</v>
      </c>
    </row>
    <row r="43" spans="1:24" x14ac:dyDescent="0.25">
      <c r="A43" s="28"/>
      <c r="B43" s="28" t="s">
        <v>6</v>
      </c>
      <c r="C43" s="54">
        <v>844933</v>
      </c>
      <c r="D43" s="22">
        <v>30410035</v>
      </c>
      <c r="E43" s="13">
        <v>3869</v>
      </c>
      <c r="F43" s="22">
        <v>69542</v>
      </c>
      <c r="G43" s="14">
        <f t="shared" si="0"/>
        <v>5.2703273351405101E-2</v>
      </c>
      <c r="H43" s="45">
        <f t="shared" si="1"/>
        <v>0.94729672664859488</v>
      </c>
      <c r="J43" s="3" t="s">
        <v>6</v>
      </c>
      <c r="K43" s="4">
        <v>4.3956612298824096E-2</v>
      </c>
      <c r="L43" s="4">
        <v>4.9775924728545626E-2</v>
      </c>
      <c r="M43" s="4">
        <v>4.7720290033181761E-2</v>
      </c>
      <c r="N43" s="4">
        <v>4.3417944148735482E-2</v>
      </c>
      <c r="O43" s="4">
        <v>5.6315028742290336E-2</v>
      </c>
      <c r="P43" s="4">
        <v>4.0941719313135422E-2</v>
      </c>
      <c r="Q43" s="4">
        <v>5.6531549229370363E-2</v>
      </c>
      <c r="R43" s="4">
        <v>4.3417944148735482E-2</v>
      </c>
      <c r="S43" s="4">
        <v>5.6315028742290336E-2</v>
      </c>
      <c r="T43" s="4">
        <v>4.0941719313135422E-2</v>
      </c>
      <c r="U43" s="4">
        <v>5.2703273351405101E-2</v>
      </c>
      <c r="V43" s="4">
        <v>4.6525706854413776E-2</v>
      </c>
      <c r="W43" s="4">
        <v>4.7496477728405768E-2</v>
      </c>
      <c r="X43" s="35">
        <f t="shared" ref="X43:X44" si="29">_xlfn.T.TEST(K43:P43,Q43:W43,2,2)</f>
        <v>0.53273345594519572</v>
      </c>
    </row>
    <row r="44" spans="1:24" x14ac:dyDescent="0.25">
      <c r="A44" s="29"/>
      <c r="B44" s="29" t="s">
        <v>7</v>
      </c>
      <c r="C44" s="55">
        <v>2974248</v>
      </c>
      <c r="D44" s="23">
        <v>111688296</v>
      </c>
      <c r="E44" s="10">
        <v>988</v>
      </c>
      <c r="F44" s="23">
        <v>19738</v>
      </c>
      <c r="G44" s="11">
        <f t="shared" si="0"/>
        <v>4.7669593746984464E-2</v>
      </c>
      <c r="H44" s="46">
        <f t="shared" si="1"/>
        <v>0.95233040625301557</v>
      </c>
      <c r="J44" s="3" t="s">
        <v>7</v>
      </c>
      <c r="K44" s="4">
        <v>4.1683157344816126E-2</v>
      </c>
      <c r="L44" s="4">
        <v>5.2052641917108622E-2</v>
      </c>
      <c r="M44" s="4">
        <v>4.2684584611799435E-2</v>
      </c>
      <c r="N44" s="4">
        <v>3.9498159654885817E-2</v>
      </c>
      <c r="O44" s="4">
        <v>5.0157123617516224E-2</v>
      </c>
      <c r="P44" s="4">
        <v>3.9131552409388412E-2</v>
      </c>
      <c r="Q44" s="4">
        <v>5.2767159714143259E-2</v>
      </c>
      <c r="R44" s="4">
        <v>3.9498159654885817E-2</v>
      </c>
      <c r="S44" s="4">
        <v>5.0157123617516224E-2</v>
      </c>
      <c r="T44" s="4">
        <v>3.9131552409388412E-2</v>
      </c>
      <c r="U44" s="4">
        <v>4.7669593746984464E-2</v>
      </c>
      <c r="V44" s="4">
        <v>5.0123893805309731E-2</v>
      </c>
      <c r="W44" s="4">
        <v>4.7009650832413645E-2</v>
      </c>
      <c r="X44" s="35">
        <f t="shared" si="29"/>
        <v>0.43973701945230237</v>
      </c>
    </row>
    <row r="45" spans="1:24" x14ac:dyDescent="0.25">
      <c r="A45" s="36" t="s">
        <v>35</v>
      </c>
      <c r="B45" s="28" t="s">
        <v>5</v>
      </c>
      <c r="C45" s="53">
        <v>452569</v>
      </c>
      <c r="D45" s="42">
        <v>20392359</v>
      </c>
      <c r="E45" s="41">
        <v>219488</v>
      </c>
      <c r="F45" s="42">
        <v>7054332</v>
      </c>
      <c r="G45" s="14">
        <f t="shared" si="0"/>
        <v>3.0175066196304005E-2</v>
      </c>
      <c r="H45" s="45">
        <f t="shared" si="1"/>
        <v>0.96982493380369594</v>
      </c>
    </row>
    <row r="46" spans="1:24" x14ac:dyDescent="0.25">
      <c r="A46" s="18"/>
      <c r="B46" s="28" t="s">
        <v>6</v>
      </c>
      <c r="C46" s="54">
        <v>846727</v>
      </c>
      <c r="D46" s="22">
        <v>30437053</v>
      </c>
      <c r="E46" s="13">
        <v>2075</v>
      </c>
      <c r="F46" s="22">
        <v>42524</v>
      </c>
      <c r="G46" s="14">
        <f t="shared" si="0"/>
        <v>4.6525706854413776E-2</v>
      </c>
      <c r="H46" s="45">
        <f t="shared" si="1"/>
        <v>0.95347429314558618</v>
      </c>
    </row>
    <row r="47" spans="1:24" ht="15.75" thickBot="1" x14ac:dyDescent="0.3">
      <c r="A47" s="19"/>
      <c r="B47" s="29" t="s">
        <v>7</v>
      </c>
      <c r="C47" s="55">
        <v>2974528</v>
      </c>
      <c r="D47" s="23">
        <v>111694617</v>
      </c>
      <c r="E47" s="10">
        <v>708</v>
      </c>
      <c r="F47" s="23">
        <v>13417</v>
      </c>
      <c r="G47" s="11">
        <f t="shared" si="0"/>
        <v>5.0123893805309731E-2</v>
      </c>
      <c r="H47" s="46">
        <f t="shared" si="1"/>
        <v>0.94987610619469032</v>
      </c>
      <c r="J47" s="8" t="s">
        <v>17</v>
      </c>
      <c r="K47" s="8" t="s">
        <v>22</v>
      </c>
      <c r="L47" s="8" t="s">
        <v>23</v>
      </c>
      <c r="M47" s="8" t="s">
        <v>24</v>
      </c>
      <c r="N47" s="8" t="s">
        <v>25</v>
      </c>
      <c r="O47" s="8" t="s">
        <v>26</v>
      </c>
      <c r="P47" s="8" t="s">
        <v>27</v>
      </c>
      <c r="Q47" s="8" t="s">
        <v>39</v>
      </c>
      <c r="R47" s="8" t="s">
        <v>40</v>
      </c>
      <c r="S47" s="8" t="s">
        <v>45</v>
      </c>
      <c r="T47" s="8" t="s">
        <v>41</v>
      </c>
      <c r="U47" s="8" t="s">
        <v>42</v>
      </c>
      <c r="V47" s="8" t="s">
        <v>43</v>
      </c>
      <c r="W47" s="8" t="s">
        <v>44</v>
      </c>
      <c r="X47" s="8" t="s">
        <v>53</v>
      </c>
    </row>
    <row r="48" spans="1:24" x14ac:dyDescent="0.25">
      <c r="A48" s="36" t="s">
        <v>36</v>
      </c>
      <c r="B48" s="28" t="s">
        <v>5</v>
      </c>
      <c r="C48" s="53">
        <v>349915</v>
      </c>
      <c r="D48" s="42">
        <v>18206841</v>
      </c>
      <c r="E48" s="41">
        <v>322142</v>
      </c>
      <c r="F48" s="42">
        <v>9239850</v>
      </c>
      <c r="G48" s="14">
        <f t="shared" si="0"/>
        <v>3.3689842032915314E-2</v>
      </c>
      <c r="H48" s="45">
        <f t="shared" si="1"/>
        <v>0.96631015796708464</v>
      </c>
      <c r="J48" s="3" t="s">
        <v>5</v>
      </c>
      <c r="K48" s="4">
        <v>3.0300775067009171E-2</v>
      </c>
      <c r="L48" s="4">
        <v>3.5343549059039414E-2</v>
      </c>
      <c r="M48" s="4">
        <v>2.7175495084432507E-2</v>
      </c>
      <c r="N48" s="4">
        <v>4.0195834454027253E-2</v>
      </c>
      <c r="O48" s="4">
        <v>2.9460986961754584E-2</v>
      </c>
      <c r="P48" s="4">
        <v>4.1956149932805747E-2</v>
      </c>
      <c r="Q48" s="4">
        <v>3.8074117921025906E-2</v>
      </c>
      <c r="R48" s="4">
        <v>3.5140201381225485E-2</v>
      </c>
      <c r="S48" s="4">
        <v>3.0724301252747315E-2</v>
      </c>
      <c r="T48" s="4">
        <v>3.4913226798360043E-2</v>
      </c>
      <c r="U48" s="4">
        <v>2.8804396850556049E-2</v>
      </c>
      <c r="V48" s="4">
        <v>2.6589712171515959E-2</v>
      </c>
      <c r="W48" s="4">
        <v>3.4289824783932818E-2</v>
      </c>
      <c r="X48" s="35">
        <f>_xlfn.T.TEST(K48:P48,Q48:W48,2,2)</f>
        <v>0.6237289426083652</v>
      </c>
    </row>
    <row r="49" spans="1:24" x14ac:dyDescent="0.25">
      <c r="A49" s="18"/>
      <c r="B49" s="28" t="s">
        <v>6</v>
      </c>
      <c r="C49" s="54">
        <v>841790</v>
      </c>
      <c r="D49" s="22">
        <v>30338957</v>
      </c>
      <c r="E49" s="13">
        <v>7012</v>
      </c>
      <c r="F49" s="22">
        <v>140620</v>
      </c>
      <c r="G49" s="14">
        <f t="shared" si="0"/>
        <v>4.7496477728405768E-2</v>
      </c>
      <c r="H49" s="45">
        <f t="shared" si="1"/>
        <v>0.95250352227159418</v>
      </c>
      <c r="J49" s="3" t="s">
        <v>6</v>
      </c>
      <c r="K49" s="4">
        <v>4.435987822464349E-2</v>
      </c>
      <c r="L49" s="4">
        <v>5.2482429224258463E-2</v>
      </c>
      <c r="M49" s="4">
        <v>4.2686068370117666E-2</v>
      </c>
      <c r="N49" s="4">
        <v>6.0114474610510851E-2</v>
      </c>
      <c r="O49" s="4">
        <v>4.8962411078839918E-2</v>
      </c>
      <c r="P49" s="4">
        <v>5.6531549229370363E-2</v>
      </c>
      <c r="Q49" s="4">
        <v>5.6531549229370363E-2</v>
      </c>
      <c r="R49" s="4">
        <v>4.3417944148735482E-2</v>
      </c>
      <c r="S49" s="4">
        <v>5.6315028742290336E-2</v>
      </c>
      <c r="T49" s="4">
        <v>4.0941719313135422E-2</v>
      </c>
      <c r="U49" s="4">
        <v>5.2703273351405101E-2</v>
      </c>
      <c r="V49" s="4">
        <v>4.6525706854413776E-2</v>
      </c>
      <c r="W49" s="4">
        <v>4.7496477728405768E-2</v>
      </c>
      <c r="X49" s="35">
        <f t="shared" ref="X49:X50" si="30">_xlfn.T.TEST(K49:P49,Q49:W49,2,2)</f>
        <v>0.64187827735429326</v>
      </c>
    </row>
    <row r="50" spans="1:24" x14ac:dyDescent="0.25">
      <c r="A50" s="18"/>
      <c r="B50" s="28" t="s">
        <v>7</v>
      </c>
      <c r="C50" s="55">
        <v>2973234</v>
      </c>
      <c r="D50" s="23">
        <v>111667449</v>
      </c>
      <c r="E50" s="10">
        <v>2002</v>
      </c>
      <c r="F50" s="23">
        <v>40585</v>
      </c>
      <c r="G50" s="11">
        <f t="shared" si="0"/>
        <v>4.7009650832413645E-2</v>
      </c>
      <c r="H50" s="46">
        <f t="shared" si="1"/>
        <v>0.9529903491675864</v>
      </c>
      <c r="J50" s="3" t="s">
        <v>7</v>
      </c>
      <c r="K50" s="4">
        <v>4.1294487575479308E-2</v>
      </c>
      <c r="L50" s="4">
        <v>5.1784303397419018E-2</v>
      </c>
      <c r="M50" s="4">
        <v>4.0277558031779036E-2</v>
      </c>
      <c r="N50" s="4">
        <v>5.9530690093630795E-2</v>
      </c>
      <c r="O50" s="4">
        <v>4.0071089389353255E-2</v>
      </c>
      <c r="P50" s="4">
        <v>5.2767159714143259E-2</v>
      </c>
      <c r="Q50" s="4">
        <v>5.2767159714143259E-2</v>
      </c>
      <c r="R50" s="4">
        <v>3.9498159654885817E-2</v>
      </c>
      <c r="S50" s="4">
        <v>5.0157123617516224E-2</v>
      </c>
      <c r="T50" s="4">
        <v>3.9131552409388412E-2</v>
      </c>
      <c r="U50" s="4">
        <v>4.7669593746984464E-2</v>
      </c>
      <c r="V50" s="4">
        <v>5.0123893805309731E-2</v>
      </c>
      <c r="W50" s="4">
        <v>4.7009650832413645E-2</v>
      </c>
      <c r="X50" s="35">
        <f t="shared" si="30"/>
        <v>0.79645051407864498</v>
      </c>
    </row>
    <row r="51" spans="1:24" x14ac:dyDescent="0.25">
      <c r="A51" s="39" t="s">
        <v>37</v>
      </c>
      <c r="B51" s="40" t="s">
        <v>5</v>
      </c>
      <c r="C51" s="53">
        <v>338674</v>
      </c>
      <c r="D51" s="42">
        <v>18171142</v>
      </c>
      <c r="E51" s="41">
        <v>333383</v>
      </c>
      <c r="F51" s="42">
        <v>9275549</v>
      </c>
      <c r="G51" s="14">
        <f t="shared" si="0"/>
        <v>3.4695114920159704E-2</v>
      </c>
      <c r="H51" s="45">
        <f t="shared" si="1"/>
        <v>0.96530488507984025</v>
      </c>
    </row>
    <row r="52" spans="1:24" x14ac:dyDescent="0.25">
      <c r="A52" s="28"/>
      <c r="B52" s="28" t="s">
        <v>6</v>
      </c>
      <c r="C52" s="54">
        <v>840017</v>
      </c>
      <c r="D52" s="22">
        <v>30317277</v>
      </c>
      <c r="E52" s="13">
        <v>8785</v>
      </c>
      <c r="F52" s="22">
        <v>162300</v>
      </c>
      <c r="G52" s="14">
        <f t="shared" si="0"/>
        <v>5.1348744775988546E-2</v>
      </c>
      <c r="H52" s="45">
        <f t="shared" si="1"/>
        <v>0.9486512552240115</v>
      </c>
    </row>
    <row r="53" spans="1:24" x14ac:dyDescent="0.25">
      <c r="A53" s="29"/>
      <c r="B53" s="29" t="s">
        <v>7</v>
      </c>
      <c r="C53" s="55">
        <v>2972835</v>
      </c>
      <c r="D53" s="23">
        <v>111661150</v>
      </c>
      <c r="E53" s="10">
        <v>2401</v>
      </c>
      <c r="F53" s="23">
        <v>46884</v>
      </c>
      <c r="G53" s="11">
        <f t="shared" si="0"/>
        <v>4.8716648067363297E-2</v>
      </c>
      <c r="H53" s="46">
        <f t="shared" si="1"/>
        <v>0.95128335193263669</v>
      </c>
    </row>
    <row r="54" spans="1:24" x14ac:dyDescent="0.25">
      <c r="A54" s="39" t="s">
        <v>38</v>
      </c>
      <c r="B54" s="40" t="s">
        <v>5</v>
      </c>
      <c r="C54" s="53">
        <v>320837</v>
      </c>
      <c r="D54" s="42">
        <v>17667100</v>
      </c>
      <c r="E54" s="41">
        <v>351220</v>
      </c>
      <c r="F54" s="42">
        <v>9779591</v>
      </c>
      <c r="G54" s="64">
        <f t="shared" si="0"/>
        <v>3.466849791196381E-2</v>
      </c>
      <c r="H54" s="44">
        <f t="shared" si="1"/>
        <v>0.9653315020880362</v>
      </c>
    </row>
    <row r="55" spans="1:24" x14ac:dyDescent="0.25">
      <c r="A55" s="28"/>
      <c r="B55" s="28" t="s">
        <v>6</v>
      </c>
      <c r="C55" s="54">
        <v>838004</v>
      </c>
      <c r="D55" s="22">
        <v>30298223</v>
      </c>
      <c r="E55" s="13">
        <v>10798</v>
      </c>
      <c r="F55" s="22">
        <v>181354</v>
      </c>
      <c r="G55" s="65">
        <f t="shared" si="0"/>
        <v>5.6195095549356762E-2</v>
      </c>
      <c r="H55" s="45">
        <f t="shared" si="1"/>
        <v>0.94380490445064325</v>
      </c>
    </row>
    <row r="56" spans="1:24" ht="15.75" thickBot="1" x14ac:dyDescent="0.3">
      <c r="A56" s="30"/>
      <c r="B56" s="30" t="s">
        <v>7</v>
      </c>
      <c r="C56" s="60">
        <v>2972449</v>
      </c>
      <c r="D56" s="24">
        <v>111654270</v>
      </c>
      <c r="E56" s="15">
        <v>2787</v>
      </c>
      <c r="F56" s="24">
        <v>53764</v>
      </c>
      <c r="G56" s="66">
        <f t="shared" si="0"/>
        <v>4.9282948135311491E-2</v>
      </c>
      <c r="H56" s="48">
        <f t="shared" si="1"/>
        <v>0.95071705186468847</v>
      </c>
    </row>
    <row r="57" spans="1:24" x14ac:dyDescent="0.25">
      <c r="A57" s="37" t="s">
        <v>39</v>
      </c>
      <c r="B57" s="28" t="s">
        <v>5</v>
      </c>
      <c r="C57" s="54">
        <v>422232</v>
      </c>
      <c r="D57" s="22">
        <v>21134972</v>
      </c>
      <c r="E57" s="13">
        <v>249825</v>
      </c>
      <c r="F57" s="22">
        <v>6311719</v>
      </c>
      <c r="G57" s="14">
        <f t="shared" si="0"/>
        <v>3.8074117921025906E-2</v>
      </c>
      <c r="H57" s="45">
        <f t="shared" si="1"/>
        <v>0.96192588207897411</v>
      </c>
    </row>
    <row r="58" spans="1:24" x14ac:dyDescent="0.25">
      <c r="A58" s="28"/>
      <c r="B58" s="28" t="s">
        <v>6</v>
      </c>
      <c r="C58" s="54">
        <v>843695</v>
      </c>
      <c r="D58" s="22">
        <v>30397490</v>
      </c>
      <c r="E58" s="13">
        <v>5107</v>
      </c>
      <c r="F58" s="22">
        <v>82087</v>
      </c>
      <c r="G58" s="14">
        <f t="shared" si="0"/>
        <v>5.8570543844759959E-2</v>
      </c>
      <c r="H58" s="45">
        <f t="shared" si="1"/>
        <v>0.94142945615523999</v>
      </c>
    </row>
    <row r="59" spans="1:24" x14ac:dyDescent="0.25">
      <c r="A59" s="29"/>
      <c r="B59" s="29" t="s">
        <v>7</v>
      </c>
      <c r="C59" s="55">
        <v>2973881</v>
      </c>
      <c r="D59" s="23">
        <v>111684459</v>
      </c>
      <c r="E59" s="10">
        <v>1355</v>
      </c>
      <c r="F59" s="23">
        <v>23575</v>
      </c>
      <c r="G59" s="11">
        <f t="shared" si="0"/>
        <v>5.4352186121139193E-2</v>
      </c>
      <c r="H59" s="46">
        <f t="shared" si="1"/>
        <v>0.94564781387886077</v>
      </c>
    </row>
    <row r="60" spans="1:24" x14ac:dyDescent="0.25">
      <c r="A60" s="39" t="s">
        <v>40</v>
      </c>
      <c r="B60" s="40" t="s">
        <v>5</v>
      </c>
      <c r="C60" s="53">
        <v>455012</v>
      </c>
      <c r="D60" s="42">
        <v>21487192</v>
      </c>
      <c r="E60" s="41">
        <v>217045</v>
      </c>
      <c r="F60" s="42">
        <v>5959499</v>
      </c>
      <c r="G60" s="14">
        <f t="shared" si="0"/>
        <v>3.5140201381225485E-2</v>
      </c>
      <c r="H60" s="45">
        <f t="shared" si="1"/>
        <v>0.96485979861877447</v>
      </c>
    </row>
    <row r="61" spans="1:24" x14ac:dyDescent="0.25">
      <c r="A61" s="28"/>
      <c r="B61" s="28" t="s">
        <v>6</v>
      </c>
      <c r="C61" s="54">
        <v>845717</v>
      </c>
      <c r="D61" s="22">
        <v>30422965</v>
      </c>
      <c r="E61" s="13">
        <v>3085</v>
      </c>
      <c r="F61" s="22">
        <v>56612</v>
      </c>
      <c r="G61" s="14">
        <f t="shared" si="0"/>
        <v>5.167763874231536E-2</v>
      </c>
      <c r="H61" s="45">
        <f t="shared" si="1"/>
        <v>0.94832236125768465</v>
      </c>
    </row>
    <row r="62" spans="1:24" x14ac:dyDescent="0.25">
      <c r="A62" s="29"/>
      <c r="B62" s="29" t="s">
        <v>7</v>
      </c>
      <c r="C62" s="55">
        <v>2974404</v>
      </c>
      <c r="D62" s="23">
        <v>111691713</v>
      </c>
      <c r="E62" s="10">
        <v>832</v>
      </c>
      <c r="F62" s="23">
        <v>16321</v>
      </c>
      <c r="G62" s="11">
        <f t="shared" si="0"/>
        <v>4.8504634757768318E-2</v>
      </c>
      <c r="H62" s="46">
        <f t="shared" si="1"/>
        <v>0.95149536524223166</v>
      </c>
    </row>
    <row r="63" spans="1:24" x14ac:dyDescent="0.25">
      <c r="A63" s="39" t="s">
        <v>45</v>
      </c>
      <c r="B63" s="40" t="s">
        <v>5</v>
      </c>
      <c r="C63" s="53">
        <v>330740</v>
      </c>
      <c r="D63" s="42">
        <v>16678984</v>
      </c>
      <c r="E63" s="41">
        <v>341317</v>
      </c>
      <c r="F63" s="42">
        <v>10767707</v>
      </c>
      <c r="G63" s="14">
        <f t="shared" si="0"/>
        <v>3.0724301252747315E-2</v>
      </c>
      <c r="H63" s="45">
        <f t="shared" si="1"/>
        <v>0.96927569874725272</v>
      </c>
    </row>
    <row r="64" spans="1:24" x14ac:dyDescent="0.25">
      <c r="A64" s="28"/>
      <c r="B64" s="28" t="s">
        <v>6</v>
      </c>
      <c r="C64" s="54">
        <v>841472</v>
      </c>
      <c r="D64" s="22">
        <v>30324624</v>
      </c>
      <c r="E64" s="13">
        <v>7330</v>
      </c>
      <c r="F64" s="22">
        <v>154953</v>
      </c>
      <c r="G64" s="14">
        <f t="shared" si="0"/>
        <v>4.5168008971981047E-2</v>
      </c>
      <c r="H64" s="45">
        <f t="shared" si="1"/>
        <v>0.95483199102801897</v>
      </c>
    </row>
    <row r="65" spans="1:8" x14ac:dyDescent="0.25">
      <c r="A65" s="29"/>
      <c r="B65" s="29" t="s">
        <v>7</v>
      </c>
      <c r="C65" s="55">
        <v>2973133</v>
      </c>
      <c r="D65" s="23">
        <v>111663595</v>
      </c>
      <c r="E65" s="10">
        <v>2103</v>
      </c>
      <c r="F65" s="23">
        <v>44439</v>
      </c>
      <c r="G65" s="11">
        <f t="shared" si="0"/>
        <v>4.5184994198788193E-2</v>
      </c>
      <c r="H65" s="46">
        <f t="shared" si="1"/>
        <v>0.95481500580121181</v>
      </c>
    </row>
    <row r="66" spans="1:8" x14ac:dyDescent="0.25">
      <c r="A66" s="39" t="s">
        <v>41</v>
      </c>
      <c r="B66" s="40" t="s">
        <v>5</v>
      </c>
      <c r="C66" s="53">
        <v>372306</v>
      </c>
      <c r="D66" s="42">
        <v>19160842</v>
      </c>
      <c r="E66" s="41">
        <v>299751</v>
      </c>
      <c r="F66" s="42">
        <v>8285849</v>
      </c>
      <c r="G66" s="14">
        <f t="shared" si="0"/>
        <v>3.4913226798360043E-2</v>
      </c>
      <c r="H66" s="45">
        <f t="shared" si="1"/>
        <v>0.96508677320163994</v>
      </c>
    </row>
    <row r="67" spans="1:8" x14ac:dyDescent="0.25">
      <c r="A67" s="28"/>
      <c r="B67" s="28" t="s">
        <v>6</v>
      </c>
      <c r="C67" s="54">
        <v>841038</v>
      </c>
      <c r="D67" s="22">
        <v>30337712</v>
      </c>
      <c r="E67" s="13">
        <v>7764</v>
      </c>
      <c r="F67" s="22">
        <v>141865</v>
      </c>
      <c r="G67" s="14">
        <f t="shared" si="0"/>
        <v>5.1888337153893967E-2</v>
      </c>
      <c r="H67" s="45">
        <f t="shared" si="1"/>
        <v>0.94811166284610604</v>
      </c>
    </row>
    <row r="68" spans="1:8" x14ac:dyDescent="0.25">
      <c r="A68" s="29"/>
      <c r="B68" s="29" t="s">
        <v>7</v>
      </c>
      <c r="C68" s="55">
        <v>2973089</v>
      </c>
      <c r="D68" s="23">
        <v>111667954</v>
      </c>
      <c r="E68" s="10">
        <v>2147</v>
      </c>
      <c r="F68" s="23">
        <v>40080</v>
      </c>
      <c r="G68" s="11">
        <f t="shared" si="0"/>
        <v>5.084424657209842E-2</v>
      </c>
      <c r="H68" s="46">
        <f t="shared" si="1"/>
        <v>0.94915575342790159</v>
      </c>
    </row>
    <row r="69" spans="1:8" x14ac:dyDescent="0.25">
      <c r="A69" s="39" t="s">
        <v>42</v>
      </c>
      <c r="B69" s="40" t="s">
        <v>5</v>
      </c>
      <c r="C69" s="53">
        <v>430650</v>
      </c>
      <c r="D69" s="42">
        <v>19307190</v>
      </c>
      <c r="E69" s="41">
        <v>241407</v>
      </c>
      <c r="F69" s="42">
        <v>8139501</v>
      </c>
      <c r="G69" s="14">
        <f t="shared" si="0"/>
        <v>2.8804396850556049E-2</v>
      </c>
      <c r="H69" s="45">
        <f t="shared" si="1"/>
        <v>0.97119560314944398</v>
      </c>
    </row>
    <row r="70" spans="1:8" x14ac:dyDescent="0.25">
      <c r="A70" s="28"/>
      <c r="B70" s="28" t="s">
        <v>6</v>
      </c>
      <c r="C70" s="54">
        <v>846602</v>
      </c>
      <c r="D70" s="22">
        <v>30432013</v>
      </c>
      <c r="E70" s="13">
        <v>2200</v>
      </c>
      <c r="F70" s="22">
        <v>47564</v>
      </c>
      <c r="G70" s="14">
        <f t="shared" si="0"/>
        <v>4.4208664898320073E-2</v>
      </c>
      <c r="H70" s="45">
        <f t="shared" si="1"/>
        <v>0.95579133510167991</v>
      </c>
    </row>
    <row r="71" spans="1:8" x14ac:dyDescent="0.25">
      <c r="A71" s="29"/>
      <c r="B71" s="29" t="s">
        <v>7</v>
      </c>
      <c r="C71" s="55">
        <v>2974440</v>
      </c>
      <c r="D71" s="23">
        <v>111693159</v>
      </c>
      <c r="E71" s="10">
        <v>796</v>
      </c>
      <c r="F71" s="23">
        <v>14875</v>
      </c>
      <c r="G71" s="11">
        <f t="shared" ref="G71:G77" si="31">E71/SUM($F71,$E71)</f>
        <v>5.0794461106502459E-2</v>
      </c>
      <c r="H71" s="46">
        <f t="shared" ref="H71:H77" si="32">F71/SUM($F71,$E71)</f>
        <v>0.94920553889349757</v>
      </c>
    </row>
    <row r="72" spans="1:8" x14ac:dyDescent="0.25">
      <c r="A72" s="39" t="s">
        <v>43</v>
      </c>
      <c r="B72" s="40" t="s">
        <v>5</v>
      </c>
      <c r="C72" s="53">
        <v>409656</v>
      </c>
      <c r="D72" s="42">
        <v>17840576</v>
      </c>
      <c r="E72" s="41">
        <v>262401</v>
      </c>
      <c r="F72" s="42">
        <v>9606115</v>
      </c>
      <c r="G72" s="14">
        <f t="shared" si="31"/>
        <v>2.6589712171515959E-2</v>
      </c>
      <c r="H72" s="45">
        <f t="shared" si="32"/>
        <v>0.97341028782848404</v>
      </c>
    </row>
    <row r="73" spans="1:8" x14ac:dyDescent="0.25">
      <c r="A73" s="28"/>
      <c r="B73" s="28" t="s">
        <v>6</v>
      </c>
      <c r="C73" s="54">
        <v>846233</v>
      </c>
      <c r="D73" s="22">
        <v>30413031</v>
      </c>
      <c r="E73" s="13">
        <v>2569</v>
      </c>
      <c r="F73" s="22">
        <v>66546</v>
      </c>
      <c r="G73" s="14">
        <f t="shared" si="31"/>
        <v>3.7169934167691529E-2</v>
      </c>
      <c r="H73" s="45">
        <f t="shared" si="32"/>
        <v>0.96283006583230846</v>
      </c>
    </row>
    <row r="74" spans="1:8" x14ac:dyDescent="0.25">
      <c r="A74" s="29"/>
      <c r="B74" s="29" t="s">
        <v>7</v>
      </c>
      <c r="C74" s="55">
        <v>2974550</v>
      </c>
      <c r="D74" s="23">
        <v>111686932</v>
      </c>
      <c r="E74" s="10">
        <v>686</v>
      </c>
      <c r="F74" s="23">
        <v>21102</v>
      </c>
      <c r="G74" s="11">
        <f t="shared" si="31"/>
        <v>3.1485221222691387E-2</v>
      </c>
      <c r="H74" s="46">
        <f t="shared" si="32"/>
        <v>0.96851477877730863</v>
      </c>
    </row>
    <row r="75" spans="1:8" x14ac:dyDescent="0.25">
      <c r="A75" s="39" t="s">
        <v>44</v>
      </c>
      <c r="B75" s="40" t="s">
        <v>5</v>
      </c>
      <c r="C75" s="53">
        <v>349817</v>
      </c>
      <c r="D75" s="42">
        <v>18371391</v>
      </c>
      <c r="E75" s="41">
        <v>322240</v>
      </c>
      <c r="F75" s="42">
        <v>9075300</v>
      </c>
      <c r="G75" s="14">
        <f t="shared" si="31"/>
        <v>3.4289824783932818E-2</v>
      </c>
      <c r="H75" s="45">
        <f t="shared" si="32"/>
        <v>0.96571017521606717</v>
      </c>
    </row>
    <row r="76" spans="1:8" x14ac:dyDescent="0.25">
      <c r="A76" s="28"/>
      <c r="B76" s="28" t="s">
        <v>6</v>
      </c>
      <c r="C76" s="54">
        <v>840803</v>
      </c>
      <c r="D76" s="22">
        <v>30324529</v>
      </c>
      <c r="E76" s="13">
        <v>7999</v>
      </c>
      <c r="F76" s="22">
        <v>155048</v>
      </c>
      <c r="G76" s="14">
        <f t="shared" si="31"/>
        <v>4.9059473648702522E-2</v>
      </c>
      <c r="H76" s="45">
        <f t="shared" si="32"/>
        <v>0.95094052635129744</v>
      </c>
    </row>
    <row r="77" spans="1:8" x14ac:dyDescent="0.25">
      <c r="A77" s="29"/>
      <c r="B77" s="29" t="s">
        <v>7</v>
      </c>
      <c r="C77" s="55">
        <v>2973176</v>
      </c>
      <c r="D77" s="23">
        <v>111663175</v>
      </c>
      <c r="E77" s="10">
        <v>2060</v>
      </c>
      <c r="F77" s="23">
        <v>44859</v>
      </c>
      <c r="G77" s="11">
        <f t="shared" si="31"/>
        <v>4.3905454080436494E-2</v>
      </c>
      <c r="H77" s="46">
        <f t="shared" si="32"/>
        <v>0.95609454591956355</v>
      </c>
    </row>
    <row r="78" spans="1:8" x14ac:dyDescent="0.25">
      <c r="B78" s="28"/>
      <c r="C78" s="13"/>
      <c r="D78" s="13"/>
      <c r="E78" s="13"/>
      <c r="F78" s="22"/>
    </row>
    <row r="79" spans="1:8" x14ac:dyDescent="0.25">
      <c r="B79" s="28"/>
      <c r="C79" s="13"/>
      <c r="D79" s="13"/>
      <c r="E79" s="13"/>
      <c r="F79" s="22"/>
    </row>
    <row r="80" spans="1:8" x14ac:dyDescent="0.25">
      <c r="B80" s="28"/>
      <c r="C80" s="13"/>
      <c r="D80" s="13"/>
      <c r="E80" s="13"/>
      <c r="F80" s="22"/>
    </row>
    <row r="81" spans="2:6" x14ac:dyDescent="0.25">
      <c r="B81" s="28"/>
      <c r="C81" s="13"/>
      <c r="D81" s="13"/>
      <c r="E81" s="13"/>
      <c r="F81" s="22"/>
    </row>
  </sheetData>
  <mergeCells count="7">
    <mergeCell ref="A4:A5"/>
    <mergeCell ref="J4:J5"/>
    <mergeCell ref="L4:M4"/>
    <mergeCell ref="N4:O4"/>
    <mergeCell ref="K4:K5"/>
    <mergeCell ref="B4:F4"/>
    <mergeCell ref="G4:H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C47D-6A92-4E78-9336-DD5CD499D79B}">
  <dimension ref="A1:AC76"/>
  <sheetViews>
    <sheetView tabSelected="1" topLeftCell="C1" workbookViewId="0">
      <selection activeCell="AC53" sqref="AC53"/>
    </sheetView>
  </sheetViews>
  <sheetFormatPr defaultRowHeight="15" x14ac:dyDescent="0.25"/>
  <cols>
    <col min="17" max="17" width="12.140625" customWidth="1"/>
    <col min="21" max="21" width="16.42578125" customWidth="1"/>
    <col min="24" max="24" width="15.7109375" customWidth="1"/>
    <col min="25" max="25" width="10.28515625" customWidth="1"/>
  </cols>
  <sheetData>
    <row r="1" spans="1:29" x14ac:dyDescent="0.25">
      <c r="B1" s="94" t="s">
        <v>12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29" ht="15.75" thickBot="1" x14ac:dyDescent="0.3">
      <c r="A2" s="68" t="s">
        <v>11</v>
      </c>
      <c r="B2" s="69" t="s">
        <v>17</v>
      </c>
      <c r="C2" s="73" t="s">
        <v>55</v>
      </c>
      <c r="D2" s="73" t="s">
        <v>56</v>
      </c>
      <c r="E2" s="73" t="s">
        <v>57</v>
      </c>
      <c r="F2" s="73" t="s">
        <v>58</v>
      </c>
      <c r="G2" s="73" t="s">
        <v>59</v>
      </c>
      <c r="H2" s="73" t="s">
        <v>60</v>
      </c>
      <c r="I2" s="73" t="s">
        <v>61</v>
      </c>
      <c r="J2" s="73" t="s">
        <v>62</v>
      </c>
      <c r="K2" s="73" t="s">
        <v>63</v>
      </c>
      <c r="L2" s="73" t="s">
        <v>64</v>
      </c>
      <c r="M2" s="73" t="s">
        <v>65</v>
      </c>
      <c r="N2" s="73" t="s">
        <v>66</v>
      </c>
      <c r="P2" s="6" t="s">
        <v>73</v>
      </c>
      <c r="Q2" s="8" t="s">
        <v>67</v>
      </c>
      <c r="R2" s="8" t="s">
        <v>55</v>
      </c>
      <c r="S2" s="8" t="s">
        <v>56</v>
      </c>
      <c r="T2" s="8" t="s">
        <v>57</v>
      </c>
      <c r="U2" s="8" t="s">
        <v>58</v>
      </c>
      <c r="V2" s="8" t="s">
        <v>59</v>
      </c>
      <c r="W2" s="8" t="s">
        <v>60</v>
      </c>
      <c r="X2" s="8" t="s">
        <v>61</v>
      </c>
      <c r="Y2" s="8" t="s">
        <v>62</v>
      </c>
      <c r="Z2" s="8" t="s">
        <v>63</v>
      </c>
      <c r="AA2" s="8" t="s">
        <v>64</v>
      </c>
      <c r="AB2" s="8" t="s">
        <v>65</v>
      </c>
      <c r="AC2" s="8" t="s">
        <v>66</v>
      </c>
    </row>
    <row r="3" spans="1:29" x14ac:dyDescent="0.25">
      <c r="A3" s="83" t="s">
        <v>22</v>
      </c>
      <c r="B3" s="84" t="s">
        <v>5</v>
      </c>
      <c r="C3" s="84">
        <v>3.8414196543419699E-3</v>
      </c>
      <c r="D3" s="74">
        <v>2.4627351053154098E-3</v>
      </c>
      <c r="E3" s="74">
        <v>7.5309365692374499E-3</v>
      </c>
      <c r="F3" s="74">
        <v>8.4654727939327502E-4</v>
      </c>
      <c r="G3" s="74">
        <v>1.5125309251048701E-3</v>
      </c>
      <c r="H3" s="74">
        <v>2.2479694711797501E-4</v>
      </c>
      <c r="I3" s="74">
        <v>1.1871342392214001E-2</v>
      </c>
      <c r="J3" s="74">
        <v>3.1097070245176699E-4</v>
      </c>
      <c r="K3" s="74">
        <v>3.94756049932627E-4</v>
      </c>
      <c r="L3" s="75">
        <v>8.3880883794977499E-5</v>
      </c>
      <c r="M3" s="75">
        <v>1.63367097140559E-5</v>
      </c>
      <c r="N3" s="76">
        <v>1.1312454954627801E-3</v>
      </c>
      <c r="P3" s="95" t="s">
        <v>74</v>
      </c>
      <c r="Q3" t="s">
        <v>68</v>
      </c>
      <c r="R3">
        <f>_xlfn.T.TEST(C15:C19,C3:C8,2,2)</f>
        <v>0.24099085825154057</v>
      </c>
      <c r="S3">
        <f t="shared" ref="S3:AC3" si="0">_xlfn.T.TEST(D15:D19,D3:D8,2,2)</f>
        <v>0.8441451154991938</v>
      </c>
      <c r="T3">
        <f t="shared" si="0"/>
        <v>0.60655573371501059</v>
      </c>
      <c r="U3">
        <f t="shared" si="0"/>
        <v>0.66062464056425385</v>
      </c>
      <c r="V3">
        <f t="shared" si="0"/>
        <v>0.48407672823729719</v>
      </c>
      <c r="W3">
        <f t="shared" si="0"/>
        <v>0.7245913899915053</v>
      </c>
      <c r="X3">
        <f t="shared" si="0"/>
        <v>0.87864398007341604</v>
      </c>
      <c r="Y3">
        <f t="shared" si="0"/>
        <v>0.17596790373824261</v>
      </c>
      <c r="Z3">
        <f t="shared" si="0"/>
        <v>0.64257841358178003</v>
      </c>
      <c r="AA3">
        <f t="shared" si="0"/>
        <v>0.34931372851030817</v>
      </c>
      <c r="AB3">
        <f t="shared" si="0"/>
        <v>0.14765738386778277</v>
      </c>
      <c r="AC3">
        <f t="shared" si="0"/>
        <v>0.13548726440915676</v>
      </c>
    </row>
    <row r="4" spans="1:29" x14ac:dyDescent="0.25">
      <c r="A4" s="58" t="s">
        <v>23</v>
      </c>
      <c r="B4" s="85" t="s">
        <v>5</v>
      </c>
      <c r="C4" s="85">
        <v>4.0281059661153203E-3</v>
      </c>
      <c r="D4" s="69">
        <v>2.830399902226E-3</v>
      </c>
      <c r="E4" s="69">
        <v>9.4312854972717804E-3</v>
      </c>
      <c r="F4" s="69">
        <v>1.0139994812095601E-3</v>
      </c>
      <c r="G4" s="69">
        <v>1.92251664579418E-3</v>
      </c>
      <c r="H4" s="69">
        <v>2.20346473911256E-4</v>
      </c>
      <c r="I4" s="69">
        <v>1.36622420722812E-2</v>
      </c>
      <c r="J4" s="69">
        <v>3.1251671932752901E-4</v>
      </c>
      <c r="K4" s="69">
        <v>4.5463892718398399E-4</v>
      </c>
      <c r="L4" s="77">
        <v>9.5973694333038599E-5</v>
      </c>
      <c r="M4" s="77">
        <v>1.1790691641971699E-5</v>
      </c>
      <c r="N4" s="78">
        <v>1.28404435429988E-3</v>
      </c>
      <c r="P4" s="95"/>
      <c r="Q4" t="s">
        <v>69</v>
      </c>
      <c r="R4">
        <f>_xlfn.T.TEST(C15:C19,C20:C26,2,2)</f>
        <v>8.3309062232230113E-2</v>
      </c>
      <c r="S4">
        <f t="shared" ref="S4:AC4" si="1">_xlfn.T.TEST(D15:D19,D20:D26,2,2)</f>
        <v>0.76144599361469567</v>
      </c>
      <c r="T4">
        <f t="shared" si="1"/>
        <v>0.99413938086850373</v>
      </c>
      <c r="U4">
        <f t="shared" si="1"/>
        <v>0.22103380452502569</v>
      </c>
      <c r="V4">
        <f t="shared" si="1"/>
        <v>0.65937411662078027</v>
      </c>
      <c r="W4">
        <f t="shared" si="1"/>
        <v>0.70616253288991437</v>
      </c>
      <c r="X4">
        <f t="shared" si="1"/>
        <v>0.36008367779748407</v>
      </c>
      <c r="Y4">
        <f t="shared" si="1"/>
        <v>0.7286932749225381</v>
      </c>
      <c r="Z4">
        <f t="shared" si="1"/>
        <v>0.99098977170521962</v>
      </c>
      <c r="AA4">
        <f t="shared" si="1"/>
        <v>0.37554018023078695</v>
      </c>
      <c r="AB4">
        <f t="shared" si="1"/>
        <v>0.79728086389068165</v>
      </c>
      <c r="AC4">
        <f t="shared" si="1"/>
        <v>0.83807968523439969</v>
      </c>
    </row>
    <row r="5" spans="1:29" x14ac:dyDescent="0.25">
      <c r="A5" s="58" t="s">
        <v>24</v>
      </c>
      <c r="B5" s="85" t="s">
        <v>5</v>
      </c>
      <c r="C5" s="85">
        <v>3.75327273738878E-3</v>
      </c>
      <c r="D5" s="69">
        <v>2.3115338579024099E-3</v>
      </c>
      <c r="E5" s="69">
        <v>5.9870040075543597E-3</v>
      </c>
      <c r="F5" s="69">
        <v>7.8538865884202795E-4</v>
      </c>
      <c r="G5" s="69">
        <v>1.3203668426169E-3</v>
      </c>
      <c r="H5" s="69">
        <v>2.30675184519273E-4</v>
      </c>
      <c r="I5" s="69">
        <v>1.08481096893521E-2</v>
      </c>
      <c r="J5" s="69">
        <v>3.2942754222232501E-4</v>
      </c>
      <c r="K5" s="69">
        <v>3.4278681582396799E-4</v>
      </c>
      <c r="L5" s="77">
        <v>7.9244782046107806E-5</v>
      </c>
      <c r="M5" s="77">
        <v>1.98871004751726E-5</v>
      </c>
      <c r="N5" s="78">
        <v>1.0870349843700199E-3</v>
      </c>
      <c r="P5" s="95"/>
      <c r="Q5" t="s">
        <v>70</v>
      </c>
      <c r="R5">
        <f>_xlfn.T.TEST(C3:C8,C9:C14,2,2)</f>
        <v>0.9437293761618033</v>
      </c>
      <c r="S5">
        <f t="shared" ref="S5:AC5" si="2">_xlfn.T.TEST(D3:D8,D9:D14,2,2)</f>
        <v>0.81440642964538523</v>
      </c>
      <c r="T5">
        <f t="shared" si="2"/>
        <v>0.61262204212244153</v>
      </c>
      <c r="U5">
        <f t="shared" si="2"/>
        <v>0.81904855574742608</v>
      </c>
      <c r="V5">
        <f t="shared" si="2"/>
        <v>0.81317789324084755</v>
      </c>
      <c r="W5">
        <f t="shared" si="2"/>
        <v>0.46719669013813447</v>
      </c>
      <c r="X5">
        <f t="shared" si="2"/>
        <v>0.47914714728065333</v>
      </c>
      <c r="Y5">
        <f t="shared" si="2"/>
        <v>0.58154884728132272</v>
      </c>
      <c r="Z5">
        <f t="shared" si="2"/>
        <v>0.42044117249043111</v>
      </c>
      <c r="AA5">
        <f t="shared" si="2"/>
        <v>0.40378006680578082</v>
      </c>
      <c r="AB5">
        <f t="shared" si="2"/>
        <v>0.22758647844365276</v>
      </c>
      <c r="AC5">
        <f t="shared" si="2"/>
        <v>0.28035418208262558</v>
      </c>
    </row>
    <row r="6" spans="1:29" x14ac:dyDescent="0.25">
      <c r="A6" s="58" t="s">
        <v>25</v>
      </c>
      <c r="B6" s="85" t="s">
        <v>5</v>
      </c>
      <c r="C6" s="85">
        <v>4.3403323286888397E-3</v>
      </c>
      <c r="D6" s="69">
        <v>3.0924169590246299E-3</v>
      </c>
      <c r="E6" s="69">
        <v>1.3524855385098299E-2</v>
      </c>
      <c r="F6" s="69">
        <v>8.0941332616089195E-4</v>
      </c>
      <c r="G6" s="69">
        <v>1.9791245097225902E-3</v>
      </c>
      <c r="H6" s="69">
        <v>2.6729073607176398E-4</v>
      </c>
      <c r="I6" s="69">
        <v>1.38217519916232E-2</v>
      </c>
      <c r="J6" s="69">
        <v>3.1449254839791701E-4</v>
      </c>
      <c r="K6" s="69">
        <v>7.6751822646312301E-4</v>
      </c>
      <c r="L6" s="69">
        <v>1.61715084833387E-4</v>
      </c>
      <c r="M6" s="77">
        <v>9.2169219335091198E-6</v>
      </c>
      <c r="N6" s="78">
        <v>1.03732266851675E-3</v>
      </c>
      <c r="P6" s="95"/>
      <c r="Q6" t="s">
        <v>71</v>
      </c>
      <c r="R6">
        <f>_xlfn.T.TEST(C20:C26,C9:C14,2,2)</f>
        <v>0.71149643833821774</v>
      </c>
      <c r="S6">
        <f t="shared" ref="S6:AC6" si="3">_xlfn.T.TEST(D20:D26,D9:D14,2,2)</f>
        <v>0.51350707155058117</v>
      </c>
      <c r="T6">
        <f t="shared" si="3"/>
        <v>0.90761320649818844</v>
      </c>
      <c r="U6">
        <f t="shared" si="3"/>
        <v>0.43946020584973333</v>
      </c>
      <c r="V6">
        <f t="shared" si="3"/>
        <v>0.67313255817348816</v>
      </c>
      <c r="W6">
        <f t="shared" si="3"/>
        <v>0.87814437509406362</v>
      </c>
      <c r="X6">
        <f t="shared" si="3"/>
        <v>0.98134573508913658</v>
      </c>
      <c r="Y6">
        <f t="shared" si="3"/>
        <v>5.2508772964859852E-3</v>
      </c>
      <c r="Z6">
        <f t="shared" si="3"/>
        <v>0.5259394623503979</v>
      </c>
      <c r="AA6">
        <f t="shared" si="3"/>
        <v>0.68385126825034237</v>
      </c>
      <c r="AB6">
        <f t="shared" si="3"/>
        <v>0.74531570460277097</v>
      </c>
      <c r="AC6">
        <f t="shared" si="3"/>
        <v>0.76758996597138029</v>
      </c>
    </row>
    <row r="7" spans="1:29" x14ac:dyDescent="0.25">
      <c r="A7" s="58" t="s">
        <v>26</v>
      </c>
      <c r="B7" s="85" t="s">
        <v>5</v>
      </c>
      <c r="C7" s="85">
        <v>4.1117600790202798E-3</v>
      </c>
      <c r="D7" s="69">
        <v>2.4596134863963401E-3</v>
      </c>
      <c r="E7" s="69">
        <v>6.8127470339780097E-3</v>
      </c>
      <c r="F7" s="69">
        <v>7.4663500236445699E-4</v>
      </c>
      <c r="G7" s="69">
        <v>1.47806203187693E-3</v>
      </c>
      <c r="H7" s="69">
        <v>2.3661566699874901E-4</v>
      </c>
      <c r="I7" s="69">
        <v>1.15682546565708E-2</v>
      </c>
      <c r="J7" s="69">
        <v>3.3245138418890703E-4</v>
      </c>
      <c r="K7" s="69">
        <v>3.7374230489317802E-4</v>
      </c>
      <c r="L7" s="77">
        <v>8.8444132619640403E-5</v>
      </c>
      <c r="M7" s="77">
        <v>2.3364204102210398E-5</v>
      </c>
      <c r="N7" s="78">
        <v>1.1530871930007301E-3</v>
      </c>
      <c r="P7" s="95"/>
      <c r="Q7" t="s">
        <v>72</v>
      </c>
      <c r="R7">
        <f>_xlfn.T.TEST(C15:C19,C9:C14,2,2)</f>
        <v>0.20678627438548733</v>
      </c>
      <c r="S7">
        <f t="shared" ref="S7:AC7" si="4">_xlfn.T.TEST(D15:D19,D9:D14,2,2)</f>
        <v>0.66601731110351992</v>
      </c>
      <c r="T7">
        <f t="shared" si="4"/>
        <v>0.91549115716624396</v>
      </c>
      <c r="U7">
        <f t="shared" si="4"/>
        <v>0.85149552776279835</v>
      </c>
      <c r="V7">
        <f t="shared" si="4"/>
        <v>0.88465661499419523</v>
      </c>
      <c r="W7">
        <f t="shared" si="4"/>
        <v>0.77410407700879391</v>
      </c>
      <c r="X7">
        <f t="shared" si="4"/>
        <v>0.46505068822065043</v>
      </c>
      <c r="Y7">
        <f t="shared" si="4"/>
        <v>3.5075315681250531E-2</v>
      </c>
      <c r="Z7">
        <f t="shared" si="4"/>
        <v>0.55766952349410515</v>
      </c>
      <c r="AA7">
        <f t="shared" si="4"/>
        <v>0.97326605608389039</v>
      </c>
      <c r="AB7">
        <f t="shared" si="4"/>
        <v>0.48277831576375074</v>
      </c>
      <c r="AC7">
        <f t="shared" si="4"/>
        <v>0.90377694510934181</v>
      </c>
    </row>
    <row r="8" spans="1:29" x14ac:dyDescent="0.25">
      <c r="A8" s="58" t="s">
        <v>27</v>
      </c>
      <c r="B8" s="85" t="s">
        <v>5</v>
      </c>
      <c r="C8" s="86">
        <v>4.3089489670307402E-3</v>
      </c>
      <c r="D8" s="79">
        <v>2.8119581008933798E-3</v>
      </c>
      <c r="E8" s="79">
        <v>1.1647333670707499E-2</v>
      </c>
      <c r="F8" s="79">
        <v>1.1767164244141401E-3</v>
      </c>
      <c r="G8" s="79">
        <v>1.9727479527293099E-3</v>
      </c>
      <c r="H8" s="79">
        <v>2.7452095004847597E-4</v>
      </c>
      <c r="I8" s="79">
        <v>1.7405143207438599E-2</v>
      </c>
      <c r="J8" s="79">
        <v>2.5095096948875902E-4</v>
      </c>
      <c r="K8" s="79">
        <v>5.8271330089654997E-4</v>
      </c>
      <c r="L8" s="79">
        <v>1.33695267880751E-4</v>
      </c>
      <c r="M8" s="80">
        <v>1.42608285739468E-5</v>
      </c>
      <c r="N8" s="81">
        <v>1.30149867443617E-3</v>
      </c>
    </row>
    <row r="9" spans="1:29" x14ac:dyDescent="0.25">
      <c r="A9" s="39" t="s">
        <v>28</v>
      </c>
      <c r="B9" s="70" t="s">
        <v>5</v>
      </c>
      <c r="C9" s="84">
        <v>4.0979929299246902E-3</v>
      </c>
      <c r="D9" s="74">
        <v>2.5267375052059398E-3</v>
      </c>
      <c r="E9" s="74">
        <v>7.54863649836567E-3</v>
      </c>
      <c r="F9" s="74">
        <v>9.2333195383044898E-4</v>
      </c>
      <c r="G9" s="74">
        <v>1.5734698467078599E-3</v>
      </c>
      <c r="H9" s="74">
        <v>2.24722824080248E-4</v>
      </c>
      <c r="I9" s="74">
        <v>1.18172219370812E-2</v>
      </c>
      <c r="J9" s="74">
        <v>2.9706060905790402E-4</v>
      </c>
      <c r="K9" s="74">
        <v>3.64067378135847E-4</v>
      </c>
      <c r="L9" s="75">
        <v>8.1523535451009607E-5</v>
      </c>
      <c r="M9" s="75">
        <v>1.6157078957594401E-5</v>
      </c>
      <c r="N9" s="76">
        <v>1.2193263597084099E-3</v>
      </c>
    </row>
    <row r="10" spans="1:29" x14ac:dyDescent="0.25">
      <c r="A10" s="59" t="s">
        <v>29</v>
      </c>
      <c r="B10" s="71" t="s">
        <v>5</v>
      </c>
      <c r="C10" s="85">
        <v>3.9910249067872799E-3</v>
      </c>
      <c r="D10" s="69">
        <v>2.8717867863844301E-3</v>
      </c>
      <c r="E10" s="69">
        <v>1.02398447524495E-2</v>
      </c>
      <c r="F10" s="69">
        <v>1.11690118112027E-3</v>
      </c>
      <c r="G10" s="69">
        <v>2.0535464455776601E-3</v>
      </c>
      <c r="H10" s="69">
        <v>2.19672292562363E-4</v>
      </c>
      <c r="I10" s="69">
        <v>1.3234087157241101E-2</v>
      </c>
      <c r="J10" s="69">
        <v>3.12838271961153E-4</v>
      </c>
      <c r="K10" s="69">
        <v>5.0773900812818595E-4</v>
      </c>
      <c r="L10" s="69">
        <v>1.1637957627240101E-4</v>
      </c>
      <c r="M10" s="77">
        <v>2.0876657591033101E-5</v>
      </c>
      <c r="N10" s="78">
        <v>1.29030207588758E-3</v>
      </c>
    </row>
    <row r="11" spans="1:29" x14ac:dyDescent="0.25">
      <c r="A11" s="59" t="s">
        <v>30</v>
      </c>
      <c r="B11" s="71" t="s">
        <v>5</v>
      </c>
      <c r="C11" s="85">
        <v>4.2672480119462603E-3</v>
      </c>
      <c r="D11" s="69">
        <v>2.2474771076638899E-3</v>
      </c>
      <c r="E11" s="69">
        <v>5.4055124979876896E-3</v>
      </c>
      <c r="F11" s="69">
        <v>9.3099231573743897E-4</v>
      </c>
      <c r="G11" s="69">
        <v>1.3880927513199399E-3</v>
      </c>
      <c r="H11" s="69">
        <v>2.4280961913449901E-4</v>
      </c>
      <c r="I11" s="69">
        <v>1.19571965643815E-2</v>
      </c>
      <c r="J11" s="69">
        <v>2.9833688293218002E-4</v>
      </c>
      <c r="K11" s="69">
        <v>3.9037887540321599E-4</v>
      </c>
      <c r="L11" s="77">
        <v>7.5428235142769903E-5</v>
      </c>
      <c r="M11" s="77">
        <v>2.38989343385219E-5</v>
      </c>
      <c r="N11" s="78">
        <v>1.21573612449194E-3</v>
      </c>
    </row>
    <row r="12" spans="1:29" x14ac:dyDescent="0.25">
      <c r="A12" s="59" t="s">
        <v>31</v>
      </c>
      <c r="B12" s="71" t="s">
        <v>5</v>
      </c>
      <c r="C12" s="85">
        <v>3.82533289222717E-3</v>
      </c>
      <c r="D12" s="69">
        <v>2.41618632111479E-3</v>
      </c>
      <c r="E12" s="69">
        <v>6.8099641243012298E-3</v>
      </c>
      <c r="F12" s="69">
        <v>7.6935059674528299E-4</v>
      </c>
      <c r="G12" s="69">
        <v>1.42975417638234E-3</v>
      </c>
      <c r="H12" s="69">
        <v>2.2727455704543299E-4</v>
      </c>
      <c r="I12" s="69">
        <v>1.0829998262018E-2</v>
      </c>
      <c r="J12" s="69">
        <v>3.0977884050976501E-4</v>
      </c>
      <c r="K12" s="69">
        <v>3.4264760160343402E-4</v>
      </c>
      <c r="L12" s="77">
        <v>7.7260054166240994E-5</v>
      </c>
      <c r="M12" s="77">
        <v>1.58804126632331E-5</v>
      </c>
      <c r="N12" s="78">
        <v>1.1584576381867299E-3</v>
      </c>
    </row>
    <row r="13" spans="1:29" x14ac:dyDescent="0.25">
      <c r="A13" s="59" t="s">
        <v>32</v>
      </c>
      <c r="B13" s="71" t="s">
        <v>5</v>
      </c>
      <c r="C13" s="85">
        <v>4.3431154485150296E-3</v>
      </c>
      <c r="D13" s="69">
        <v>3.1909980432858701E-3</v>
      </c>
      <c r="E13" s="69">
        <v>1.31916946724146E-2</v>
      </c>
      <c r="F13" s="69">
        <v>1.0556610643262499E-3</v>
      </c>
      <c r="G13" s="69">
        <v>2.7702419883184602E-3</v>
      </c>
      <c r="H13" s="69">
        <v>2.5721690907441801E-4</v>
      </c>
      <c r="I13" s="69">
        <v>1.5599530737916799E-2</v>
      </c>
      <c r="J13" s="69">
        <v>2.7190367703082701E-4</v>
      </c>
      <c r="K13" s="69">
        <v>5.8806612776813303E-4</v>
      </c>
      <c r="L13" s="69">
        <v>1.2900539421170599E-4</v>
      </c>
      <c r="M13" s="77">
        <v>1.8854634538634001E-5</v>
      </c>
      <c r="N13" s="78">
        <v>1.55064483842471E-3</v>
      </c>
    </row>
    <row r="14" spans="1:29" x14ac:dyDescent="0.25">
      <c r="A14" s="82" t="s">
        <v>33</v>
      </c>
      <c r="B14" s="72" t="s">
        <v>5</v>
      </c>
      <c r="C14" s="86">
        <v>3.80101056026902E-3</v>
      </c>
      <c r="D14" s="79">
        <v>2.4451097633161399E-3</v>
      </c>
      <c r="E14" s="79">
        <v>6.4331340236254897E-3</v>
      </c>
      <c r="F14" s="79">
        <v>7.13603102025409E-4</v>
      </c>
      <c r="G14" s="79">
        <v>1.34533194931757E-3</v>
      </c>
      <c r="H14" s="79">
        <v>2.33063679022724E-4</v>
      </c>
      <c r="I14" s="79">
        <v>1.02300268510495E-2</v>
      </c>
      <c r="J14" s="79">
        <v>3.1404575830623897E-4</v>
      </c>
      <c r="K14" s="79">
        <v>3.2667347236400699E-4</v>
      </c>
      <c r="L14" s="80">
        <v>7.6452573154097499E-5</v>
      </c>
      <c r="M14" s="80">
        <v>1.81866533984163E-5</v>
      </c>
      <c r="N14" s="81">
        <v>1.0945620190616701E-3</v>
      </c>
    </row>
    <row r="15" spans="1:29" x14ac:dyDescent="0.25">
      <c r="A15" s="39" t="s">
        <v>34</v>
      </c>
      <c r="B15" s="70" t="s">
        <v>5</v>
      </c>
      <c r="C15" s="84">
        <v>4.1108773035640903E-3</v>
      </c>
      <c r="D15" s="74">
        <v>2.5712428432348401E-3</v>
      </c>
      <c r="E15" s="74">
        <v>8.5783955392804093E-3</v>
      </c>
      <c r="F15" s="74">
        <v>9.9732706551779095E-4</v>
      </c>
      <c r="G15" s="74">
        <v>1.82367966154257E-3</v>
      </c>
      <c r="H15" s="74">
        <v>2.33487460023734E-4</v>
      </c>
      <c r="I15" s="74">
        <v>1.4267077677576101E-2</v>
      </c>
      <c r="J15" s="74">
        <v>3.2063114498015601E-4</v>
      </c>
      <c r="K15" s="74">
        <v>4.7417687748188401E-4</v>
      </c>
      <c r="L15" s="75">
        <v>9.4345642390836603E-5</v>
      </c>
      <c r="M15" s="75">
        <v>1.61323846530896E-5</v>
      </c>
      <c r="N15" s="76">
        <v>1.1757915707425899E-3</v>
      </c>
    </row>
    <row r="16" spans="1:29" x14ac:dyDescent="0.25">
      <c r="A16" s="59" t="s">
        <v>35</v>
      </c>
      <c r="B16" s="71" t="s">
        <v>5</v>
      </c>
      <c r="C16" s="85">
        <v>4.0329565482786203E-3</v>
      </c>
      <c r="D16" s="69">
        <v>2.5348441396680099E-3</v>
      </c>
      <c r="E16" s="69">
        <v>6.8833157818037798E-3</v>
      </c>
      <c r="F16" s="69">
        <v>8.1195300406113904E-4</v>
      </c>
      <c r="G16" s="69">
        <v>1.6606129928978101E-3</v>
      </c>
      <c r="H16" s="69">
        <v>2.5089980230470299E-4</v>
      </c>
      <c r="I16" s="69">
        <v>1.1645462769218899E-2</v>
      </c>
      <c r="J16" s="69">
        <v>3.6858212053638898E-4</v>
      </c>
      <c r="K16" s="69">
        <v>5.0413675345279297E-4</v>
      </c>
      <c r="L16" s="77">
        <v>9.7885292734766605E-5</v>
      </c>
      <c r="M16" s="77">
        <v>2.8183265464363902E-5</v>
      </c>
      <c r="N16" s="78">
        <v>1.2708590534272199E-3</v>
      </c>
    </row>
    <row r="17" spans="1:29" x14ac:dyDescent="0.25">
      <c r="A17" s="59" t="s">
        <v>36</v>
      </c>
      <c r="B17" s="71" t="s">
        <v>5</v>
      </c>
      <c r="C17" s="85">
        <v>4.6560381978985096E-3</v>
      </c>
      <c r="D17" s="69">
        <v>2.8363336844456602E-3</v>
      </c>
      <c r="E17" s="69">
        <v>8.6702645222878193E-3</v>
      </c>
      <c r="F17" s="69">
        <v>9.0776064234314295E-4</v>
      </c>
      <c r="G17" s="69">
        <v>1.89981334433243E-3</v>
      </c>
      <c r="H17" s="69">
        <v>2.0340949877389501E-4</v>
      </c>
      <c r="I17" s="69">
        <v>1.22981696700854E-2</v>
      </c>
      <c r="J17" s="69">
        <v>3.59653093204846E-4</v>
      </c>
      <c r="K17" s="69">
        <v>4.3746114826283001E-4</v>
      </c>
      <c r="L17" s="77">
        <v>8.57561897144444E-5</v>
      </c>
      <c r="M17" s="77">
        <v>1.9242852326168001E-5</v>
      </c>
      <c r="N17" s="78">
        <v>1.2325883560663901E-3</v>
      </c>
    </row>
    <row r="18" spans="1:29" x14ac:dyDescent="0.25">
      <c r="A18" s="59" t="s">
        <v>37</v>
      </c>
      <c r="B18" s="71" t="s">
        <v>5</v>
      </c>
      <c r="C18" s="85">
        <v>4.4085024225376896E-3</v>
      </c>
      <c r="D18" s="69">
        <v>2.7213222031335E-3</v>
      </c>
      <c r="E18" s="69">
        <v>8.8498909139954306E-3</v>
      </c>
      <c r="F18" s="69">
        <v>9.8991230242861505E-4</v>
      </c>
      <c r="G18" s="69">
        <v>1.8578547543056799E-3</v>
      </c>
      <c r="H18" s="69">
        <v>2.63088551360338E-4</v>
      </c>
      <c r="I18" s="69">
        <v>1.32674474124699E-2</v>
      </c>
      <c r="J18" s="69">
        <v>2.9972113446114499E-4</v>
      </c>
      <c r="K18" s="69">
        <v>4.2491715000168498E-4</v>
      </c>
      <c r="L18" s="77">
        <v>9.0436689530116299E-5</v>
      </c>
      <c r="M18" s="77">
        <v>2.4144202498258899E-5</v>
      </c>
      <c r="N18" s="78">
        <v>1.4164945698439701E-3</v>
      </c>
    </row>
    <row r="19" spans="1:29" x14ac:dyDescent="0.25">
      <c r="A19" s="82" t="s">
        <v>38</v>
      </c>
      <c r="B19" s="72" t="s">
        <v>5</v>
      </c>
      <c r="C19" s="86">
        <v>4.0714410721905602E-3</v>
      </c>
      <c r="D19" s="79">
        <v>2.7893127213606001E-3</v>
      </c>
      <c r="E19" s="79">
        <v>9.1180261876369004E-3</v>
      </c>
      <c r="F19" s="79">
        <v>9.58857094461637E-4</v>
      </c>
      <c r="G19" s="79">
        <v>1.7487247565866101E-3</v>
      </c>
      <c r="H19" s="79">
        <v>2.36012694344016E-4</v>
      </c>
      <c r="I19" s="79">
        <v>1.35973319411446E-2</v>
      </c>
      <c r="J19" s="79">
        <v>3.2376480027117202E-4</v>
      </c>
      <c r="K19" s="79">
        <v>4.1013498327034198E-4</v>
      </c>
      <c r="L19" s="80">
        <v>9.3082380077962105E-5</v>
      </c>
      <c r="M19" s="80">
        <v>1.6385657574699499E-5</v>
      </c>
      <c r="N19" s="81">
        <v>1.2286281917607499E-3</v>
      </c>
    </row>
    <row r="20" spans="1:29" x14ac:dyDescent="0.25">
      <c r="A20" s="39" t="s">
        <v>39</v>
      </c>
      <c r="B20" s="70" t="s">
        <v>5</v>
      </c>
      <c r="C20" s="84">
        <v>4.1328687272385797E-3</v>
      </c>
      <c r="D20" s="74">
        <v>2.9916739108965802E-3</v>
      </c>
      <c r="E20" s="74">
        <v>1.02370722500679E-2</v>
      </c>
      <c r="F20" s="74">
        <v>1.0367986559260999E-3</v>
      </c>
      <c r="G20" s="74">
        <v>2.1281576409454802E-3</v>
      </c>
      <c r="H20" s="74">
        <v>2.7066800131188599E-4</v>
      </c>
      <c r="I20" s="74">
        <v>1.48719569662262E-2</v>
      </c>
      <c r="J20" s="74">
        <v>3.1776057586446098E-4</v>
      </c>
      <c r="K20" s="74">
        <v>5.2655289669626499E-4</v>
      </c>
      <c r="L20" s="74">
        <v>1.08358642417089E-4</v>
      </c>
      <c r="M20" s="75">
        <v>2.8194583469988099E-5</v>
      </c>
      <c r="N20" s="76">
        <v>1.3534924097133201E-3</v>
      </c>
    </row>
    <row r="21" spans="1:29" x14ac:dyDescent="0.25">
      <c r="A21" s="59" t="s">
        <v>40</v>
      </c>
      <c r="B21" s="71" t="s">
        <v>5</v>
      </c>
      <c r="C21" s="85">
        <v>4.0809229238875297E-3</v>
      </c>
      <c r="D21" s="69">
        <v>2.82180455607537E-3</v>
      </c>
      <c r="E21" s="69">
        <v>9.44978292067538E-3</v>
      </c>
      <c r="F21" s="69">
        <v>9.2057953444515202E-4</v>
      </c>
      <c r="G21" s="69">
        <v>2.3932477450172699E-3</v>
      </c>
      <c r="H21" s="69">
        <v>2.3734955988332599E-4</v>
      </c>
      <c r="I21" s="69">
        <v>1.2693344368630699E-2</v>
      </c>
      <c r="J21" s="69">
        <v>3.32872234051922E-4</v>
      </c>
      <c r="K21" s="69">
        <v>5.3282223845567997E-4</v>
      </c>
      <c r="L21" s="69">
        <v>1.0442733023516E-4</v>
      </c>
      <c r="M21" s="77">
        <v>1.1009392955024599E-5</v>
      </c>
      <c r="N21" s="78">
        <v>1.4818966723138299E-3</v>
      </c>
    </row>
    <row r="22" spans="1:29" x14ac:dyDescent="0.25">
      <c r="A22" s="59" t="s">
        <v>45</v>
      </c>
      <c r="B22" s="71" t="s">
        <v>5</v>
      </c>
      <c r="C22" s="85">
        <v>4.0035920347277999E-3</v>
      </c>
      <c r="D22" s="69">
        <v>2.7160801885025999E-3</v>
      </c>
      <c r="E22" s="69">
        <v>8.1802865850321305E-3</v>
      </c>
      <c r="F22" s="69">
        <v>7.7702595655567905E-4</v>
      </c>
      <c r="G22" s="69">
        <v>1.6286759304867801E-3</v>
      </c>
      <c r="H22" s="69">
        <v>2.1532044579253699E-4</v>
      </c>
      <c r="I22" s="69">
        <v>1.11457136108446E-2</v>
      </c>
      <c r="J22" s="69">
        <v>3.0965816618993701E-4</v>
      </c>
      <c r="K22" s="69">
        <v>3.88152910642735E-4</v>
      </c>
      <c r="L22" s="77">
        <v>8.2815556074052906E-5</v>
      </c>
      <c r="M22" s="77">
        <v>1.50328237656161E-5</v>
      </c>
      <c r="N22" s="78">
        <v>1.1841724349501801E-3</v>
      </c>
    </row>
    <row r="23" spans="1:29" x14ac:dyDescent="0.25">
      <c r="A23" s="59" t="s">
        <v>41</v>
      </c>
      <c r="B23" s="71" t="s">
        <v>5</v>
      </c>
      <c r="C23" s="85">
        <v>4.0164927320163997E-3</v>
      </c>
      <c r="D23" s="69">
        <v>2.8746971673499801E-3</v>
      </c>
      <c r="E23" s="69">
        <v>9.7918607901602596E-3</v>
      </c>
      <c r="F23" s="69">
        <v>8.9021151695862805E-4</v>
      </c>
      <c r="G23" s="69">
        <v>1.92916045471487E-3</v>
      </c>
      <c r="H23" s="69">
        <v>2.1559355199403599E-4</v>
      </c>
      <c r="I23" s="69">
        <v>1.2978359112933199E-2</v>
      </c>
      <c r="J23" s="69">
        <v>3.5105292582929498E-4</v>
      </c>
      <c r="K23" s="69">
        <v>4.5809262020126698E-4</v>
      </c>
      <c r="L23" s="69">
        <v>1.0692322027581E-4</v>
      </c>
      <c r="M23" s="77">
        <v>1.6539321654863899E-5</v>
      </c>
      <c r="N23" s="78">
        <v>1.21435892657472E-3</v>
      </c>
    </row>
    <row r="24" spans="1:29" x14ac:dyDescent="0.25">
      <c r="A24" s="59" t="s">
        <v>42</v>
      </c>
      <c r="B24" s="71" t="s">
        <v>5</v>
      </c>
      <c r="C24" s="85">
        <v>3.90470817720466E-3</v>
      </c>
      <c r="D24" s="69">
        <v>2.38888196839769E-3</v>
      </c>
      <c r="E24" s="69">
        <v>6.2498001409871098E-3</v>
      </c>
      <c r="F24" s="69">
        <v>8.2162935090088001E-4</v>
      </c>
      <c r="G24" s="69">
        <v>1.5895652356522701E-3</v>
      </c>
      <c r="H24" s="69">
        <v>2.3780239563541301E-4</v>
      </c>
      <c r="I24" s="69">
        <v>1.1324906561437E-2</v>
      </c>
      <c r="J24" s="69">
        <v>3.6368374405255298E-4</v>
      </c>
      <c r="K24" s="69">
        <v>4.26087483599629E-4</v>
      </c>
      <c r="L24" s="77">
        <v>9.4500500423104505E-5</v>
      </c>
      <c r="M24" s="77">
        <v>2.6966051888411102E-5</v>
      </c>
      <c r="N24" s="78">
        <v>1.2917454767430901E-3</v>
      </c>
    </row>
    <row r="25" spans="1:29" x14ac:dyDescent="0.25">
      <c r="A25" s="59" t="s">
        <v>43</v>
      </c>
      <c r="B25" s="71" t="s">
        <v>5</v>
      </c>
      <c r="C25" s="85">
        <v>3.7051163518405398E-3</v>
      </c>
      <c r="D25" s="69">
        <v>2.3584093089579002E-3</v>
      </c>
      <c r="E25" s="69">
        <v>5.86410357950476E-3</v>
      </c>
      <c r="F25" s="69">
        <v>6.9878794339493398E-4</v>
      </c>
      <c r="G25" s="69">
        <v>1.4512820367317599E-3</v>
      </c>
      <c r="H25" s="69">
        <v>2.3650972446110399E-4</v>
      </c>
      <c r="I25" s="69">
        <v>1.0207107127353199E-2</v>
      </c>
      <c r="J25" s="69">
        <v>3.3135681190565999E-4</v>
      </c>
      <c r="K25" s="69">
        <v>3.7422039950079598E-4</v>
      </c>
      <c r="L25" s="77">
        <v>8.7956487074652295E-5</v>
      </c>
      <c r="M25" s="77">
        <v>2.0570468751329901E-5</v>
      </c>
      <c r="N25" s="78">
        <v>1.16613278024781E-3</v>
      </c>
    </row>
    <row r="26" spans="1:29" x14ac:dyDescent="0.25">
      <c r="A26" s="82" t="s">
        <v>44</v>
      </c>
      <c r="B26" s="72" t="s">
        <v>5</v>
      </c>
      <c r="C26" s="86">
        <v>4.2439829998063301E-3</v>
      </c>
      <c r="D26" s="79">
        <v>2.9619453601687201E-3</v>
      </c>
      <c r="E26" s="79">
        <v>9.2119852642287194E-3</v>
      </c>
      <c r="F26" s="79">
        <v>8.6948286466458199E-4</v>
      </c>
      <c r="G26" s="79">
        <v>1.9594489621752001E-3</v>
      </c>
      <c r="H26" s="79">
        <v>2.1494986985955801E-4</v>
      </c>
      <c r="I26" s="79">
        <v>1.25645647690778E-2</v>
      </c>
      <c r="J26" s="79">
        <v>3.72437893321018E-4</v>
      </c>
      <c r="K26" s="79">
        <v>4.47776758598526E-4</v>
      </c>
      <c r="L26" s="80">
        <v>9.2364597543612395E-5</v>
      </c>
      <c r="M26" s="80">
        <v>2.1069343679303299E-5</v>
      </c>
      <c r="N26" s="81">
        <v>1.25117849990529E-3</v>
      </c>
    </row>
    <row r="27" spans="1:29" ht="15.75" thickBot="1" x14ac:dyDescent="0.3">
      <c r="A27" s="57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77"/>
      <c r="M27" s="77"/>
      <c r="N27" s="69"/>
      <c r="P27" s="6" t="s">
        <v>73</v>
      </c>
      <c r="Q27" s="8" t="s">
        <v>67</v>
      </c>
      <c r="R27" s="8" t="s">
        <v>55</v>
      </c>
      <c r="S27" s="8" t="s">
        <v>56</v>
      </c>
      <c r="T27" s="8" t="s">
        <v>57</v>
      </c>
      <c r="U27" s="8" t="s">
        <v>58</v>
      </c>
      <c r="V27" s="8" t="s">
        <v>59</v>
      </c>
      <c r="W27" s="8" t="s">
        <v>60</v>
      </c>
      <c r="X27" s="8" t="s">
        <v>61</v>
      </c>
      <c r="Y27" s="8" t="s">
        <v>62</v>
      </c>
      <c r="Z27" s="8" t="s">
        <v>63</v>
      </c>
      <c r="AA27" s="8" t="s">
        <v>64</v>
      </c>
      <c r="AB27" s="8" t="s">
        <v>65</v>
      </c>
      <c r="AC27" s="8" t="s">
        <v>66</v>
      </c>
    </row>
    <row r="28" spans="1:29" x14ac:dyDescent="0.25">
      <c r="A28" s="83" t="s">
        <v>22</v>
      </c>
      <c r="B28" s="84" t="s">
        <v>7</v>
      </c>
      <c r="C28" s="84">
        <v>2.3095973509196601E-3</v>
      </c>
      <c r="D28" s="74">
        <v>3.0609121518212399E-3</v>
      </c>
      <c r="E28" s="74">
        <v>1.3885410579625401E-2</v>
      </c>
      <c r="F28" s="74">
        <v>2.1148120321674E-3</v>
      </c>
      <c r="G28" s="74">
        <v>1.1965383866210299E-3</v>
      </c>
      <c r="H28" s="74">
        <v>6.9566185268664599E-4</v>
      </c>
      <c r="I28" s="74">
        <v>1.51932548626763E-2</v>
      </c>
      <c r="J28" s="74">
        <v>3.3391768928959001E-4</v>
      </c>
      <c r="K28" s="74">
        <v>2.0035061357375401E-3</v>
      </c>
      <c r="L28" s="75">
        <v>2.2261179285972601E-4</v>
      </c>
      <c r="M28" s="75">
        <v>0</v>
      </c>
      <c r="N28" s="76">
        <v>1.9478531875225999E-4</v>
      </c>
      <c r="P28" s="95" t="s">
        <v>7</v>
      </c>
      <c r="Q28" t="s">
        <v>68</v>
      </c>
      <c r="R28">
        <f>_xlfn.T.TEST(C40:C44,C28:C33,2,2)</f>
        <v>0.89319602434020307</v>
      </c>
      <c r="S28">
        <f t="shared" ref="S28" si="5">_xlfn.T.TEST(D40:D44,D28:D33,2,2)</f>
        <v>0.72841728083922086</v>
      </c>
      <c r="T28">
        <f t="shared" ref="T28" si="6">_xlfn.T.TEST(E40:E44,E28:E33,2,2)</f>
        <v>0.58162566352562473</v>
      </c>
      <c r="U28">
        <f t="shared" ref="U28" si="7">_xlfn.T.TEST(F40:F44,F28:F33,2,2)</f>
        <v>0.31065653992882225</v>
      </c>
      <c r="V28">
        <f t="shared" ref="V28" si="8">_xlfn.T.TEST(G40:G44,G28:G33,2,2)</f>
        <v>0.27156909045835886</v>
      </c>
      <c r="W28">
        <f t="shared" ref="W28" si="9">_xlfn.T.TEST(H40:H44,H28:H33,2,2)</f>
        <v>0.56873227496658241</v>
      </c>
      <c r="X28">
        <f t="shared" ref="X28" si="10">_xlfn.T.TEST(I40:I44,I28:I33,2,2)</f>
        <v>0.38968474319176283</v>
      </c>
      <c r="Y28">
        <f t="shared" ref="Y28" si="11">_xlfn.T.TEST(J40:J44,J28:J33,2,2)</f>
        <v>0.97623182262262764</v>
      </c>
      <c r="Z28">
        <f t="shared" ref="Z28" si="12">_xlfn.T.TEST(K40:K44,K28:K33,2,2)</f>
        <v>0.20923069055989549</v>
      </c>
      <c r="AA28">
        <f t="shared" ref="AA28" si="13">_xlfn.T.TEST(L40:L44,L28:L33,2,2)</f>
        <v>0.23544979370781927</v>
      </c>
      <c r="AB28">
        <f t="shared" ref="AB28" si="14">_xlfn.T.TEST(M40:M44,M28:M33,2,2)</f>
        <v>0.29666503692409918</v>
      </c>
      <c r="AC28">
        <f t="shared" ref="AC28" si="15">_xlfn.T.TEST(N40:N44,N28:N33,2,2)</f>
        <v>0.96255955150972694</v>
      </c>
    </row>
    <row r="29" spans="1:29" x14ac:dyDescent="0.25">
      <c r="A29" s="58" t="s">
        <v>23</v>
      </c>
      <c r="B29" s="85" t="s">
        <v>7</v>
      </c>
      <c r="C29" s="85">
        <v>2.7324203318409199E-3</v>
      </c>
      <c r="D29" s="69">
        <v>4.3455359494337601E-3</v>
      </c>
      <c r="E29" s="69">
        <v>1.6098235449038701E-2</v>
      </c>
      <c r="F29" s="69">
        <v>3.2920726889649702E-3</v>
      </c>
      <c r="G29" s="69">
        <v>1.6460363444824799E-3</v>
      </c>
      <c r="H29" s="69">
        <v>4.2796944956544601E-4</v>
      </c>
      <c r="I29" s="69">
        <v>1.6592046352383399E-2</v>
      </c>
      <c r="J29" s="69">
        <v>2.3044508822754801E-4</v>
      </c>
      <c r="K29" s="69">
        <v>5.7611272056887E-3</v>
      </c>
      <c r="L29" s="77">
        <v>2.6336581511719699E-4</v>
      </c>
      <c r="M29" s="77">
        <v>0</v>
      </c>
      <c r="N29" s="78">
        <v>3.95048722675796E-4</v>
      </c>
      <c r="P29" s="95"/>
      <c r="Q29" t="s">
        <v>69</v>
      </c>
      <c r="R29">
        <f>_xlfn.T.TEST(C40:C44,C45:C51,2,2)</f>
        <v>0.19138476964857937</v>
      </c>
      <c r="S29">
        <f t="shared" ref="S29" si="16">_xlfn.T.TEST(D40:D44,D45:D51,2,2)</f>
        <v>0.9456658085555395</v>
      </c>
      <c r="T29">
        <f t="shared" ref="T29" si="17">_xlfn.T.TEST(E40:E44,E45:E51,2,2)</f>
        <v>0.84150811251342827</v>
      </c>
      <c r="U29">
        <f t="shared" ref="U29" si="18">_xlfn.T.TEST(F40:F44,F45:F51,2,2)</f>
        <v>0.99671214985343215</v>
      </c>
      <c r="V29">
        <f t="shared" ref="V29" si="19">_xlfn.T.TEST(G40:G44,G45:G51,2,2)</f>
        <v>0.57756654554392028</v>
      </c>
      <c r="W29">
        <f t="shared" ref="W29" si="20">_xlfn.T.TEST(H40:H44,H45:H51,2,2)</f>
        <v>0.67287919743397639</v>
      </c>
      <c r="X29">
        <f t="shared" ref="X29" si="21">_xlfn.T.TEST(I40:I44,I45:I51,2,2)</f>
        <v>0.61053768423921317</v>
      </c>
      <c r="Y29">
        <f t="shared" ref="Y29" si="22">_xlfn.T.TEST(J40:J44,J45:J51,2,2)</f>
        <v>0.14522480853644884</v>
      </c>
      <c r="Z29">
        <f t="shared" ref="Z29" si="23">_xlfn.T.TEST(K40:K44,K45:K51,2,2)</f>
        <v>0.55958948918060591</v>
      </c>
      <c r="AA29">
        <f t="shared" ref="AA29" si="24">_xlfn.T.TEST(L40:L44,L45:L51,2,2)</f>
        <v>0.95152386200505557</v>
      </c>
      <c r="AB29">
        <f t="shared" ref="AB29" si="25">_xlfn.T.TEST(M40:M44,M45:M51,2,2)</f>
        <v>0.26573874233844663</v>
      </c>
      <c r="AC29">
        <f t="shared" ref="AC29" si="26">_xlfn.T.TEST(N40:N44,N45:N51,2,2)</f>
        <v>0.59136563077520776</v>
      </c>
    </row>
    <row r="30" spans="1:29" x14ac:dyDescent="0.25">
      <c r="A30" s="58" t="s">
        <v>24</v>
      </c>
      <c r="B30" s="85" t="s">
        <v>7</v>
      </c>
      <c r="C30" s="85">
        <v>2.1924372217073801E-3</v>
      </c>
      <c r="D30" s="69">
        <v>3.6841986302917902E-3</v>
      </c>
      <c r="E30" s="69">
        <v>9.6964491557986494E-3</v>
      </c>
      <c r="F30" s="69">
        <v>2.41846167755351E-3</v>
      </c>
      <c r="G30" s="69">
        <v>1.17532717039983E-3</v>
      </c>
      <c r="H30" s="69">
        <v>6.32868476369143E-4</v>
      </c>
      <c r="I30" s="69">
        <v>1.48498067490902E-2</v>
      </c>
      <c r="J30" s="69">
        <v>4.9725380286146895E-4</v>
      </c>
      <c r="K30" s="69">
        <v>4.29446466107632E-3</v>
      </c>
      <c r="L30" s="77">
        <v>9.0409782338448996E-5</v>
      </c>
      <c r="M30" s="77">
        <v>0</v>
      </c>
      <c r="N30" s="78">
        <v>5.4245869403069403E-4</v>
      </c>
      <c r="P30" s="95"/>
      <c r="Q30" t="s">
        <v>70</v>
      </c>
      <c r="R30">
        <f>_xlfn.T.TEST(C28:C33,C34:C39,2,2)</f>
        <v>0.52272667388574656</v>
      </c>
      <c r="S30">
        <f t="shared" ref="S30" si="27">_xlfn.T.TEST(D28:D33,D34:D39,2,2)</f>
        <v>0.43843053987200631</v>
      </c>
      <c r="T30">
        <f t="shared" ref="T30" si="28">_xlfn.T.TEST(E28:E33,E34:E39,2,2)</f>
        <v>0.94907461753210953</v>
      </c>
      <c r="U30">
        <f t="shared" ref="U30" si="29">_xlfn.T.TEST(F28:F33,F34:F39,2,2)</f>
        <v>0.32003253179523689</v>
      </c>
      <c r="V30">
        <f t="shared" ref="V30" si="30">_xlfn.T.TEST(G28:G33,G34:G39,2,2)</f>
        <v>0.21668104021476509</v>
      </c>
      <c r="W30">
        <f t="shared" ref="W30" si="31">_xlfn.T.TEST(H28:H33,H34:H39,2,2)</f>
        <v>0.88346550159041271</v>
      </c>
      <c r="X30">
        <f t="shared" ref="X30" si="32">_xlfn.T.TEST(I28:I33,I34:I39,2,2)</f>
        <v>0.73327308518779244</v>
      </c>
      <c r="Y30">
        <f t="shared" ref="Y30" si="33">_xlfn.T.TEST(J28:J33,J34:J39,2,2)</f>
        <v>0.76083425757792777</v>
      </c>
      <c r="Z30">
        <f t="shared" ref="Z30" si="34">_xlfn.T.TEST(K28:K33,K34:K39,2,2)</f>
        <v>6.3523913807422075E-2</v>
      </c>
      <c r="AA30">
        <f t="shared" ref="AA30" si="35">_xlfn.T.TEST(L28:L33,L34:L39,2,2)</f>
        <v>0.19949364254066573</v>
      </c>
      <c r="AB30">
        <f t="shared" ref="AB30" si="36">_xlfn.T.TEST(M28:M33,M34:M39,2,2)</f>
        <v>0.17632468163890469</v>
      </c>
      <c r="AC30">
        <f t="shared" ref="AC30" si="37">_xlfn.T.TEST(N28:N33,N34:N39,2,2)</f>
        <v>0.86607661946069947</v>
      </c>
    </row>
    <row r="31" spans="1:29" x14ac:dyDescent="0.25">
      <c r="A31" s="58" t="s">
        <v>25</v>
      </c>
      <c r="B31" s="85" t="s">
        <v>7</v>
      </c>
      <c r="C31" s="85">
        <v>3.9301814819096004E-3</v>
      </c>
      <c r="D31" s="69">
        <v>3.6989943359149202E-3</v>
      </c>
      <c r="E31" s="69">
        <v>1.5720725927638401E-2</v>
      </c>
      <c r="F31" s="69">
        <v>3.00543289793087E-3</v>
      </c>
      <c r="G31" s="69">
        <v>1.73390359496012E-3</v>
      </c>
      <c r="H31" s="69">
        <v>8.0915501098138896E-4</v>
      </c>
      <c r="I31" s="69">
        <v>1.87261588255692E-2</v>
      </c>
      <c r="J31" s="69">
        <v>2.31187145994682E-4</v>
      </c>
      <c r="K31" s="69">
        <v>1.04034215697607E-2</v>
      </c>
      <c r="L31" s="69">
        <v>4.6237429198936502E-4</v>
      </c>
      <c r="M31" s="77">
        <v>0</v>
      </c>
      <c r="N31" s="78">
        <v>6.9356143798404799E-4</v>
      </c>
      <c r="P31" s="95"/>
      <c r="Q31" t="s">
        <v>71</v>
      </c>
      <c r="R31">
        <f>_xlfn.T.TEST(C45:C51,C34:C39,2,2)</f>
        <v>0.9957061560778111</v>
      </c>
      <c r="S31">
        <f t="shared" ref="S31" si="38">_xlfn.T.TEST(D45:D51,D34:D39,2,2)</f>
        <v>0.6561021473333124</v>
      </c>
      <c r="T31">
        <f t="shared" ref="T31" si="39">_xlfn.T.TEST(E45:E51,E34:E39,2,2)</f>
        <v>0.8521851575724102</v>
      </c>
      <c r="U31">
        <f t="shared" ref="U31" si="40">_xlfn.T.TEST(F45:F51,F34:F39,2,2)</f>
        <v>0.79864177957561555</v>
      </c>
      <c r="V31">
        <f t="shared" ref="V31" si="41">_xlfn.T.TEST(G45:G51,G34:G39,2,2)</f>
        <v>0.45870199238132325</v>
      </c>
      <c r="W31">
        <f t="shared" ref="W31" si="42">_xlfn.T.TEST(H45:H51,H34:H39,2,2)</f>
        <v>0.80376022365074962</v>
      </c>
      <c r="X31">
        <f t="shared" ref="X31" si="43">_xlfn.T.TEST(I45:I51,I34:I39,2,2)</f>
        <v>0.73638125500975016</v>
      </c>
      <c r="Y31">
        <f t="shared" ref="Y31" si="44">_xlfn.T.TEST(J45:J51,J34:J39,2,2)</f>
        <v>0.20716043480562371</v>
      </c>
      <c r="Z31">
        <f t="shared" ref="Z31" si="45">_xlfn.T.TEST(K45:K51,K34:K39,2,2)</f>
        <v>0.61151845602821298</v>
      </c>
      <c r="AA31">
        <f t="shared" ref="AA31" si="46">_xlfn.T.TEST(L45:L51,L34:L39,2,2)</f>
        <v>0.98622289809130859</v>
      </c>
      <c r="AB31">
        <f t="shared" ref="AB31" si="47">_xlfn.T.TEST(M45:M51,M34:M39,2,2)</f>
        <v>0.52879111011342106</v>
      </c>
      <c r="AC31">
        <f t="shared" ref="AC31" si="48">_xlfn.T.TEST(N45:N51,N34:N39,2,2)</f>
        <v>0.69340461643561824</v>
      </c>
    </row>
    <row r="32" spans="1:29" x14ac:dyDescent="0.25">
      <c r="A32" s="58" t="s">
        <v>26</v>
      </c>
      <c r="B32" s="85" t="s">
        <v>7</v>
      </c>
      <c r="C32" s="85">
        <v>2.66585210074699E-3</v>
      </c>
      <c r="D32" s="69">
        <v>3.74885451667546E-3</v>
      </c>
      <c r="E32" s="69">
        <v>9.8858682069367602E-3</v>
      </c>
      <c r="F32" s="69">
        <v>1.88831190469578E-3</v>
      </c>
      <c r="G32" s="69">
        <v>1.7772347338313201E-3</v>
      </c>
      <c r="H32" s="69">
        <v>6.9423231790286303E-4</v>
      </c>
      <c r="I32" s="69">
        <v>1.6439421287939699E-2</v>
      </c>
      <c r="J32" s="69">
        <v>2.4992363444503003E-4</v>
      </c>
      <c r="K32" s="69">
        <v>1.8050040265474401E-3</v>
      </c>
      <c r="L32" s="77">
        <v>1.6661575629668701E-4</v>
      </c>
      <c r="M32" s="77">
        <v>0</v>
      </c>
      <c r="N32" s="78">
        <v>6.6646302518674804E-4</v>
      </c>
      <c r="P32" s="95"/>
      <c r="Q32" t="s">
        <v>72</v>
      </c>
      <c r="R32">
        <f>_xlfn.T.TEST(C40:C44,C34:C39,2,2)</f>
        <v>0.30522998609889335</v>
      </c>
      <c r="S32">
        <f t="shared" ref="S32" si="49">_xlfn.T.TEST(D40:D44,D34:D39,2,2)</f>
        <v>0.71563022534216192</v>
      </c>
      <c r="T32">
        <f t="shared" ref="T32" si="50">_xlfn.T.TEST(E40:E44,E34:E39,2,2)</f>
        <v>0.71169198023850844</v>
      </c>
      <c r="U32">
        <f t="shared" ref="U32" si="51">_xlfn.T.TEST(F40:F44,F34:F39,2,2)</f>
        <v>0.80253948263812847</v>
      </c>
      <c r="V32">
        <f t="shared" ref="V32" si="52">_xlfn.T.TEST(G40:G44,G34:G39,2,2)</f>
        <v>0.93899582436387052</v>
      </c>
      <c r="W32">
        <f t="shared" ref="W32" si="53">_xlfn.T.TEST(H40:H44,H34:H39,2,2)</f>
        <v>0.43708055881591623</v>
      </c>
      <c r="X32">
        <f t="shared" ref="X32" si="54">_xlfn.T.TEST(I40:I44,I34:I39,2,2)</f>
        <v>0.34818170615209587</v>
      </c>
      <c r="Y32">
        <f t="shared" ref="Y32" si="55">_xlfn.T.TEST(J40:J44,J34:J39,2,2)</f>
        <v>0.79744837642880873</v>
      </c>
      <c r="Z32">
        <f t="shared" ref="Z32" si="56">_xlfn.T.TEST(K40:K44,K34:K39,2,2)</f>
        <v>0.24339221636260258</v>
      </c>
      <c r="AA32">
        <f t="shared" ref="AA32" si="57">_xlfn.T.TEST(L40:L44,L34:L39,2,2)</f>
        <v>0.93806819076157344</v>
      </c>
      <c r="AB32">
        <f t="shared" ref="AB32" si="58">_xlfn.T.TEST(M40:M44,M34:M39,2,2)</f>
        <v>0.49546778937469294</v>
      </c>
      <c r="AC32">
        <f t="shared" ref="AC32" si="59">_xlfn.T.TEST(N40:N44,N34:N39,2,2)</f>
        <v>0.89687525362916132</v>
      </c>
    </row>
    <row r="33" spans="1:14" x14ac:dyDescent="0.25">
      <c r="A33" s="58" t="s">
        <v>27</v>
      </c>
      <c r="B33" s="85" t="s">
        <v>7</v>
      </c>
      <c r="C33" s="86">
        <v>3.7394050191125101E-3</v>
      </c>
      <c r="D33" s="79">
        <v>2.9499750706331999E-3</v>
      </c>
      <c r="E33" s="79">
        <v>1.38773475153731E-2</v>
      </c>
      <c r="F33" s="79">
        <v>2.8668771813195899E-3</v>
      </c>
      <c r="G33" s="79">
        <v>9.9717467176333699E-4</v>
      </c>
      <c r="H33" s="79">
        <v>2.0774472328402799E-4</v>
      </c>
      <c r="I33" s="79">
        <v>1.7990693036396801E-2</v>
      </c>
      <c r="J33" s="79">
        <v>8.3097889313611393E-5</v>
      </c>
      <c r="K33" s="79">
        <v>9.1407678244972493E-3</v>
      </c>
      <c r="L33" s="79">
        <v>3.7394050191125102E-4</v>
      </c>
      <c r="M33" s="80">
        <v>0</v>
      </c>
      <c r="N33" s="81">
        <v>5.4013628053847405E-4</v>
      </c>
    </row>
    <row r="34" spans="1:14" x14ac:dyDescent="0.25">
      <c r="A34" s="39" t="s">
        <v>28</v>
      </c>
      <c r="B34" s="70" t="s">
        <v>7</v>
      </c>
      <c r="C34" s="84">
        <v>2.6279544698972501E-3</v>
      </c>
      <c r="D34" s="74">
        <v>3.4353380720945998E-3</v>
      </c>
      <c r="E34" s="74">
        <v>1.51819779315148E-2</v>
      </c>
      <c r="F34" s="74">
        <v>2.6279544698972501E-3</v>
      </c>
      <c r="G34" s="74">
        <v>1.94721927588772E-3</v>
      </c>
      <c r="H34" s="74">
        <v>4.9076258172779999E-4</v>
      </c>
      <c r="I34" s="74">
        <v>1.2965630788228001E-2</v>
      </c>
      <c r="J34" s="74">
        <v>1.2664840818781901E-4</v>
      </c>
      <c r="K34" s="74">
        <v>1.4722877451834001E-3</v>
      </c>
      <c r="L34" s="75">
        <v>2.3746576535216101E-4</v>
      </c>
      <c r="M34" s="75">
        <v>0</v>
      </c>
      <c r="N34" s="76">
        <v>5.2242468377475498E-4</v>
      </c>
    </row>
    <row r="35" spans="1:14" x14ac:dyDescent="0.25">
      <c r="A35" s="59" t="s">
        <v>29</v>
      </c>
      <c r="B35" s="71" t="s">
        <v>7</v>
      </c>
      <c r="C35" s="85">
        <v>2.5535258298958899E-3</v>
      </c>
      <c r="D35" s="69">
        <v>3.5356511490866201E-3</v>
      </c>
      <c r="E35" s="69">
        <v>1.8071105873109401E-2</v>
      </c>
      <c r="F35" s="69">
        <v>3.4177961107837301E-3</v>
      </c>
      <c r="G35" s="69">
        <v>1.4142604596346399E-3</v>
      </c>
      <c r="H35" s="69">
        <v>4.7142015321154898E-4</v>
      </c>
      <c r="I35" s="69">
        <v>1.85818110390885E-2</v>
      </c>
      <c r="J35" s="69">
        <v>1.17855038302887E-4</v>
      </c>
      <c r="K35" s="69">
        <v>3.2999410724808402E-3</v>
      </c>
      <c r="L35" s="69">
        <v>2.7499508937340401E-4</v>
      </c>
      <c r="M35" s="77">
        <v>0</v>
      </c>
      <c r="N35" s="78">
        <v>2.7499508937340401E-4</v>
      </c>
    </row>
    <row r="36" spans="1:14" x14ac:dyDescent="0.25">
      <c r="A36" s="59" t="s">
        <v>30</v>
      </c>
      <c r="B36" s="71" t="s">
        <v>7</v>
      </c>
      <c r="C36" s="85">
        <v>2.4080475395191602E-3</v>
      </c>
      <c r="D36" s="69">
        <v>2.5634054452945902E-3</v>
      </c>
      <c r="E36" s="69">
        <v>5.7870819901347697E-3</v>
      </c>
      <c r="F36" s="69">
        <v>4.3888608381559002E-3</v>
      </c>
      <c r="G36" s="69">
        <v>1.2817027226472899E-3</v>
      </c>
      <c r="H36" s="69">
        <v>5.8259214665786299E-4</v>
      </c>
      <c r="I36" s="69">
        <v>2.0584922515244401E-2</v>
      </c>
      <c r="J36" s="69">
        <v>5.0491319377014799E-4</v>
      </c>
      <c r="K36" s="69">
        <v>3.7285897386103201E-3</v>
      </c>
      <c r="L36" s="77">
        <v>7.7678952887715006E-5</v>
      </c>
      <c r="M36" s="77">
        <v>0</v>
      </c>
      <c r="N36" s="78">
        <v>7.3795005243329297E-4</v>
      </c>
    </row>
    <row r="37" spans="1:14" x14ac:dyDescent="0.25">
      <c r="A37" s="59" t="s">
        <v>31</v>
      </c>
      <c r="B37" s="71" t="s">
        <v>7</v>
      </c>
      <c r="C37" s="85">
        <v>2.33506154272371E-3</v>
      </c>
      <c r="D37" s="69">
        <v>2.8495666284085899E-3</v>
      </c>
      <c r="E37" s="69">
        <v>1.23481220564372E-2</v>
      </c>
      <c r="F37" s="69">
        <v>2.6516800569913301E-3</v>
      </c>
      <c r="G37" s="69">
        <v>1.5237265999129199E-3</v>
      </c>
      <c r="H37" s="69">
        <v>6.1344837139351701E-4</v>
      </c>
      <c r="I37" s="69">
        <v>1.49602247991451E-2</v>
      </c>
      <c r="J37" s="69">
        <v>2.7704119998416899E-4</v>
      </c>
      <c r="K37" s="69">
        <v>1.32584002849566E-3</v>
      </c>
      <c r="L37" s="77">
        <v>1.5830925713380999E-4</v>
      </c>
      <c r="M37" s="77">
        <v>0</v>
      </c>
      <c r="N37" s="78">
        <v>4.1556179997625299E-4</v>
      </c>
    </row>
    <row r="38" spans="1:14" x14ac:dyDescent="0.25">
      <c r="A38" s="59" t="s">
        <v>32</v>
      </c>
      <c r="B38" s="71" t="s">
        <v>7</v>
      </c>
      <c r="C38" s="85">
        <v>3.79545361792433E-3</v>
      </c>
      <c r="D38" s="69">
        <v>4.1627555809492702E-3</v>
      </c>
      <c r="E38" s="69">
        <v>1.7630494225196899E-2</v>
      </c>
      <c r="F38" s="69">
        <v>2.8567930457494999E-3</v>
      </c>
      <c r="G38" s="69">
        <v>1.95894380279965E-3</v>
      </c>
      <c r="H38" s="69">
        <v>5.3054727992490696E-4</v>
      </c>
      <c r="I38" s="69">
        <v>1.53450597885973E-2</v>
      </c>
      <c r="J38" s="69">
        <v>1.6324531689997101E-4</v>
      </c>
      <c r="K38" s="69">
        <v>2.7751703872995102E-3</v>
      </c>
      <c r="L38" s="69">
        <v>2.0405664612496401E-4</v>
      </c>
      <c r="M38" s="77">
        <v>4.0811329224992801E-5</v>
      </c>
      <c r="N38" s="78">
        <v>6.5298126759988503E-4</v>
      </c>
    </row>
    <row r="39" spans="1:14" x14ac:dyDescent="0.25">
      <c r="A39" s="82" t="s">
        <v>33</v>
      </c>
      <c r="B39" s="72" t="s">
        <v>7</v>
      </c>
      <c r="C39" s="86">
        <v>2.3530342277499798E-3</v>
      </c>
      <c r="D39" s="79">
        <v>3.4405710557016498E-3</v>
      </c>
      <c r="E39" s="79">
        <v>1.10137820576196E-2</v>
      </c>
      <c r="F39" s="79">
        <v>2.1157534652878002E-3</v>
      </c>
      <c r="G39" s="79">
        <v>1.8389259090819199E-3</v>
      </c>
      <c r="H39" s="79">
        <v>6.9206889051470104E-4</v>
      </c>
      <c r="I39" s="79">
        <v>1.45927668914242E-2</v>
      </c>
      <c r="J39" s="79">
        <v>6.3274869989915505E-4</v>
      </c>
      <c r="K39" s="79">
        <v>1.70051213097898E-3</v>
      </c>
      <c r="L39" s="80">
        <v>9.8866984359243E-5</v>
      </c>
      <c r="M39" s="80">
        <v>1.9773396871848599E-5</v>
      </c>
      <c r="N39" s="81">
        <v>5.3388171553991198E-4</v>
      </c>
    </row>
    <row r="40" spans="1:14" x14ac:dyDescent="0.25">
      <c r="A40" s="39" t="s">
        <v>34</v>
      </c>
      <c r="B40" s="70" t="s">
        <v>7</v>
      </c>
      <c r="C40" s="84">
        <v>2.84666602335231E-3</v>
      </c>
      <c r="D40" s="74">
        <v>2.9431631766862801E-3</v>
      </c>
      <c r="E40" s="74">
        <v>1.50053073434333E-2</v>
      </c>
      <c r="F40" s="74">
        <v>2.6536717166843501E-3</v>
      </c>
      <c r="G40" s="74">
        <v>2.1229373733474802E-3</v>
      </c>
      <c r="H40" s="74">
        <v>5.3073434333687102E-4</v>
      </c>
      <c r="I40" s="74">
        <v>1.8382707710122501E-2</v>
      </c>
      <c r="J40" s="74">
        <v>1.44745730000964E-4</v>
      </c>
      <c r="K40" s="74">
        <v>2.1711859500144698E-3</v>
      </c>
      <c r="L40" s="75">
        <v>2.8949146000192897E-4</v>
      </c>
      <c r="M40" s="75">
        <v>0</v>
      </c>
      <c r="N40" s="76">
        <v>5.3073434333687102E-4</v>
      </c>
    </row>
    <row r="41" spans="1:14" x14ac:dyDescent="0.25">
      <c r="A41" s="59" t="s">
        <v>35</v>
      </c>
      <c r="B41" s="71" t="s">
        <v>7</v>
      </c>
      <c r="C41" s="85">
        <v>2.6194690265486701E-3</v>
      </c>
      <c r="D41" s="69">
        <v>2.76106194690265E-3</v>
      </c>
      <c r="E41" s="69">
        <v>7.7876106194690198E-3</v>
      </c>
      <c r="F41" s="69">
        <v>5.1681415929203502E-3</v>
      </c>
      <c r="G41" s="69">
        <v>1.2743362831858401E-3</v>
      </c>
      <c r="H41" s="69">
        <v>4.9557522123893803E-4</v>
      </c>
      <c r="I41" s="69">
        <v>2.4141592920353901E-2</v>
      </c>
      <c r="J41" s="69">
        <v>4.9557522123893803E-4</v>
      </c>
      <c r="K41" s="69">
        <v>4.60176991150442E-3</v>
      </c>
      <c r="L41" s="77">
        <v>1.41592920353982E-4</v>
      </c>
      <c r="M41" s="77">
        <v>0</v>
      </c>
      <c r="N41" s="78">
        <v>5.6637168141592897E-4</v>
      </c>
    </row>
    <row r="42" spans="1:14" x14ac:dyDescent="0.25">
      <c r="A42" s="59" t="s">
        <v>36</v>
      </c>
      <c r="B42" s="71" t="s">
        <v>7</v>
      </c>
      <c r="C42" s="85">
        <v>2.9586493530889702E-3</v>
      </c>
      <c r="D42" s="69">
        <v>4.0153098363350298E-3</v>
      </c>
      <c r="E42" s="69">
        <v>1.7094418484513998E-2</v>
      </c>
      <c r="F42" s="69">
        <v>2.7707986005118899E-3</v>
      </c>
      <c r="G42" s="69">
        <v>1.9489515579871699E-3</v>
      </c>
      <c r="H42" s="69">
        <v>3.2873881700988501E-4</v>
      </c>
      <c r="I42" s="69">
        <v>1.5309836335031799E-2</v>
      </c>
      <c r="J42" s="69">
        <v>2.8177612886561601E-4</v>
      </c>
      <c r="K42" s="69">
        <v>1.5732500528330201E-3</v>
      </c>
      <c r="L42" s="77">
        <v>1.40888064432808E-4</v>
      </c>
      <c r="M42" s="77">
        <v>0</v>
      </c>
      <c r="N42" s="78">
        <v>5.4007091365909697E-4</v>
      </c>
    </row>
    <row r="43" spans="1:14" x14ac:dyDescent="0.25">
      <c r="A43" s="59" t="s">
        <v>37</v>
      </c>
      <c r="B43" s="71" t="s">
        <v>7</v>
      </c>
      <c r="C43" s="85">
        <v>3.1855534138175898E-3</v>
      </c>
      <c r="D43" s="69">
        <v>4.0377396773866201E-3</v>
      </c>
      <c r="E43" s="69">
        <v>1.6942274525717699E-2</v>
      </c>
      <c r="F43" s="69">
        <v>2.2927868519833599E-3</v>
      </c>
      <c r="G43" s="69">
        <v>1.76524297453586E-3</v>
      </c>
      <c r="H43" s="69">
        <v>6.8986507050826796E-4</v>
      </c>
      <c r="I43" s="69">
        <v>1.46291975246018E-2</v>
      </c>
      <c r="J43" s="69">
        <v>3.0435223698894098E-4</v>
      </c>
      <c r="K43" s="69">
        <v>3.9362889317236397E-3</v>
      </c>
      <c r="L43" s="77">
        <v>1.62321193060769E-4</v>
      </c>
      <c r="M43" s="77">
        <v>2.0290149132596101E-5</v>
      </c>
      <c r="N43" s="78">
        <v>6.4928477224307599E-4</v>
      </c>
    </row>
    <row r="44" spans="1:14" x14ac:dyDescent="0.25">
      <c r="A44" s="82" t="s">
        <v>38</v>
      </c>
      <c r="B44" s="72" t="s">
        <v>7</v>
      </c>
      <c r="C44" s="86">
        <v>3.2713833530795202E-3</v>
      </c>
      <c r="D44" s="79">
        <v>3.5543138052377501E-3</v>
      </c>
      <c r="E44" s="79">
        <v>1.4818482431787201E-2</v>
      </c>
      <c r="F44" s="79">
        <v>2.9177202878817301E-3</v>
      </c>
      <c r="G44" s="79">
        <v>1.27318703471202E-3</v>
      </c>
      <c r="H44" s="79">
        <v>5.1281144453678895E-4</v>
      </c>
      <c r="I44" s="79">
        <v>1.8213647857685901E-2</v>
      </c>
      <c r="J44" s="79">
        <v>1.41465226079114E-4</v>
      </c>
      <c r="K44" s="79">
        <v>4.0140757899948696E-3</v>
      </c>
      <c r="L44" s="80">
        <v>1.5914837933900299E-4</v>
      </c>
      <c r="M44" s="80">
        <v>0</v>
      </c>
      <c r="N44" s="81">
        <v>2.65247298898339E-4</v>
      </c>
    </row>
    <row r="45" spans="1:14" x14ac:dyDescent="0.25">
      <c r="A45" s="39" t="s">
        <v>39</v>
      </c>
      <c r="B45" s="70" t="s">
        <v>7</v>
      </c>
      <c r="C45" s="84">
        <v>3.2892097874047299E-3</v>
      </c>
      <c r="D45" s="74">
        <v>3.85078219013237E-3</v>
      </c>
      <c r="E45" s="74">
        <v>1.61652627356598E-2</v>
      </c>
      <c r="F45" s="74">
        <v>2.9281989570798198E-3</v>
      </c>
      <c r="G45" s="74">
        <v>1.92539109506618E-3</v>
      </c>
      <c r="H45" s="74">
        <v>6.8190934616927398E-4</v>
      </c>
      <c r="I45" s="74">
        <v>1.87324508624147E-2</v>
      </c>
      <c r="J45" s="74">
        <v>4.4123545928600002E-4</v>
      </c>
      <c r="K45" s="74">
        <v>5.3349378259125498E-3</v>
      </c>
      <c r="L45" s="74">
        <v>4.0112314480545498E-4</v>
      </c>
      <c r="M45" s="75">
        <v>0</v>
      </c>
      <c r="N45" s="76">
        <v>6.0168471720818196E-4</v>
      </c>
    </row>
    <row r="46" spans="1:14" x14ac:dyDescent="0.25">
      <c r="A46" s="59" t="s">
        <v>40</v>
      </c>
      <c r="B46" s="71" t="s">
        <v>7</v>
      </c>
      <c r="C46" s="85">
        <v>2.3902524339765598E-3</v>
      </c>
      <c r="D46" s="69">
        <v>2.4485512738296501E-3</v>
      </c>
      <c r="E46" s="69">
        <v>1.2825744767679099E-2</v>
      </c>
      <c r="F46" s="69">
        <v>5.0137002273654696E-3</v>
      </c>
      <c r="G46" s="69">
        <v>1.6323675158864299E-3</v>
      </c>
      <c r="H46" s="69">
        <v>4.0809187897160797E-4</v>
      </c>
      <c r="I46" s="69">
        <v>2.0987582347111199E-2</v>
      </c>
      <c r="J46" s="69">
        <v>3.4979303911852102E-4</v>
      </c>
      <c r="K46" s="69">
        <v>1.8655628752987799E-3</v>
      </c>
      <c r="L46" s="69">
        <v>1.16597679706173E-4</v>
      </c>
      <c r="M46" s="77">
        <v>5.82988398530869E-5</v>
      </c>
      <c r="N46" s="78">
        <v>4.0809187897160797E-4</v>
      </c>
    </row>
    <row r="47" spans="1:14" x14ac:dyDescent="0.25">
      <c r="A47" s="59" t="s">
        <v>45</v>
      </c>
      <c r="B47" s="71" t="s">
        <v>7</v>
      </c>
      <c r="C47" s="85">
        <v>2.5353444200936701E-3</v>
      </c>
      <c r="D47" s="69">
        <v>3.6741008121696501E-3</v>
      </c>
      <c r="E47" s="69">
        <v>1.7038373941815899E-2</v>
      </c>
      <c r="F47" s="69">
        <v>2.5138584504318601E-3</v>
      </c>
      <c r="G47" s="69">
        <v>2.0411671178720199E-3</v>
      </c>
      <c r="H47" s="69">
        <v>4.2971939323621601E-4</v>
      </c>
      <c r="I47" s="69">
        <v>1.4417085643075001E-2</v>
      </c>
      <c r="J47" s="69">
        <v>2.7931760560353998E-4</v>
      </c>
      <c r="K47" s="69">
        <v>1.6114477246358099E-3</v>
      </c>
      <c r="L47" s="77">
        <v>1.9337372695629699E-4</v>
      </c>
      <c r="M47" s="77">
        <v>0</v>
      </c>
      <c r="N47" s="78">
        <v>3.8674745391259501E-4</v>
      </c>
    </row>
    <row r="48" spans="1:14" x14ac:dyDescent="0.25">
      <c r="A48" s="59" t="s">
        <v>41</v>
      </c>
      <c r="B48" s="71" t="s">
        <v>7</v>
      </c>
      <c r="C48" s="85">
        <v>3.1496435929618399E-3</v>
      </c>
      <c r="D48" s="69">
        <v>3.9784971700570701E-3</v>
      </c>
      <c r="E48" s="69">
        <v>1.8400549411513901E-2</v>
      </c>
      <c r="F48" s="69">
        <v>2.2971084850924701E-3</v>
      </c>
      <c r="G48" s="69">
        <v>2.2260638927700202E-3</v>
      </c>
      <c r="H48" s="69">
        <v>6.1571980012788E-4</v>
      </c>
      <c r="I48" s="69">
        <v>1.56771733724867E-2</v>
      </c>
      <c r="J48" s="69">
        <v>2.1313377696734301E-4</v>
      </c>
      <c r="K48" s="69">
        <v>3.3627773699291901E-3</v>
      </c>
      <c r="L48" s="69">
        <v>3.7890449238638698E-4</v>
      </c>
      <c r="M48" s="77">
        <v>0</v>
      </c>
      <c r="N48" s="78">
        <v>5.2099367703128301E-4</v>
      </c>
    </row>
    <row r="49" spans="1:29" x14ac:dyDescent="0.25">
      <c r="A49" s="59" t="s">
        <v>42</v>
      </c>
      <c r="B49" s="71" t="s">
        <v>7</v>
      </c>
      <c r="C49" s="85">
        <v>2.8077340310126899E-3</v>
      </c>
      <c r="D49" s="69">
        <v>3.3820432646289298E-3</v>
      </c>
      <c r="E49" s="69">
        <v>8.2317656818326809E-3</v>
      </c>
      <c r="F49" s="69">
        <v>4.8497224172037497E-3</v>
      </c>
      <c r="G49" s="69">
        <v>1.4676791525748099E-3</v>
      </c>
      <c r="H49" s="69">
        <v>7.6574564482164505E-4</v>
      </c>
      <c r="I49" s="69">
        <v>2.3419054304128599E-2</v>
      </c>
      <c r="J49" s="69">
        <v>1.0209941930955199E-3</v>
      </c>
      <c r="K49" s="69">
        <v>3.89254036117669E-3</v>
      </c>
      <c r="L49" s="77">
        <v>6.3812137068470403E-5</v>
      </c>
      <c r="M49" s="77">
        <v>0</v>
      </c>
      <c r="N49" s="78">
        <v>7.6574564482164505E-4</v>
      </c>
    </row>
    <row r="50" spans="1:29" x14ac:dyDescent="0.25">
      <c r="A50" s="59" t="s">
        <v>43</v>
      </c>
      <c r="B50" s="71" t="s">
        <v>7</v>
      </c>
      <c r="C50" s="85">
        <v>2.2030475491095999E-3</v>
      </c>
      <c r="D50" s="69">
        <v>2.79970626032678E-3</v>
      </c>
      <c r="E50" s="69">
        <v>7.2975950064255498E-3</v>
      </c>
      <c r="F50" s="69">
        <v>2.4325316688085098E-3</v>
      </c>
      <c r="G50" s="69">
        <v>1.23921424637415E-3</v>
      </c>
      <c r="H50" s="69">
        <v>4.1307141545805E-4</v>
      </c>
      <c r="I50" s="69">
        <v>1.2208555167982299E-2</v>
      </c>
      <c r="J50" s="69">
        <v>7.34349183036533E-4</v>
      </c>
      <c r="K50" s="69">
        <v>1.3310078942537101E-3</v>
      </c>
      <c r="L50" s="77">
        <v>0</v>
      </c>
      <c r="M50" s="77">
        <v>4.5896823939783299E-5</v>
      </c>
      <c r="N50" s="78">
        <v>7.34349183036533E-4</v>
      </c>
    </row>
    <row r="51" spans="1:29" x14ac:dyDescent="0.25">
      <c r="A51" s="82" t="s">
        <v>44</v>
      </c>
      <c r="B51" s="72" t="s">
        <v>7</v>
      </c>
      <c r="C51" s="86">
        <v>2.3870926490334398E-3</v>
      </c>
      <c r="D51" s="79">
        <v>4.2839787719260803E-3</v>
      </c>
      <c r="E51" s="79">
        <v>1.6794901852128102E-2</v>
      </c>
      <c r="F51" s="79">
        <v>2.1100193951277698E-3</v>
      </c>
      <c r="G51" s="79">
        <v>2.08870606790426E-3</v>
      </c>
      <c r="H51" s="79">
        <v>5.1151985336430803E-4</v>
      </c>
      <c r="I51" s="79">
        <v>1.27240563524371E-2</v>
      </c>
      <c r="J51" s="79">
        <v>4.2626654447025698E-4</v>
      </c>
      <c r="K51" s="79">
        <v>1.9181994501161501E-3</v>
      </c>
      <c r="L51" s="80">
        <v>6.3939981670538504E-5</v>
      </c>
      <c r="M51" s="80">
        <v>2.13133272235128E-5</v>
      </c>
      <c r="N51" s="81">
        <v>4.9020652614079497E-4</v>
      </c>
    </row>
    <row r="52" spans="1:29" ht="15.75" thickBot="1" x14ac:dyDescent="0.3">
      <c r="A52" s="57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77"/>
      <c r="M52" s="77"/>
      <c r="N52" s="69"/>
      <c r="P52" s="6" t="s">
        <v>73</v>
      </c>
      <c r="Q52" s="8" t="s">
        <v>67</v>
      </c>
      <c r="R52" s="8" t="s">
        <v>55</v>
      </c>
      <c r="S52" s="8" t="s">
        <v>56</v>
      </c>
      <c r="T52" s="8" t="s">
        <v>57</v>
      </c>
      <c r="U52" s="8" t="s">
        <v>58</v>
      </c>
      <c r="V52" s="8" t="s">
        <v>59</v>
      </c>
      <c r="W52" s="8" t="s">
        <v>60</v>
      </c>
      <c r="X52" s="8" t="s">
        <v>61</v>
      </c>
      <c r="Y52" s="8" t="s">
        <v>62</v>
      </c>
      <c r="Z52" s="8" t="s">
        <v>63</v>
      </c>
      <c r="AA52" s="8" t="s">
        <v>64</v>
      </c>
      <c r="AB52" s="8" t="s">
        <v>65</v>
      </c>
      <c r="AC52" s="8" t="s">
        <v>66</v>
      </c>
    </row>
    <row r="53" spans="1:29" x14ac:dyDescent="0.25">
      <c r="A53" s="83" t="s">
        <v>22</v>
      </c>
      <c r="B53" s="84" t="s">
        <v>6</v>
      </c>
      <c r="C53" s="84">
        <v>3.5090530363723698E-3</v>
      </c>
      <c r="D53" s="74">
        <v>3.4369492068578701E-3</v>
      </c>
      <c r="E53" s="74">
        <v>1.45329274154782E-2</v>
      </c>
      <c r="F53" s="74">
        <v>1.9788495433424101E-3</v>
      </c>
      <c r="G53" s="74">
        <v>1.65037654222079E-3</v>
      </c>
      <c r="H53" s="74">
        <v>2.5636917160711399E-4</v>
      </c>
      <c r="I53" s="74">
        <v>1.6063130908508201E-2</v>
      </c>
      <c r="J53" s="74">
        <v>3.7654222079794899E-4</v>
      </c>
      <c r="K53" s="74">
        <v>1.82663034770068E-3</v>
      </c>
      <c r="L53" s="75">
        <v>1.2818458580355699E-4</v>
      </c>
      <c r="M53" s="75">
        <v>0</v>
      </c>
      <c r="N53" s="76">
        <v>5.2074987982695005E-4</v>
      </c>
      <c r="P53" s="95" t="s">
        <v>6</v>
      </c>
      <c r="Q53" t="s">
        <v>68</v>
      </c>
      <c r="R53">
        <f>_xlfn.T.TEST(C65:C69,C53:C58,2,2)</f>
        <v>0.33481912916207002</v>
      </c>
      <c r="S53">
        <f t="shared" ref="S53" si="60">_xlfn.T.TEST(D65:D69,D53:D58,2,2)</f>
        <v>0.8718191646286374</v>
      </c>
      <c r="T53">
        <f t="shared" ref="T53" si="61">_xlfn.T.TEST(E65:E69,E53:E58,2,2)</f>
        <v>0.98817865585589626</v>
      </c>
      <c r="U53">
        <f t="shared" ref="U53" si="62">_xlfn.T.TEST(F65:F69,F53:F58,2,2)</f>
        <v>0.22875741178358841</v>
      </c>
      <c r="V53">
        <f t="shared" ref="V53" si="63">_xlfn.T.TEST(G65:G69,G53:G58,2,2)</f>
        <v>9.446451562575485E-2</v>
      </c>
      <c r="W53">
        <f t="shared" ref="W53" si="64">_xlfn.T.TEST(H65:H69,H53:H58,2,2)</f>
        <v>0.32682028307217292</v>
      </c>
      <c r="X53">
        <f t="shared" ref="X53" si="65">_xlfn.T.TEST(I65:I69,I53:I58,2,2)</f>
        <v>0.88622370723582877</v>
      </c>
      <c r="Y53">
        <f t="shared" ref="Y53" si="66">_xlfn.T.TEST(J65:J69,J53:J58,2,2)</f>
        <v>0.90347596435920241</v>
      </c>
      <c r="Z53">
        <f t="shared" ref="Z53" si="67">_xlfn.T.TEST(K65:K69,K53:K58,2,2)</f>
        <v>0.28319562145041127</v>
      </c>
      <c r="AA53">
        <f t="shared" ref="AA53" si="68">_xlfn.T.TEST(L65:L69,L53:L58,2,2)</f>
        <v>0.54791883043048939</v>
      </c>
      <c r="AB53">
        <f t="shared" ref="AB53" si="69">_xlfn.T.TEST(M65:M69,M53:M58,2,2)</f>
        <v>0.38927070545870157</v>
      </c>
      <c r="AC53">
        <f t="shared" ref="AC53" si="70">_xlfn.T.TEST(N65:N69,N53:N58,2,2)</f>
        <v>7.8309042167610116E-2</v>
      </c>
    </row>
    <row r="54" spans="1:29" x14ac:dyDescent="0.25">
      <c r="A54" s="58" t="s">
        <v>23</v>
      </c>
      <c r="B54" s="85" t="s">
        <v>6</v>
      </c>
      <c r="C54" s="85">
        <v>3.29364073980238E-3</v>
      </c>
      <c r="D54" s="69">
        <v>3.8003546997719701E-3</v>
      </c>
      <c r="E54" s="69">
        <v>1.8119715864838699E-2</v>
      </c>
      <c r="F54" s="69">
        <v>2.3552815546734902E-3</v>
      </c>
      <c r="G54" s="69">
        <v>1.9142527376629201E-3</v>
      </c>
      <c r="H54" s="69">
        <v>3.2842571479510898E-4</v>
      </c>
      <c r="I54" s="69">
        <v>1.7725605007084599E-2</v>
      </c>
      <c r="J54" s="69">
        <v>3.4719289849768599E-4</v>
      </c>
      <c r="K54" s="69">
        <v>3.5657649034897499E-3</v>
      </c>
      <c r="L54" s="77">
        <v>1.8767183702577599E-4</v>
      </c>
      <c r="M54" s="77">
        <v>9.3835918512888302E-6</v>
      </c>
      <c r="N54" s="78">
        <v>7.1315298069795101E-4</v>
      </c>
      <c r="P54" s="95"/>
      <c r="Q54" t="s">
        <v>69</v>
      </c>
      <c r="R54">
        <f>_xlfn.T.TEST(C65:C69,C70:C76,2,2)</f>
        <v>0.11066927322010575</v>
      </c>
      <c r="S54">
        <f t="shared" ref="S54" si="71">_xlfn.T.TEST(D65:D69,D70:D76,2,2)</f>
        <v>0.58407353322554123</v>
      </c>
      <c r="T54">
        <f t="shared" ref="T54" si="72">_xlfn.T.TEST(E65:E69,E70:E76,2,2)</f>
        <v>0.96214648480154419</v>
      </c>
      <c r="U54">
        <f t="shared" ref="U54" si="73">_xlfn.T.TEST(F65:F69,F70:F76,2,2)</f>
        <v>0.85781800032158984</v>
      </c>
      <c r="V54">
        <f t="shared" ref="V54" si="74">_xlfn.T.TEST(G65:G69,G70:G76,2,2)</f>
        <v>0.56471606307235667</v>
      </c>
      <c r="W54">
        <f t="shared" ref="W54" si="75">_xlfn.T.TEST(H65:H69,H70:H76,2,2)</f>
        <v>0.39475700659848811</v>
      </c>
      <c r="X54">
        <f t="shared" ref="X54" si="76">_xlfn.T.TEST(I65:I69,I70:I76,2,2)</f>
        <v>0.35105128414137832</v>
      </c>
      <c r="Y54">
        <f t="shared" ref="Y54" si="77">_xlfn.T.TEST(J65:J69,J70:J76,2,2)</f>
        <v>0.35666319867021157</v>
      </c>
      <c r="Z54">
        <f t="shared" ref="Z54" si="78">_xlfn.T.TEST(K65:K69,K70:K76,2,2)</f>
        <v>0.52934040365527602</v>
      </c>
      <c r="AA54">
        <f t="shared" ref="AA54" si="79">_xlfn.T.TEST(L65:L69,L70:L76,2,2)</f>
        <v>0.84764229105760802</v>
      </c>
      <c r="AB54">
        <f t="shared" ref="AB54" si="80">_xlfn.T.TEST(M65:M69,M70:M76,2,2)</f>
        <v>0.52132570099182329</v>
      </c>
      <c r="AC54">
        <f t="shared" ref="AC54" si="81">_xlfn.T.TEST(N65:N69,N70:N76,2,2)</f>
        <v>0.93507374820503208</v>
      </c>
    </row>
    <row r="55" spans="1:29" x14ac:dyDescent="0.25">
      <c r="A55" s="58" t="s">
        <v>24</v>
      </c>
      <c r="B55" s="85" t="s">
        <v>6</v>
      </c>
      <c r="C55" s="85">
        <v>3.5716772262062201E-3</v>
      </c>
      <c r="D55" s="69">
        <v>3.7944719069832201E-3</v>
      </c>
      <c r="E55" s="69">
        <v>1.08960523567499E-2</v>
      </c>
      <c r="F55" s="69">
        <v>1.65703543827891E-3</v>
      </c>
      <c r="G55" s="69">
        <v>1.55260043166469E-3</v>
      </c>
      <c r="H55" s="69">
        <v>3.1330501984265101E-4</v>
      </c>
      <c r="I55" s="69">
        <v>1.6438070041077699E-2</v>
      </c>
      <c r="J55" s="69">
        <v>6.2661003968530202E-4</v>
      </c>
      <c r="K55" s="69">
        <v>2.9659541878437599E-3</v>
      </c>
      <c r="L55" s="77">
        <v>8.3548005291373602E-5</v>
      </c>
      <c r="M55" s="77">
        <v>2.7849335097124501E-5</v>
      </c>
      <c r="N55" s="78">
        <v>6.6142170855670803E-4</v>
      </c>
      <c r="P55" s="95"/>
      <c r="Q55" t="s">
        <v>70</v>
      </c>
      <c r="R55">
        <f>_xlfn.T.TEST(C53:C58,C59:C64,2,2)</f>
        <v>0.33842314295994258</v>
      </c>
      <c r="S55">
        <f t="shared" ref="S55" si="82">_xlfn.T.TEST(D53:D58,D59:D64,2,2)</f>
        <v>0.76533490434839258</v>
      </c>
      <c r="T55">
        <f t="shared" ref="T55" si="83">_xlfn.T.TEST(E53:E58,E59:E64,2,2)</f>
        <v>0.81272910414676158</v>
      </c>
      <c r="U55">
        <f t="shared" ref="U55" si="84">_xlfn.T.TEST(F53:F58,F59:F64,2,2)</f>
        <v>0.26457772515323041</v>
      </c>
      <c r="V55">
        <f t="shared" ref="V55" si="85">_xlfn.T.TEST(G53:G58,G59:G64,2,2)</f>
        <v>0.12651382994092214</v>
      </c>
      <c r="W55">
        <f t="shared" ref="W55" si="86">_xlfn.T.TEST(H53:H58,H59:H64,2,2)</f>
        <v>0.63408064095236893</v>
      </c>
      <c r="X55">
        <f t="shared" ref="X55" si="87">_xlfn.T.TEST(I53:I58,I59:I64,2,2)</f>
        <v>0.28762644486790145</v>
      </c>
      <c r="Y55">
        <f t="shared" ref="Y55" si="88">_xlfn.T.TEST(J53:J58,J59:J64,2,2)</f>
        <v>0.73768071092136767</v>
      </c>
      <c r="Z55">
        <f t="shared" ref="Z55" si="89">_xlfn.T.TEST(K53:K58,K59:K64,2,2)</f>
        <v>0.1212566389834653</v>
      </c>
      <c r="AA55">
        <f t="shared" ref="AA55" si="90">_xlfn.T.TEST(L53:L58,L59:L64,2,2)</f>
        <v>0.37825151735187923</v>
      </c>
      <c r="AB55">
        <f t="shared" ref="AB55" si="91">_xlfn.T.TEST(M53:M58,M59:M64,2,2)</f>
        <v>0.37867929183791704</v>
      </c>
      <c r="AC55">
        <f t="shared" ref="AC55" si="92">_xlfn.T.TEST(N53:N58,N59:N64,2,2)</f>
        <v>4.0931642750148822E-2</v>
      </c>
    </row>
    <row r="56" spans="1:29" x14ac:dyDescent="0.25">
      <c r="A56" s="58" t="s">
        <v>25</v>
      </c>
      <c r="B56" s="85" t="s">
        <v>6</v>
      </c>
      <c r="C56" s="85">
        <v>3.9790640017140499E-3</v>
      </c>
      <c r="D56" s="69">
        <v>4.1014967402283296E-3</v>
      </c>
      <c r="E56" s="69">
        <v>1.9068899023598901E-2</v>
      </c>
      <c r="F56" s="69">
        <v>1.56101741605705E-3</v>
      </c>
      <c r="G56" s="69">
        <v>1.9589238162284498E-3</v>
      </c>
      <c r="H56" s="69">
        <v>3.0608184628569602E-4</v>
      </c>
      <c r="I56" s="69">
        <v>1.99259281931988E-2</v>
      </c>
      <c r="J56" s="69">
        <v>2.1425729239998699E-4</v>
      </c>
      <c r="K56" s="69">
        <v>7.9275198187995395E-3</v>
      </c>
      <c r="L56" s="69">
        <v>3.6729821554283603E-4</v>
      </c>
      <c r="M56" s="77">
        <v>0</v>
      </c>
      <c r="N56" s="78">
        <v>6.7338006182853297E-4</v>
      </c>
      <c r="P56" s="95"/>
      <c r="Q56" t="s">
        <v>71</v>
      </c>
      <c r="R56">
        <f>_xlfn.T.TEST(C70:C76,C59:C64,2,2)</f>
        <v>0.41524831258408956</v>
      </c>
      <c r="S56">
        <f t="shared" ref="S56" si="93">_xlfn.T.TEST(D70:D76,D59:D64,2,2)</f>
        <v>0.45476518534948795</v>
      </c>
      <c r="T56">
        <f t="shared" ref="T56" si="94">_xlfn.T.TEST(E70:E76,E59:E64,2,2)</f>
        <v>0.86163930023652391</v>
      </c>
      <c r="U56">
        <f t="shared" ref="U56" si="95">_xlfn.T.TEST(F70:F76,F59:F64,2,2)</f>
        <v>0.84935931452475277</v>
      </c>
      <c r="V56">
        <f t="shared" ref="V56" si="96">_xlfn.T.TEST(G70:G76,G59:G64,2,2)</f>
        <v>0.39484199806563269</v>
      </c>
      <c r="W56">
        <f t="shared" ref="W56" si="97">_xlfn.T.TEST(H70:H76,H59:H64,2,2)</f>
        <v>0.83015756254728446</v>
      </c>
      <c r="X56">
        <f t="shared" ref="X56" si="98">_xlfn.T.TEST(I70:I76,I59:I64,2,2)</f>
        <v>0.954307263393401</v>
      </c>
      <c r="Y56">
        <f t="shared" ref="Y56" si="99">_xlfn.T.TEST(J70:J76,J59:J64,2,2)</f>
        <v>0.60679416212014337</v>
      </c>
      <c r="Z56">
        <f t="shared" ref="Z56" si="100">_xlfn.T.TEST(K70:K76,K59:K64,2,2)</f>
        <v>0.85140683970317566</v>
      </c>
      <c r="AA56">
        <f t="shared" ref="AA56" si="101">_xlfn.T.TEST(L70:L76,L59:L64,2,2)</f>
        <v>0.61324942940300042</v>
      </c>
      <c r="AB56">
        <f t="shared" ref="AB56" si="102">_xlfn.T.TEST(M70:M76,M59:M64,2,2)</f>
        <v>0.46609276479971629</v>
      </c>
      <c r="AC56">
        <f t="shared" ref="AC56" si="103">_xlfn.T.TEST(N70:N76,N59:N64,2,2)</f>
        <v>0.67230752105351244</v>
      </c>
    </row>
    <row r="57" spans="1:29" x14ac:dyDescent="0.25">
      <c r="A57" s="58" t="s">
        <v>26</v>
      </c>
      <c r="B57" s="85" t="s">
        <v>6</v>
      </c>
      <c r="C57" s="85">
        <v>3.8809614008502701E-3</v>
      </c>
      <c r="D57" s="69">
        <v>3.9904028286399801E-3</v>
      </c>
      <c r="E57" s="69">
        <v>1.27625541945531E-2</v>
      </c>
      <c r="F57" s="69">
        <v>1.7847371301090199E-3</v>
      </c>
      <c r="G57" s="69">
        <v>2.0120385570568601E-3</v>
      </c>
      <c r="H57" s="69">
        <v>2.7781285515847903E-4</v>
      </c>
      <c r="I57" s="69">
        <v>2.0945405564675602E-2</v>
      </c>
      <c r="J57" s="69">
        <v>6.1455570989603001E-4</v>
      </c>
      <c r="K57" s="69">
        <v>1.80999284421433E-3</v>
      </c>
      <c r="L57" s="77">
        <v>1.4311571326345901E-4</v>
      </c>
      <c r="M57" s="77">
        <v>1.6837142736877498E-5</v>
      </c>
      <c r="N57" s="78">
        <v>5.6404428168539797E-4</v>
      </c>
      <c r="P57" s="95"/>
      <c r="Q57" t="s">
        <v>72</v>
      </c>
      <c r="R57">
        <f>_xlfn.T.TEST(C65:C69,C59:C64,2,2)</f>
        <v>4.7172518324151327E-2</v>
      </c>
      <c r="S57">
        <f t="shared" ref="S57" si="104">_xlfn.T.TEST(D65:D69,D59:D64,2,2)</f>
        <v>0.9447428433672993</v>
      </c>
      <c r="T57">
        <f t="shared" ref="T57" si="105">_xlfn.T.TEST(E65:E69,E59:E64,2,2)</f>
        <v>0.81209560497466582</v>
      </c>
      <c r="U57">
        <f t="shared" ref="U57" si="106">_xlfn.T.TEST(F65:F69,F59:F64,2,2)</f>
        <v>0.99547475314709533</v>
      </c>
      <c r="V57">
        <f t="shared" ref="V57" si="107">_xlfn.T.TEST(G65:G69,G59:G64,2,2)</f>
        <v>0.80265793202633495</v>
      </c>
      <c r="W57">
        <f t="shared" ref="W57" si="108">_xlfn.T.TEST(H65:H69,H59:H64,2,2)</f>
        <v>0.23077353607106907</v>
      </c>
      <c r="X57">
        <f t="shared" ref="X57" si="109">_xlfn.T.TEST(I65:I69,I59:I64,2,2)</f>
        <v>0.3367769850322731</v>
      </c>
      <c r="Y57">
        <f t="shared" ref="Y57" si="110">_xlfn.T.TEST(J65:J69,J59:J64,2,2)</f>
        <v>0.79941100999339776</v>
      </c>
      <c r="Z57">
        <f t="shared" ref="Z57" si="111">_xlfn.T.TEST(K65:K69,K59:K64,2,2)</f>
        <v>0.37880777310421909</v>
      </c>
      <c r="AA57">
        <f t="shared" ref="AA57" si="112">_xlfn.T.TEST(L65:L69,L59:L64,2,2)</f>
        <v>0.61334366809499496</v>
      </c>
      <c r="AB57">
        <f t="shared" ref="AB57" si="113">_xlfn.T.TEST(M65:M69,M59:M64,2,2)</f>
        <v>0.85254726465182262</v>
      </c>
      <c r="AC57">
        <f t="shared" ref="AC57" si="114">_xlfn.T.TEST(N65:N69,N59:N64,2,2)</f>
        <v>0.50213931932198097</v>
      </c>
    </row>
    <row r="58" spans="1:29" x14ac:dyDescent="0.25">
      <c r="A58" s="58" t="s">
        <v>27</v>
      </c>
      <c r="B58" s="85" t="s">
        <v>6</v>
      </c>
      <c r="C58" s="86">
        <v>4.6024494011202999E-3</v>
      </c>
      <c r="D58" s="79">
        <v>3.14313617637484E-3</v>
      </c>
      <c r="E58" s="79">
        <v>1.5985092554134901E-2</v>
      </c>
      <c r="F58" s="79">
        <v>1.9756855965784698E-3</v>
      </c>
      <c r="G58" s="79">
        <v>1.30215641592672E-3</v>
      </c>
      <c r="H58" s="79">
        <v>3.5921556301426701E-4</v>
      </c>
      <c r="I58" s="79">
        <v>2.29673450602247E-2</v>
      </c>
      <c r="J58" s="79">
        <v>1.6838229516293699E-4</v>
      </c>
      <c r="K58" s="79">
        <v>5.2759785817720504E-3</v>
      </c>
      <c r="L58" s="79">
        <v>1.6838229516293699E-4</v>
      </c>
      <c r="M58" s="80">
        <v>0</v>
      </c>
      <c r="N58" s="81">
        <v>4.04117508391051E-4</v>
      </c>
    </row>
    <row r="59" spans="1:29" x14ac:dyDescent="0.25">
      <c r="A59" s="39" t="s">
        <v>28</v>
      </c>
      <c r="B59" s="70" t="s">
        <v>6</v>
      </c>
      <c r="C59" s="84">
        <v>3.36644928933127E-3</v>
      </c>
      <c r="D59" s="74">
        <v>4.1469389290365597E-3</v>
      </c>
      <c r="E59" s="74">
        <v>1.6183405661841101E-2</v>
      </c>
      <c r="F59" s="74">
        <v>1.8853996718182101E-3</v>
      </c>
      <c r="G59" s="74">
        <v>2.1110834230582899E-3</v>
      </c>
      <c r="H59" s="74">
        <v>3.1971864759012001E-4</v>
      </c>
      <c r="I59" s="74">
        <v>1.32824291094425E-2</v>
      </c>
      <c r="J59" s="74">
        <v>2.77402944232604E-4</v>
      </c>
      <c r="K59" s="74">
        <v>1.2788745903604801E-3</v>
      </c>
      <c r="L59" s="75">
        <v>1.3635059970755099E-4</v>
      </c>
      <c r="M59" s="75">
        <v>4.7017448175017701E-6</v>
      </c>
      <c r="N59" s="76">
        <v>8.7452453605533001E-4</v>
      </c>
    </row>
    <row r="60" spans="1:29" x14ac:dyDescent="0.25">
      <c r="A60" s="59" t="s">
        <v>29</v>
      </c>
      <c r="B60" s="71" t="s">
        <v>6</v>
      </c>
      <c r="C60" s="85">
        <v>3.5339234353749002E-3</v>
      </c>
      <c r="D60" s="69">
        <v>3.4112951773650501E-3</v>
      </c>
      <c r="E60" s="69">
        <v>1.7513544848498298E-2</v>
      </c>
      <c r="F60" s="69">
        <v>2.6978216762168E-3</v>
      </c>
      <c r="G60" s="69">
        <v>2.1069764330784099E-3</v>
      </c>
      <c r="H60" s="69">
        <v>2.3410849256426801E-4</v>
      </c>
      <c r="I60" s="69">
        <v>1.6610554948607598E-2</v>
      </c>
      <c r="J60" s="69">
        <v>2.0066442219794401E-4</v>
      </c>
      <c r="K60" s="69">
        <v>2.5083052774742998E-3</v>
      </c>
      <c r="L60" s="69">
        <v>1.4492430492073701E-4</v>
      </c>
      <c r="M60" s="77">
        <v>3.3444070366324001E-5</v>
      </c>
      <c r="N60" s="78">
        <v>7.2462152460368704E-4</v>
      </c>
    </row>
    <row r="61" spans="1:29" x14ac:dyDescent="0.25">
      <c r="A61" s="59" t="s">
        <v>30</v>
      </c>
      <c r="B61" s="71" t="s">
        <v>6</v>
      </c>
      <c r="C61" s="85">
        <v>3.4779402728278199E-3</v>
      </c>
      <c r="D61" s="69">
        <v>2.8020154848224098E-3</v>
      </c>
      <c r="E61" s="69">
        <v>8.4306255376674407E-3</v>
      </c>
      <c r="F61" s="69">
        <v>3.30588669042644E-3</v>
      </c>
      <c r="G61" s="69">
        <v>1.6713776576133699E-3</v>
      </c>
      <c r="H61" s="69">
        <v>3.8097578960304699E-4</v>
      </c>
      <c r="I61" s="69">
        <v>2.2539019294580302E-2</v>
      </c>
      <c r="J61" s="69">
        <v>4.9158166400393197E-4</v>
      </c>
      <c r="K61" s="69">
        <v>3.3181762320265398E-3</v>
      </c>
      <c r="L61" s="77">
        <v>8.6026791200688197E-5</v>
      </c>
      <c r="M61" s="77">
        <v>4.9158166400393199E-5</v>
      </c>
      <c r="N61" s="78">
        <v>9.9545286960796308E-4</v>
      </c>
    </row>
    <row r="62" spans="1:29" x14ac:dyDescent="0.25">
      <c r="A62" s="59" t="s">
        <v>31</v>
      </c>
      <c r="B62" s="71" t="s">
        <v>6</v>
      </c>
      <c r="C62" s="85">
        <v>3.1518641273747799E-3</v>
      </c>
      <c r="D62" s="69">
        <v>3.4420910267647202E-3</v>
      </c>
      <c r="E62" s="69">
        <v>1.3629055195351699E-2</v>
      </c>
      <c r="F62" s="69">
        <v>2.0896336756075899E-3</v>
      </c>
      <c r="G62" s="69">
        <v>1.91549753597362E-3</v>
      </c>
      <c r="H62" s="69">
        <v>3.1344505134113802E-4</v>
      </c>
      <c r="I62" s="69">
        <v>1.5991502156385801E-2</v>
      </c>
      <c r="J62" s="69">
        <v>3.6568589323132802E-4</v>
      </c>
      <c r="K62" s="69">
        <v>1.4975708008521001E-3</v>
      </c>
      <c r="L62" s="77">
        <v>1.9154975359736201E-4</v>
      </c>
      <c r="M62" s="77">
        <v>5.8045379877988604E-6</v>
      </c>
      <c r="N62" s="78">
        <v>7.3137178646265604E-4</v>
      </c>
    </row>
    <row r="63" spans="1:29" x14ac:dyDescent="0.25">
      <c r="A63" s="59" t="s">
        <v>32</v>
      </c>
      <c r="B63" s="71" t="s">
        <v>6</v>
      </c>
      <c r="C63" s="85">
        <v>4.3803029801507097E-3</v>
      </c>
      <c r="D63" s="69">
        <v>4.03826420840091E-3</v>
      </c>
      <c r="E63" s="69">
        <v>1.9738947182593499E-2</v>
      </c>
      <c r="F63" s="69">
        <v>1.6550263149183999E-3</v>
      </c>
      <c r="G63" s="69">
        <v>2.6149415775710799E-3</v>
      </c>
      <c r="H63" s="69">
        <v>3.6410578928204899E-4</v>
      </c>
      <c r="I63" s="69">
        <v>1.9441042445908201E-2</v>
      </c>
      <c r="J63" s="69">
        <v>2.7583771915306698E-4</v>
      </c>
      <c r="K63" s="69">
        <v>2.89077929672415E-3</v>
      </c>
      <c r="L63" s="69">
        <v>1.7653614025796299E-4</v>
      </c>
      <c r="M63" s="77">
        <v>0</v>
      </c>
      <c r="N63" s="78">
        <v>6.2890999966899405E-4</v>
      </c>
    </row>
    <row r="64" spans="1:29" x14ac:dyDescent="0.25">
      <c r="A64" s="82" t="s">
        <v>33</v>
      </c>
      <c r="B64" s="72" t="s">
        <v>6</v>
      </c>
      <c r="C64" s="86">
        <v>3.37096783833698E-3</v>
      </c>
      <c r="D64" s="79">
        <v>3.9567033847146896E-3</v>
      </c>
      <c r="E64" s="79">
        <v>1.28503206603271E-2</v>
      </c>
      <c r="F64" s="79">
        <v>1.72732217248118E-3</v>
      </c>
      <c r="G64" s="79">
        <v>1.75720663913311E-3</v>
      </c>
      <c r="H64" s="79">
        <v>3.0482155984962102E-4</v>
      </c>
      <c r="I64" s="79">
        <v>1.40516762197345E-2</v>
      </c>
      <c r="J64" s="79">
        <v>5.3792039973462496E-4</v>
      </c>
      <c r="K64" s="79">
        <v>1.4762926526050201E-3</v>
      </c>
      <c r="L64" s="80">
        <v>1.0160718661654E-4</v>
      </c>
      <c r="M64" s="80">
        <v>1.19537866607694E-5</v>
      </c>
      <c r="N64" s="81">
        <v>6.3952758635116595E-4</v>
      </c>
    </row>
    <row r="65" spans="1:14" x14ac:dyDescent="0.25">
      <c r="A65" s="39" t="s">
        <v>34</v>
      </c>
      <c r="B65" s="70" t="s">
        <v>6</v>
      </c>
      <c r="C65" s="84">
        <v>3.9231177888872197E-3</v>
      </c>
      <c r="D65" s="74">
        <v>3.5417035594120698E-3</v>
      </c>
      <c r="E65" s="74">
        <v>1.5188459495170999E-2</v>
      </c>
      <c r="F65" s="74">
        <v>2.0705343885793598E-3</v>
      </c>
      <c r="G65" s="74">
        <v>1.9615588944436099E-3</v>
      </c>
      <c r="H65" s="74">
        <v>2.9968260887332899E-4</v>
      </c>
      <c r="I65" s="74">
        <v>2.1958562068354798E-2</v>
      </c>
      <c r="J65" s="74">
        <v>3.9503616624211602E-4</v>
      </c>
      <c r="K65" s="74">
        <v>2.43832668128754E-3</v>
      </c>
      <c r="L65" s="75">
        <v>1.7708517797060299E-4</v>
      </c>
      <c r="M65" s="75">
        <v>1.36219367669695E-5</v>
      </c>
      <c r="N65" s="76">
        <v>6.5385296481453698E-4</v>
      </c>
    </row>
    <row r="66" spans="1:14" x14ac:dyDescent="0.25">
      <c r="A66" s="59" t="s">
        <v>35</v>
      </c>
      <c r="B66" s="71" t="s">
        <v>6</v>
      </c>
      <c r="C66" s="85">
        <v>3.7220565483531E-3</v>
      </c>
      <c r="D66" s="69">
        <v>2.62337720576694E-3</v>
      </c>
      <c r="E66" s="69">
        <v>1.0179600439471701E-2</v>
      </c>
      <c r="F66" s="69">
        <v>3.2511939729590301E-3</v>
      </c>
      <c r="G66" s="69">
        <v>2.0404044933742902E-3</v>
      </c>
      <c r="H66" s="69">
        <v>2.0179824659745699E-4</v>
      </c>
      <c r="I66" s="69">
        <v>1.9193255454158099E-2</v>
      </c>
      <c r="J66" s="69">
        <v>5.6055068499293698E-4</v>
      </c>
      <c r="K66" s="69">
        <v>3.7669006031525302E-3</v>
      </c>
      <c r="L66" s="77">
        <v>1.34532164398304E-4</v>
      </c>
      <c r="M66" s="77">
        <v>0</v>
      </c>
      <c r="N66" s="78">
        <v>7.6234893159039395E-4</v>
      </c>
    </row>
    <row r="67" spans="1:14" x14ac:dyDescent="0.25">
      <c r="A67" s="59" t="s">
        <v>36</v>
      </c>
      <c r="B67" s="71" t="s">
        <v>6</v>
      </c>
      <c r="C67" s="85">
        <v>4.07770673024818E-3</v>
      </c>
      <c r="D67" s="69">
        <v>4.4773490842093802E-3</v>
      </c>
      <c r="E67" s="69">
        <v>1.69949604421805E-2</v>
      </c>
      <c r="F67" s="69">
        <v>2.0320797659044102E-3</v>
      </c>
      <c r="G67" s="69">
        <v>2.4994581120624201E-3</v>
      </c>
      <c r="H67" s="69">
        <v>2.5739677034789199E-4</v>
      </c>
      <c r="I67" s="69">
        <v>1.4183916766012701E-2</v>
      </c>
      <c r="J67" s="69">
        <v>4.1318955240056301E-4</v>
      </c>
      <c r="K67" s="69">
        <v>1.5376070228676701E-3</v>
      </c>
      <c r="L67" s="77">
        <v>1.7611357971171501E-4</v>
      </c>
      <c r="M67" s="77">
        <v>1.3547198439362701E-5</v>
      </c>
      <c r="N67" s="78">
        <v>7.4509591416494999E-4</v>
      </c>
    </row>
    <row r="68" spans="1:14" x14ac:dyDescent="0.25">
      <c r="A68" s="59" t="s">
        <v>37</v>
      </c>
      <c r="B68" s="71" t="s">
        <v>6</v>
      </c>
      <c r="C68" s="85">
        <v>4.3194903118332897E-3</v>
      </c>
      <c r="D68" s="69">
        <v>3.9337171581377596E-3</v>
      </c>
      <c r="E68" s="69">
        <v>1.7903381360142599E-2</v>
      </c>
      <c r="F68" s="69">
        <v>1.9230207206943899E-3</v>
      </c>
      <c r="G68" s="69">
        <v>2.3146389221731802E-3</v>
      </c>
      <c r="H68" s="69">
        <v>2.9225238916328098E-4</v>
      </c>
      <c r="I68" s="69">
        <v>1.65940906566911E-2</v>
      </c>
      <c r="J68" s="69">
        <v>2.7471724581348399E-4</v>
      </c>
      <c r="K68" s="69">
        <v>2.67703188473565E-3</v>
      </c>
      <c r="L68" s="77">
        <v>1.57816290148171E-4</v>
      </c>
      <c r="M68" s="77">
        <v>3.50702866995937E-5</v>
      </c>
      <c r="N68" s="78">
        <v>8.1246164187392196E-4</v>
      </c>
    </row>
    <row r="69" spans="1:14" x14ac:dyDescent="0.25">
      <c r="A69" s="82" t="s">
        <v>38</v>
      </c>
      <c r="B69" s="72" t="s">
        <v>6</v>
      </c>
      <c r="C69" s="86">
        <v>4.1529622382280697E-3</v>
      </c>
      <c r="D69" s="79">
        <v>3.71580831841458E-3</v>
      </c>
      <c r="E69" s="79">
        <v>1.6013364419834201E-2</v>
      </c>
      <c r="F69" s="79">
        <v>1.86831258586952E-3</v>
      </c>
      <c r="G69" s="79">
        <v>1.59769349265165E-3</v>
      </c>
      <c r="H69" s="79">
        <v>3.4347807985344897E-4</v>
      </c>
      <c r="I69" s="79">
        <v>2.4657562762812699E-2</v>
      </c>
      <c r="J69" s="79">
        <v>2.4980223989341701E-4</v>
      </c>
      <c r="K69" s="79">
        <v>2.7165993588409102E-3</v>
      </c>
      <c r="L69" s="80">
        <v>1.0928847995337E-4</v>
      </c>
      <c r="M69" s="80">
        <v>1.5612639993338601E-5</v>
      </c>
      <c r="N69" s="81">
        <v>5.9848453307797904E-4</v>
      </c>
    </row>
    <row r="70" spans="1:14" x14ac:dyDescent="0.25">
      <c r="A70" s="39" t="s">
        <v>39</v>
      </c>
      <c r="B70" s="70" t="s">
        <v>6</v>
      </c>
      <c r="C70" s="84">
        <v>4.0828497373672501E-3</v>
      </c>
      <c r="D70" s="74">
        <v>4.0025689841044097E-3</v>
      </c>
      <c r="E70" s="74">
        <v>1.7581484964561699E-2</v>
      </c>
      <c r="F70" s="74">
        <v>2.1561116590590999E-3</v>
      </c>
      <c r="G70" s="74">
        <v>2.3281418446223301E-3</v>
      </c>
      <c r="H70" s="74">
        <v>4.0140376631419498E-4</v>
      </c>
      <c r="I70" s="74">
        <v>2.30061701493222E-2</v>
      </c>
      <c r="J70" s="74">
        <v>2.8671697593871099E-4</v>
      </c>
      <c r="K70" s="74">
        <v>3.9108195518040203E-3</v>
      </c>
      <c r="L70" s="74">
        <v>2.5231093882606599E-4</v>
      </c>
      <c r="M70" s="75">
        <v>2.2937358075096901E-5</v>
      </c>
      <c r="N70" s="76">
        <v>4.5874716150193798E-4</v>
      </c>
    </row>
    <row r="71" spans="1:14" x14ac:dyDescent="0.25">
      <c r="A71" s="59" t="s">
        <v>40</v>
      </c>
      <c r="B71" s="71" t="s">
        <v>6</v>
      </c>
      <c r="C71" s="85">
        <v>4.0370537882975597E-3</v>
      </c>
      <c r="D71" s="69">
        <v>3.3837546275357201E-3</v>
      </c>
      <c r="E71" s="69">
        <v>1.3685779854934001E-2</v>
      </c>
      <c r="F71" s="69">
        <v>3.5847697539239799E-3</v>
      </c>
      <c r="G71" s="69">
        <v>2.64669916411209E-3</v>
      </c>
      <c r="H71" s="69">
        <v>2.8477142905003602E-4</v>
      </c>
      <c r="I71" s="69">
        <v>2.1006080707573201E-2</v>
      </c>
      <c r="J71" s="69">
        <v>3.8527899224416598E-4</v>
      </c>
      <c r="K71" s="69">
        <v>1.6416235321707899E-3</v>
      </c>
      <c r="L71" s="69">
        <v>6.7005042129420205E-5</v>
      </c>
      <c r="M71" s="77">
        <v>0</v>
      </c>
      <c r="N71" s="78">
        <v>8.0406050555304203E-4</v>
      </c>
    </row>
    <row r="72" spans="1:14" x14ac:dyDescent="0.25">
      <c r="A72" s="59" t="s">
        <v>45</v>
      </c>
      <c r="B72" s="71" t="s">
        <v>6</v>
      </c>
      <c r="C72" s="85">
        <v>3.5678413635439302E-3</v>
      </c>
      <c r="D72" s="69">
        <v>3.9683762316447104E-3</v>
      </c>
      <c r="E72" s="69">
        <v>1.7765261918993299E-2</v>
      </c>
      <c r="F72" s="69">
        <v>1.94105359156535E-3</v>
      </c>
      <c r="G72" s="69">
        <v>1.9718639660346398E-3</v>
      </c>
      <c r="H72" s="69">
        <v>2.0951054639118001E-4</v>
      </c>
      <c r="I72" s="69">
        <v>1.3106733299236501E-2</v>
      </c>
      <c r="J72" s="69">
        <v>3.2042789448062902E-4</v>
      </c>
      <c r="K72" s="69">
        <v>1.4172772255873899E-3</v>
      </c>
      <c r="L72" s="77">
        <v>1.54051872346456E-4</v>
      </c>
      <c r="M72" s="77">
        <v>6.1620748938582597E-6</v>
      </c>
      <c r="N72" s="78">
        <v>6.59342013642833E-4</v>
      </c>
    </row>
    <row r="73" spans="1:14" x14ac:dyDescent="0.25">
      <c r="A73" s="59" t="s">
        <v>41</v>
      </c>
      <c r="B73" s="71" t="s">
        <v>6</v>
      </c>
      <c r="C73" s="85">
        <v>3.5955596842857998E-3</v>
      </c>
      <c r="D73" s="69">
        <v>4.1034826136644598E-3</v>
      </c>
      <c r="E73" s="69">
        <v>1.9742162281375899E-2</v>
      </c>
      <c r="F73" s="69">
        <v>1.58391755608872E-3</v>
      </c>
      <c r="G73" s="69">
        <v>2.1653556462985098E-3</v>
      </c>
      <c r="H73" s="69">
        <v>3.0742703620287499E-4</v>
      </c>
      <c r="I73" s="69">
        <v>1.6728040687299901E-2</v>
      </c>
      <c r="J73" s="69">
        <v>2.9406064332448902E-4</v>
      </c>
      <c r="K73" s="69">
        <v>2.4594162896229999E-3</v>
      </c>
      <c r="L73" s="69">
        <v>2.7401105400691E-4</v>
      </c>
      <c r="M73" s="77">
        <v>6.6831964391929297E-6</v>
      </c>
      <c r="N73" s="78">
        <v>5.2797251869624202E-4</v>
      </c>
    </row>
    <row r="74" spans="1:14" x14ac:dyDescent="0.25">
      <c r="A74" s="59" t="s">
        <v>42</v>
      </c>
      <c r="B74" s="71" t="s">
        <v>6</v>
      </c>
      <c r="C74" s="85">
        <v>3.71754682099509E-3</v>
      </c>
      <c r="D74" s="69">
        <v>3.1749859336066199E-3</v>
      </c>
      <c r="E74" s="69">
        <v>9.7660959729925206E-3</v>
      </c>
      <c r="F74" s="69">
        <v>3.1347962382445101E-3</v>
      </c>
      <c r="G74" s="69">
        <v>2.0697693111486198E-3</v>
      </c>
      <c r="H74" s="69">
        <v>3.8180210594003597E-4</v>
      </c>
      <c r="I74" s="69">
        <v>1.6939956595129001E-2</v>
      </c>
      <c r="J74" s="69">
        <v>3.21517562896873E-4</v>
      </c>
      <c r="K74" s="69">
        <v>3.4563138011413802E-3</v>
      </c>
      <c r="L74" s="77">
        <v>1.6075878144843601E-4</v>
      </c>
      <c r="M74" s="77">
        <v>0</v>
      </c>
      <c r="N74" s="78">
        <v>1.06502692709589E-3</v>
      </c>
    </row>
    <row r="75" spans="1:14" x14ac:dyDescent="0.25">
      <c r="A75" s="59" t="s">
        <v>43</v>
      </c>
      <c r="B75" s="71" t="s">
        <v>6</v>
      </c>
      <c r="C75" s="85">
        <v>3.1107574332634E-3</v>
      </c>
      <c r="D75" s="69">
        <v>3.67503436301815E-3</v>
      </c>
      <c r="E75" s="69">
        <v>8.8114012877088897E-3</v>
      </c>
      <c r="F75" s="69">
        <v>2.2715763582434999E-3</v>
      </c>
      <c r="G75" s="69">
        <v>1.5481443970194601E-3</v>
      </c>
      <c r="H75" s="69">
        <v>3.4724734138754201E-4</v>
      </c>
      <c r="I75" s="69">
        <v>1.47146060912971E-2</v>
      </c>
      <c r="J75" s="69">
        <v>3.0384142371409902E-4</v>
      </c>
      <c r="K75" s="69">
        <v>1.38898936555017E-3</v>
      </c>
      <c r="L75" s="77">
        <v>7.2343196122404594E-5</v>
      </c>
      <c r="M75" s="77">
        <v>2.8937278448961799E-5</v>
      </c>
      <c r="N75" s="78">
        <v>7.0896332199956596E-4</v>
      </c>
    </row>
    <row r="76" spans="1:14" x14ac:dyDescent="0.25">
      <c r="A76" s="82" t="s">
        <v>44</v>
      </c>
      <c r="B76" s="72" t="s">
        <v>6</v>
      </c>
      <c r="C76" s="86">
        <v>3.9865805565266399E-3</v>
      </c>
      <c r="D76" s="79">
        <v>4.61830024471471E-3</v>
      </c>
      <c r="E76" s="79">
        <v>1.8657197004544698E-2</v>
      </c>
      <c r="F76" s="79">
        <v>1.46583500463056E-3</v>
      </c>
      <c r="G76" s="79">
        <v>2.8151391929934302E-3</v>
      </c>
      <c r="H76" s="79">
        <v>2.5146123510398801E-4</v>
      </c>
      <c r="I76" s="79">
        <v>1.4216759584659599E-2</v>
      </c>
      <c r="J76" s="79">
        <v>3.9865805565266399E-4</v>
      </c>
      <c r="K76" s="79">
        <v>1.5762326200420701E-3</v>
      </c>
      <c r="L76" s="80">
        <v>1.28797217980091E-4</v>
      </c>
      <c r="M76" s="80">
        <v>1.2266401712389601E-5</v>
      </c>
      <c r="N76" s="81">
        <v>8.3411531644249804E-4</v>
      </c>
    </row>
  </sheetData>
  <autoFilter ref="A2:N76" xr:uid="{E0D7E12A-F06A-4254-B7EF-BA0A739507E4}">
    <sortState xmlns:xlrd2="http://schemas.microsoft.com/office/spreadsheetml/2017/richdata2" ref="A3:N76">
      <sortCondition descending="1" ref="B2:B76"/>
    </sortState>
  </autoFilter>
  <mergeCells count="4">
    <mergeCell ref="B1:M1"/>
    <mergeCell ref="P3:P7"/>
    <mergeCell ref="P28:P32"/>
    <mergeCell ref="P53:P57"/>
  </mergeCells>
  <phoneticPr fontId="20" type="noConversion"/>
  <conditionalFormatting sqref="Q3:AC7">
    <cfRule type="cellIs" dxfId="5" priority="6" operator="lessThan">
      <formula>0.05</formula>
    </cfRule>
  </conditionalFormatting>
  <conditionalFormatting sqref="Q3:AC7">
    <cfRule type="cellIs" dxfId="4" priority="5" operator="between">
      <formula>0.05</formula>
      <formula>0.1</formula>
    </cfRule>
  </conditionalFormatting>
  <conditionalFormatting sqref="Q28:AC32">
    <cfRule type="cellIs" dxfId="3" priority="4" operator="lessThan">
      <formula>0.05</formula>
    </cfRule>
  </conditionalFormatting>
  <conditionalFormatting sqref="Q28:AC32">
    <cfRule type="cellIs" dxfId="2" priority="3" operator="between">
      <formula>0.05</formula>
      <formula>0.1</formula>
    </cfRule>
  </conditionalFormatting>
  <conditionalFormatting sqref="Q53:AC57">
    <cfRule type="cellIs" dxfId="1" priority="2" operator="lessThan">
      <formula>0.05</formula>
    </cfRule>
  </conditionalFormatting>
  <conditionalFormatting sqref="Q53:AC57">
    <cfRule type="cellIs" dxfId="0" priority="1" operator="between">
      <formula>0.05</formula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by_repeat_type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liewy</dc:creator>
  <cp:lastModifiedBy>Javier Rodriguez-Casariego</cp:lastModifiedBy>
  <dcterms:created xsi:type="dcterms:W3CDTF">2018-06-05T06:36:14Z</dcterms:created>
  <dcterms:modified xsi:type="dcterms:W3CDTF">2021-03-05T16:05:07Z</dcterms:modified>
</cp:coreProperties>
</file>