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ko\UJEP\ZZD\"/>
    </mc:Choice>
  </mc:AlternateContent>
  <xr:revisionPtr revIDLastSave="0" documentId="13_ncr:1_{5E2C2AFB-B8EF-4C75-9C01-459AC67FCD37}" xr6:coauthVersionLast="47" xr6:coauthVersionMax="47" xr10:uidLastSave="{00000000-0000-0000-0000-000000000000}"/>
  <bookViews>
    <workbookView xWindow="-120" yWindow="-120" windowWidth="29040" windowHeight="15720" firstSheet="1" activeTab="9" xr2:uid="{BB5187A4-8962-4845-A5D1-9F283AE9B656}"/>
  </bookViews>
  <sheets>
    <sheet name="Radimský" sheetId="1" r:id="rId1"/>
    <sheet name="Podmíněné formátování" sheetId="4" r:id="rId2"/>
    <sheet name="Automatický filtr" sheetId="3" r:id="rId3"/>
    <sheet name="Rozšířený filtr" sheetId="5" r:id="rId4"/>
    <sheet name="Logické funkce" sheetId="7" r:id="rId5"/>
    <sheet name="Souhrny" sheetId="8" r:id="rId6"/>
    <sheet name="Skupiny" sheetId="10" r:id="rId7"/>
    <sheet name="Když" sheetId="11" r:id="rId8"/>
    <sheet name="Řazení" sheetId="12" r:id="rId9"/>
    <sheet name="VYHLEDAT" sheetId="14" r:id="rId10"/>
  </sheets>
  <definedNames>
    <definedName name="_xlnm._FilterDatabase" localSheetId="2" hidden="1">'Automatický filtr'!$C$2:$C$20</definedName>
    <definedName name="_xlnm._FilterDatabase" localSheetId="3" hidden="1">'Rozšířený filtr'!$A$4:$G$22</definedName>
    <definedName name="_xlnm.Criteria" localSheetId="3">'Rozšířený filtr'!$C$1:$E$3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4" l="1"/>
  <c r="B24" i="14"/>
  <c r="E5" i="11"/>
  <c r="E6" i="11"/>
  <c r="E7" i="11"/>
  <c r="E8" i="11"/>
  <c r="E9" i="11"/>
  <c r="E10" i="11"/>
  <c r="E11" i="11"/>
  <c r="E12" i="11"/>
  <c r="E4" i="11"/>
  <c r="B19" i="10"/>
  <c r="B15" i="10"/>
  <c r="B11" i="10"/>
  <c r="B7" i="10"/>
  <c r="F34" i="8"/>
  <c r="E34" i="8"/>
  <c r="F31" i="8"/>
  <c r="E31" i="8"/>
  <c r="F29" i="8"/>
  <c r="E29" i="8"/>
  <c r="F26" i="8"/>
  <c r="E26" i="8"/>
  <c r="F23" i="8"/>
  <c r="E23" i="8"/>
  <c r="F20" i="8"/>
  <c r="F24" i="8" s="1"/>
  <c r="E20" i="8"/>
  <c r="F18" i="8"/>
  <c r="E18" i="8"/>
  <c r="F14" i="8"/>
  <c r="E14" i="8"/>
  <c r="F12" i="8"/>
  <c r="E12" i="8"/>
  <c r="F9" i="8"/>
  <c r="E9" i="8"/>
  <c r="E15" i="8" s="1"/>
  <c r="F5" i="8"/>
  <c r="E5" i="8"/>
  <c r="F15" i="8"/>
  <c r="F6" i="8"/>
  <c r="E6" i="8"/>
  <c r="A4" i="7"/>
  <c r="A2" i="7"/>
  <c r="E24" i="3"/>
  <c r="E22" i="3"/>
  <c r="E25" i="3"/>
  <c r="B20" i="10" l="1"/>
  <c r="E35" i="8"/>
  <c r="E24" i="8"/>
  <c r="E36" i="8" s="1"/>
  <c r="F35" i="8"/>
  <c r="F36" i="8"/>
</calcChain>
</file>

<file path=xl/sharedStrings.xml><?xml version="1.0" encoding="utf-8"?>
<sst xmlns="http://schemas.openxmlformats.org/spreadsheetml/2006/main" count="568" uniqueCount="141">
  <si>
    <t>Inventární číslo</t>
  </si>
  <si>
    <t>Název majetku</t>
  </si>
  <si>
    <t>Provoz</t>
  </si>
  <si>
    <t>Středisko</t>
  </si>
  <si>
    <t>Pořizovací cena</t>
  </si>
  <si>
    <t>Zůstatková cena</t>
  </si>
  <si>
    <t>Datum zařazení</t>
  </si>
  <si>
    <t>Mikrobus Renault</t>
  </si>
  <si>
    <t>A</t>
  </si>
  <si>
    <t>B</t>
  </si>
  <si>
    <t>D</t>
  </si>
  <si>
    <t>C</t>
  </si>
  <si>
    <t>Notebook</t>
  </si>
  <si>
    <t>Kopírovací stroj</t>
  </si>
  <si>
    <t>Avia valník</t>
  </si>
  <si>
    <t>Monitor</t>
  </si>
  <si>
    <t>Trafostanice</t>
  </si>
  <si>
    <t>Nastřelovací pistole</t>
  </si>
  <si>
    <t>Kompresor pojízdný</t>
  </si>
  <si>
    <t>Automobil Renault</t>
  </si>
  <si>
    <t>Mobilní telefon Nokia</t>
  </si>
  <si>
    <t>Čistící zařízení</t>
  </si>
  <si>
    <t>Vysokozdvižný vozík</t>
  </si>
  <si>
    <t>Jeřáb portálový</t>
  </si>
  <si>
    <t>Stolová pila</t>
  </si>
  <si>
    <t>Lešení Haki</t>
  </si>
  <si>
    <t>Svářečka</t>
  </si>
  <si>
    <t>A02</t>
  </si>
  <si>
    <t>B01</t>
  </si>
  <si>
    <t>D01</t>
  </si>
  <si>
    <t>C01</t>
  </si>
  <si>
    <t>B10</t>
  </si>
  <si>
    <t>D10</t>
  </si>
  <si>
    <t>B40</t>
  </si>
  <si>
    <t>D20</t>
  </si>
  <si>
    <t>D30</t>
  </si>
  <si>
    <t>C20</t>
  </si>
  <si>
    <t>C30</t>
  </si>
  <si>
    <t>03754</t>
  </si>
  <si>
    <t>03768</t>
  </si>
  <si>
    <t>03666</t>
  </si>
  <si>
    <t>04207</t>
  </si>
  <si>
    <t>03769</t>
  </si>
  <si>
    <t>04128</t>
  </si>
  <si>
    <t>04242</t>
  </si>
  <si>
    <t>03879</t>
  </si>
  <si>
    <t>04233</t>
  </si>
  <si>
    <t>03937</t>
  </si>
  <si>
    <t>04124</t>
  </si>
  <si>
    <t>04035</t>
  </si>
  <si>
    <t>04127</t>
  </si>
  <si>
    <t>04187</t>
  </si>
  <si>
    <t>04006</t>
  </si>
  <si>
    <t>04201</t>
  </si>
  <si>
    <t>03777</t>
  </si>
  <si>
    <t>03959</t>
  </si>
  <si>
    <t>Součet pomocí funkce SUMA</t>
  </si>
  <si>
    <t>Součet za provoz D z porizovaci ceny bez filtru</t>
  </si>
  <si>
    <t>Součet za provoz D z porizovaci ceny pomoci filtru</t>
  </si>
  <si>
    <t>Použít rozšířený filtr pro zobrazení provozu C a D s pořizovací cenou C &gt; 40000 Kč a D &gt; 400000 Kč</t>
  </si>
  <si>
    <t>&gt;40000</t>
  </si>
  <si>
    <t>&gt;400000</t>
  </si>
  <si>
    <t>Funkce A</t>
  </si>
  <si>
    <t>Funkce NE</t>
  </si>
  <si>
    <t>Funkce NEBO</t>
  </si>
  <si>
    <t>Funkce NEPRAVDA</t>
  </si>
  <si>
    <t>Funkce PRAVDA</t>
  </si>
  <si>
    <t>Funkce XOR</t>
  </si>
  <si>
    <t>Funkce IFERROR</t>
  </si>
  <si>
    <t>A Celkem</t>
  </si>
  <si>
    <t>B Celkem</t>
  </si>
  <si>
    <t>C Celkem</t>
  </si>
  <si>
    <t>D Celkem</t>
  </si>
  <si>
    <t>Celkový součet</t>
  </si>
  <si>
    <t>A02 Celkem</t>
  </si>
  <si>
    <t>B01 Celkem</t>
  </si>
  <si>
    <t>B10 Celkem</t>
  </si>
  <si>
    <t>B40 Celkem</t>
  </si>
  <si>
    <t>C01 Celkem</t>
  </si>
  <si>
    <t>C20 Celkem</t>
  </si>
  <si>
    <t>C30 Celkem</t>
  </si>
  <si>
    <t>D01 Celkem</t>
  </si>
  <si>
    <t>D10 Celkem</t>
  </si>
  <si>
    <t>D20 Celkem</t>
  </si>
  <si>
    <t>D30 Celkem</t>
  </si>
  <si>
    <t>Měsíc</t>
  </si>
  <si>
    <t>Přijmy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</si>
  <si>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</si>
  <si>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</si>
  <si>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</si>
  <si>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</si>
  <si>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</si>
  <si>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</si>
  <si>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</si>
  <si>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</si>
  <si>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</si>
  <si>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</si>
  <si>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</si>
  <si>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</si>
  <si>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I. Čtvrtletí</t>
  </si>
  <si>
    <t>II. Čtvrtletí</t>
  </si>
  <si>
    <t>III. Čtvrtletí</t>
  </si>
  <si>
    <t>IV. Čtvrtletí</t>
  </si>
  <si>
    <t>Celkem</t>
  </si>
  <si>
    <t>Minimální počet bodů</t>
  </si>
  <si>
    <t>Přijmení</t>
  </si>
  <si>
    <t>Jméno</t>
  </si>
  <si>
    <t>Dvořák</t>
  </si>
  <si>
    <t>Tomáš</t>
  </si>
  <si>
    <t>Hniličková</t>
  </si>
  <si>
    <t>Jana</t>
  </si>
  <si>
    <t>Jandová</t>
  </si>
  <si>
    <t>Markéta</t>
  </si>
  <si>
    <t>Konečný</t>
  </si>
  <si>
    <t>Roman</t>
  </si>
  <si>
    <t>Kovářová</t>
  </si>
  <si>
    <t>Marie</t>
  </si>
  <si>
    <t>Krajičková</t>
  </si>
  <si>
    <t>Radka</t>
  </si>
  <si>
    <t>Králová</t>
  </si>
  <si>
    <t>Lucie</t>
  </si>
  <si>
    <t>Novák</t>
  </si>
  <si>
    <t>Petr</t>
  </si>
  <si>
    <t>Nováková</t>
  </si>
  <si>
    <t>Alena</t>
  </si>
  <si>
    <t>Počet Bodů</t>
  </si>
  <si>
    <t>Výsledek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</si>
  <si>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</si>
  <si>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</si>
  <si>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</si>
  <si>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</si>
  <si>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</si>
  <si>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</si>
  <si>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</si>
  <si>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</si>
  <si>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</si>
  <si>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</si>
  <si>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</si>
  <si>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</si>
  <si>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SVYHLEDAT</t>
  </si>
  <si>
    <t>VVYHLEDAT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</si>
</sst>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Kč&quot;;\-#,##0.00\ &quot;Kč&quot;"/>
    <numFmt numFmtId="42" formatCode="_-* #,##0\ &quot;Kč&quot;_-;\-* #,##0\ &quot;Kč&quot;_-;_-* &quot;-&quot;\ &quot;Kč&quot;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7B72-E7E7-4AA8-A65D-1E3538D2D6B0}">
  <dimension ref="A2:H20"/>
  <sheetViews>
    <sheetView workbookViewId="0">
      <selection activeCell="B24" sqref="B24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2851562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16B3-504C-44F7-8117-58643DC8D25E}">
  <dimension ref="A2:H26"/>
  <sheetViews>
    <sheetView tabSelected="1" workbookViewId="0">
      <selection activeCell="R2" sqref="R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2851562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3" spans="1:7" x14ac:dyDescent="0.25">
      <c r="B23" s="8" t="s">
        <v>139</v>
      </c>
    </row>
    <row r="24" spans="1:7" x14ac:dyDescent="0.25">
      <c r="A24" s="6" t="s">
        <v>45</v>
      </c>
      <c r="B24" t="str">
        <f>VLOOKUP(A24,A2:G20,2,FALSE)</f>
        <v>Nastřelovací pistole</v>
      </c>
    </row>
    <row r="25" spans="1:7" x14ac:dyDescent="0.25">
      <c r="B25" s="8" t="s">
        <v>140</v>
      </c>
    </row>
    <row r="26" spans="1:7" x14ac:dyDescent="0.25">
      <c r="A26" s="6" t="s">
        <v>45</v>
      </c>
      <c r="B26" t="e">
        <f>HLOOKUP(A26,A2:G20,2,FALSE)</f>
        <v>#N/A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59E-7C5A-47FC-9891-211667559CB6}">
  <dimension ref="A2:H20"/>
  <sheetViews>
    <sheetView workbookViewId="0">
      <selection activeCell="F33" sqref="F33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2851562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conditionalFormatting sqref="E3:E20">
    <cfRule type="cellIs" dxfId="0" priority="1" operator="greaterThan">
      <formula>100000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1612-8E04-4080-A123-D7C6C723270A}">
  <sheetPr filterMode="1"/>
  <dimension ref="A2:H25"/>
  <sheetViews>
    <sheetView workbookViewId="0">
      <selection activeCell="E22" sqref="E2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2.710937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hidden="1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hidden="1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hidden="1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794245</v>
      </c>
      <c r="F6" s="4">
        <v>463309.58</v>
      </c>
      <c r="G6" s="2">
        <v>35977</v>
      </c>
    </row>
    <row r="7" spans="1:8" hidden="1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hidden="1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hidden="1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hidden="1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hidden="1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hidden="1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hidden="1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hidden="1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hidden="1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2" spans="1:7" x14ac:dyDescent="0.25">
      <c r="A22" s="6" t="s">
        <v>57</v>
      </c>
      <c r="E22" s="1">
        <f>SUMIFS(E3:E20,C3:C20,"D")</f>
        <v>1646063</v>
      </c>
    </row>
    <row r="24" spans="1:7" x14ac:dyDescent="0.25">
      <c r="A24" t="s">
        <v>58</v>
      </c>
      <c r="E24" s="1">
        <f>SUBTOTAL(9, E3:E20)</f>
        <v>1646063</v>
      </c>
    </row>
    <row r="25" spans="1:7" x14ac:dyDescent="0.25">
      <c r="A25" t="s">
        <v>56</v>
      </c>
      <c r="E25" s="1">
        <f>SUM(E3:E20)</f>
        <v>3042373</v>
      </c>
    </row>
  </sheetData>
  <autoFilter ref="C2:C20" xr:uid="{A31AF510-62C0-468C-BE61-0141717C7837}">
    <filterColumn colId="0">
      <filters>
        <filter val="D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E49-C796-4CD4-9E03-9A94E13A06BF}">
  <sheetPr filterMode="1"/>
  <dimension ref="A1:H25"/>
  <sheetViews>
    <sheetView workbookViewId="0">
      <selection activeCell="J24" sqref="J24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42578125" customWidth="1"/>
    <col min="6" max="6" width="17" customWidth="1"/>
    <col min="7" max="7" width="10.140625" bestFit="1" customWidth="1"/>
  </cols>
  <sheetData>
    <row r="1" spans="1:8" ht="16.5" thickTop="1" thickBot="1" x14ac:dyDescent="0.3">
      <c r="C1" s="7" t="s">
        <v>2</v>
      </c>
      <c r="D1" s="7" t="s">
        <v>2</v>
      </c>
      <c r="E1" s="7" t="s">
        <v>4</v>
      </c>
    </row>
    <row r="2" spans="1:8" ht="15.75" thickTop="1" x14ac:dyDescent="0.25">
      <c r="C2" t="s">
        <v>11</v>
      </c>
      <c r="E2" t="s">
        <v>60</v>
      </c>
    </row>
    <row r="3" spans="1:8" x14ac:dyDescent="0.25">
      <c r="D3" t="s">
        <v>10</v>
      </c>
      <c r="E3" t="s">
        <v>61</v>
      </c>
    </row>
    <row r="4" spans="1:8" ht="28.5" customHeigh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3"/>
    </row>
    <row r="5" spans="1:8" hidden="1" x14ac:dyDescent="0.25">
      <c r="A5" s="6" t="s">
        <v>38</v>
      </c>
      <c r="B5" t="s">
        <v>7</v>
      </c>
      <c r="C5" t="s">
        <v>8</v>
      </c>
      <c r="D5" t="s">
        <v>27</v>
      </c>
      <c r="E5" s="1">
        <v>492800</v>
      </c>
      <c r="F5" s="4">
        <v>0</v>
      </c>
      <c r="G5" s="2">
        <v>35477</v>
      </c>
    </row>
    <row r="6" spans="1:8" hidden="1" x14ac:dyDescent="0.25">
      <c r="A6" s="6" t="s">
        <v>39</v>
      </c>
      <c r="B6" t="s">
        <v>12</v>
      </c>
      <c r="C6" t="s">
        <v>8</v>
      </c>
      <c r="D6" t="s">
        <v>27</v>
      </c>
      <c r="E6" s="1">
        <v>63944</v>
      </c>
      <c r="F6" s="4">
        <v>0</v>
      </c>
      <c r="G6" s="2">
        <v>35512</v>
      </c>
    </row>
    <row r="7" spans="1:8" hidden="1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x14ac:dyDescent="0.25">
      <c r="A8" s="6" t="s">
        <v>41</v>
      </c>
      <c r="B8" t="s">
        <v>14</v>
      </c>
      <c r="C8" t="s">
        <v>10</v>
      </c>
      <c r="D8" t="s">
        <v>32</v>
      </c>
      <c r="E8" s="1">
        <v>764245</v>
      </c>
      <c r="F8" s="4">
        <v>463309.58</v>
      </c>
      <c r="G8" s="2">
        <v>35977</v>
      </c>
    </row>
    <row r="9" spans="1:8" hidden="1" x14ac:dyDescent="0.25">
      <c r="A9" s="6" t="s">
        <v>42</v>
      </c>
      <c r="B9" t="s">
        <v>12</v>
      </c>
      <c r="C9" t="s">
        <v>9</v>
      </c>
      <c r="D9" t="s">
        <v>28</v>
      </c>
      <c r="E9" s="1">
        <v>54612</v>
      </c>
      <c r="F9" s="4">
        <v>0</v>
      </c>
      <c r="G9" s="2">
        <v>35977</v>
      </c>
    </row>
    <row r="10" spans="1:8" hidden="1" x14ac:dyDescent="0.25">
      <c r="A10" s="6" t="s">
        <v>43</v>
      </c>
      <c r="B10" t="s">
        <v>15</v>
      </c>
      <c r="C10" t="s">
        <v>10</v>
      </c>
      <c r="D10" t="s">
        <v>29</v>
      </c>
      <c r="E10" s="1">
        <v>17500</v>
      </c>
      <c r="F10" s="4">
        <v>0</v>
      </c>
      <c r="G10" s="2">
        <v>35977</v>
      </c>
    </row>
    <row r="11" spans="1:8" hidden="1" x14ac:dyDescent="0.25">
      <c r="A11" s="6" t="s">
        <v>44</v>
      </c>
      <c r="B11" t="s">
        <v>16</v>
      </c>
      <c r="C11" t="s">
        <v>10</v>
      </c>
      <c r="D11" t="s">
        <v>32</v>
      </c>
      <c r="E11" s="1">
        <v>147000</v>
      </c>
      <c r="F11" s="4">
        <v>126583.33</v>
      </c>
      <c r="G11" s="2">
        <v>36321</v>
      </c>
    </row>
    <row r="12" spans="1:8" hidden="1" x14ac:dyDescent="0.25">
      <c r="A12" s="6" t="s">
        <v>45</v>
      </c>
      <c r="B12" t="s">
        <v>17</v>
      </c>
      <c r="C12" t="s">
        <v>9</v>
      </c>
      <c r="D12" t="s">
        <v>31</v>
      </c>
      <c r="E12" s="1">
        <v>17089</v>
      </c>
      <c r="F12" s="4">
        <v>0</v>
      </c>
      <c r="G12" s="2">
        <v>36325</v>
      </c>
    </row>
    <row r="13" spans="1:8" hidden="1" x14ac:dyDescent="0.25">
      <c r="A13" s="6" t="s">
        <v>46</v>
      </c>
      <c r="B13" t="s">
        <v>18</v>
      </c>
      <c r="C13" t="s">
        <v>9</v>
      </c>
      <c r="D13" t="s">
        <v>31</v>
      </c>
      <c r="E13" s="1">
        <v>53782</v>
      </c>
      <c r="F13" s="4">
        <v>43025.599999999999</v>
      </c>
      <c r="G13" s="2">
        <v>36411</v>
      </c>
    </row>
    <row r="14" spans="1:8" hidden="1" x14ac:dyDescent="0.25">
      <c r="A14" s="6" t="s">
        <v>47</v>
      </c>
      <c r="B14" t="s">
        <v>19</v>
      </c>
      <c r="C14" t="s">
        <v>9</v>
      </c>
      <c r="D14" t="s">
        <v>33</v>
      </c>
      <c r="E14" s="1">
        <v>380000</v>
      </c>
      <c r="F14" s="4">
        <v>98958.33</v>
      </c>
      <c r="G14" s="2">
        <v>36434</v>
      </c>
    </row>
    <row r="15" spans="1:8" x14ac:dyDescent="0.25">
      <c r="A15" s="6" t="s">
        <v>48</v>
      </c>
      <c r="B15" t="s">
        <v>20</v>
      </c>
      <c r="C15" t="s">
        <v>11</v>
      </c>
      <c r="D15" t="s">
        <v>30</v>
      </c>
      <c r="E15" s="1">
        <v>54740</v>
      </c>
      <c r="F15" s="4">
        <v>0</v>
      </c>
      <c r="G15" s="2">
        <v>36493</v>
      </c>
    </row>
    <row r="16" spans="1:8" hidden="1" x14ac:dyDescent="0.25">
      <c r="A16" s="6" t="s">
        <v>49</v>
      </c>
      <c r="B16" t="s">
        <v>21</v>
      </c>
      <c r="C16" t="s">
        <v>10</v>
      </c>
      <c r="D16" t="s">
        <v>34</v>
      </c>
      <c r="E16" s="1">
        <v>22128</v>
      </c>
      <c r="F16" s="4">
        <v>0</v>
      </c>
      <c r="G16" s="2">
        <v>36506</v>
      </c>
    </row>
    <row r="17" spans="1:7" hidden="1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x14ac:dyDescent="0.25">
      <c r="A18" s="6" t="s">
        <v>51</v>
      </c>
      <c r="B18" t="s">
        <v>22</v>
      </c>
      <c r="C18" t="s">
        <v>10</v>
      </c>
      <c r="D18" t="s">
        <v>35</v>
      </c>
      <c r="E18" s="1">
        <v>628300</v>
      </c>
      <c r="F18" s="4">
        <v>346873.96</v>
      </c>
      <c r="G18" s="2">
        <v>36705</v>
      </c>
    </row>
    <row r="19" spans="1:7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hidden="1" x14ac:dyDescent="0.25">
      <c r="A20" s="6" t="s">
        <v>53</v>
      </c>
      <c r="B20" t="s">
        <v>24</v>
      </c>
      <c r="C20" t="s">
        <v>10</v>
      </c>
      <c r="D20" t="s">
        <v>35</v>
      </c>
      <c r="E20" s="1">
        <v>36890</v>
      </c>
      <c r="F20" s="4">
        <v>5379.79</v>
      </c>
      <c r="G20" s="2">
        <v>37129</v>
      </c>
    </row>
    <row r="21" spans="1:7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hidden="1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5" spans="1:7" x14ac:dyDescent="0.25">
      <c r="A25" s="6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5108-5032-42D1-9810-32D2F4139493}">
  <dimension ref="A1:E11"/>
  <sheetViews>
    <sheetView workbookViewId="0">
      <selection activeCell="A6" sqref="A6"/>
    </sheetView>
  </sheetViews>
  <sheetFormatPr defaultRowHeight="15" x14ac:dyDescent="0.25"/>
  <cols>
    <col min="1" max="1" width="17.85546875" bestFit="1" customWidth="1"/>
    <col min="5" max="5" width="15.28515625" bestFit="1" customWidth="1"/>
  </cols>
  <sheetData>
    <row r="1" spans="1:5" x14ac:dyDescent="0.25">
      <c r="A1" t="s">
        <v>62</v>
      </c>
      <c r="E1" t="s">
        <v>68</v>
      </c>
    </row>
    <row r="2" spans="1:5" x14ac:dyDescent="0.25">
      <c r="A2" t="b">
        <f>AND(TRUE,FALSE)</f>
        <v>0</v>
      </c>
    </row>
    <row r="3" spans="1:5" x14ac:dyDescent="0.25">
      <c r="A3" t="s">
        <v>63</v>
      </c>
    </row>
    <row r="4" spans="1:5" x14ac:dyDescent="0.25">
      <c r="A4" t="b">
        <f>NOT(TRUE)</f>
        <v>0</v>
      </c>
    </row>
    <row r="5" spans="1:5" x14ac:dyDescent="0.25">
      <c r="A5" t="s">
        <v>64</v>
      </c>
    </row>
    <row r="7" spans="1:5" x14ac:dyDescent="0.25">
      <c r="A7" t="s">
        <v>65</v>
      </c>
    </row>
    <row r="9" spans="1:5" x14ac:dyDescent="0.25">
      <c r="A9" t="s">
        <v>66</v>
      </c>
    </row>
    <row r="11" spans="1:5" x14ac:dyDescent="0.25">
      <c r="A11" t="s">
        <v>67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C736-5165-40D6-88CD-FE551130E7FE}">
  <dimension ref="A2:H36"/>
  <sheetViews>
    <sheetView workbookViewId="0">
      <selection activeCell="L6" sqref="L6"/>
    </sheetView>
  </sheetViews>
  <sheetFormatPr defaultRowHeight="15" outlineLevelRow="3" x14ac:dyDescent="0.25"/>
  <cols>
    <col min="1" max="1" width="14.7109375" bestFit="1" customWidth="1"/>
    <col min="2" max="2" width="20.5703125" bestFit="1" customWidth="1"/>
    <col min="4" max="4" width="11.42578125" bestFit="1" customWidth="1"/>
    <col min="5" max="5" width="14.7109375" bestFit="1" customWidth="1"/>
    <col min="6" max="6" width="15.28515625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outlineLevel="3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outlineLevel="3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outlineLevel="2" x14ac:dyDescent="0.25">
      <c r="A5" s="6"/>
      <c r="D5" s="8" t="s">
        <v>74</v>
      </c>
      <c r="E5" s="1">
        <f>SUBTOTAL(9,E3:E4)</f>
        <v>556744</v>
      </c>
      <c r="F5" s="4">
        <f>SUBTOTAL(9,F3:F4)</f>
        <v>0</v>
      </c>
      <c r="G5" s="2"/>
    </row>
    <row r="6" spans="1:8" outlineLevel="1" x14ac:dyDescent="0.25">
      <c r="A6" s="6"/>
      <c r="C6" s="8" t="s">
        <v>69</v>
      </c>
      <c r="E6" s="1">
        <f>SUBTOTAL(9,E3:E4)</f>
        <v>556744</v>
      </c>
      <c r="F6" s="4">
        <f>SUBTOTAL(9,F3:F4)</f>
        <v>0</v>
      </c>
      <c r="G6" s="2"/>
    </row>
    <row r="7" spans="1:8" outlineLevel="3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outlineLevel="3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outlineLevel="2" x14ac:dyDescent="0.25">
      <c r="A9" s="6"/>
      <c r="D9" s="8" t="s">
        <v>75</v>
      </c>
      <c r="E9" s="1">
        <f>SUBTOTAL(9,E7:E8)</f>
        <v>87972</v>
      </c>
      <c r="F9" s="4">
        <f>SUBTOTAL(9,F7:F8)</f>
        <v>0</v>
      </c>
      <c r="G9" s="2"/>
    </row>
    <row r="10" spans="1:8" outlineLevel="3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outlineLevel="3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outlineLevel="2" x14ac:dyDescent="0.25">
      <c r="A12" s="6"/>
      <c r="D12" s="8" t="s">
        <v>76</v>
      </c>
      <c r="E12" s="1">
        <f>SUBTOTAL(9,E10:E11)</f>
        <v>70871</v>
      </c>
      <c r="F12" s="4">
        <f>SUBTOTAL(9,F10:F11)</f>
        <v>43025.599999999999</v>
      </c>
      <c r="G12" s="2"/>
    </row>
    <row r="13" spans="1:8" outlineLevel="3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outlineLevel="2" x14ac:dyDescent="0.25">
      <c r="A14" s="6"/>
      <c r="D14" s="8" t="s">
        <v>77</v>
      </c>
      <c r="E14" s="1">
        <f>SUBTOTAL(9,E13:E13)</f>
        <v>380000</v>
      </c>
      <c r="F14" s="4">
        <f>SUBTOTAL(9,F13:F13)</f>
        <v>98958.33</v>
      </c>
      <c r="G14" s="2"/>
    </row>
    <row r="15" spans="1:8" outlineLevel="1" x14ac:dyDescent="0.25">
      <c r="A15" s="6"/>
      <c r="C15" s="8" t="s">
        <v>70</v>
      </c>
      <c r="E15" s="1">
        <f>SUBTOTAL(9,E7:E13)</f>
        <v>538843</v>
      </c>
      <c r="F15" s="4">
        <f>SUBTOTAL(9,F7:F13)</f>
        <v>141983.93</v>
      </c>
      <c r="G15" s="2"/>
    </row>
    <row r="16" spans="1:8" outlineLevel="3" x14ac:dyDescent="0.25">
      <c r="A16" s="6" t="s">
        <v>48</v>
      </c>
      <c r="B16" t="s">
        <v>20</v>
      </c>
      <c r="C16" t="s">
        <v>11</v>
      </c>
      <c r="D16" t="s">
        <v>30</v>
      </c>
      <c r="E16" s="1">
        <v>54740</v>
      </c>
      <c r="F16" s="4">
        <v>0</v>
      </c>
      <c r="G16" s="2">
        <v>36493</v>
      </c>
    </row>
    <row r="17" spans="1:7" outlineLevel="3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outlineLevel="2" x14ac:dyDescent="0.25">
      <c r="A18" s="6"/>
      <c r="D18" s="8" t="s">
        <v>78</v>
      </c>
      <c r="E18" s="1">
        <f>SUBTOTAL(9,E16:E17)</f>
        <v>72240</v>
      </c>
      <c r="F18" s="4">
        <f>SUBTOTAL(9,F16:F17)</f>
        <v>0</v>
      </c>
      <c r="G18" s="2"/>
    </row>
    <row r="19" spans="1:7" outlineLevel="3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outlineLevel="2" x14ac:dyDescent="0.25">
      <c r="A20" s="6"/>
      <c r="D20" s="8" t="s">
        <v>79</v>
      </c>
      <c r="E20" s="1">
        <f>SUBTOTAL(9,E19:E19)</f>
        <v>165000</v>
      </c>
      <c r="F20" s="4">
        <f>SUBTOTAL(9,F19:F19)</f>
        <v>58437.5</v>
      </c>
      <c r="G20" s="2"/>
    </row>
    <row r="21" spans="1:7" outlineLevel="3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outlineLevel="3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3" spans="1:7" outlineLevel="2" x14ac:dyDescent="0.25">
      <c r="A23" s="6"/>
      <c r="D23" s="8" t="s">
        <v>80</v>
      </c>
      <c r="E23" s="1">
        <f>SUBTOTAL(9,E21:E22)</f>
        <v>63483</v>
      </c>
      <c r="F23" s="4">
        <f>SUBTOTAL(9,F21:F22)</f>
        <v>8462.41</v>
      </c>
      <c r="G23" s="2"/>
    </row>
    <row r="24" spans="1:7" outlineLevel="1" x14ac:dyDescent="0.25">
      <c r="A24" s="6"/>
      <c r="C24" s="8" t="s">
        <v>71</v>
      </c>
      <c r="E24" s="1">
        <f>SUBTOTAL(9,E16:E22)</f>
        <v>300723</v>
      </c>
      <c r="F24" s="4">
        <f>SUBTOTAL(9,F16:F22)</f>
        <v>66899.91</v>
      </c>
      <c r="G24" s="2"/>
    </row>
    <row r="25" spans="1:7" outlineLevel="3" x14ac:dyDescent="0.25">
      <c r="A25" s="6" t="s">
        <v>43</v>
      </c>
      <c r="B25" t="s">
        <v>15</v>
      </c>
      <c r="C25" t="s">
        <v>10</v>
      </c>
      <c r="D25" t="s">
        <v>29</v>
      </c>
      <c r="E25" s="1">
        <v>17500</v>
      </c>
      <c r="F25" s="4">
        <v>0</v>
      </c>
      <c r="G25" s="2">
        <v>35977</v>
      </c>
    </row>
    <row r="26" spans="1:7" outlineLevel="2" x14ac:dyDescent="0.25">
      <c r="A26" s="6"/>
      <c r="D26" s="8" t="s">
        <v>81</v>
      </c>
      <c r="E26" s="1">
        <f>SUBTOTAL(9,E25:E25)</f>
        <v>17500</v>
      </c>
      <c r="F26" s="4">
        <f>SUBTOTAL(9,F25:F25)</f>
        <v>0</v>
      </c>
      <c r="G26" s="2"/>
    </row>
    <row r="27" spans="1:7" outlineLevel="3" x14ac:dyDescent="0.25">
      <c r="A27" s="6" t="s">
        <v>41</v>
      </c>
      <c r="B27" t="s">
        <v>14</v>
      </c>
      <c r="C27" t="s">
        <v>10</v>
      </c>
      <c r="D27" t="s">
        <v>32</v>
      </c>
      <c r="E27" s="1">
        <v>764245</v>
      </c>
      <c r="F27" s="4">
        <v>463309.58</v>
      </c>
      <c r="G27" s="2">
        <v>35977</v>
      </c>
    </row>
    <row r="28" spans="1:7" outlineLevel="3" x14ac:dyDescent="0.25">
      <c r="A28" s="6" t="s">
        <v>44</v>
      </c>
      <c r="B28" t="s">
        <v>16</v>
      </c>
      <c r="C28" t="s">
        <v>10</v>
      </c>
      <c r="D28" t="s">
        <v>32</v>
      </c>
      <c r="E28" s="1">
        <v>147000</v>
      </c>
      <c r="F28" s="4">
        <v>126583.33</v>
      </c>
      <c r="G28" s="2">
        <v>36321</v>
      </c>
    </row>
    <row r="29" spans="1:7" outlineLevel="2" x14ac:dyDescent="0.25">
      <c r="A29" s="6"/>
      <c r="D29" s="8" t="s">
        <v>82</v>
      </c>
      <c r="E29" s="1">
        <f>SUBTOTAL(9,E27:E28)</f>
        <v>911245</v>
      </c>
      <c r="F29" s="4">
        <f>SUBTOTAL(9,F27:F28)</f>
        <v>589892.91</v>
      </c>
      <c r="G29" s="2"/>
    </row>
    <row r="30" spans="1:7" outlineLevel="3" x14ac:dyDescent="0.25">
      <c r="A30" s="6" t="s">
        <v>49</v>
      </c>
      <c r="B30" t="s">
        <v>21</v>
      </c>
      <c r="C30" t="s">
        <v>10</v>
      </c>
      <c r="D30" t="s">
        <v>34</v>
      </c>
      <c r="E30" s="1">
        <v>22128</v>
      </c>
      <c r="F30" s="4">
        <v>0</v>
      </c>
      <c r="G30" s="2">
        <v>36506</v>
      </c>
    </row>
    <row r="31" spans="1:7" outlineLevel="2" x14ac:dyDescent="0.25">
      <c r="A31" s="6"/>
      <c r="D31" s="8" t="s">
        <v>83</v>
      </c>
      <c r="E31" s="1">
        <f>SUBTOTAL(9,E30:E30)</f>
        <v>22128</v>
      </c>
      <c r="F31" s="4">
        <f>SUBTOTAL(9,F30:F30)</f>
        <v>0</v>
      </c>
      <c r="G31" s="2"/>
    </row>
    <row r="32" spans="1:7" outlineLevel="3" x14ac:dyDescent="0.25">
      <c r="A32" s="6" t="s">
        <v>51</v>
      </c>
      <c r="B32" t="s">
        <v>22</v>
      </c>
      <c r="C32" t="s">
        <v>10</v>
      </c>
      <c r="D32" t="s">
        <v>35</v>
      </c>
      <c r="E32" s="1">
        <v>628300</v>
      </c>
      <c r="F32" s="4">
        <v>346873.96</v>
      </c>
      <c r="G32" s="2">
        <v>36705</v>
      </c>
    </row>
    <row r="33" spans="1:7" outlineLevel="3" x14ac:dyDescent="0.25">
      <c r="A33" s="6" t="s">
        <v>53</v>
      </c>
      <c r="B33" t="s">
        <v>24</v>
      </c>
      <c r="C33" t="s">
        <v>10</v>
      </c>
      <c r="D33" t="s">
        <v>35</v>
      </c>
      <c r="E33" s="1">
        <v>36890</v>
      </c>
      <c r="F33" s="4">
        <v>5379.79</v>
      </c>
      <c r="G33" s="2">
        <v>37129</v>
      </c>
    </row>
    <row r="34" spans="1:7" outlineLevel="2" x14ac:dyDescent="0.25">
      <c r="A34" s="6"/>
      <c r="D34" s="8" t="s">
        <v>84</v>
      </c>
      <c r="E34" s="1">
        <f>SUBTOTAL(9,E32:E33)</f>
        <v>665190</v>
      </c>
      <c r="F34" s="4">
        <f>SUBTOTAL(9,F32:F33)</f>
        <v>352253.75</v>
      </c>
      <c r="G34" s="2"/>
    </row>
    <row r="35" spans="1:7" outlineLevel="1" x14ac:dyDescent="0.25">
      <c r="A35" s="6"/>
      <c r="C35" s="8" t="s">
        <v>72</v>
      </c>
      <c r="E35" s="1">
        <f>SUBTOTAL(9,E25:E33)</f>
        <v>1616063</v>
      </c>
      <c r="F35" s="4">
        <f>SUBTOTAL(9,F25:F33)</f>
        <v>942146.66000000015</v>
      </c>
      <c r="G35" s="2"/>
    </row>
    <row r="36" spans="1:7" x14ac:dyDescent="0.25">
      <c r="A36" s="6"/>
      <c r="C36" s="8" t="s">
        <v>73</v>
      </c>
      <c r="E36" s="1">
        <f>SUBTOTAL(9,E3:E33)</f>
        <v>3012373</v>
      </c>
      <c r="F36" s="4">
        <f>SUBTOTAL(9,F3:F33)</f>
        <v>1151030.5</v>
      </c>
      <c r="G36" s="2"/>
    </row>
  </sheetData>
  <sortState xmlns:xlrd2="http://schemas.microsoft.com/office/spreadsheetml/2017/richdata2" ref="A3:G33">
    <sortCondition ref="C3:C33"/>
    <sortCondition ref="D3:D33"/>
  </sortState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B0D3-2BA6-43AA-B9FF-DEE895B24F5B}">
  <dimension ref="A2:B20"/>
  <sheetViews>
    <sheetView zoomScale="120" zoomScaleNormal="120" workbookViewId="0"/>
  </sheetViews>
  <sheetFormatPr defaultRowHeight="15" outlineLevelRow="1" x14ac:dyDescent="0.25"/>
  <cols>
    <col min="1" max="1" width="11" bestFit="1" customWidth="1"/>
  </cols>
  <sheetData>
    <row r="2" spans="1:2" ht="15.75" thickBot="1" x14ac:dyDescent="0.3"/>
    <row r="3" spans="1:2" ht="15.75" thickBot="1" x14ac:dyDescent="0.3">
      <c r="A3" s="9" t="s">
        <v>85</v>
      </c>
      <c r="B3" s="9" t="s">
        <v>86</v>
      </c>
    </row>
    <row r="4" spans="1:2" outlineLevel="1" x14ac:dyDescent="0.25">
      <c r="A4" t="s">
        <v>87</v>
      </c>
      <c r="B4">
        <v>25310</v>
      </c>
    </row>
    <row r="5" spans="1:2" outlineLevel="1" x14ac:dyDescent="0.25">
      <c r="A5" t="s">
        <v>88</v>
      </c>
      <c r="B5">
        <v>35690</v>
      </c>
    </row>
    <row r="6" spans="1:2" outlineLevel="1" x14ac:dyDescent="0.25">
      <c r="A6" t="s">
        <v>89</v>
      </c>
      <c r="B6">
        <v>17560</v>
      </c>
    </row>
    <row r="7" spans="1:2" x14ac:dyDescent="0.25">
      <c r="A7" t="s">
        <v>99</v>
      </c>
      <c r="B7">
        <f>SUM(B4:B6)</f>
        <v>78560</v>
      </c>
    </row>
    <row r="8" spans="1:2" outlineLevel="1" x14ac:dyDescent="0.25">
      <c r="A8" t="s">
        <v>90</v>
      </c>
      <c r="B8">
        <v>45890</v>
      </c>
    </row>
    <row r="9" spans="1:2" outlineLevel="1" x14ac:dyDescent="0.25">
      <c r="A9" t="s">
        <v>91</v>
      </c>
      <c r="B9">
        <v>38200</v>
      </c>
    </row>
    <row r="10" spans="1:2" outlineLevel="1" x14ac:dyDescent="0.25">
      <c r="A10" t="s">
        <v>92</v>
      </c>
      <c r="B10">
        <v>35610</v>
      </c>
    </row>
    <row r="11" spans="1:2" x14ac:dyDescent="0.25">
      <c r="A11" t="s">
        <v>100</v>
      </c>
      <c r="B11">
        <f>SUM(B8:B10)</f>
        <v>119700</v>
      </c>
    </row>
    <row r="12" spans="1:2" outlineLevel="1" x14ac:dyDescent="0.25">
      <c r="A12" t="s">
        <v>93</v>
      </c>
      <c r="B12">
        <v>41850</v>
      </c>
    </row>
    <row r="13" spans="1:2" outlineLevel="1" x14ac:dyDescent="0.25">
      <c r="A13" t="s">
        <v>94</v>
      </c>
      <c r="B13">
        <v>31780</v>
      </c>
    </row>
    <row r="14" spans="1:2" outlineLevel="1" x14ac:dyDescent="0.25">
      <c r="A14" t="s">
        <v>95</v>
      </c>
      <c r="B14">
        <v>28740</v>
      </c>
    </row>
    <row r="15" spans="1:2" x14ac:dyDescent="0.25">
      <c r="A15" t="s">
        <v>101</v>
      </c>
      <c r="B15">
        <f>SUM(B12:B14)</f>
        <v>102370</v>
      </c>
    </row>
    <row r="16" spans="1:2" outlineLevel="1" x14ac:dyDescent="0.25">
      <c r="A16" t="s">
        <v>96</v>
      </c>
      <c r="B16">
        <v>35690</v>
      </c>
    </row>
    <row r="17" spans="1:2" outlineLevel="1" x14ac:dyDescent="0.25">
      <c r="A17" t="s">
        <v>97</v>
      </c>
      <c r="B17">
        <v>41270</v>
      </c>
    </row>
    <row r="18" spans="1:2" outlineLevel="1" x14ac:dyDescent="0.25">
      <c r="A18" t="s">
        <v>98</v>
      </c>
      <c r="B18">
        <v>27900</v>
      </c>
    </row>
    <row r="19" spans="1:2" x14ac:dyDescent="0.25">
      <c r="A19" t="s">
        <v>102</v>
      </c>
      <c r="B19">
        <f>SUM(B16:B18)</f>
        <v>104860</v>
      </c>
    </row>
    <row r="20" spans="1:2" x14ac:dyDescent="0.25">
      <c r="A20" t="s">
        <v>103</v>
      </c>
      <c r="B20">
        <f>SUM(B19,B15,B11,B7)</f>
        <v>405490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6F11-2C17-420A-AD5D-DB9F0E74A254}">
  <dimension ref="B1:E13"/>
  <sheetViews>
    <sheetView workbookViewId="0">
      <selection activeCell="H23" sqref="H23"/>
    </sheetView>
  </sheetViews>
  <sheetFormatPr defaultRowHeight="15" x14ac:dyDescent="0.25"/>
  <cols>
    <col min="2" max="2" width="12.7109375" customWidth="1"/>
    <col min="4" max="4" width="11" bestFit="1" customWidth="1"/>
  </cols>
  <sheetData>
    <row r="1" spans="2:5" ht="15.75" thickBot="1" x14ac:dyDescent="0.3"/>
    <row r="2" spans="2:5" ht="16.5" thickTop="1" thickBot="1" x14ac:dyDescent="0.3">
      <c r="B2" s="20" t="s">
        <v>104</v>
      </c>
      <c r="C2" s="20"/>
      <c r="D2" s="20">
        <v>50</v>
      </c>
      <c r="E2" s="20"/>
    </row>
    <row r="3" spans="2:5" ht="16.5" thickTop="1" thickBot="1" x14ac:dyDescent="0.3">
      <c r="B3" s="19" t="s">
        <v>105</v>
      </c>
      <c r="C3" s="19" t="s">
        <v>106</v>
      </c>
      <c r="D3" s="19" t="s">
        <v>125</v>
      </c>
      <c r="E3" s="19" t="s">
        <v>126</v>
      </c>
    </row>
    <row r="4" spans="2:5" ht="15.75" thickTop="1" x14ac:dyDescent="0.25">
      <c r="B4" s="10" t="s">
        <v>107</v>
      </c>
      <c r="C4" s="11" t="s">
        <v>108</v>
      </c>
      <c r="D4" s="11">
        <v>65</v>
      </c>
      <c r="E4" s="12" t="str">
        <f>IF(D4&gt;$D$2,"Splnil","Nesplnil")</f>
        <v>Splnil</v>
      </c>
    </row>
    <row r="5" spans="2:5" x14ac:dyDescent="0.25">
      <c r="B5" s="13" t="s">
        <v>109</v>
      </c>
      <c r="C5" s="14" t="s">
        <v>110</v>
      </c>
      <c r="D5" s="14">
        <v>57</v>
      </c>
      <c r="E5" s="15" t="str">
        <f t="shared" ref="E5:E12" si="0">IF(D5&gt;$D$2,"Splnil","Nesplnil")</f>
        <v>Splnil</v>
      </c>
    </row>
    <row r="6" spans="2:5" x14ac:dyDescent="0.25">
      <c r="B6" s="13" t="s">
        <v>111</v>
      </c>
      <c r="C6" s="14" t="s">
        <v>112</v>
      </c>
      <c r="D6" s="14">
        <v>45</v>
      </c>
      <c r="E6" s="15" t="str">
        <f t="shared" si="0"/>
        <v>Nesplnil</v>
      </c>
    </row>
    <row r="7" spans="2:5" x14ac:dyDescent="0.25">
      <c r="B7" s="13" t="s">
        <v>113</v>
      </c>
      <c r="C7" s="14" t="s">
        <v>114</v>
      </c>
      <c r="D7" s="14">
        <v>43</v>
      </c>
      <c r="E7" s="15" t="str">
        <f t="shared" si="0"/>
        <v>Nesplnil</v>
      </c>
    </row>
    <row r="8" spans="2:5" x14ac:dyDescent="0.25">
      <c r="B8" s="13" t="s">
        <v>115</v>
      </c>
      <c r="C8" s="14" t="s">
        <v>116</v>
      </c>
      <c r="D8" s="14">
        <v>65</v>
      </c>
      <c r="E8" s="15" t="str">
        <f t="shared" si="0"/>
        <v>Splnil</v>
      </c>
    </row>
    <row r="9" spans="2:5" x14ac:dyDescent="0.25">
      <c r="B9" s="13" t="s">
        <v>117</v>
      </c>
      <c r="C9" s="14" t="s">
        <v>118</v>
      </c>
      <c r="D9" s="14">
        <v>50</v>
      </c>
      <c r="E9" s="15" t="str">
        <f t="shared" si="0"/>
        <v>Nesplnil</v>
      </c>
    </row>
    <row r="10" spans="2:5" x14ac:dyDescent="0.25">
      <c r="B10" s="13" t="s">
        <v>119</v>
      </c>
      <c r="C10" s="14" t="s">
        <v>120</v>
      </c>
      <c r="D10" s="14">
        <v>47</v>
      </c>
      <c r="E10" s="15" t="str">
        <f t="shared" si="0"/>
        <v>Nesplnil</v>
      </c>
    </row>
    <row r="11" spans="2:5" x14ac:dyDescent="0.25">
      <c r="B11" s="13" t="s">
        <v>121</v>
      </c>
      <c r="C11" s="14" t="s">
        <v>122</v>
      </c>
      <c r="D11" s="14">
        <v>61</v>
      </c>
      <c r="E11" s="15" t="str">
        <f t="shared" si="0"/>
        <v>Splnil</v>
      </c>
    </row>
    <row r="12" spans="2:5" ht="15.75" thickBot="1" x14ac:dyDescent="0.3">
      <c r="B12" s="16" t="s">
        <v>123</v>
      </c>
      <c r="C12" s="17" t="s">
        <v>124</v>
      </c>
      <c r="D12" s="17">
        <v>70</v>
      </c>
      <c r="E12" s="18" t="str">
        <f t="shared" si="0"/>
        <v>Splnil</v>
      </c>
    </row>
    <row r="13" spans="2:5" ht="15.75" thickTop="1" x14ac:dyDescent="0.25"/>
  </sheetData>
  <mergeCells count="2">
    <mergeCell ref="D2:E2"/>
    <mergeCell ref="B2:C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929A-C6BE-4E77-93BE-05AE94717B14}">
  <dimension ref="A1:B14"/>
  <sheetViews>
    <sheetView workbookViewId="0">
      <selection activeCell="E20" sqref="E20"/>
    </sheetView>
  </sheetViews>
  <sheetFormatPr defaultRowHeight="15" x14ac:dyDescent="0.25"/>
  <sheetData>
    <row r="1" spans="1:2" ht="15.75" thickBot="1" x14ac:dyDescent="0.3"/>
    <row r="2" spans="1:2" ht="16.5" thickTop="1" thickBot="1" x14ac:dyDescent="0.3">
      <c r="A2" s="25" t="s">
        <v>85</v>
      </c>
      <c r="B2" s="26" t="s">
        <v>86</v>
      </c>
    </row>
    <row r="3" spans="1:2" ht="15.75" thickTop="1" x14ac:dyDescent="0.25">
      <c r="A3" s="21" t="s">
        <v>127</v>
      </c>
      <c r="B3" s="22">
        <v>654658</v>
      </c>
    </row>
    <row r="4" spans="1:2" x14ac:dyDescent="0.25">
      <c r="A4" s="21" t="s">
        <v>128</v>
      </c>
      <c r="B4" s="22">
        <v>65465</v>
      </c>
    </row>
    <row r="5" spans="1:2" x14ac:dyDescent="0.25">
      <c r="A5" s="21" t="s">
        <v>129</v>
      </c>
      <c r="B5" s="22">
        <v>548652</v>
      </c>
    </row>
    <row r="6" spans="1:2" x14ac:dyDescent="0.25">
      <c r="A6" s="21" t="s">
        <v>130</v>
      </c>
      <c r="B6" s="22">
        <v>5454</v>
      </c>
    </row>
    <row r="7" spans="1:2" x14ac:dyDescent="0.25">
      <c r="A7" s="21" t="s">
        <v>131</v>
      </c>
      <c r="B7" s="22">
        <v>478745</v>
      </c>
    </row>
    <row r="8" spans="1:2" x14ac:dyDescent="0.25">
      <c r="A8" s="21" t="s">
        <v>132</v>
      </c>
      <c r="B8" s="22">
        <v>48745</v>
      </c>
    </row>
    <row r="9" spans="1:2" x14ac:dyDescent="0.25">
      <c r="A9" s="21" t="s">
        <v>133</v>
      </c>
      <c r="B9" s="22">
        <v>89856</v>
      </c>
    </row>
    <row r="10" spans="1:2" x14ac:dyDescent="0.25">
      <c r="A10" s="21" t="s">
        <v>134</v>
      </c>
      <c r="B10" s="22">
        <v>1354</v>
      </c>
    </row>
    <row r="11" spans="1:2" x14ac:dyDescent="0.25">
      <c r="A11" s="21" t="s">
        <v>135</v>
      </c>
      <c r="B11" s="22">
        <v>21354</v>
      </c>
    </row>
    <row r="12" spans="1:2" x14ac:dyDescent="0.25">
      <c r="A12" s="21" t="s">
        <v>136</v>
      </c>
      <c r="B12" s="22">
        <v>56489</v>
      </c>
    </row>
    <row r="13" spans="1:2" x14ac:dyDescent="0.25">
      <c r="A13" s="21" t="s">
        <v>137</v>
      </c>
      <c r="B13" s="22">
        <v>984</v>
      </c>
    </row>
    <row r="14" spans="1:2" x14ac:dyDescent="0.25">
      <c r="A14" s="23" t="s">
        <v>138</v>
      </c>
      <c r="B14" s="24">
        <v>54984</v>
      </c>
    </row>
  </sheetData>
  <sortState xmlns:xlrd2="http://schemas.microsoft.com/office/spreadsheetml/2017/richdata2" ref="A3:B14">
    <sortCondition ref="A3:A14" customList="leden,únor,březen,duben,květen,červen,červenec,srpen,září,říjen,listopad,prosinec"/>
  </sortState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</vt:i4>
      </vt:variant>
    </vt:vector>
  </HeadingPairs>
  <TitlesOfParts>
    <vt:vector size="11" baseType="lpstr">
      <vt:lpstr>Radimský</vt:lpstr>
      <vt:lpstr>Podmíněné formátování</vt:lpstr>
      <vt:lpstr>Automatický filtr</vt:lpstr>
      <vt:lpstr>Rozšířený filtr</vt:lpstr>
      <vt:lpstr>Logické funkce</vt:lpstr>
      <vt:lpstr>Souhrny</vt:lpstr>
      <vt:lpstr>Skupiny</vt:lpstr>
      <vt:lpstr>Když</vt:lpstr>
      <vt:lpstr>Řazení</vt:lpstr>
      <vt:lpstr>VYHLEDAT</vt:lpstr>
      <vt:lpstr>'Rozšířený filtr'!Kriteria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Jaroslav Radimský</cp:lastModifiedBy>
  <dcterms:created xsi:type="dcterms:W3CDTF">2024-02-20T16:05:30Z</dcterms:created>
  <dcterms:modified xsi:type="dcterms:W3CDTF">2024-03-01T12:34:58Z</dcterms:modified>
</cp:coreProperties>
</file>