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ms.uconn.edu/bbcswebdav/courses/M1218-OPIM-BADM-3104-003/Quizzes &amp; Exam/Quiz Files for HuskyCT/Waiting Lines Quiz/Excel Files/Individual Excel Templates/"/>
    </mc:Choice>
  </mc:AlternateContent>
  <bookViews>
    <workbookView xWindow="0" yWindow="0" windowWidth="19200" windowHeight="7190" tabRatio="732"/>
  </bookViews>
  <sheets>
    <sheet name="Single Server" sheetId="15" r:id="rId1"/>
    <sheet name="Multiple Server" sheetId="16" r:id="rId2"/>
    <sheet name="Constant Service" sheetId="17" r:id="rId3"/>
    <sheet name="LimitedPop" sheetId="14" r:id="rId4"/>
  </sheets>
  <definedNames>
    <definedName name="HTML_CodePage">1252</definedName>
    <definedName name="HTML_Control" hidden="1">{"'Builds'!$B$72:$D$199"}</definedName>
    <definedName name="HTML_Description">""</definedName>
    <definedName name="HTML_Email">"hweiss@sbm.temple.edu"</definedName>
    <definedName name="HTML_Header">"Builds"</definedName>
    <definedName name="HTML_LastUpdate">"3/14/2000"</definedName>
    <definedName name="HTML_LineAfter">FALSE</definedName>
    <definedName name="HTML_LineBefore">FALSE</definedName>
    <definedName name="HTML_Name">"Howard Weiss"</definedName>
    <definedName name="HTML_OBDlg2">TRUE</definedName>
    <definedName name="HTML_OBDlg4">TRUE</definedName>
    <definedName name="HTML_OS">0</definedName>
    <definedName name="HTML_PathFile">"n:\upgrades.ph.html"</definedName>
    <definedName name="HTML_Title">"Version2"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6" l="1"/>
  <c r="E16" i="16"/>
  <c r="A11" i="17"/>
  <c r="E12" i="17"/>
  <c r="E11" i="17"/>
  <c r="E10" i="17"/>
  <c r="E9" i="17"/>
  <c r="E8" i="17"/>
  <c r="E7" i="17"/>
  <c r="E6" i="17"/>
  <c r="E5" i="17"/>
  <c r="A18" i="16"/>
  <c r="A19" i="16" s="1"/>
  <c r="A17" i="16"/>
  <c r="A11" i="16"/>
  <c r="G4" i="16"/>
  <c r="E5" i="16"/>
  <c r="G5" i="16" s="1"/>
  <c r="F59" i="16"/>
  <c r="B59" i="16"/>
  <c r="D59" i="16" s="1"/>
  <c r="F58" i="16"/>
  <c r="B58" i="16"/>
  <c r="D58" i="16" s="1"/>
  <c r="F57" i="16"/>
  <c r="B57" i="16"/>
  <c r="D57" i="16" s="1"/>
  <c r="F56" i="16"/>
  <c r="B56" i="16"/>
  <c r="D56" i="16" s="1"/>
  <c r="F55" i="16"/>
  <c r="B55" i="16"/>
  <c r="D55" i="16" s="1"/>
  <c r="F54" i="16"/>
  <c r="B54" i="16"/>
  <c r="D54" i="16" s="1"/>
  <c r="F53" i="16"/>
  <c r="B53" i="16"/>
  <c r="D53" i="16" s="1"/>
  <c r="F52" i="16"/>
  <c r="B52" i="16"/>
  <c r="D52" i="16" s="1"/>
  <c r="F51" i="16"/>
  <c r="B51" i="16"/>
  <c r="D51" i="16" s="1"/>
  <c r="F50" i="16"/>
  <c r="B50" i="16"/>
  <c r="D50" i="16" s="1"/>
  <c r="F49" i="16"/>
  <c r="B49" i="16"/>
  <c r="D49" i="16" s="1"/>
  <c r="F48" i="16"/>
  <c r="B48" i="16"/>
  <c r="D48" i="16" s="1"/>
  <c r="F47" i="16"/>
  <c r="B47" i="16"/>
  <c r="D47" i="16" s="1"/>
  <c r="F46" i="16"/>
  <c r="B46" i="16"/>
  <c r="D46" i="16" s="1"/>
  <c r="F45" i="16"/>
  <c r="B45" i="16"/>
  <c r="D45" i="16" s="1"/>
  <c r="F44" i="16"/>
  <c r="B44" i="16"/>
  <c r="D44" i="16" s="1"/>
  <c r="F43" i="16"/>
  <c r="B43" i="16"/>
  <c r="D43" i="16" s="1"/>
  <c r="F42" i="16"/>
  <c r="B42" i="16"/>
  <c r="D42" i="16" s="1"/>
  <c r="F41" i="16"/>
  <c r="B41" i="16"/>
  <c r="D41" i="16" s="1"/>
  <c r="F40" i="16"/>
  <c r="B40" i="16"/>
  <c r="D40" i="16" s="1"/>
  <c r="F39" i="16"/>
  <c r="B39" i="16"/>
  <c r="D39" i="16" s="1"/>
  <c r="F38" i="16"/>
  <c r="C38" i="16"/>
  <c r="B38" i="16"/>
  <c r="C39" i="16" s="1"/>
  <c r="A19" i="15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18" i="15"/>
  <c r="C17" i="15"/>
  <c r="B17" i="15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A11" i="15"/>
  <c r="E9" i="15"/>
  <c r="E8" i="15"/>
  <c r="E7" i="15"/>
  <c r="E12" i="15" s="1"/>
  <c r="E6" i="15"/>
  <c r="E11" i="15" s="1"/>
  <c r="E5" i="15"/>
  <c r="E10" i="15" s="1"/>
  <c r="L52" i="14"/>
  <c r="K52" i="14"/>
  <c r="J52" i="14"/>
  <c r="I52" i="14"/>
  <c r="H52" i="14"/>
  <c r="G52" i="14"/>
  <c r="F52" i="14"/>
  <c r="E52" i="14"/>
  <c r="D52" i="14"/>
  <c r="C52" i="14"/>
  <c r="B52" i="14"/>
  <c r="L51" i="14"/>
  <c r="K51" i="14"/>
  <c r="J51" i="14"/>
  <c r="I51" i="14"/>
  <c r="H51" i="14"/>
  <c r="G51" i="14"/>
  <c r="F51" i="14"/>
  <c r="E51" i="14"/>
  <c r="D51" i="14"/>
  <c r="C51" i="14"/>
  <c r="B51" i="14"/>
  <c r="L50" i="14"/>
  <c r="K50" i="14"/>
  <c r="J50" i="14"/>
  <c r="I50" i="14"/>
  <c r="H50" i="14"/>
  <c r="G50" i="14"/>
  <c r="F50" i="14"/>
  <c r="E50" i="14"/>
  <c r="D50" i="14"/>
  <c r="C50" i="14"/>
  <c r="B50" i="14"/>
  <c r="L49" i="14"/>
  <c r="K49" i="14"/>
  <c r="J49" i="14"/>
  <c r="I49" i="14"/>
  <c r="H49" i="14"/>
  <c r="G49" i="14"/>
  <c r="F49" i="14"/>
  <c r="E49" i="14"/>
  <c r="D49" i="14"/>
  <c r="C49" i="14"/>
  <c r="B49" i="14"/>
  <c r="L48" i="14"/>
  <c r="K48" i="14"/>
  <c r="J48" i="14"/>
  <c r="I48" i="14"/>
  <c r="H48" i="14"/>
  <c r="G48" i="14"/>
  <c r="F48" i="14"/>
  <c r="E48" i="14"/>
  <c r="D48" i="14"/>
  <c r="C48" i="14"/>
  <c r="B48" i="14"/>
  <c r="L47" i="14"/>
  <c r="K47" i="14"/>
  <c r="J47" i="14"/>
  <c r="I47" i="14"/>
  <c r="H47" i="14"/>
  <c r="G47" i="14"/>
  <c r="F47" i="14"/>
  <c r="E47" i="14"/>
  <c r="D47" i="14"/>
  <c r="C47" i="14"/>
  <c r="B47" i="14"/>
  <c r="L46" i="14"/>
  <c r="K46" i="14"/>
  <c r="J46" i="14"/>
  <c r="I46" i="14"/>
  <c r="H46" i="14"/>
  <c r="G46" i="14"/>
  <c r="F46" i="14"/>
  <c r="E46" i="14"/>
  <c r="D46" i="14"/>
  <c r="C46" i="14"/>
  <c r="B46" i="14"/>
  <c r="L45" i="14"/>
  <c r="K45" i="14"/>
  <c r="J45" i="14"/>
  <c r="I45" i="14"/>
  <c r="H45" i="14"/>
  <c r="G45" i="14"/>
  <c r="F45" i="14"/>
  <c r="E45" i="14"/>
  <c r="D45" i="14"/>
  <c r="C45" i="14"/>
  <c r="B45" i="14"/>
  <c r="L44" i="14"/>
  <c r="K44" i="14"/>
  <c r="J44" i="14"/>
  <c r="I44" i="14"/>
  <c r="H44" i="14"/>
  <c r="G44" i="14"/>
  <c r="F44" i="14"/>
  <c r="E44" i="14"/>
  <c r="D44" i="14"/>
  <c r="C44" i="14"/>
  <c r="B44" i="14"/>
  <c r="L43" i="14"/>
  <c r="K43" i="14"/>
  <c r="J43" i="14"/>
  <c r="I43" i="14"/>
  <c r="H43" i="14"/>
  <c r="G43" i="14"/>
  <c r="F43" i="14"/>
  <c r="E43" i="14"/>
  <c r="D43" i="14"/>
  <c r="C43" i="14"/>
  <c r="B43" i="14"/>
  <c r="L42" i="14"/>
  <c r="K42" i="14"/>
  <c r="J42" i="14"/>
  <c r="I42" i="14"/>
  <c r="H42" i="14"/>
  <c r="G42" i="14"/>
  <c r="F42" i="14"/>
  <c r="E42" i="14"/>
  <c r="D42" i="14"/>
  <c r="C42" i="14"/>
  <c r="B42" i="14"/>
  <c r="L41" i="14"/>
  <c r="K41" i="14"/>
  <c r="J41" i="14"/>
  <c r="I41" i="14"/>
  <c r="H41" i="14"/>
  <c r="G41" i="14"/>
  <c r="F41" i="14"/>
  <c r="E41" i="14"/>
  <c r="D41" i="14"/>
  <c r="C41" i="14"/>
  <c r="B41" i="14"/>
  <c r="L40" i="14"/>
  <c r="K40" i="14"/>
  <c r="J40" i="14"/>
  <c r="I40" i="14"/>
  <c r="H40" i="14"/>
  <c r="G40" i="14"/>
  <c r="F40" i="14"/>
  <c r="E40" i="14"/>
  <c r="D40" i="14"/>
  <c r="C40" i="14"/>
  <c r="B40" i="14"/>
  <c r="L39" i="14"/>
  <c r="K39" i="14"/>
  <c r="J39" i="14"/>
  <c r="I39" i="14"/>
  <c r="H39" i="14"/>
  <c r="G39" i="14"/>
  <c r="F39" i="14"/>
  <c r="E39" i="14"/>
  <c r="D39" i="14"/>
  <c r="C39" i="14"/>
  <c r="B39" i="14"/>
  <c r="L38" i="14"/>
  <c r="K38" i="14"/>
  <c r="J38" i="14"/>
  <c r="I38" i="14"/>
  <c r="H38" i="14"/>
  <c r="G38" i="14"/>
  <c r="F38" i="14"/>
  <c r="E38" i="14"/>
  <c r="D38" i="14"/>
  <c r="C38" i="14"/>
  <c r="B38" i="14"/>
  <c r="L37" i="14"/>
  <c r="K37" i="14"/>
  <c r="J37" i="14"/>
  <c r="I37" i="14"/>
  <c r="H37" i="14"/>
  <c r="G37" i="14"/>
  <c r="F37" i="14"/>
  <c r="E37" i="14"/>
  <c r="D37" i="14"/>
  <c r="C37" i="14"/>
  <c r="B37" i="14"/>
  <c r="L36" i="14"/>
  <c r="K36" i="14"/>
  <c r="J36" i="14"/>
  <c r="I36" i="14"/>
  <c r="H36" i="14"/>
  <c r="G36" i="14"/>
  <c r="F36" i="14"/>
  <c r="E36" i="14"/>
  <c r="D36" i="14"/>
  <c r="C36" i="14"/>
  <c r="B36" i="14"/>
  <c r="L35" i="14"/>
  <c r="K35" i="14"/>
  <c r="J35" i="14"/>
  <c r="I35" i="14"/>
  <c r="H35" i="14"/>
  <c r="G35" i="14"/>
  <c r="F35" i="14"/>
  <c r="E35" i="14"/>
  <c r="D35" i="14"/>
  <c r="C35" i="14"/>
  <c r="B35" i="14"/>
  <c r="L34" i="14"/>
  <c r="K34" i="14"/>
  <c r="J34" i="14"/>
  <c r="I34" i="14"/>
  <c r="H34" i="14"/>
  <c r="G34" i="14"/>
  <c r="F34" i="14"/>
  <c r="E34" i="14"/>
  <c r="D34" i="14"/>
  <c r="C34" i="14"/>
  <c r="B34" i="14"/>
  <c r="L33" i="14"/>
  <c r="K33" i="14"/>
  <c r="J33" i="14"/>
  <c r="I33" i="14"/>
  <c r="H33" i="14"/>
  <c r="G33" i="14"/>
  <c r="F33" i="14"/>
  <c r="E33" i="14"/>
  <c r="D33" i="14"/>
  <c r="C33" i="14"/>
  <c r="B33" i="14"/>
  <c r="L32" i="14"/>
  <c r="K32" i="14"/>
  <c r="J32" i="14"/>
  <c r="I32" i="14"/>
  <c r="H32" i="14"/>
  <c r="G32" i="14"/>
  <c r="F32" i="14"/>
  <c r="E32" i="14"/>
  <c r="D32" i="14"/>
  <c r="C32" i="14"/>
  <c r="B32" i="14"/>
  <c r="L31" i="14"/>
  <c r="K31" i="14"/>
  <c r="J31" i="14"/>
  <c r="I31" i="14"/>
  <c r="H31" i="14"/>
  <c r="G31" i="14"/>
  <c r="F31" i="14"/>
  <c r="E31" i="14"/>
  <c r="D31" i="14"/>
  <c r="C31" i="14"/>
  <c r="B31" i="14"/>
  <c r="L30" i="14"/>
  <c r="K30" i="14"/>
  <c r="J30" i="14"/>
  <c r="I30" i="14"/>
  <c r="H30" i="14"/>
  <c r="G30" i="14"/>
  <c r="F30" i="14"/>
  <c r="E30" i="14"/>
  <c r="D30" i="14"/>
  <c r="C30" i="14"/>
  <c r="B30" i="14"/>
  <c r="L29" i="14"/>
  <c r="K29" i="14"/>
  <c r="J29" i="14"/>
  <c r="I29" i="14"/>
  <c r="H29" i="14"/>
  <c r="G29" i="14"/>
  <c r="F29" i="14"/>
  <c r="E29" i="14"/>
  <c r="D29" i="14"/>
  <c r="C29" i="14"/>
  <c r="B29" i="14"/>
  <c r="L28" i="14"/>
  <c r="K28" i="14"/>
  <c r="J28" i="14"/>
  <c r="I28" i="14"/>
  <c r="H28" i="14"/>
  <c r="G28" i="14"/>
  <c r="F28" i="14"/>
  <c r="E28" i="14"/>
  <c r="D28" i="14"/>
  <c r="C28" i="14"/>
  <c r="B28" i="14"/>
  <c r="L27" i="14"/>
  <c r="K27" i="14"/>
  <c r="J27" i="14"/>
  <c r="I27" i="14"/>
  <c r="H27" i="14"/>
  <c r="G27" i="14"/>
  <c r="F27" i="14"/>
  <c r="E27" i="14"/>
  <c r="D27" i="14"/>
  <c r="C27" i="14"/>
  <c r="B27" i="14"/>
  <c r="L26" i="14"/>
  <c r="K26" i="14"/>
  <c r="J26" i="14"/>
  <c r="I26" i="14"/>
  <c r="H26" i="14"/>
  <c r="G26" i="14"/>
  <c r="F26" i="14"/>
  <c r="E26" i="14"/>
  <c r="D26" i="14"/>
  <c r="C26" i="14"/>
  <c r="B26" i="14"/>
  <c r="L25" i="14"/>
  <c r="K25" i="14"/>
  <c r="J25" i="14"/>
  <c r="I25" i="14"/>
  <c r="H25" i="14"/>
  <c r="G25" i="14"/>
  <c r="F25" i="14"/>
  <c r="E25" i="14"/>
  <c r="D25" i="14"/>
  <c r="C25" i="14"/>
  <c r="B25" i="14"/>
  <c r="L24" i="14"/>
  <c r="K24" i="14"/>
  <c r="J24" i="14"/>
  <c r="I24" i="14"/>
  <c r="H24" i="14"/>
  <c r="G24" i="14"/>
  <c r="F24" i="14"/>
  <c r="E24" i="14"/>
  <c r="D24" i="14"/>
  <c r="C24" i="14"/>
  <c r="B24" i="14"/>
  <c r="L23" i="14"/>
  <c r="K23" i="14"/>
  <c r="J23" i="14"/>
  <c r="I23" i="14"/>
  <c r="H23" i="14"/>
  <c r="G23" i="14"/>
  <c r="F23" i="14"/>
  <c r="E23" i="14"/>
  <c r="D23" i="14"/>
  <c r="C23" i="14"/>
  <c r="B23" i="14"/>
  <c r="L22" i="14"/>
  <c r="J22" i="14"/>
  <c r="I22" i="14"/>
  <c r="H22" i="14"/>
  <c r="F22" i="14"/>
  <c r="E22" i="14"/>
  <c r="D22" i="14"/>
  <c r="C22" i="14"/>
  <c r="H21" i="14"/>
  <c r="I21" i="14" s="1"/>
  <c r="I19" i="14" s="1"/>
  <c r="J21" i="14" s="1"/>
  <c r="D21" i="14"/>
  <c r="E13" i="14"/>
  <c r="B11" i="14"/>
  <c r="B10" i="14"/>
  <c r="E21" i="14" s="1"/>
  <c r="F9" i="14"/>
  <c r="F8" i="14"/>
  <c r="C48" i="16" l="1"/>
  <c r="E48" i="16" s="1"/>
  <c r="G48" i="16" s="1"/>
  <c r="C46" i="16"/>
  <c r="E46" i="16" s="1"/>
  <c r="G46" i="16" s="1"/>
  <c r="I46" i="16" s="1"/>
  <c r="J46" i="16" s="1"/>
  <c r="D38" i="16"/>
  <c r="E38" i="16" s="1"/>
  <c r="G38" i="16" s="1"/>
  <c r="H38" i="16" s="1"/>
  <c r="C53" i="16"/>
  <c r="E53" i="16" s="1"/>
  <c r="G53" i="16" s="1"/>
  <c r="C58" i="16"/>
  <c r="E58" i="16" s="1"/>
  <c r="G58" i="16" s="1"/>
  <c r="C59" i="16"/>
  <c r="E59" i="16" s="1"/>
  <c r="G59" i="16" s="1"/>
  <c r="C55" i="16"/>
  <c r="E55" i="16" s="1"/>
  <c r="G55" i="16" s="1"/>
  <c r="I55" i="16" s="1"/>
  <c r="J55" i="16" s="1"/>
  <c r="C40" i="16"/>
  <c r="E40" i="16" s="1"/>
  <c r="G40" i="16" s="1"/>
  <c r="C47" i="16"/>
  <c r="E47" i="16" s="1"/>
  <c r="G47" i="16" s="1"/>
  <c r="I47" i="16" s="1"/>
  <c r="J47" i="16" s="1"/>
  <c r="C45" i="16"/>
  <c r="E45" i="16" s="1"/>
  <c r="G45" i="16" s="1"/>
  <c r="I45" i="16" s="1"/>
  <c r="J45" i="16" s="1"/>
  <c r="C52" i="16"/>
  <c r="E52" i="16" s="1"/>
  <c r="G52" i="16" s="1"/>
  <c r="C57" i="16"/>
  <c r="E57" i="16" s="1"/>
  <c r="G57" i="16" s="1"/>
  <c r="E39" i="16"/>
  <c r="C42" i="16"/>
  <c r="E42" i="16" s="1"/>
  <c r="G42" i="16" s="1"/>
  <c r="C43" i="16"/>
  <c r="E43" i="16" s="1"/>
  <c r="G43" i="16" s="1"/>
  <c r="I43" i="16" s="1"/>
  <c r="J43" i="16" s="1"/>
  <c r="C44" i="16"/>
  <c r="E44" i="16" s="1"/>
  <c r="G44" i="16" s="1"/>
  <c r="H44" i="16" s="1"/>
  <c r="C50" i="16"/>
  <c r="E50" i="16" s="1"/>
  <c r="G50" i="16" s="1"/>
  <c r="H50" i="16" s="1"/>
  <c r="C51" i="16"/>
  <c r="E51" i="16" s="1"/>
  <c r="G51" i="16" s="1"/>
  <c r="I51" i="16" s="1"/>
  <c r="J51" i="16" s="1"/>
  <c r="C56" i="16"/>
  <c r="E56" i="16" s="1"/>
  <c r="G56" i="16" s="1"/>
  <c r="H56" i="16" s="1"/>
  <c r="C41" i="16"/>
  <c r="E41" i="16" s="1"/>
  <c r="G41" i="16" s="1"/>
  <c r="C49" i="16"/>
  <c r="E49" i="16" s="1"/>
  <c r="G49" i="16" s="1"/>
  <c r="C54" i="16"/>
  <c r="E54" i="16" s="1"/>
  <c r="G54" i="16" s="1"/>
  <c r="H54" i="16" s="1"/>
  <c r="C18" i="15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F21" i="14"/>
  <c r="G21" i="14" s="1"/>
  <c r="K21" i="14" s="1"/>
  <c r="A20" i="16"/>
  <c r="H43" i="16" l="1"/>
  <c r="I50" i="16"/>
  <c r="J50" i="16" s="1"/>
  <c r="H55" i="16"/>
  <c r="H51" i="16"/>
  <c r="I38" i="16"/>
  <c r="J38" i="16" s="1"/>
  <c r="I53" i="16"/>
  <c r="J53" i="16" s="1"/>
  <c r="H53" i="16"/>
  <c r="I54" i="16"/>
  <c r="J54" i="16" s="1"/>
  <c r="I44" i="16"/>
  <c r="J44" i="16" s="1"/>
  <c r="I58" i="16"/>
  <c r="J58" i="16" s="1"/>
  <c r="H58" i="16"/>
  <c r="I56" i="16"/>
  <c r="J56" i="16" s="1"/>
  <c r="H46" i="16"/>
  <c r="H45" i="16"/>
  <c r="G39" i="16"/>
  <c r="E10" i="16"/>
  <c r="B16" i="16"/>
  <c r="C16" i="16" s="1"/>
  <c r="H47" i="16"/>
  <c r="H49" i="16"/>
  <c r="I49" i="16"/>
  <c r="J49" i="16" s="1"/>
  <c r="I41" i="16"/>
  <c r="J41" i="16" s="1"/>
  <c r="H41" i="16"/>
  <c r="I42" i="16"/>
  <c r="J42" i="16" s="1"/>
  <c r="H42" i="16"/>
  <c r="H57" i="16"/>
  <c r="I57" i="16"/>
  <c r="J57" i="16" s="1"/>
  <c r="H39" i="16"/>
  <c r="G22" i="14"/>
  <c r="K22" i="14" s="1"/>
  <c r="E10" i="14" s="1"/>
  <c r="A21" i="16"/>
  <c r="I40" i="16"/>
  <c r="J40" i="16" s="1"/>
  <c r="H40" i="16"/>
  <c r="I59" i="16"/>
  <c r="J59" i="16" s="1"/>
  <c r="H59" i="16"/>
  <c r="I52" i="16"/>
  <c r="J52" i="16" s="1"/>
  <c r="H52" i="16"/>
  <c r="I48" i="16"/>
  <c r="J48" i="16" s="1"/>
  <c r="H48" i="16"/>
  <c r="G10" i="16" l="1"/>
  <c r="B19" i="16"/>
  <c r="B17" i="16"/>
  <c r="C17" i="16" s="1"/>
  <c r="B18" i="16"/>
  <c r="I39" i="16"/>
  <c r="J39" i="16" s="1"/>
  <c r="E6" i="16"/>
  <c r="B20" i="16"/>
  <c r="B22" i="14"/>
  <c r="C21" i="14"/>
  <c r="B21" i="14"/>
  <c r="E6" i="14" s="1"/>
  <c r="A22" i="16"/>
  <c r="B21" i="16"/>
  <c r="L21" i="14"/>
  <c r="L19" i="14" s="1"/>
  <c r="E11" i="14"/>
  <c r="E5" i="14" s="1"/>
  <c r="C18" i="16" l="1"/>
  <c r="C19" i="16" s="1"/>
  <c r="C20" i="16" s="1"/>
  <c r="C21" i="16" s="1"/>
  <c r="G6" i="16"/>
  <c r="E11" i="16"/>
  <c r="G11" i="16" s="1"/>
  <c r="E7" i="16"/>
  <c r="E8" i="16"/>
  <c r="A23" i="16"/>
  <c r="B22" i="16"/>
  <c r="E14" i="14"/>
  <c r="E8" i="14"/>
  <c r="E9" i="14" s="1"/>
  <c r="E7" i="14"/>
  <c r="C22" i="16" l="1"/>
  <c r="G7" i="16"/>
  <c r="E12" i="16"/>
  <c r="G12" i="16" s="1"/>
  <c r="E9" i="16"/>
  <c r="G9" i="16" s="1"/>
  <c r="G8" i="16"/>
  <c r="B23" i="16"/>
  <c r="A24" i="16"/>
  <c r="E17" i="14"/>
  <c r="E16" i="14"/>
  <c r="E15" i="14" s="1"/>
  <c r="C23" i="16" l="1"/>
  <c r="B24" i="16"/>
  <c r="A25" i="16"/>
  <c r="C24" i="16" l="1"/>
  <c r="A26" i="16"/>
  <c r="B25" i="16"/>
  <c r="C25" i="16" l="1"/>
  <c r="A27" i="16"/>
  <c r="B26" i="16"/>
  <c r="C26" i="16" l="1"/>
  <c r="B27" i="16"/>
  <c r="A28" i="16"/>
  <c r="C27" i="16" l="1"/>
  <c r="B28" i="16"/>
  <c r="A29" i="16"/>
  <c r="C28" i="16" l="1"/>
  <c r="A30" i="16"/>
  <c r="B29" i="16"/>
  <c r="C29" i="16" l="1"/>
  <c r="A31" i="16"/>
  <c r="B30" i="16"/>
  <c r="C30" i="16" l="1"/>
  <c r="B31" i="16"/>
  <c r="A32" i="16"/>
  <c r="C31" i="16" l="1"/>
  <c r="B32" i="16"/>
  <c r="A33" i="16"/>
  <c r="C32" i="16" l="1"/>
  <c r="A34" i="16"/>
  <c r="B33" i="16"/>
  <c r="C33" i="16" l="1"/>
  <c r="A35" i="16"/>
  <c r="B34" i="16"/>
  <c r="C34" i="16" l="1"/>
  <c r="B35" i="16"/>
  <c r="A36" i="16"/>
  <c r="B36" i="16" s="1"/>
  <c r="C35" i="16" l="1"/>
  <c r="C36" i="16" s="1"/>
</calcChain>
</file>

<file path=xl/comments1.xml><?xml version="1.0" encoding="utf-8"?>
<comments xmlns="http://schemas.openxmlformats.org/spreadsheetml/2006/main">
  <authors>
    <author>Craig Calvert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5.3.141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comments2.xml><?xml version="1.0" encoding="utf-8"?>
<comments xmlns="http://schemas.openxmlformats.org/spreadsheetml/2006/main">
  <authors>
    <author>Craig Calvert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5.3.141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comments3.xml><?xml version="1.0" encoding="utf-8"?>
<comments xmlns="http://schemas.openxmlformats.org/spreadsheetml/2006/main">
  <authors>
    <author>Craig Calvert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5.3.141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comments4.xml><?xml version="1.0" encoding="utf-8"?>
<comments xmlns="http://schemas.openxmlformats.org/spreadsheetml/2006/main">
  <authors>
    <author>Craig Calvert</author>
  </authors>
  <commentList>
    <comment ref="A4" authorId="0" shapeId="0">
      <text>
        <r>
          <rPr>
            <sz val="9"/>
            <color indexed="81"/>
            <rFont val="Tahoma"/>
            <family val="2"/>
          </rPr>
          <t>Waiting Lines: Submodel =  0; Problem size @  0 by 0</t>
        </r>
      </text>
    </comment>
  </commentList>
</comments>
</file>

<file path=xl/sharedStrings.xml><?xml version="1.0" encoding="utf-8"?>
<sst xmlns="http://schemas.openxmlformats.org/spreadsheetml/2006/main" count="104" uniqueCount="62">
  <si>
    <t>Waiting Lines</t>
  </si>
  <si>
    <t>Single Server Model(M/M/1)</t>
  </si>
  <si>
    <r>
      <t>Arrival rate (</t>
    </r>
    <r>
      <rPr>
        <sz val="12"/>
        <color theme="1"/>
        <rFont val="Symbol"/>
        <family val="1"/>
        <charset val="2"/>
      </rPr>
      <t>l</t>
    </r>
    <r>
      <rPr>
        <sz val="12"/>
        <color theme="1"/>
        <rFont val="Calibri"/>
        <family val="2"/>
        <scheme val="minor"/>
      </rPr>
      <t>)</t>
    </r>
  </si>
  <si>
    <r>
      <t>Service rate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Calibri"/>
        <family val="2"/>
        <scheme val="minor"/>
      </rPr>
      <t>)</t>
    </r>
  </si>
  <si>
    <t>Data</t>
  </si>
  <si>
    <t>Results</t>
  </si>
  <si>
    <t>Number of servers</t>
  </si>
  <si>
    <t>Server cost $/time)</t>
  </si>
  <si>
    <t>Waiting cost ($/time)</t>
  </si>
  <si>
    <t>Average server utilization(r)</t>
  </si>
  <si>
    <t>Cost - based on waiting</t>
  </si>
  <si>
    <t>Cost - based on system</t>
  </si>
  <si>
    <r>
      <t>Average server utilization(</t>
    </r>
    <r>
      <rPr>
        <b/>
        <sz val="12"/>
        <color rgb="FF3F3F3F"/>
        <rFont val="Symbol"/>
        <family val="1"/>
        <charset val="2"/>
      </rPr>
      <t>r</t>
    </r>
    <r>
      <rPr>
        <b/>
        <sz val="12"/>
        <color rgb="FF3F3F3F"/>
        <rFont val="Calibri"/>
        <family val="2"/>
        <scheme val="minor"/>
      </rPr>
      <t>)</t>
    </r>
  </si>
  <si>
    <r>
      <t>Average number of customers in the queue(L</t>
    </r>
    <r>
      <rPr>
        <b/>
        <vertAlign val="subscript"/>
        <sz val="12"/>
        <color rgb="FF3F3F3F"/>
        <rFont val="Calibri"/>
        <family val="2"/>
        <scheme val="minor"/>
      </rPr>
      <t>q</t>
    </r>
    <r>
      <rPr>
        <b/>
        <sz val="12"/>
        <color rgb="FF3F3F3F"/>
        <rFont val="Calibri"/>
        <family val="2"/>
        <scheme val="minor"/>
      </rPr>
      <t>)</t>
    </r>
  </si>
  <si>
    <r>
      <t>Average number of customers in the system(L</t>
    </r>
    <r>
      <rPr>
        <b/>
        <vertAlign val="subscript"/>
        <sz val="12"/>
        <color rgb="FF3F3F3F"/>
        <rFont val="Calibri"/>
        <family val="2"/>
        <scheme val="minor"/>
      </rPr>
      <t>s</t>
    </r>
    <r>
      <rPr>
        <b/>
        <sz val="12"/>
        <color rgb="FF3F3F3F"/>
        <rFont val="Calibri"/>
        <family val="2"/>
        <scheme val="minor"/>
      </rPr>
      <t>)</t>
    </r>
  </si>
  <si>
    <r>
      <t>Average waiting time in the queue(W</t>
    </r>
    <r>
      <rPr>
        <b/>
        <vertAlign val="subscript"/>
        <sz val="12"/>
        <color rgb="FF3F3F3F"/>
        <rFont val="Calibri"/>
        <family val="2"/>
        <scheme val="minor"/>
      </rPr>
      <t>q</t>
    </r>
    <r>
      <rPr>
        <b/>
        <sz val="12"/>
        <color rgb="FF3F3F3F"/>
        <rFont val="Calibri"/>
        <family val="2"/>
        <scheme val="minor"/>
      </rPr>
      <t>)</t>
    </r>
  </si>
  <si>
    <r>
      <t>Average time in the system(W</t>
    </r>
    <r>
      <rPr>
        <b/>
        <vertAlign val="subscript"/>
        <sz val="12"/>
        <color rgb="FF3F3F3F"/>
        <rFont val="Calibri"/>
        <family val="2"/>
        <scheme val="minor"/>
      </rPr>
      <t>s</t>
    </r>
    <r>
      <rPr>
        <b/>
        <sz val="12"/>
        <color rgb="FF3F3F3F"/>
        <rFont val="Calibri"/>
        <family val="2"/>
        <scheme val="minor"/>
      </rPr>
      <t>)</t>
    </r>
  </si>
  <si>
    <r>
      <t>Probability (% of time) system is empty (P</t>
    </r>
    <r>
      <rPr>
        <b/>
        <vertAlign val="subscript"/>
        <sz val="12"/>
        <color rgb="FF3F3F3F"/>
        <rFont val="Calibri"/>
        <family val="2"/>
        <scheme val="minor"/>
      </rPr>
      <t>0</t>
    </r>
    <r>
      <rPr>
        <b/>
        <sz val="12"/>
        <color rgb="FF3F3F3F"/>
        <rFont val="Calibri"/>
        <family val="2"/>
        <scheme val="minor"/>
      </rPr>
      <t>)</t>
    </r>
  </si>
  <si>
    <t>Number</t>
  </si>
  <si>
    <t>Probability</t>
  </si>
  <si>
    <t>Cumulative Probability</t>
  </si>
  <si>
    <t>Probabilities</t>
  </si>
  <si>
    <t>Multiple server model (M/M/s)</t>
  </si>
  <si>
    <t>Number of servers(s)</t>
  </si>
  <si>
    <t>term2</t>
  </si>
  <si>
    <t>P0(s)</t>
  </si>
  <si>
    <t>Rho(s)</t>
  </si>
  <si>
    <t>Lq(s)</t>
  </si>
  <si>
    <t>L(s)</t>
  </si>
  <si>
    <t>Wq(s)</t>
  </si>
  <si>
    <t>W(S)</t>
  </si>
  <si>
    <t>Sensitivity Table</t>
  </si>
  <si>
    <t>Constant/Deterministic Service Times Model (M/D/1)</t>
  </si>
  <si>
    <t>M/M/s with a limited population</t>
  </si>
  <si>
    <t>Number of servers/channels, M</t>
  </si>
  <si>
    <t>Population size (potential customers), N</t>
  </si>
  <si>
    <t>Effective arrival rate</t>
  </si>
  <si>
    <t>Service Factor, X</t>
  </si>
  <si>
    <t>Probability that a customer will have to wait in line, D</t>
  </si>
  <si>
    <t>Efficiency Factor, F</t>
  </si>
  <si>
    <t>Average number of customers being served, H</t>
  </si>
  <si>
    <t>Average number of customers not in queue or service, J</t>
  </si>
  <si>
    <t>Number, n</t>
  </si>
  <si>
    <t>Probability, P(n)</t>
  </si>
  <si>
    <t>Number waiting</t>
  </si>
  <si>
    <t>Arrival rate(n)</t>
  </si>
  <si>
    <t>Term 1</t>
  </si>
  <si>
    <t>Sum term 1</t>
  </si>
  <si>
    <t>Term 2</t>
  </si>
  <si>
    <t>Sum term 2</t>
  </si>
  <si>
    <t>Decum term 2</t>
  </si>
  <si>
    <t>wtdsum2 term</t>
  </si>
  <si>
    <t>Average number of customers in the queue(L)</t>
  </si>
  <si>
    <t>Average waiting time in the queue(W)</t>
  </si>
  <si>
    <t>(l - used for computations)</t>
  </si>
  <si>
    <t>(m - used for computations)</t>
  </si>
  <si>
    <r>
      <t xml:space="preserve">Arrival </t>
    </r>
    <r>
      <rPr>
        <b/>
        <sz val="12"/>
        <rFont val="Calibri"/>
        <family val="2"/>
      </rPr>
      <t>rate</t>
    </r>
    <r>
      <rPr>
        <sz val="12"/>
        <rFont val="Calibri"/>
        <family val="2"/>
      </rPr>
      <t xml:space="preserve"> per customer</t>
    </r>
  </si>
  <si>
    <r>
      <t xml:space="preserve">Service </t>
    </r>
    <r>
      <rPr>
        <b/>
        <sz val="12"/>
        <rFont val="Calibri"/>
        <family val="2"/>
      </rPr>
      <t>rate</t>
    </r>
  </si>
  <si>
    <r>
      <t>Average number of customers in the system(L</t>
    </r>
    <r>
      <rPr>
        <b/>
        <vertAlign val="subscript"/>
        <sz val="12"/>
        <color indexed="63"/>
        <rFont val="Calibri"/>
        <family val="2"/>
      </rPr>
      <t>s</t>
    </r>
    <r>
      <rPr>
        <b/>
        <sz val="12"/>
        <color indexed="63"/>
        <rFont val="Calibri"/>
        <family val="2"/>
      </rPr>
      <t xml:space="preserve"> = N - J)</t>
    </r>
  </si>
  <si>
    <r>
      <t>Average time in the system(W</t>
    </r>
    <r>
      <rPr>
        <b/>
        <vertAlign val="subscript"/>
        <sz val="12"/>
        <color indexed="63"/>
        <rFont val="Calibri"/>
        <family val="2"/>
      </rPr>
      <t>s</t>
    </r>
    <r>
      <rPr>
        <b/>
        <sz val="12"/>
        <color indexed="63"/>
        <rFont val="Calibri"/>
        <family val="2"/>
      </rPr>
      <t>)</t>
    </r>
  </si>
  <si>
    <r>
      <t>Probability (% of time) system is empty (P</t>
    </r>
    <r>
      <rPr>
        <b/>
        <vertAlign val="subscript"/>
        <sz val="12"/>
        <color indexed="63"/>
        <rFont val="Calibri"/>
        <family val="2"/>
      </rPr>
      <t>0</t>
    </r>
    <r>
      <rPr>
        <b/>
        <sz val="12"/>
        <color indexed="63"/>
        <rFont val="Calibri"/>
        <family val="2"/>
      </rPr>
      <t>)</t>
    </r>
  </si>
  <si>
    <t>enter time unit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</si>
</sst>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71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6"/>
      <color rgb="FF1F497D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2"/>
      <color theme="1"/>
      <name val="Symbol"/>
      <family val="1"/>
      <charset val="2"/>
    </font>
    <font>
      <sz val="9"/>
      <color indexed="81"/>
      <name val="Tahoma"/>
      <family val="2"/>
    </font>
    <font>
      <b/>
      <sz val="12"/>
      <color rgb="FFFF66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3F3F3F"/>
      <name val="Symbol"/>
      <family val="1"/>
      <charset val="2"/>
    </font>
    <font>
      <b/>
      <vertAlign val="subscript"/>
      <sz val="12"/>
      <color rgb="FF3F3F3F"/>
      <name val="Calibri"/>
      <family val="2"/>
      <scheme val="minor"/>
    </font>
    <font>
      <sz val="10"/>
      <name val="Arial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</font>
    <font>
      <b/>
      <sz val="12"/>
      <color indexed="63"/>
      <name val="Calibri"/>
      <family val="2"/>
    </font>
    <font>
      <b/>
      <sz val="12"/>
      <name val="Calibri"/>
      <family val="2"/>
    </font>
    <font>
      <b/>
      <vertAlign val="subscript"/>
      <sz val="12"/>
      <color indexed="63"/>
      <name val="Calibri"/>
      <family val="2"/>
    </font>
    <font>
      <b/>
      <sz val="15"/>
      <color indexed="62"/>
      <name val="Calibri"/>
      <family val="2"/>
    </font>
    <font>
      <b/>
      <sz val="12"/>
      <color rgb="FFFF66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22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8" fillId="4" borderId="7" xfId="0" applyFont="1" applyFill="1" applyBorder="1"/>
    <xf numFmtId="0" fontId="8" fillId="4" borderId="8" xfId="0" applyFont="1" applyFill="1" applyBorder="1"/>
    <xf numFmtId="0" fontId="8" fillId="4" borderId="9" xfId="0" applyFont="1" applyFill="1" applyBorder="1"/>
    <xf numFmtId="0" fontId="1" fillId="0" borderId="0" xfId="0" applyFont="1" applyAlignment="1">
      <alignment wrapText="1"/>
    </xf>
    <xf numFmtId="0" fontId="13" fillId="0" borderId="0" xfId="1" applyFont="1"/>
    <xf numFmtId="0" fontId="14" fillId="0" borderId="0" xfId="1" applyFont="1"/>
    <xf numFmtId="0" fontId="15" fillId="0" borderId="0" xfId="1" applyFont="1"/>
    <xf numFmtId="0" fontId="16" fillId="0" borderId="0" xfId="1" applyFont="1"/>
    <xf numFmtId="0" fontId="14" fillId="0" borderId="14" xfId="1" applyFont="1" applyBorder="1"/>
    <xf numFmtId="0" fontId="14" fillId="5" borderId="10" xfId="1" applyFont="1" applyFill="1" applyBorder="1"/>
    <xf numFmtId="0" fontId="16" fillId="6" borderId="8" xfId="1" applyFont="1" applyFill="1" applyBorder="1"/>
    <xf numFmtId="0" fontId="14" fillId="0" borderId="13" xfId="1" applyFont="1" applyBorder="1"/>
    <xf numFmtId="0" fontId="14" fillId="5" borderId="11" xfId="1" applyFont="1" applyFill="1" applyBorder="1"/>
    <xf numFmtId="0" fontId="16" fillId="6" borderId="7" xfId="1" applyFont="1" applyFill="1" applyBorder="1"/>
    <xf numFmtId="0" fontId="14" fillId="0" borderId="16" xfId="1" applyFont="1" applyBorder="1"/>
    <xf numFmtId="0" fontId="14" fillId="5" borderId="12" xfId="1" applyFont="1" applyFill="1" applyBorder="1"/>
    <xf numFmtId="0" fontId="14" fillId="7" borderId="10" xfId="1" applyFont="1" applyFill="1" applyBorder="1"/>
    <xf numFmtId="0" fontId="14" fillId="0" borderId="14" xfId="1" applyFont="1" applyBorder="1" applyAlignment="1">
      <alignment wrapText="1"/>
    </xf>
    <xf numFmtId="0" fontId="14" fillId="7" borderId="12" xfId="1" applyFont="1" applyFill="1" applyBorder="1"/>
    <xf numFmtId="0" fontId="16" fillId="6" borderId="9" xfId="1" applyFont="1" applyFill="1" applyBorder="1"/>
    <xf numFmtId="0" fontId="17" fillId="0" borderId="14" xfId="1" applyFont="1" applyBorder="1"/>
    <xf numFmtId="0" fontId="17" fillId="0" borderId="13" xfId="1" applyFont="1" applyBorder="1"/>
    <xf numFmtId="0" fontId="17" fillId="0" borderId="16" xfId="1" applyFont="1" applyBorder="1"/>
    <xf numFmtId="0" fontId="14" fillId="0" borderId="0" xfId="1" applyFont="1" applyAlignment="1">
      <alignment wrapText="1"/>
    </xf>
    <xf numFmtId="0" fontId="19" fillId="0" borderId="0" xfId="1" applyFont="1"/>
    <xf numFmtId="0" fontId="20" fillId="0" borderId="0" xfId="1" applyFont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3" borderId="4" xfId="0" applyFont="1" applyFill="1" applyBorder="1"/>
    <xf numFmtId="0" fontId="9" fillId="0" borderId="0" xfId="0" applyFont="1"/>
    <xf numFmtId="0" fontId="8" fillId="4" borderId="22" xfId="0" applyFont="1" applyFill="1" applyBorder="1"/>
    <xf numFmtId="0" fontId="8" fillId="4" borderId="10" xfId="0" applyFont="1" applyFill="1" applyBorder="1"/>
    <xf numFmtId="0" fontId="8" fillId="4" borderId="11" xfId="0" applyFont="1" applyFill="1" applyBorder="1"/>
    <xf numFmtId="0" fontId="8" fillId="4" borderId="12" xfId="0" applyFont="1" applyFill="1" applyBorder="1"/>
    <xf numFmtId="164" fontId="1" fillId="0" borderId="0" xfId="0" applyNumberFormat="1" applyFont="1"/>
    <xf numFmtId="164" fontId="8" fillId="4" borderId="20" xfId="0" applyNumberFormat="1" applyFont="1" applyFill="1" applyBorder="1"/>
    <xf numFmtId="164" fontId="8" fillId="4" borderId="23" xfId="0" applyNumberFormat="1" applyFont="1" applyFill="1" applyBorder="1"/>
    <xf numFmtId="164" fontId="8" fillId="4" borderId="11" xfId="0" applyNumberFormat="1" applyFont="1" applyFill="1" applyBorder="1"/>
    <xf numFmtId="164" fontId="8" fillId="4" borderId="12" xfId="0" applyNumberFormat="1" applyFont="1" applyFill="1" applyBorder="1"/>
    <xf numFmtId="0" fontId="14" fillId="8" borderId="0" xfId="1" applyFont="1" applyFill="1" applyAlignment="1">
      <alignment wrapText="1"/>
    </xf>
    <xf numFmtId="0" fontId="16" fillId="6" borderId="10" xfId="1" applyFont="1" applyFill="1" applyBorder="1"/>
    <xf numFmtId="0" fontId="16" fillId="6" borderId="11" xfId="1" applyFont="1" applyFill="1" applyBorder="1"/>
    <xf numFmtId="0" fontId="16" fillId="6" borderId="12" xfId="1" applyFont="1" applyFill="1" applyBorder="1"/>
    <xf numFmtId="171" fontId="17" fillId="0" borderId="15" xfId="1" applyNumberFormat="1" applyFont="1" applyBorder="1"/>
    <xf numFmtId="0" fontId="17" fillId="0" borderId="17" xfId="1" applyFont="1" applyBorder="1"/>
    <xf numFmtId="0" fontId="17" fillId="0" borderId="18" xfId="1" applyFont="1" applyBorder="1"/>
    <xf numFmtId="0" fontId="23" fillId="0" borderId="0" xfId="0" applyFont="1"/>
    <xf numFmtId="0" fontId="23" fillId="0" borderId="14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1" fillId="0" borderId="15" xfId="0" applyFont="1" applyBorder="1"/>
    <xf numFmtId="0" fontId="1" fillId="9" borderId="19" xfId="0" applyFont="1" applyFill="1" applyBorder="1"/>
    <xf numFmtId="0" fontId="1" fillId="9" borderId="25" xfId="0" applyFont="1" applyFill="1" applyBorder="1"/>
    <xf numFmtId="0" fontId="1" fillId="9" borderId="21" xfId="0" applyFont="1" applyFill="1" applyBorder="1"/>
    <xf numFmtId="0" fontId="1" fillId="9" borderId="26" xfId="0" applyFont="1" applyFill="1" applyBorder="1"/>
    <xf numFmtId="0" fontId="1" fillId="9" borderId="7" xfId="0" applyFont="1" applyFill="1" applyBorder="1"/>
    <xf numFmtId="0" fontId="1" fillId="9" borderId="20" xfId="0" applyFont="1" applyFill="1" applyBorder="1"/>
    <xf numFmtId="0" fontId="1" fillId="9" borderId="11" xfId="0" applyFont="1" applyFill="1" applyBorder="1"/>
    <xf numFmtId="0" fontId="23" fillId="9" borderId="9" xfId="0" applyFont="1" applyFill="1" applyBorder="1"/>
    <xf numFmtId="0" fontId="23" fillId="9" borderId="23" xfId="0" applyFont="1" applyFill="1" applyBorder="1"/>
    <xf numFmtId="0" fontId="21" fillId="9" borderId="12" xfId="0" applyFont="1" applyFill="1" applyBorder="1"/>
    <xf numFmtId="0" fontId="8" fillId="4" borderId="9" xfId="0" applyFont="1" applyFill="1" applyBorder="1" applyAlignment="1">
      <alignment wrapText="1"/>
    </xf>
    <xf numFmtId="0" fontId="8" fillId="4" borderId="12" xfId="0" applyFont="1" applyFill="1" applyBorder="1" applyAlignment="1">
      <alignment wrapText="1"/>
    </xf>
    <xf numFmtId="0" fontId="1" fillId="9" borderId="19" xfId="0" applyFont="1" applyFill="1" applyBorder="1" applyAlignment="1">
      <alignment wrapText="1"/>
    </xf>
    <xf numFmtId="0" fontId="1" fillId="9" borderId="9" xfId="0" applyFont="1" applyFill="1" applyBorder="1" applyAlignment="1">
      <alignment wrapText="1"/>
    </xf>
    <xf numFmtId="0" fontId="1" fillId="9" borderId="23" xfId="0" applyFont="1" applyFill="1" applyBorder="1" applyAlignment="1">
      <alignment wrapText="1"/>
    </xf>
    <xf numFmtId="0" fontId="1" fillId="9" borderId="12" xfId="0" applyFont="1" applyFill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00"/>
      <color rgb="FF66FFFF"/>
      <color rgb="FFFF66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0</xdr:rowOff>
    </xdr:from>
    <xdr:to>
      <xdr:col>3</xdr:col>
      <xdr:colOff>2565400</xdr:colOff>
      <xdr:row>2</xdr:row>
      <xdr:rowOff>184150</xdr:rowOff>
    </xdr:to>
    <xdr:sp macro="" textlink="">
      <xdr:nvSpPr>
        <xdr:cNvPr id="2" name="messageTextbox"/>
        <xdr:cNvSpPr txBox="1"/>
      </xdr:nvSpPr>
      <xdr:spPr>
        <a:xfrm>
          <a:off x="254000" y="26670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and service RATE both must be rates and use the same time unit. Given a time such as 10 minutes, convert it to a rate such as 6 per hour.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0</xdr:rowOff>
    </xdr:from>
    <xdr:to>
      <xdr:col>3</xdr:col>
      <xdr:colOff>2628900</xdr:colOff>
      <xdr:row>2</xdr:row>
      <xdr:rowOff>177800</xdr:rowOff>
    </xdr:to>
    <xdr:sp macro="" textlink="">
      <xdr:nvSpPr>
        <xdr:cNvPr id="2" name="messageTextbox"/>
        <xdr:cNvSpPr txBox="1"/>
      </xdr:nvSpPr>
      <xdr:spPr>
        <a:xfrm>
          <a:off x="254000" y="26670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and service RATE both must be rates and use the same time unit. Given a time such as 10 minutes, convert it to a rate such as 6 per hour.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0</xdr:rowOff>
    </xdr:from>
    <xdr:to>
      <xdr:col>4</xdr:col>
      <xdr:colOff>0</xdr:colOff>
      <xdr:row>2</xdr:row>
      <xdr:rowOff>184150</xdr:rowOff>
    </xdr:to>
    <xdr:sp macro="" textlink="">
      <xdr:nvSpPr>
        <xdr:cNvPr id="2" name="messageTextbox"/>
        <xdr:cNvSpPr txBox="1"/>
      </xdr:nvSpPr>
      <xdr:spPr>
        <a:xfrm>
          <a:off x="254000" y="26670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and service RATE both must be rates and use the same time unit. Given a time such as 10 minutes, convert it to a rate such as 6 per hour.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250825</xdr:colOff>
      <xdr:row>1</xdr:row>
      <xdr:rowOff>0</xdr:rowOff>
    </xdr:from>
    <xdr:to>
      <xdr:col>3</xdr:col>
      <xdr:colOff>2400381</xdr:colOff>
      <xdr:row>2</xdr:row>
      <xdr:rowOff>130321</xdr:rowOff>
    </xdr:to>
    <xdr:sp macro="" textlink="">
      <xdr:nvSpPr>
        <xdr:cNvPr id="2" name="messageTextbox"/>
        <xdr:cNvSpPr txBox="1">
          <a:spLocks noChangeArrowheads="1"/>
        </xdr:cNvSpPr>
      </xdr:nvSpPr>
      <xdr:spPr bwMode="auto">
        <a:xfrm>
          <a:off x="250825" y="228600"/>
          <a:ext cx="6372306" cy="289071"/>
        </a:xfrm>
        <a:prstGeom prst="rect">
          <a:avLst/>
        </a:prstGeom>
        <a:solidFill>
          <a:srgbClr val="FFFF99"/>
        </a:solidFill>
        <a:ln w="1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27432" tIns="22860" rIns="0" bIns="22860" anchor="ctr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993300"/>
              </a:solidFill>
              <a:latin typeface="Arial"/>
              <a:ea typeface="Arial"/>
              <a:cs typeface="Arial"/>
            </a:rPr>
            <a:t>Enter the data. The time unit for the arrival RATE and service RATE must be the same.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8" sqref="H8"/>
    </sheetView>
  </sheetViews>
  <sheetFormatPr defaultRowHeight="15.5" x14ac:dyDescent="0.35"/>
  <cols>
    <col min="1" max="1" width="20.6328125" style="1" customWidth="1"/>
    <col min="2" max="2" width="8.7265625" style="1"/>
    <col min="3" max="3" width="10.26953125" style="1" customWidth="1"/>
    <col min="4" max="4" width="44.36328125" style="1" bestFit="1" customWidth="1"/>
    <col min="5" max="16384" width="8.7265625" style="1"/>
  </cols>
  <sheetData>
    <row r="1" spans="1:8" ht="21" x14ac:dyDescent="0.5">
      <c r="A1" s="3" t="s">
        <v>0</v>
      </c>
      <c r="B1" s="4"/>
      <c r="C1" s="4" t="s">
        <v>1</v>
      </c>
      <c r="D1" s="4"/>
      <c r="E1" s="4"/>
      <c r="F1" s="4"/>
      <c r="G1" s="4"/>
      <c r="H1" s="4"/>
    </row>
    <row r="2" spans="1:8" x14ac:dyDescent="0.35">
      <c r="A2" s="2"/>
      <c r="B2" s="2"/>
    </row>
    <row r="4" spans="1:8" ht="16" thickBot="1" x14ac:dyDescent="0.4">
      <c r="A4" s="5" t="s">
        <v>4</v>
      </c>
      <c r="D4" s="6" t="s">
        <v>5</v>
      </c>
    </row>
    <row r="5" spans="1:8" x14ac:dyDescent="0.35">
      <c r="A5" s="7" t="s">
        <v>2</v>
      </c>
      <c r="B5" s="36"/>
      <c r="D5" s="11" t="s">
        <v>12</v>
      </c>
      <c r="E5" s="42" t="e">
        <f>B5/B6</f>
        <v>#DIV/0!</v>
      </c>
    </row>
    <row r="6" spans="1:8" ht="17.5" x14ac:dyDescent="0.45">
      <c r="A6" s="8" t="s">
        <v>3</v>
      </c>
      <c r="B6" s="37"/>
      <c r="D6" s="10" t="s">
        <v>13</v>
      </c>
      <c r="E6" s="43" t="e">
        <f>B5^2/(B6*(B6-B5))</f>
        <v>#DIV/0!</v>
      </c>
    </row>
    <row r="7" spans="1:8" ht="17.5" x14ac:dyDescent="0.45">
      <c r="A7" s="8" t="s">
        <v>6</v>
      </c>
      <c r="B7" s="39">
        <v>1</v>
      </c>
      <c r="D7" s="10" t="s">
        <v>14</v>
      </c>
      <c r="E7" s="43" t="e">
        <f>B5/(B6-B5)</f>
        <v>#DIV/0!</v>
      </c>
    </row>
    <row r="8" spans="1:8" ht="17.5" x14ac:dyDescent="0.45">
      <c r="A8" s="8" t="s">
        <v>7</v>
      </c>
      <c r="B8" s="37"/>
      <c r="D8" s="10" t="s">
        <v>15</v>
      </c>
      <c r="E8" s="43" t="e">
        <f>B5/(B6*(B6-B5))</f>
        <v>#DIV/0!</v>
      </c>
    </row>
    <row r="9" spans="1:8" ht="18" thickBot="1" x14ac:dyDescent="0.5">
      <c r="A9" s="9" t="s">
        <v>8</v>
      </c>
      <c r="B9" s="38"/>
      <c r="D9" s="10" t="s">
        <v>16</v>
      </c>
      <c r="E9" s="43" t="e">
        <f>1/(B6-B5)</f>
        <v>#DIV/0!</v>
      </c>
    </row>
    <row r="10" spans="1:8" ht="17.5" x14ac:dyDescent="0.45">
      <c r="D10" s="10" t="s">
        <v>17</v>
      </c>
      <c r="E10" s="43" t="e">
        <f>1 - E5</f>
        <v>#DIV/0!</v>
      </c>
    </row>
    <row r="11" spans="1:8" x14ac:dyDescent="0.35">
      <c r="A11" s="40" t="str">
        <f>IF(B5&gt;=B6,"The service rate must be greater than the arrival rate","")</f>
        <v>The service rate must be greater than the arrival rate</v>
      </c>
      <c r="D11" s="10" t="s">
        <v>10</v>
      </c>
      <c r="E11" s="43" t="e">
        <f>B8+B9*E6</f>
        <v>#DIV/0!</v>
      </c>
    </row>
    <row r="12" spans="1:8" ht="16" thickBot="1" x14ac:dyDescent="0.4">
      <c r="D12" s="12" t="s">
        <v>11</v>
      </c>
      <c r="E12" s="44" t="e">
        <f>B8+B9*E7</f>
        <v>#DIV/0!</v>
      </c>
    </row>
    <row r="14" spans="1:8" s="13" customFormat="1" x14ac:dyDescent="0.35"/>
    <row r="15" spans="1:8" ht="16" thickBot="1" x14ac:dyDescent="0.4">
      <c r="A15" s="6" t="s">
        <v>21</v>
      </c>
    </row>
    <row r="16" spans="1:8" x14ac:dyDescent="0.35">
      <c r="A16" s="11" t="s">
        <v>18</v>
      </c>
      <c r="B16" s="41" t="s">
        <v>19</v>
      </c>
      <c r="C16" s="42" t="s">
        <v>20</v>
      </c>
    </row>
    <row r="17" spans="1:3" x14ac:dyDescent="0.35">
      <c r="A17" s="10">
        <v>0</v>
      </c>
      <c r="B17" s="46" t="e">
        <f>1-B5/B6</f>
        <v>#DIV/0!</v>
      </c>
      <c r="C17" s="48" t="e">
        <f>1-B5/B6</f>
        <v>#DIV/0!</v>
      </c>
    </row>
    <row r="18" spans="1:3" x14ac:dyDescent="0.35">
      <c r="A18" s="10">
        <f>A17+1</f>
        <v>1</v>
      </c>
      <c r="B18" s="46" t="e">
        <f>B17*B$5/B$6</f>
        <v>#DIV/0!</v>
      </c>
      <c r="C18" s="48" t="e">
        <f>C17+B18</f>
        <v>#DIV/0!</v>
      </c>
    </row>
    <row r="19" spans="1:3" x14ac:dyDescent="0.35">
      <c r="A19" s="10">
        <f t="shared" ref="A19:A37" si="0">A18+1</f>
        <v>2</v>
      </c>
      <c r="B19" s="46" t="e">
        <f t="shared" ref="B19:B37" si="1">B18*B$5/B$6</f>
        <v>#DIV/0!</v>
      </c>
      <c r="C19" s="48" t="e">
        <f t="shared" ref="C19:C37" si="2">C18+B19</f>
        <v>#DIV/0!</v>
      </c>
    </row>
    <row r="20" spans="1:3" x14ac:dyDescent="0.35">
      <c r="A20" s="10">
        <f t="shared" si="0"/>
        <v>3</v>
      </c>
      <c r="B20" s="46" t="e">
        <f t="shared" si="1"/>
        <v>#DIV/0!</v>
      </c>
      <c r="C20" s="48" t="e">
        <f t="shared" si="2"/>
        <v>#DIV/0!</v>
      </c>
    </row>
    <row r="21" spans="1:3" x14ac:dyDescent="0.35">
      <c r="A21" s="10">
        <f t="shared" si="0"/>
        <v>4</v>
      </c>
      <c r="B21" s="46" t="e">
        <f t="shared" si="1"/>
        <v>#DIV/0!</v>
      </c>
      <c r="C21" s="48" t="e">
        <f t="shared" si="2"/>
        <v>#DIV/0!</v>
      </c>
    </row>
    <row r="22" spans="1:3" x14ac:dyDescent="0.35">
      <c r="A22" s="10">
        <f t="shared" si="0"/>
        <v>5</v>
      </c>
      <c r="B22" s="46" t="e">
        <f t="shared" si="1"/>
        <v>#DIV/0!</v>
      </c>
      <c r="C22" s="48" t="e">
        <f t="shared" si="2"/>
        <v>#DIV/0!</v>
      </c>
    </row>
    <row r="23" spans="1:3" x14ac:dyDescent="0.35">
      <c r="A23" s="10">
        <f t="shared" si="0"/>
        <v>6</v>
      </c>
      <c r="B23" s="46" t="e">
        <f t="shared" si="1"/>
        <v>#DIV/0!</v>
      </c>
      <c r="C23" s="48" t="e">
        <f t="shared" si="2"/>
        <v>#DIV/0!</v>
      </c>
    </row>
    <row r="24" spans="1:3" x14ac:dyDescent="0.35">
      <c r="A24" s="10">
        <f t="shared" si="0"/>
        <v>7</v>
      </c>
      <c r="B24" s="46" t="e">
        <f t="shared" si="1"/>
        <v>#DIV/0!</v>
      </c>
      <c r="C24" s="48" t="e">
        <f t="shared" si="2"/>
        <v>#DIV/0!</v>
      </c>
    </row>
    <row r="25" spans="1:3" x14ac:dyDescent="0.35">
      <c r="A25" s="10">
        <f t="shared" si="0"/>
        <v>8</v>
      </c>
      <c r="B25" s="46" t="e">
        <f t="shared" si="1"/>
        <v>#DIV/0!</v>
      </c>
      <c r="C25" s="48" t="e">
        <f t="shared" si="2"/>
        <v>#DIV/0!</v>
      </c>
    </row>
    <row r="26" spans="1:3" x14ac:dyDescent="0.35">
      <c r="A26" s="10">
        <f t="shared" si="0"/>
        <v>9</v>
      </c>
      <c r="B26" s="46" t="e">
        <f t="shared" si="1"/>
        <v>#DIV/0!</v>
      </c>
      <c r="C26" s="48" t="e">
        <f t="shared" si="2"/>
        <v>#DIV/0!</v>
      </c>
    </row>
    <row r="27" spans="1:3" x14ac:dyDescent="0.35">
      <c r="A27" s="10">
        <f t="shared" si="0"/>
        <v>10</v>
      </c>
      <c r="B27" s="46" t="e">
        <f t="shared" si="1"/>
        <v>#DIV/0!</v>
      </c>
      <c r="C27" s="48" t="e">
        <f t="shared" si="2"/>
        <v>#DIV/0!</v>
      </c>
    </row>
    <row r="28" spans="1:3" x14ac:dyDescent="0.35">
      <c r="A28" s="10">
        <f t="shared" si="0"/>
        <v>11</v>
      </c>
      <c r="B28" s="46" t="e">
        <f t="shared" si="1"/>
        <v>#DIV/0!</v>
      </c>
      <c r="C28" s="48" t="e">
        <f t="shared" si="2"/>
        <v>#DIV/0!</v>
      </c>
    </row>
    <row r="29" spans="1:3" x14ac:dyDescent="0.35">
      <c r="A29" s="10">
        <f t="shared" si="0"/>
        <v>12</v>
      </c>
      <c r="B29" s="46" t="e">
        <f t="shared" si="1"/>
        <v>#DIV/0!</v>
      </c>
      <c r="C29" s="48" t="e">
        <f t="shared" si="2"/>
        <v>#DIV/0!</v>
      </c>
    </row>
    <row r="30" spans="1:3" x14ac:dyDescent="0.35">
      <c r="A30" s="10">
        <f t="shared" si="0"/>
        <v>13</v>
      </c>
      <c r="B30" s="46" t="e">
        <f t="shared" si="1"/>
        <v>#DIV/0!</v>
      </c>
      <c r="C30" s="48" t="e">
        <f t="shared" si="2"/>
        <v>#DIV/0!</v>
      </c>
    </row>
    <row r="31" spans="1:3" x14ac:dyDescent="0.35">
      <c r="A31" s="10">
        <f t="shared" si="0"/>
        <v>14</v>
      </c>
      <c r="B31" s="46" t="e">
        <f t="shared" si="1"/>
        <v>#DIV/0!</v>
      </c>
      <c r="C31" s="48" t="e">
        <f t="shared" si="2"/>
        <v>#DIV/0!</v>
      </c>
    </row>
    <row r="32" spans="1:3" x14ac:dyDescent="0.35">
      <c r="A32" s="10">
        <f t="shared" si="0"/>
        <v>15</v>
      </c>
      <c r="B32" s="46" t="e">
        <f t="shared" si="1"/>
        <v>#DIV/0!</v>
      </c>
      <c r="C32" s="48" t="e">
        <f t="shared" si="2"/>
        <v>#DIV/0!</v>
      </c>
    </row>
    <row r="33" spans="1:3" x14ac:dyDescent="0.35">
      <c r="A33" s="10">
        <f t="shared" si="0"/>
        <v>16</v>
      </c>
      <c r="B33" s="46" t="e">
        <f t="shared" si="1"/>
        <v>#DIV/0!</v>
      </c>
      <c r="C33" s="48" t="e">
        <f t="shared" si="2"/>
        <v>#DIV/0!</v>
      </c>
    </row>
    <row r="34" spans="1:3" x14ac:dyDescent="0.35">
      <c r="A34" s="10">
        <f t="shared" si="0"/>
        <v>17</v>
      </c>
      <c r="B34" s="46" t="e">
        <f t="shared" si="1"/>
        <v>#DIV/0!</v>
      </c>
      <c r="C34" s="48" t="e">
        <f t="shared" si="2"/>
        <v>#DIV/0!</v>
      </c>
    </row>
    <row r="35" spans="1:3" x14ac:dyDescent="0.35">
      <c r="A35" s="10">
        <f t="shared" si="0"/>
        <v>18</v>
      </c>
      <c r="B35" s="46" t="e">
        <f t="shared" si="1"/>
        <v>#DIV/0!</v>
      </c>
      <c r="C35" s="48" t="e">
        <f t="shared" si="2"/>
        <v>#DIV/0!</v>
      </c>
    </row>
    <row r="36" spans="1:3" x14ac:dyDescent="0.35">
      <c r="A36" s="10">
        <f t="shared" si="0"/>
        <v>19</v>
      </c>
      <c r="B36" s="46" t="e">
        <f t="shared" si="1"/>
        <v>#DIV/0!</v>
      </c>
      <c r="C36" s="48" t="e">
        <f t="shared" si="2"/>
        <v>#DIV/0!</v>
      </c>
    </row>
    <row r="37" spans="1:3" ht="16" thickBot="1" x14ac:dyDescent="0.4">
      <c r="A37" s="12">
        <f t="shared" si="0"/>
        <v>20</v>
      </c>
      <c r="B37" s="47" t="e">
        <f t="shared" si="1"/>
        <v>#DIV/0!</v>
      </c>
      <c r="C37" s="49" t="e">
        <f t="shared" si="2"/>
        <v>#DIV/0!</v>
      </c>
    </row>
    <row r="38" spans="1:3" x14ac:dyDescent="0.35">
      <c r="B38" s="45"/>
      <c r="C38" s="45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7"/>
  <sheetViews>
    <sheetView zoomScaleNormal="100" workbookViewId="0">
      <selection activeCell="D18" sqref="D18"/>
    </sheetView>
  </sheetViews>
  <sheetFormatPr defaultRowHeight="15.5" x14ac:dyDescent="0.35"/>
  <cols>
    <col min="1" max="1" width="19.453125" style="1" customWidth="1"/>
    <col min="2" max="2" width="10.81640625" style="1" bestFit="1" customWidth="1"/>
    <col min="3" max="3" width="10.26953125" style="1" customWidth="1"/>
    <col min="4" max="4" width="44.36328125" style="1" bestFit="1" customWidth="1"/>
    <col min="5" max="5" width="7.6328125" style="1" customWidth="1"/>
    <col min="6" max="16384" width="8.7265625" style="1"/>
  </cols>
  <sheetData>
    <row r="1" spans="1:17" ht="21" x14ac:dyDescent="0.5">
      <c r="A1" s="3" t="s">
        <v>0</v>
      </c>
      <c r="B1" s="4"/>
      <c r="C1" s="4" t="s">
        <v>22</v>
      </c>
      <c r="D1" s="4"/>
      <c r="E1" s="4"/>
      <c r="F1" s="4"/>
      <c r="G1" s="4"/>
      <c r="H1" s="4"/>
    </row>
    <row r="2" spans="1:17" ht="16" thickBot="1" x14ac:dyDescent="0.4">
      <c r="A2" s="2"/>
      <c r="B2" s="2"/>
      <c r="G2" s="57" t="s">
        <v>31</v>
      </c>
    </row>
    <row r="3" spans="1:17" x14ac:dyDescent="0.35">
      <c r="H3" s="58" t="s">
        <v>6</v>
      </c>
      <c r="I3" s="59"/>
      <c r="J3" s="59"/>
      <c r="K3" s="59"/>
      <c r="L3" s="59"/>
      <c r="M3" s="59"/>
      <c r="N3" s="59"/>
      <c r="O3" s="59"/>
      <c r="P3" s="59"/>
      <c r="Q3" s="60"/>
    </row>
    <row r="4" spans="1:17" ht="16" thickBot="1" x14ac:dyDescent="0.4">
      <c r="A4" s="5" t="s">
        <v>4</v>
      </c>
      <c r="D4" s="6" t="s">
        <v>5</v>
      </c>
      <c r="G4" s="61">
        <f>B7</f>
        <v>0</v>
      </c>
      <c r="H4" s="68">
        <v>1</v>
      </c>
      <c r="I4" s="69">
        <v>2</v>
      </c>
      <c r="J4" s="69">
        <v>3</v>
      </c>
      <c r="K4" s="69">
        <v>4</v>
      </c>
      <c r="L4" s="69">
        <v>5</v>
      </c>
      <c r="M4" s="69">
        <v>6</v>
      </c>
      <c r="N4" s="69">
        <v>7</v>
      </c>
      <c r="O4" s="69">
        <v>8</v>
      </c>
      <c r="P4" s="69">
        <v>9</v>
      </c>
      <c r="Q4" s="70">
        <v>10</v>
      </c>
    </row>
    <row r="5" spans="1:17" x14ac:dyDescent="0.35">
      <c r="A5" s="7" t="s">
        <v>2</v>
      </c>
      <c r="B5" s="36"/>
      <c r="D5" s="11" t="s">
        <v>12</v>
      </c>
      <c r="E5" s="42" t="str">
        <f>IF(B7*B6&gt;B5,B5/(B6*B7),"NA")</f>
        <v>NA</v>
      </c>
      <c r="G5" s="61" t="str">
        <f>E5</f>
        <v>NA</v>
      </c>
      <c r="H5" s="62" t="str">
        <f t="dataTable" ref="H5:Q12" dt2D="0" dtr="1" r1="B7"/>
        <v>NA</v>
      </c>
      <c r="I5" s="63" t="str">
        <v>NA</v>
      </c>
      <c r="J5" s="63" t="str">
        <v>NA</v>
      </c>
      <c r="K5" s="63" t="str">
        <v>NA</v>
      </c>
      <c r="L5" s="63" t="str">
        <v>NA</v>
      </c>
      <c r="M5" s="63" t="str">
        <v>NA</v>
      </c>
      <c r="N5" s="63" t="str">
        <v>NA</v>
      </c>
      <c r="O5" s="63" t="str">
        <v>NA</v>
      </c>
      <c r="P5" s="63" t="str">
        <v>NA</v>
      </c>
      <c r="Q5" s="64" t="str">
        <v>NA</v>
      </c>
    </row>
    <row r="6" spans="1:17" ht="17.5" x14ac:dyDescent="0.45">
      <c r="A6" s="8" t="s">
        <v>3</v>
      </c>
      <c r="B6" s="37"/>
      <c r="D6" s="10" t="s">
        <v>13</v>
      </c>
      <c r="E6" s="43" t="str">
        <f>IF(B7*B6&gt;B5,VLOOKUP($B$7,$A$38:$G$59,7),"NA")</f>
        <v>NA</v>
      </c>
      <c r="G6" s="61" t="str">
        <f t="shared" ref="G6:G12" si="0">E6</f>
        <v>NA</v>
      </c>
      <c r="H6" s="65" t="str">
        <v>NA</v>
      </c>
      <c r="I6" s="66" t="str">
        <v>NA</v>
      </c>
      <c r="J6" s="66" t="str">
        <v>NA</v>
      </c>
      <c r="K6" s="66" t="str">
        <v>NA</v>
      </c>
      <c r="L6" s="66" t="str">
        <v>NA</v>
      </c>
      <c r="M6" s="66" t="str">
        <v>NA</v>
      </c>
      <c r="N6" s="66" t="str">
        <v>NA</v>
      </c>
      <c r="O6" s="66" t="str">
        <v>NA</v>
      </c>
      <c r="P6" s="66" t="str">
        <v>NA</v>
      </c>
      <c r="Q6" s="67" t="str">
        <v>NA</v>
      </c>
    </row>
    <row r="7" spans="1:17" ht="17.5" x14ac:dyDescent="0.45">
      <c r="A7" s="8" t="s">
        <v>23</v>
      </c>
      <c r="B7" s="37"/>
      <c r="D7" s="10" t="s">
        <v>14</v>
      </c>
      <c r="E7" s="43" t="str">
        <f>IF(B7*B6&gt;B5,E6+B5/B6,"NA")</f>
        <v>NA</v>
      </c>
      <c r="G7" s="61" t="str">
        <f t="shared" si="0"/>
        <v>NA</v>
      </c>
      <c r="H7" s="65" t="str">
        <v>NA</v>
      </c>
      <c r="I7" s="66" t="str">
        <v>NA</v>
      </c>
      <c r="J7" s="66" t="str">
        <v>NA</v>
      </c>
      <c r="K7" s="66" t="str">
        <v>NA</v>
      </c>
      <c r="L7" s="66" t="str">
        <v>NA</v>
      </c>
      <c r="M7" s="66" t="str">
        <v>NA</v>
      </c>
      <c r="N7" s="66" t="str">
        <v>NA</v>
      </c>
      <c r="O7" s="66" t="str">
        <v>NA</v>
      </c>
      <c r="P7" s="66" t="str">
        <v>NA</v>
      </c>
      <c r="Q7" s="67" t="str">
        <v>NA</v>
      </c>
    </row>
    <row r="8" spans="1:17" ht="17.5" x14ac:dyDescent="0.45">
      <c r="A8" s="8" t="s">
        <v>7</v>
      </c>
      <c r="B8" s="37"/>
      <c r="D8" s="10" t="s">
        <v>15</v>
      </c>
      <c r="E8" s="43" t="str">
        <f>IF(B7*B6&gt;B5,E6/B5,"NA")</f>
        <v>NA</v>
      </c>
      <c r="G8" s="61" t="str">
        <f t="shared" si="0"/>
        <v>NA</v>
      </c>
      <c r="H8" s="65" t="str">
        <v>NA</v>
      </c>
      <c r="I8" s="66" t="str">
        <v>NA</v>
      </c>
      <c r="J8" s="66" t="str">
        <v>NA</v>
      </c>
      <c r="K8" s="66" t="str">
        <v>NA</v>
      </c>
      <c r="L8" s="66" t="str">
        <v>NA</v>
      </c>
      <c r="M8" s="66" t="str">
        <v>NA</v>
      </c>
      <c r="N8" s="66" t="str">
        <v>NA</v>
      </c>
      <c r="O8" s="66" t="str">
        <v>NA</v>
      </c>
      <c r="P8" s="66" t="str">
        <v>NA</v>
      </c>
      <c r="Q8" s="67" t="str">
        <v>NA</v>
      </c>
    </row>
    <row r="9" spans="1:17" ht="18" thickBot="1" x14ac:dyDescent="0.5">
      <c r="A9" s="9" t="s">
        <v>8</v>
      </c>
      <c r="B9" s="38"/>
      <c r="D9" s="10" t="s">
        <v>16</v>
      </c>
      <c r="E9" s="43" t="str">
        <f>IF(B7*B6&gt;B5,E8+1/B6,"NA")</f>
        <v>NA</v>
      </c>
      <c r="G9" s="61" t="str">
        <f t="shared" si="0"/>
        <v>NA</v>
      </c>
      <c r="H9" s="65" t="str">
        <v>NA</v>
      </c>
      <c r="I9" s="66" t="str">
        <v>NA</v>
      </c>
      <c r="J9" s="66" t="str">
        <v>NA</v>
      </c>
      <c r="K9" s="66" t="str">
        <v>NA</v>
      </c>
      <c r="L9" s="66" t="str">
        <v>NA</v>
      </c>
      <c r="M9" s="66" t="str">
        <v>NA</v>
      </c>
      <c r="N9" s="66" t="str">
        <v>NA</v>
      </c>
      <c r="O9" s="66" t="str">
        <v>NA</v>
      </c>
      <c r="P9" s="66" t="str">
        <v>NA</v>
      </c>
      <c r="Q9" s="67" t="str">
        <v>NA</v>
      </c>
    </row>
    <row r="10" spans="1:17" ht="17.5" x14ac:dyDescent="0.45">
      <c r="D10" s="10" t="s">
        <v>17</v>
      </c>
      <c r="E10" s="43" t="str">
        <f>IF(B7*B6&gt;B5,VLOOKUP($B$7,$A$38:$G$59,5),"NA")</f>
        <v>NA</v>
      </c>
      <c r="G10" s="61" t="str">
        <f t="shared" si="0"/>
        <v>NA</v>
      </c>
      <c r="H10" s="65" t="str">
        <v>NA</v>
      </c>
      <c r="I10" s="66" t="str">
        <v>NA</v>
      </c>
      <c r="J10" s="66" t="str">
        <v>NA</v>
      </c>
      <c r="K10" s="66" t="str">
        <v>NA</v>
      </c>
      <c r="L10" s="66" t="str">
        <v>NA</v>
      </c>
      <c r="M10" s="66" t="str">
        <v>NA</v>
      </c>
      <c r="N10" s="66" t="str">
        <v>NA</v>
      </c>
      <c r="O10" s="66" t="str">
        <v>NA</v>
      </c>
      <c r="P10" s="66" t="str">
        <v>NA</v>
      </c>
      <c r="Q10" s="67" t="str">
        <v>NA</v>
      </c>
    </row>
    <row r="11" spans="1:17" x14ac:dyDescent="0.35">
      <c r="A11" s="40" t="str">
        <f>IF(B5&gt;=B6*B7,"The total service rate (rate*servers) must be greater than the arrival rate","")</f>
        <v>The total service rate (rate*servers) must be greater than the arrival rate</v>
      </c>
      <c r="D11" s="10" t="s">
        <v>10</v>
      </c>
      <c r="E11" s="43" t="str">
        <f>IF(B7*B6&gt;B5,B8*B7+B9*E6,"NA")</f>
        <v>NA</v>
      </c>
      <c r="G11" s="61" t="str">
        <f t="shared" si="0"/>
        <v>NA</v>
      </c>
      <c r="H11" s="65" t="str">
        <v>NA</v>
      </c>
      <c r="I11" s="66" t="str">
        <v>NA</v>
      </c>
      <c r="J11" s="66" t="str">
        <v>NA</v>
      </c>
      <c r="K11" s="66" t="str">
        <v>NA</v>
      </c>
      <c r="L11" s="66" t="str">
        <v>NA</v>
      </c>
      <c r="M11" s="66" t="str">
        <v>NA</v>
      </c>
      <c r="N11" s="66" t="str">
        <v>NA</v>
      </c>
      <c r="O11" s="66" t="str">
        <v>NA</v>
      </c>
      <c r="P11" s="66" t="str">
        <v>NA</v>
      </c>
      <c r="Q11" s="67" t="str">
        <v>NA</v>
      </c>
    </row>
    <row r="12" spans="1:17" s="13" customFormat="1" ht="16" thickBot="1" x14ac:dyDescent="0.4">
      <c r="D12" s="71" t="s">
        <v>11</v>
      </c>
      <c r="E12" s="72" t="str">
        <f>IF(B7*B6&gt;B5,B8*B7+B9*E7,"NA")</f>
        <v>NA</v>
      </c>
      <c r="G12" s="73" t="str">
        <f t="shared" si="0"/>
        <v>NA</v>
      </c>
      <c r="H12" s="74" t="str">
        <v>NA</v>
      </c>
      <c r="I12" s="75" t="str">
        <v>NA</v>
      </c>
      <c r="J12" s="75" t="str">
        <v>NA</v>
      </c>
      <c r="K12" s="75" t="str">
        <v>NA</v>
      </c>
      <c r="L12" s="75" t="str">
        <v>NA</v>
      </c>
      <c r="M12" s="75" t="str">
        <v>NA</v>
      </c>
      <c r="N12" s="75" t="str">
        <v>NA</v>
      </c>
      <c r="O12" s="75" t="str">
        <v>NA</v>
      </c>
      <c r="P12" s="75" t="str">
        <v>NA</v>
      </c>
      <c r="Q12" s="76" t="str">
        <v>NA</v>
      </c>
    </row>
    <row r="14" spans="1:17" ht="16" thickBot="1" x14ac:dyDescent="0.4">
      <c r="A14" s="6" t="s">
        <v>21</v>
      </c>
    </row>
    <row r="15" spans="1:17" x14ac:dyDescent="0.35">
      <c r="A15" s="11" t="s">
        <v>18</v>
      </c>
      <c r="B15" s="41" t="s">
        <v>19</v>
      </c>
      <c r="C15" s="42" t="s">
        <v>20</v>
      </c>
    </row>
    <row r="16" spans="1:17" x14ac:dyDescent="0.35">
      <c r="A16" s="10">
        <v>0</v>
      </c>
      <c r="B16" s="46">
        <f>VLOOKUP(B7,A37:E59,5)</f>
        <v>0</v>
      </c>
      <c r="C16" s="48">
        <f>B16</f>
        <v>0</v>
      </c>
      <c r="E16" s="1">
        <f>60/50</f>
        <v>1.2</v>
      </c>
      <c r="F16" s="1">
        <f>E16*60</f>
        <v>72</v>
      </c>
    </row>
    <row r="17" spans="1:3" x14ac:dyDescent="0.35">
      <c r="A17" s="10">
        <f>A16+1</f>
        <v>1</v>
      </c>
      <c r="B17" s="46" t="e">
        <f>IF(A17&lt;=$B$7,($B$5/$B$6)^A17*$E$10/FACT(A17),($B$5/$B$6)^A17*$E$10/(FACT($B$7)*$B$7^(A17-$B$7)))</f>
        <v>#DIV/0!</v>
      </c>
      <c r="C17" s="48" t="e">
        <f>C16+B17</f>
        <v>#DIV/0!</v>
      </c>
    </row>
    <row r="18" spans="1:3" x14ac:dyDescent="0.35">
      <c r="A18" s="10">
        <f t="shared" ref="A18:A36" si="1">A17+1</f>
        <v>2</v>
      </c>
      <c r="B18" s="46" t="e">
        <f t="shared" ref="B18:B36" si="2">IF(A18&lt;=$B$7,($B$5/$B$6)^A18*$E$10/FACT(A18),($B$5/$B$6)^A18*$E$10/(FACT($B$7)*$B$7^(A18-$B$7)))</f>
        <v>#DIV/0!</v>
      </c>
      <c r="C18" s="48" t="e">
        <f t="shared" ref="C18:C36" si="3">C17+B18</f>
        <v>#DIV/0!</v>
      </c>
    </row>
    <row r="19" spans="1:3" x14ac:dyDescent="0.35">
      <c r="A19" s="10">
        <f t="shared" si="1"/>
        <v>3</v>
      </c>
      <c r="B19" s="46" t="e">
        <f t="shared" si="2"/>
        <v>#DIV/0!</v>
      </c>
      <c r="C19" s="48" t="e">
        <f t="shared" si="3"/>
        <v>#DIV/0!</v>
      </c>
    </row>
    <row r="20" spans="1:3" x14ac:dyDescent="0.35">
      <c r="A20" s="10">
        <f t="shared" si="1"/>
        <v>4</v>
      </c>
      <c r="B20" s="46" t="e">
        <f t="shared" si="2"/>
        <v>#DIV/0!</v>
      </c>
      <c r="C20" s="48" t="e">
        <f t="shared" si="3"/>
        <v>#DIV/0!</v>
      </c>
    </row>
    <row r="21" spans="1:3" x14ac:dyDescent="0.35">
      <c r="A21" s="10">
        <f t="shared" si="1"/>
        <v>5</v>
      </c>
      <c r="B21" s="46" t="e">
        <f t="shared" si="2"/>
        <v>#DIV/0!</v>
      </c>
      <c r="C21" s="48" t="e">
        <f t="shared" si="3"/>
        <v>#DIV/0!</v>
      </c>
    </row>
    <row r="22" spans="1:3" x14ac:dyDescent="0.35">
      <c r="A22" s="10">
        <f t="shared" si="1"/>
        <v>6</v>
      </c>
      <c r="B22" s="46" t="e">
        <f t="shared" si="2"/>
        <v>#DIV/0!</v>
      </c>
      <c r="C22" s="48" t="e">
        <f t="shared" si="3"/>
        <v>#DIV/0!</v>
      </c>
    </row>
    <row r="23" spans="1:3" x14ac:dyDescent="0.35">
      <c r="A23" s="10">
        <f t="shared" si="1"/>
        <v>7</v>
      </c>
      <c r="B23" s="46" t="e">
        <f t="shared" si="2"/>
        <v>#DIV/0!</v>
      </c>
      <c r="C23" s="48" t="e">
        <f t="shared" si="3"/>
        <v>#DIV/0!</v>
      </c>
    </row>
    <row r="24" spans="1:3" x14ac:dyDescent="0.35">
      <c r="A24" s="10">
        <f t="shared" si="1"/>
        <v>8</v>
      </c>
      <c r="B24" s="46" t="e">
        <f t="shared" si="2"/>
        <v>#DIV/0!</v>
      </c>
      <c r="C24" s="48" t="e">
        <f t="shared" si="3"/>
        <v>#DIV/0!</v>
      </c>
    </row>
    <row r="25" spans="1:3" x14ac:dyDescent="0.35">
      <c r="A25" s="10">
        <f t="shared" si="1"/>
        <v>9</v>
      </c>
      <c r="B25" s="46" t="e">
        <f t="shared" si="2"/>
        <v>#DIV/0!</v>
      </c>
      <c r="C25" s="48" t="e">
        <f t="shared" si="3"/>
        <v>#DIV/0!</v>
      </c>
    </row>
    <row r="26" spans="1:3" x14ac:dyDescent="0.35">
      <c r="A26" s="10">
        <f t="shared" si="1"/>
        <v>10</v>
      </c>
      <c r="B26" s="46" t="e">
        <f t="shared" si="2"/>
        <v>#DIV/0!</v>
      </c>
      <c r="C26" s="48" t="e">
        <f t="shared" si="3"/>
        <v>#DIV/0!</v>
      </c>
    </row>
    <row r="27" spans="1:3" x14ac:dyDescent="0.35">
      <c r="A27" s="10">
        <f t="shared" si="1"/>
        <v>11</v>
      </c>
      <c r="B27" s="46" t="e">
        <f t="shared" si="2"/>
        <v>#DIV/0!</v>
      </c>
      <c r="C27" s="48" t="e">
        <f t="shared" si="3"/>
        <v>#DIV/0!</v>
      </c>
    </row>
    <row r="28" spans="1:3" x14ac:dyDescent="0.35">
      <c r="A28" s="10">
        <f t="shared" si="1"/>
        <v>12</v>
      </c>
      <c r="B28" s="46" t="e">
        <f t="shared" si="2"/>
        <v>#DIV/0!</v>
      </c>
      <c r="C28" s="48" t="e">
        <f t="shared" si="3"/>
        <v>#DIV/0!</v>
      </c>
    </row>
    <row r="29" spans="1:3" x14ac:dyDescent="0.35">
      <c r="A29" s="10">
        <f t="shared" si="1"/>
        <v>13</v>
      </c>
      <c r="B29" s="46" t="e">
        <f t="shared" si="2"/>
        <v>#DIV/0!</v>
      </c>
      <c r="C29" s="48" t="e">
        <f t="shared" si="3"/>
        <v>#DIV/0!</v>
      </c>
    </row>
    <row r="30" spans="1:3" x14ac:dyDescent="0.35">
      <c r="A30" s="10">
        <f t="shared" si="1"/>
        <v>14</v>
      </c>
      <c r="B30" s="46" t="e">
        <f t="shared" si="2"/>
        <v>#DIV/0!</v>
      </c>
      <c r="C30" s="48" t="e">
        <f t="shared" si="3"/>
        <v>#DIV/0!</v>
      </c>
    </row>
    <row r="31" spans="1:3" x14ac:dyDescent="0.35">
      <c r="A31" s="10">
        <f t="shared" si="1"/>
        <v>15</v>
      </c>
      <c r="B31" s="46" t="e">
        <f t="shared" si="2"/>
        <v>#DIV/0!</v>
      </c>
      <c r="C31" s="48" t="e">
        <f t="shared" si="3"/>
        <v>#DIV/0!</v>
      </c>
    </row>
    <row r="32" spans="1:3" x14ac:dyDescent="0.35">
      <c r="A32" s="10">
        <f t="shared" si="1"/>
        <v>16</v>
      </c>
      <c r="B32" s="46" t="e">
        <f t="shared" si="2"/>
        <v>#DIV/0!</v>
      </c>
      <c r="C32" s="48" t="e">
        <f t="shared" si="3"/>
        <v>#DIV/0!</v>
      </c>
    </row>
    <row r="33" spans="1:10" x14ac:dyDescent="0.35">
      <c r="A33" s="10">
        <f t="shared" si="1"/>
        <v>17</v>
      </c>
      <c r="B33" s="46" t="e">
        <f t="shared" si="2"/>
        <v>#DIV/0!</v>
      </c>
      <c r="C33" s="48" t="e">
        <f t="shared" si="3"/>
        <v>#DIV/0!</v>
      </c>
    </row>
    <row r="34" spans="1:10" x14ac:dyDescent="0.35">
      <c r="A34" s="10">
        <f t="shared" si="1"/>
        <v>18</v>
      </c>
      <c r="B34" s="46" t="e">
        <f t="shared" si="2"/>
        <v>#DIV/0!</v>
      </c>
      <c r="C34" s="48" t="e">
        <f t="shared" si="3"/>
        <v>#DIV/0!</v>
      </c>
    </row>
    <row r="35" spans="1:10" x14ac:dyDescent="0.35">
      <c r="A35" s="10">
        <f t="shared" si="1"/>
        <v>19</v>
      </c>
      <c r="B35" s="46" t="e">
        <f t="shared" si="2"/>
        <v>#DIV/0!</v>
      </c>
      <c r="C35" s="48" t="e">
        <f t="shared" si="3"/>
        <v>#DIV/0!</v>
      </c>
    </row>
    <row r="36" spans="1:10" ht="16" thickBot="1" x14ac:dyDescent="0.4">
      <c r="A36" s="12">
        <f t="shared" si="1"/>
        <v>20</v>
      </c>
      <c r="B36" s="47" t="e">
        <f t="shared" si="2"/>
        <v>#DIV/0!</v>
      </c>
      <c r="C36" s="49" t="e">
        <f t="shared" si="3"/>
        <v>#DIV/0!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</row>
    <row r="37" spans="1:10" x14ac:dyDescent="0.35">
      <c r="A37" s="1">
        <v>0</v>
      </c>
      <c r="B37" s="45">
        <v>1</v>
      </c>
      <c r="C37" s="45"/>
    </row>
    <row r="38" spans="1:10" x14ac:dyDescent="0.35">
      <c r="A38" s="1">
        <v>1</v>
      </c>
      <c r="B38" s="1" t="e">
        <f>($B$5/$B$6)^A38/FACT(A38)</f>
        <v>#DIV/0!</v>
      </c>
      <c r="C38" s="1">
        <f>SUM(B37:$B$37)</f>
        <v>1</v>
      </c>
      <c r="D38" s="1" t="e">
        <f>+B38/(1-$B$5/(A38*$B$6))</f>
        <v>#DIV/0!</v>
      </c>
      <c r="E38" s="1" t="e">
        <f>1/(C38+D38)</f>
        <v>#DIV/0!</v>
      </c>
      <c r="F38" s="1" t="e">
        <f>$B$5/($B$6*A38)</f>
        <v>#DIV/0!</v>
      </c>
      <c r="G38" s="1" t="e">
        <f>+E38*B38*F38/(1-F38)^2</f>
        <v>#DIV/0!</v>
      </c>
      <c r="H38" s="1" t="e">
        <f>G38+$B$5/$B$6</f>
        <v>#DIV/0!</v>
      </c>
      <c r="I38" s="1" t="e">
        <f>G38/$B$5</f>
        <v>#DIV/0!</v>
      </c>
      <c r="J38" s="1" t="e">
        <f>I38+1/$B$6</f>
        <v>#DIV/0!</v>
      </c>
    </row>
    <row r="39" spans="1:10" x14ac:dyDescent="0.35">
      <c r="A39" s="1">
        <v>2</v>
      </c>
      <c r="B39" s="1" t="e">
        <f t="shared" ref="B39:B59" si="4">($B$5/$B$6)^A39/FACT(A39)</f>
        <v>#DIV/0!</v>
      </c>
      <c r="C39" s="1" t="e">
        <f>SUM(B$37:$B38)</f>
        <v>#DIV/0!</v>
      </c>
      <c r="D39" s="1" t="e">
        <f t="shared" ref="D39:D59" si="5">+B39/(1-$B$5/(A39*$B$6))</f>
        <v>#DIV/0!</v>
      </c>
      <c r="E39" s="1" t="e">
        <f t="shared" ref="E39:E59" si="6">1/(C39+D39)</f>
        <v>#DIV/0!</v>
      </c>
      <c r="F39" s="1" t="e">
        <f t="shared" ref="F39:F59" si="7">$B$5/($B$6*A39)</f>
        <v>#DIV/0!</v>
      </c>
      <c r="G39" s="1" t="e">
        <f t="shared" ref="G39:G59" si="8">+E39*B39*F39/(1-F39)^2</f>
        <v>#DIV/0!</v>
      </c>
      <c r="H39" s="1" t="e">
        <f t="shared" ref="H39:H59" si="9">G39+$B$5/$B$6</f>
        <v>#DIV/0!</v>
      </c>
      <c r="I39" s="1" t="e">
        <f t="shared" ref="I39:I59" si="10">G39/$B$5</f>
        <v>#DIV/0!</v>
      </c>
      <c r="J39" s="1" t="e">
        <f t="shared" ref="J39:J59" si="11">I39+1/$B$6</f>
        <v>#DIV/0!</v>
      </c>
    </row>
    <row r="40" spans="1:10" x14ac:dyDescent="0.35">
      <c r="A40" s="1">
        <v>3</v>
      </c>
      <c r="B40" s="1" t="e">
        <f t="shared" si="4"/>
        <v>#DIV/0!</v>
      </c>
      <c r="C40" s="1" t="e">
        <f>SUM(B$37:$B39)</f>
        <v>#DIV/0!</v>
      </c>
      <c r="D40" s="1" t="e">
        <f t="shared" si="5"/>
        <v>#DIV/0!</v>
      </c>
      <c r="E40" s="1" t="e">
        <f t="shared" si="6"/>
        <v>#DIV/0!</v>
      </c>
      <c r="F40" s="1" t="e">
        <f t="shared" si="7"/>
        <v>#DIV/0!</v>
      </c>
      <c r="G40" s="1" t="e">
        <f t="shared" si="8"/>
        <v>#DIV/0!</v>
      </c>
      <c r="H40" s="1" t="e">
        <f t="shared" si="9"/>
        <v>#DIV/0!</v>
      </c>
      <c r="I40" s="1" t="e">
        <f t="shared" si="10"/>
        <v>#DIV/0!</v>
      </c>
      <c r="J40" s="1" t="e">
        <f t="shared" si="11"/>
        <v>#DIV/0!</v>
      </c>
    </row>
    <row r="41" spans="1:10" x14ac:dyDescent="0.35">
      <c r="A41" s="1">
        <v>4</v>
      </c>
      <c r="B41" s="1" t="e">
        <f t="shared" si="4"/>
        <v>#DIV/0!</v>
      </c>
      <c r="C41" s="1" t="e">
        <f>SUM(B$37:$B40)</f>
        <v>#DIV/0!</v>
      </c>
      <c r="D41" s="1" t="e">
        <f t="shared" si="5"/>
        <v>#DIV/0!</v>
      </c>
      <c r="E41" s="1" t="e">
        <f t="shared" si="6"/>
        <v>#DIV/0!</v>
      </c>
      <c r="F41" s="1" t="e">
        <f t="shared" si="7"/>
        <v>#DIV/0!</v>
      </c>
      <c r="G41" s="1" t="e">
        <f t="shared" si="8"/>
        <v>#DIV/0!</v>
      </c>
      <c r="H41" s="1" t="e">
        <f t="shared" si="9"/>
        <v>#DIV/0!</v>
      </c>
      <c r="I41" s="1" t="e">
        <f t="shared" si="10"/>
        <v>#DIV/0!</v>
      </c>
      <c r="J41" s="1" t="e">
        <f t="shared" si="11"/>
        <v>#DIV/0!</v>
      </c>
    </row>
    <row r="42" spans="1:10" x14ac:dyDescent="0.35">
      <c r="A42" s="1">
        <v>5</v>
      </c>
      <c r="B42" s="1" t="e">
        <f t="shared" si="4"/>
        <v>#DIV/0!</v>
      </c>
      <c r="C42" s="1" t="e">
        <f>SUM(B$37:$B41)</f>
        <v>#DIV/0!</v>
      </c>
      <c r="D42" s="1" t="e">
        <f t="shared" si="5"/>
        <v>#DIV/0!</v>
      </c>
      <c r="E42" s="1" t="e">
        <f t="shared" si="6"/>
        <v>#DIV/0!</v>
      </c>
      <c r="F42" s="1" t="e">
        <f t="shared" si="7"/>
        <v>#DIV/0!</v>
      </c>
      <c r="G42" s="1" t="e">
        <f t="shared" si="8"/>
        <v>#DIV/0!</v>
      </c>
      <c r="H42" s="1" t="e">
        <f t="shared" si="9"/>
        <v>#DIV/0!</v>
      </c>
      <c r="I42" s="1" t="e">
        <f t="shared" si="10"/>
        <v>#DIV/0!</v>
      </c>
      <c r="J42" s="1" t="e">
        <f t="shared" si="11"/>
        <v>#DIV/0!</v>
      </c>
    </row>
    <row r="43" spans="1:10" x14ac:dyDescent="0.35">
      <c r="A43" s="1">
        <v>6</v>
      </c>
      <c r="B43" s="1" t="e">
        <f t="shared" si="4"/>
        <v>#DIV/0!</v>
      </c>
      <c r="C43" s="1" t="e">
        <f>SUM(B$37:$B42)</f>
        <v>#DIV/0!</v>
      </c>
      <c r="D43" s="1" t="e">
        <f t="shared" si="5"/>
        <v>#DIV/0!</v>
      </c>
      <c r="E43" s="1" t="e">
        <f t="shared" si="6"/>
        <v>#DIV/0!</v>
      </c>
      <c r="F43" s="1" t="e">
        <f t="shared" si="7"/>
        <v>#DIV/0!</v>
      </c>
      <c r="G43" s="1" t="e">
        <f t="shared" si="8"/>
        <v>#DIV/0!</v>
      </c>
      <c r="H43" s="1" t="e">
        <f t="shared" si="9"/>
        <v>#DIV/0!</v>
      </c>
      <c r="I43" s="1" t="e">
        <f t="shared" si="10"/>
        <v>#DIV/0!</v>
      </c>
      <c r="J43" s="1" t="e">
        <f t="shared" si="11"/>
        <v>#DIV/0!</v>
      </c>
    </row>
    <row r="44" spans="1:10" x14ac:dyDescent="0.35">
      <c r="A44" s="1">
        <v>7</v>
      </c>
      <c r="B44" s="1" t="e">
        <f t="shared" si="4"/>
        <v>#DIV/0!</v>
      </c>
      <c r="C44" s="1" t="e">
        <f>SUM(B$37:$B43)</f>
        <v>#DIV/0!</v>
      </c>
      <c r="D44" s="1" t="e">
        <f t="shared" si="5"/>
        <v>#DIV/0!</v>
      </c>
      <c r="E44" s="1" t="e">
        <f t="shared" si="6"/>
        <v>#DIV/0!</v>
      </c>
      <c r="F44" s="1" t="e">
        <f t="shared" si="7"/>
        <v>#DIV/0!</v>
      </c>
      <c r="G44" s="1" t="e">
        <f t="shared" si="8"/>
        <v>#DIV/0!</v>
      </c>
      <c r="H44" s="1" t="e">
        <f t="shared" si="9"/>
        <v>#DIV/0!</v>
      </c>
      <c r="I44" s="1" t="e">
        <f t="shared" si="10"/>
        <v>#DIV/0!</v>
      </c>
      <c r="J44" s="1" t="e">
        <f t="shared" si="11"/>
        <v>#DIV/0!</v>
      </c>
    </row>
    <row r="45" spans="1:10" x14ac:dyDescent="0.35">
      <c r="A45" s="1">
        <v>8</v>
      </c>
      <c r="B45" s="1" t="e">
        <f t="shared" si="4"/>
        <v>#DIV/0!</v>
      </c>
      <c r="C45" s="1" t="e">
        <f>SUM(B$37:$B44)</f>
        <v>#DIV/0!</v>
      </c>
      <c r="D45" s="1" t="e">
        <f t="shared" si="5"/>
        <v>#DIV/0!</v>
      </c>
      <c r="E45" s="1" t="e">
        <f t="shared" si="6"/>
        <v>#DIV/0!</v>
      </c>
      <c r="F45" s="1" t="e">
        <f t="shared" si="7"/>
        <v>#DIV/0!</v>
      </c>
      <c r="G45" s="1" t="e">
        <f t="shared" si="8"/>
        <v>#DIV/0!</v>
      </c>
      <c r="H45" s="1" t="e">
        <f t="shared" si="9"/>
        <v>#DIV/0!</v>
      </c>
      <c r="I45" s="1" t="e">
        <f t="shared" si="10"/>
        <v>#DIV/0!</v>
      </c>
      <c r="J45" s="1" t="e">
        <f t="shared" si="11"/>
        <v>#DIV/0!</v>
      </c>
    </row>
    <row r="46" spans="1:10" x14ac:dyDescent="0.35">
      <c r="A46" s="1">
        <v>9</v>
      </c>
      <c r="B46" s="1" t="e">
        <f t="shared" si="4"/>
        <v>#DIV/0!</v>
      </c>
      <c r="C46" s="1" t="e">
        <f>SUM(B$37:$B45)</f>
        <v>#DIV/0!</v>
      </c>
      <c r="D46" s="1" t="e">
        <f t="shared" si="5"/>
        <v>#DIV/0!</v>
      </c>
      <c r="E46" s="1" t="e">
        <f t="shared" si="6"/>
        <v>#DIV/0!</v>
      </c>
      <c r="F46" s="1" t="e">
        <f t="shared" si="7"/>
        <v>#DIV/0!</v>
      </c>
      <c r="G46" s="1" t="e">
        <f t="shared" si="8"/>
        <v>#DIV/0!</v>
      </c>
      <c r="H46" s="1" t="e">
        <f t="shared" si="9"/>
        <v>#DIV/0!</v>
      </c>
      <c r="I46" s="1" t="e">
        <f t="shared" si="10"/>
        <v>#DIV/0!</v>
      </c>
      <c r="J46" s="1" t="e">
        <f t="shared" si="11"/>
        <v>#DIV/0!</v>
      </c>
    </row>
    <row r="47" spans="1:10" x14ac:dyDescent="0.35">
      <c r="A47" s="1">
        <v>10</v>
      </c>
      <c r="B47" s="1" t="e">
        <f t="shared" si="4"/>
        <v>#DIV/0!</v>
      </c>
      <c r="C47" s="1" t="e">
        <f>SUM(B$37:$B46)</f>
        <v>#DIV/0!</v>
      </c>
      <c r="D47" s="1" t="e">
        <f t="shared" si="5"/>
        <v>#DIV/0!</v>
      </c>
      <c r="E47" s="1" t="e">
        <f t="shared" si="6"/>
        <v>#DIV/0!</v>
      </c>
      <c r="F47" s="1" t="e">
        <f t="shared" si="7"/>
        <v>#DIV/0!</v>
      </c>
      <c r="G47" s="1" t="e">
        <f t="shared" si="8"/>
        <v>#DIV/0!</v>
      </c>
      <c r="H47" s="1" t="e">
        <f t="shared" si="9"/>
        <v>#DIV/0!</v>
      </c>
      <c r="I47" s="1" t="e">
        <f t="shared" si="10"/>
        <v>#DIV/0!</v>
      </c>
      <c r="J47" s="1" t="e">
        <f t="shared" si="11"/>
        <v>#DIV/0!</v>
      </c>
    </row>
    <row r="48" spans="1:10" x14ac:dyDescent="0.35">
      <c r="A48" s="1">
        <v>11</v>
      </c>
      <c r="B48" s="1" t="e">
        <f t="shared" si="4"/>
        <v>#DIV/0!</v>
      </c>
      <c r="C48" s="1" t="e">
        <f>SUM(B$37:$B47)</f>
        <v>#DIV/0!</v>
      </c>
      <c r="D48" s="1" t="e">
        <f t="shared" si="5"/>
        <v>#DIV/0!</v>
      </c>
      <c r="E48" s="1" t="e">
        <f t="shared" si="6"/>
        <v>#DIV/0!</v>
      </c>
      <c r="F48" s="1" t="e">
        <f t="shared" si="7"/>
        <v>#DIV/0!</v>
      </c>
      <c r="G48" s="1" t="e">
        <f t="shared" si="8"/>
        <v>#DIV/0!</v>
      </c>
      <c r="H48" s="1" t="e">
        <f t="shared" si="9"/>
        <v>#DIV/0!</v>
      </c>
      <c r="I48" s="1" t="e">
        <f t="shared" si="10"/>
        <v>#DIV/0!</v>
      </c>
      <c r="J48" s="1" t="e">
        <f t="shared" si="11"/>
        <v>#DIV/0!</v>
      </c>
    </row>
    <row r="49" spans="1:10" x14ac:dyDescent="0.35">
      <c r="A49" s="1">
        <v>12</v>
      </c>
      <c r="B49" s="1" t="e">
        <f t="shared" si="4"/>
        <v>#DIV/0!</v>
      </c>
      <c r="C49" s="1" t="e">
        <f>SUM(B$37:$B48)</f>
        <v>#DIV/0!</v>
      </c>
      <c r="D49" s="1" t="e">
        <f t="shared" si="5"/>
        <v>#DIV/0!</v>
      </c>
      <c r="E49" s="1" t="e">
        <f t="shared" si="6"/>
        <v>#DIV/0!</v>
      </c>
      <c r="F49" s="1" t="e">
        <f t="shared" si="7"/>
        <v>#DIV/0!</v>
      </c>
      <c r="G49" s="1" t="e">
        <f t="shared" si="8"/>
        <v>#DIV/0!</v>
      </c>
      <c r="H49" s="1" t="e">
        <f t="shared" si="9"/>
        <v>#DIV/0!</v>
      </c>
      <c r="I49" s="1" t="e">
        <f t="shared" si="10"/>
        <v>#DIV/0!</v>
      </c>
      <c r="J49" s="1" t="e">
        <f t="shared" si="11"/>
        <v>#DIV/0!</v>
      </c>
    </row>
    <row r="50" spans="1:10" x14ac:dyDescent="0.35">
      <c r="A50" s="1">
        <v>13</v>
      </c>
      <c r="B50" s="1" t="e">
        <f t="shared" si="4"/>
        <v>#DIV/0!</v>
      </c>
      <c r="C50" s="1" t="e">
        <f>SUM(B$37:$B49)</f>
        <v>#DIV/0!</v>
      </c>
      <c r="D50" s="1" t="e">
        <f t="shared" si="5"/>
        <v>#DIV/0!</v>
      </c>
      <c r="E50" s="1" t="e">
        <f t="shared" si="6"/>
        <v>#DIV/0!</v>
      </c>
      <c r="F50" s="1" t="e">
        <f t="shared" si="7"/>
        <v>#DIV/0!</v>
      </c>
      <c r="G50" s="1" t="e">
        <f t="shared" si="8"/>
        <v>#DIV/0!</v>
      </c>
      <c r="H50" s="1" t="e">
        <f t="shared" si="9"/>
        <v>#DIV/0!</v>
      </c>
      <c r="I50" s="1" t="e">
        <f t="shared" si="10"/>
        <v>#DIV/0!</v>
      </c>
      <c r="J50" s="1" t="e">
        <f t="shared" si="11"/>
        <v>#DIV/0!</v>
      </c>
    </row>
    <row r="51" spans="1:10" x14ac:dyDescent="0.35">
      <c r="A51" s="1">
        <v>14</v>
      </c>
      <c r="B51" s="1" t="e">
        <f t="shared" si="4"/>
        <v>#DIV/0!</v>
      </c>
      <c r="C51" s="1" t="e">
        <f>SUM(B$37:$B50)</f>
        <v>#DIV/0!</v>
      </c>
      <c r="D51" s="1" t="e">
        <f t="shared" si="5"/>
        <v>#DIV/0!</v>
      </c>
      <c r="E51" s="1" t="e">
        <f t="shared" si="6"/>
        <v>#DIV/0!</v>
      </c>
      <c r="F51" s="1" t="e">
        <f t="shared" si="7"/>
        <v>#DIV/0!</v>
      </c>
      <c r="G51" s="1" t="e">
        <f t="shared" si="8"/>
        <v>#DIV/0!</v>
      </c>
      <c r="H51" s="1" t="e">
        <f t="shared" si="9"/>
        <v>#DIV/0!</v>
      </c>
      <c r="I51" s="1" t="e">
        <f t="shared" si="10"/>
        <v>#DIV/0!</v>
      </c>
      <c r="J51" s="1" t="e">
        <f t="shared" si="11"/>
        <v>#DIV/0!</v>
      </c>
    </row>
    <row r="52" spans="1:10" x14ac:dyDescent="0.35">
      <c r="A52" s="1">
        <v>15</v>
      </c>
      <c r="B52" s="1" t="e">
        <f t="shared" si="4"/>
        <v>#DIV/0!</v>
      </c>
      <c r="C52" s="1" t="e">
        <f>SUM(B$37:$B51)</f>
        <v>#DIV/0!</v>
      </c>
      <c r="D52" s="1" t="e">
        <f t="shared" si="5"/>
        <v>#DIV/0!</v>
      </c>
      <c r="E52" s="1" t="e">
        <f t="shared" si="6"/>
        <v>#DIV/0!</v>
      </c>
      <c r="F52" s="1" t="e">
        <f t="shared" si="7"/>
        <v>#DIV/0!</v>
      </c>
      <c r="G52" s="1" t="e">
        <f t="shared" si="8"/>
        <v>#DIV/0!</v>
      </c>
      <c r="H52" s="1" t="e">
        <f t="shared" si="9"/>
        <v>#DIV/0!</v>
      </c>
      <c r="I52" s="1" t="e">
        <f t="shared" si="10"/>
        <v>#DIV/0!</v>
      </c>
      <c r="J52" s="1" t="e">
        <f t="shared" si="11"/>
        <v>#DIV/0!</v>
      </c>
    </row>
    <row r="53" spans="1:10" x14ac:dyDescent="0.35">
      <c r="A53" s="1">
        <v>16</v>
      </c>
      <c r="B53" s="1" t="e">
        <f t="shared" si="4"/>
        <v>#DIV/0!</v>
      </c>
      <c r="C53" s="1" t="e">
        <f>SUM(B$37:$B52)</f>
        <v>#DIV/0!</v>
      </c>
      <c r="D53" s="1" t="e">
        <f t="shared" si="5"/>
        <v>#DIV/0!</v>
      </c>
      <c r="E53" s="1" t="e">
        <f t="shared" si="6"/>
        <v>#DIV/0!</v>
      </c>
      <c r="F53" s="1" t="e">
        <f t="shared" si="7"/>
        <v>#DIV/0!</v>
      </c>
      <c r="G53" s="1" t="e">
        <f t="shared" si="8"/>
        <v>#DIV/0!</v>
      </c>
      <c r="H53" s="1" t="e">
        <f t="shared" si="9"/>
        <v>#DIV/0!</v>
      </c>
      <c r="I53" s="1" t="e">
        <f t="shared" si="10"/>
        <v>#DIV/0!</v>
      </c>
      <c r="J53" s="1" t="e">
        <f t="shared" si="11"/>
        <v>#DIV/0!</v>
      </c>
    </row>
    <row r="54" spans="1:10" x14ac:dyDescent="0.35">
      <c r="A54" s="1">
        <v>17</v>
      </c>
      <c r="B54" s="1" t="e">
        <f t="shared" si="4"/>
        <v>#DIV/0!</v>
      </c>
      <c r="C54" s="1" t="e">
        <f>SUM(B$37:$B53)</f>
        <v>#DIV/0!</v>
      </c>
      <c r="D54" s="1" t="e">
        <f t="shared" si="5"/>
        <v>#DIV/0!</v>
      </c>
      <c r="E54" s="1" t="e">
        <f t="shared" si="6"/>
        <v>#DIV/0!</v>
      </c>
      <c r="F54" s="1" t="e">
        <f t="shared" si="7"/>
        <v>#DIV/0!</v>
      </c>
      <c r="G54" s="1" t="e">
        <f t="shared" si="8"/>
        <v>#DIV/0!</v>
      </c>
      <c r="H54" s="1" t="e">
        <f t="shared" si="9"/>
        <v>#DIV/0!</v>
      </c>
      <c r="I54" s="1" t="e">
        <f t="shared" si="10"/>
        <v>#DIV/0!</v>
      </c>
      <c r="J54" s="1" t="e">
        <f t="shared" si="11"/>
        <v>#DIV/0!</v>
      </c>
    </row>
    <row r="55" spans="1:10" x14ac:dyDescent="0.35">
      <c r="A55" s="1">
        <v>18</v>
      </c>
      <c r="B55" s="1" t="e">
        <f t="shared" si="4"/>
        <v>#DIV/0!</v>
      </c>
      <c r="C55" s="1" t="e">
        <f>SUM(B$37:$B54)</f>
        <v>#DIV/0!</v>
      </c>
      <c r="D55" s="1" t="e">
        <f t="shared" si="5"/>
        <v>#DIV/0!</v>
      </c>
      <c r="E55" s="1" t="e">
        <f t="shared" si="6"/>
        <v>#DIV/0!</v>
      </c>
      <c r="F55" s="1" t="e">
        <f t="shared" si="7"/>
        <v>#DIV/0!</v>
      </c>
      <c r="G55" s="1" t="e">
        <f t="shared" si="8"/>
        <v>#DIV/0!</v>
      </c>
      <c r="H55" s="1" t="e">
        <f t="shared" si="9"/>
        <v>#DIV/0!</v>
      </c>
      <c r="I55" s="1" t="e">
        <f t="shared" si="10"/>
        <v>#DIV/0!</v>
      </c>
      <c r="J55" s="1" t="e">
        <f t="shared" si="11"/>
        <v>#DIV/0!</v>
      </c>
    </row>
    <row r="56" spans="1:10" x14ac:dyDescent="0.35">
      <c r="A56" s="1">
        <v>19</v>
      </c>
      <c r="B56" s="1" t="e">
        <f t="shared" si="4"/>
        <v>#DIV/0!</v>
      </c>
      <c r="C56" s="1" t="e">
        <f>SUM(B$37:$B55)</f>
        <v>#DIV/0!</v>
      </c>
      <c r="D56" s="1" t="e">
        <f t="shared" si="5"/>
        <v>#DIV/0!</v>
      </c>
      <c r="E56" s="1" t="e">
        <f t="shared" si="6"/>
        <v>#DIV/0!</v>
      </c>
      <c r="F56" s="1" t="e">
        <f t="shared" si="7"/>
        <v>#DIV/0!</v>
      </c>
      <c r="G56" s="1" t="e">
        <f t="shared" si="8"/>
        <v>#DIV/0!</v>
      </c>
      <c r="H56" s="1" t="e">
        <f t="shared" si="9"/>
        <v>#DIV/0!</v>
      </c>
      <c r="I56" s="1" t="e">
        <f t="shared" si="10"/>
        <v>#DIV/0!</v>
      </c>
      <c r="J56" s="1" t="e">
        <f t="shared" si="11"/>
        <v>#DIV/0!</v>
      </c>
    </row>
    <row r="57" spans="1:10" x14ac:dyDescent="0.35">
      <c r="A57" s="1">
        <v>20</v>
      </c>
      <c r="B57" s="1" t="e">
        <f t="shared" si="4"/>
        <v>#DIV/0!</v>
      </c>
      <c r="C57" s="1" t="e">
        <f>SUM(B$37:$B56)</f>
        <v>#DIV/0!</v>
      </c>
      <c r="D57" s="1" t="e">
        <f t="shared" si="5"/>
        <v>#DIV/0!</v>
      </c>
      <c r="E57" s="1" t="e">
        <f t="shared" si="6"/>
        <v>#DIV/0!</v>
      </c>
      <c r="F57" s="1" t="e">
        <f t="shared" si="7"/>
        <v>#DIV/0!</v>
      </c>
      <c r="G57" s="1" t="e">
        <f t="shared" si="8"/>
        <v>#DIV/0!</v>
      </c>
      <c r="H57" s="1" t="e">
        <f t="shared" si="9"/>
        <v>#DIV/0!</v>
      </c>
      <c r="I57" s="1" t="e">
        <f t="shared" si="10"/>
        <v>#DIV/0!</v>
      </c>
      <c r="J57" s="1" t="e">
        <f t="shared" si="11"/>
        <v>#DIV/0!</v>
      </c>
    </row>
    <row r="58" spans="1:10" x14ac:dyDescent="0.35">
      <c r="A58" s="1">
        <v>21</v>
      </c>
      <c r="B58" s="1" t="e">
        <f t="shared" si="4"/>
        <v>#DIV/0!</v>
      </c>
      <c r="C58" s="1" t="e">
        <f>SUM(B$37:$B57)</f>
        <v>#DIV/0!</v>
      </c>
      <c r="D58" s="1" t="e">
        <f t="shared" si="5"/>
        <v>#DIV/0!</v>
      </c>
      <c r="E58" s="1" t="e">
        <f t="shared" si="6"/>
        <v>#DIV/0!</v>
      </c>
      <c r="F58" s="1" t="e">
        <f t="shared" si="7"/>
        <v>#DIV/0!</v>
      </c>
      <c r="G58" s="1" t="e">
        <f t="shared" si="8"/>
        <v>#DIV/0!</v>
      </c>
      <c r="H58" s="1" t="e">
        <f t="shared" si="9"/>
        <v>#DIV/0!</v>
      </c>
      <c r="I58" s="1" t="e">
        <f t="shared" si="10"/>
        <v>#DIV/0!</v>
      </c>
      <c r="J58" s="1" t="e">
        <f t="shared" si="11"/>
        <v>#DIV/0!</v>
      </c>
    </row>
    <row r="59" spans="1:10" x14ac:dyDescent="0.35">
      <c r="A59" s="1">
        <v>22</v>
      </c>
      <c r="B59" s="1" t="e">
        <f t="shared" si="4"/>
        <v>#DIV/0!</v>
      </c>
      <c r="C59" s="1" t="e">
        <f>SUM(B$37:$B58)</f>
        <v>#DIV/0!</v>
      </c>
      <c r="D59" s="1" t="e">
        <f t="shared" si="5"/>
        <v>#DIV/0!</v>
      </c>
      <c r="E59" s="1" t="e">
        <f t="shared" si="6"/>
        <v>#DIV/0!</v>
      </c>
      <c r="F59" s="1" t="e">
        <f t="shared" si="7"/>
        <v>#DIV/0!</v>
      </c>
      <c r="G59" s="1" t="e">
        <f t="shared" si="8"/>
        <v>#DIV/0!</v>
      </c>
      <c r="H59" s="1" t="e">
        <f t="shared" si="9"/>
        <v>#DIV/0!</v>
      </c>
      <c r="I59" s="1" t="e">
        <f t="shared" si="10"/>
        <v>#DIV/0!</v>
      </c>
      <c r="J59" s="1" t="e">
        <f t="shared" si="11"/>
        <v>#DIV/0!</v>
      </c>
    </row>
    <row r="60" spans="1:10" x14ac:dyDescent="0.35">
      <c r="A60" s="1">
        <v>23</v>
      </c>
    </row>
    <row r="61" spans="1:10" x14ac:dyDescent="0.35">
      <c r="A61" s="1">
        <v>24</v>
      </c>
    </row>
    <row r="62" spans="1:10" x14ac:dyDescent="0.35">
      <c r="A62" s="1">
        <v>25</v>
      </c>
    </row>
    <row r="63" spans="1:10" x14ac:dyDescent="0.35">
      <c r="A63" s="1">
        <v>26</v>
      </c>
    </row>
    <row r="64" spans="1:10" x14ac:dyDescent="0.35">
      <c r="A64" s="1">
        <v>27</v>
      </c>
    </row>
    <row r="65" spans="1:1" x14ac:dyDescent="0.35">
      <c r="A65" s="1">
        <v>28</v>
      </c>
    </row>
    <row r="66" spans="1:1" x14ac:dyDescent="0.35">
      <c r="A66" s="1">
        <v>29</v>
      </c>
    </row>
    <row r="67" spans="1:1" x14ac:dyDescent="0.35">
      <c r="A67" s="1">
        <v>30</v>
      </c>
    </row>
  </sheetData>
  <mergeCells count="1">
    <mergeCell ref="H3:P3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>
      <selection activeCell="F18" sqref="F18"/>
    </sheetView>
  </sheetViews>
  <sheetFormatPr defaultRowHeight="15.5" x14ac:dyDescent="0.35"/>
  <cols>
    <col min="1" max="1" width="20.6328125" style="1" customWidth="1"/>
    <col min="2" max="2" width="8.7265625" style="1"/>
    <col min="3" max="3" width="2.6328125" style="1" customWidth="1"/>
    <col min="4" max="4" width="44.36328125" style="1" bestFit="1" customWidth="1"/>
    <col min="5" max="16384" width="8.7265625" style="1"/>
  </cols>
  <sheetData>
    <row r="1" spans="1:8" ht="21" x14ac:dyDescent="0.5">
      <c r="A1" s="3" t="s">
        <v>0</v>
      </c>
      <c r="B1" s="4"/>
      <c r="C1" s="4" t="s">
        <v>32</v>
      </c>
      <c r="D1" s="4"/>
      <c r="E1" s="4"/>
      <c r="F1" s="4"/>
      <c r="G1" s="4"/>
      <c r="H1" s="4"/>
    </row>
    <row r="2" spans="1:8" x14ac:dyDescent="0.35">
      <c r="A2" s="2"/>
      <c r="B2" s="2"/>
    </row>
    <row r="4" spans="1:8" ht="16" thickBot="1" x14ac:dyDescent="0.4">
      <c r="A4" s="5" t="s">
        <v>4</v>
      </c>
      <c r="D4" s="6" t="s">
        <v>5</v>
      </c>
    </row>
    <row r="5" spans="1:8" x14ac:dyDescent="0.35">
      <c r="A5" s="7" t="s">
        <v>2</v>
      </c>
      <c r="B5" s="36"/>
      <c r="D5" s="11" t="s">
        <v>12</v>
      </c>
      <c r="E5" s="42" t="e">
        <f>B5/B6</f>
        <v>#DIV/0!</v>
      </c>
    </row>
    <row r="6" spans="1:8" ht="17.5" x14ac:dyDescent="0.45">
      <c r="A6" s="8" t="s">
        <v>3</v>
      </c>
      <c r="B6" s="37"/>
      <c r="D6" s="10" t="s">
        <v>13</v>
      </c>
      <c r="E6" s="43" t="e">
        <f>B5^2/(2*(B6*(B6-B5)))</f>
        <v>#DIV/0!</v>
      </c>
    </row>
    <row r="7" spans="1:8" ht="17.5" x14ac:dyDescent="0.45">
      <c r="A7" s="8" t="s">
        <v>6</v>
      </c>
      <c r="B7" s="39">
        <v>1</v>
      </c>
      <c r="D7" s="10" t="s">
        <v>14</v>
      </c>
      <c r="E7" s="43" t="e">
        <f>E6+B5/B6</f>
        <v>#DIV/0!</v>
      </c>
    </row>
    <row r="8" spans="1:8" ht="17.5" x14ac:dyDescent="0.45">
      <c r="A8" s="8" t="s">
        <v>7</v>
      </c>
      <c r="B8" s="37"/>
      <c r="D8" s="10" t="s">
        <v>15</v>
      </c>
      <c r="E8" s="43" t="e">
        <f>B5/(2*(B6*(B6-B5)))</f>
        <v>#DIV/0!</v>
      </c>
    </row>
    <row r="9" spans="1:8" ht="18" thickBot="1" x14ac:dyDescent="0.5">
      <c r="A9" s="9" t="s">
        <v>8</v>
      </c>
      <c r="B9" s="38"/>
      <c r="D9" s="10" t="s">
        <v>16</v>
      </c>
      <c r="E9" s="43" t="e">
        <f>E8+1/B6</f>
        <v>#DIV/0!</v>
      </c>
    </row>
    <row r="10" spans="1:8" ht="17.5" x14ac:dyDescent="0.45">
      <c r="D10" s="10" t="s">
        <v>17</v>
      </c>
      <c r="E10" s="43" t="e">
        <f>1-E5</f>
        <v>#DIV/0!</v>
      </c>
    </row>
    <row r="11" spans="1:8" x14ac:dyDescent="0.35">
      <c r="A11" s="40" t="str">
        <f>IF(B5&gt;=B6,"The service rate must be greater than the arrival rate","")</f>
        <v>The service rate must be greater than the arrival rate</v>
      </c>
      <c r="D11" s="10" t="s">
        <v>10</v>
      </c>
      <c r="E11" s="43" t="e">
        <f>B8+B9*E6</f>
        <v>#DIV/0!</v>
      </c>
    </row>
    <row r="12" spans="1:8" ht="16" thickBot="1" x14ac:dyDescent="0.4">
      <c r="D12" s="12" t="s">
        <v>11</v>
      </c>
      <c r="E12" s="44" t="e">
        <f>B8+B9*E7</f>
        <v>#DIV/0!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L52"/>
  <sheetViews>
    <sheetView zoomScaleNormal="100" workbookViewId="0"/>
  </sheetViews>
  <sheetFormatPr defaultColWidth="8.7265625" defaultRowHeight="15.5" x14ac:dyDescent="0.35"/>
  <cols>
    <col min="1" max="1" width="36.453125" style="15" bestFit="1" customWidth="1"/>
    <col min="2" max="2" width="14.26953125" style="15" bestFit="1" customWidth="1"/>
    <col min="3" max="3" width="21.90625" style="15" customWidth="1"/>
    <col min="4" max="4" width="51.7265625" style="15" bestFit="1" customWidth="1"/>
    <col min="5" max="16384" width="8.7265625" style="15"/>
  </cols>
  <sheetData>
    <row r="1" spans="1:8" ht="19.5" x14ac:dyDescent="0.45">
      <c r="A1" s="34" t="s">
        <v>0</v>
      </c>
      <c r="B1" s="14"/>
      <c r="C1" s="14" t="s">
        <v>33</v>
      </c>
      <c r="D1" s="14"/>
      <c r="E1" s="14"/>
      <c r="F1" s="14"/>
      <c r="G1" s="14"/>
      <c r="H1" s="14"/>
    </row>
    <row r="2" spans="1:8" x14ac:dyDescent="0.35">
      <c r="A2" s="16"/>
      <c r="B2" s="16"/>
    </row>
    <row r="4" spans="1:8" ht="16" thickBot="1" x14ac:dyDescent="0.4">
      <c r="A4" s="35" t="s">
        <v>4</v>
      </c>
      <c r="D4" s="17" t="s">
        <v>5</v>
      </c>
    </row>
    <row r="5" spans="1:8" x14ac:dyDescent="0.35">
      <c r="A5" s="18" t="s">
        <v>56</v>
      </c>
      <c r="B5" s="19"/>
      <c r="C5" s="50" t="s">
        <v>61</v>
      </c>
      <c r="D5" s="20" t="s">
        <v>9</v>
      </c>
      <c r="E5" s="51" t="e">
        <f>E11/(B11*B7)</f>
        <v>#DIV/0!</v>
      </c>
    </row>
    <row r="6" spans="1:8" x14ac:dyDescent="0.35">
      <c r="A6" s="21" t="s">
        <v>57</v>
      </c>
      <c r="B6" s="22"/>
      <c r="D6" s="23" t="s">
        <v>52</v>
      </c>
      <c r="E6" s="52" t="e">
        <f>SUMPRODUCT($B$21:$B$51,D21:D51)</f>
        <v>#DIV/0!</v>
      </c>
    </row>
    <row r="7" spans="1:8" ht="18" thickBot="1" x14ac:dyDescent="0.5">
      <c r="A7" s="21" t="s">
        <v>34</v>
      </c>
      <c r="B7" s="22"/>
      <c r="D7" s="23" t="s">
        <v>58</v>
      </c>
      <c r="E7" s="52" t="e">
        <f>E6+E11/B11</f>
        <v>#DIV/0!</v>
      </c>
    </row>
    <row r="8" spans="1:8" ht="16" thickBot="1" x14ac:dyDescent="0.4">
      <c r="A8" s="24" t="s">
        <v>35</v>
      </c>
      <c r="B8" s="25"/>
      <c r="D8" s="23" t="s">
        <v>53</v>
      </c>
      <c r="E8" s="52" t="e">
        <f>E6/E11</f>
        <v>#DIV/0!</v>
      </c>
      <c r="F8" s="26" t="str">
        <f>C5</f>
        <v>enter time unit here</v>
      </c>
      <c r="G8" s="26"/>
    </row>
    <row r="9" spans="1:8" ht="18" thickBot="1" x14ac:dyDescent="0.5">
      <c r="D9" s="23" t="s">
        <v>59</v>
      </c>
      <c r="E9" s="52" t="e">
        <f>E8+1/B11</f>
        <v>#DIV/0!</v>
      </c>
      <c r="F9" s="26" t="str">
        <f>C5</f>
        <v>enter time unit here</v>
      </c>
      <c r="G9" s="26"/>
    </row>
    <row r="10" spans="1:8" ht="17.5" x14ac:dyDescent="0.45">
      <c r="A10" s="27" t="s">
        <v>54</v>
      </c>
      <c r="B10" s="26">
        <f>B5</f>
        <v>0</v>
      </c>
      <c r="D10" s="23" t="s">
        <v>60</v>
      </c>
      <c r="E10" s="52" t="e">
        <f>INDEX(K21:K51,B7+1)</f>
        <v>#DIV/0!</v>
      </c>
    </row>
    <row r="11" spans="1:8" ht="16" thickBot="1" x14ac:dyDescent="0.4">
      <c r="A11" s="24" t="s">
        <v>55</v>
      </c>
      <c r="B11" s="28">
        <f>B6</f>
        <v>0</v>
      </c>
      <c r="D11" s="29" t="s">
        <v>36</v>
      </c>
      <c r="E11" s="53" t="e">
        <f>SUMPRODUCT(B21:B51,E21:E51)</f>
        <v>#DIV/0!</v>
      </c>
    </row>
    <row r="12" spans="1:8" ht="16" thickBot="1" x14ac:dyDescent="0.4"/>
    <row r="13" spans="1:8" x14ac:dyDescent="0.35">
      <c r="D13" s="30" t="s">
        <v>37</v>
      </c>
      <c r="E13" s="54" t="e">
        <f>B6/(B5+B6)</f>
        <v>#DIV/0!</v>
      </c>
    </row>
    <row r="14" spans="1:8" x14ac:dyDescent="0.35">
      <c r="D14" s="31" t="s">
        <v>38</v>
      </c>
      <c r="E14" s="55" t="e">
        <f>B10*L19/E11</f>
        <v>#DIV/0!</v>
      </c>
    </row>
    <row r="15" spans="1:8" x14ac:dyDescent="0.35">
      <c r="D15" s="31" t="s">
        <v>39</v>
      </c>
      <c r="E15" s="55" t="e">
        <f>E16/(B8*E13)</f>
        <v>#DIV/0!</v>
      </c>
    </row>
    <row r="16" spans="1:8" x14ac:dyDescent="0.35">
      <c r="D16" s="31" t="s">
        <v>40</v>
      </c>
      <c r="E16" s="55" t="e">
        <f>E7-E6</f>
        <v>#DIV/0!</v>
      </c>
    </row>
    <row r="17" spans="1:12" ht="16" thickBot="1" x14ac:dyDescent="0.4">
      <c r="D17" s="32" t="s">
        <v>41</v>
      </c>
      <c r="E17" s="56" t="e">
        <f>B8-E7</f>
        <v>#DIV/0!</v>
      </c>
    </row>
    <row r="19" spans="1:12" x14ac:dyDescent="0.35">
      <c r="A19" s="17" t="s">
        <v>21</v>
      </c>
      <c r="I19" s="15" t="e">
        <f>INDEX(I21:I51,B8+1)</f>
        <v>#DIV/0!</v>
      </c>
      <c r="L19" s="15" t="e">
        <f>SUM(L21:L52)</f>
        <v>#DIV/0!</v>
      </c>
    </row>
    <row r="20" spans="1:12" s="33" customFormat="1" ht="62" x14ac:dyDescent="0.35">
      <c r="A20" s="33" t="s">
        <v>42</v>
      </c>
      <c r="B20" s="33" t="s">
        <v>43</v>
      </c>
      <c r="C20" s="33" t="s">
        <v>20</v>
      </c>
      <c r="D20" s="33" t="s">
        <v>44</v>
      </c>
      <c r="E20" s="33" t="s">
        <v>45</v>
      </c>
      <c r="F20" s="33" t="s">
        <v>46</v>
      </c>
      <c r="G20" s="33" t="s">
        <v>47</v>
      </c>
      <c r="H20" s="33" t="s">
        <v>48</v>
      </c>
      <c r="I20" s="33" t="s">
        <v>49</v>
      </c>
      <c r="J20" s="33" t="s">
        <v>50</v>
      </c>
      <c r="K20" s="33" t="s">
        <v>25</v>
      </c>
      <c r="L20" s="33" t="s">
        <v>51</v>
      </c>
    </row>
    <row r="21" spans="1:12" x14ac:dyDescent="0.35">
      <c r="A21" s="15">
        <v>0</v>
      </c>
      <c r="B21" s="15" t="e">
        <f>E10</f>
        <v>#DIV/0!</v>
      </c>
      <c r="C21" s="15" t="e">
        <f>E10</f>
        <v>#DIV/0!</v>
      </c>
      <c r="D21" s="15">
        <f t="shared" ref="D21:D52" si="0">IF(A21&lt;=$B$8,IF($B$7&lt;A21,A21-$B$7,0),"")</f>
        <v>0</v>
      </c>
      <c r="E21" s="15">
        <f t="shared" ref="E21:E52" si="1">IF(A21&lt;=$B$8,$B$10*($B$8-A21),"")</f>
        <v>0</v>
      </c>
      <c r="F21" s="15" t="e">
        <f t="shared" ref="F21:F52" si="2">IF(A21&lt;=$B$7,COMBIN($B$8,($B$8-A21))*($B$10/$B$11)^A21,"")</f>
        <v>#DIV/0!</v>
      </c>
      <c r="G21" s="15" t="e">
        <f>IF(A21&lt;=$B$7,SUM(F21:$F$21),"")</f>
        <v>#DIV/0!</v>
      </c>
      <c r="H21" s="15" t="e">
        <f t="shared" ref="H21:H52" si="3">IF(A21&lt;=$B$8,FACT($B$8)*($B$10/$B$11)^A21/(FACT($B$8-A21)*FACT($B$7)*$B$7^(A21-$B$7)),"")</f>
        <v>#DIV/0!</v>
      </c>
      <c r="I21" s="15" t="e">
        <f>IF(A21&lt;=$B$8,SUM($H21:H$21),"")</f>
        <v>#DIV/0!</v>
      </c>
      <c r="J21" s="15" t="e">
        <f t="shared" ref="J21:J52" si="4">IF(A21&lt;=$B$8,$I$19-I21,"")</f>
        <v>#DIV/0!</v>
      </c>
      <c r="K21" s="15" t="e">
        <f t="shared" ref="K21:K52" si="5">IF(A21=$B$7,1/(G21+J21),"")</f>
        <v>#DIV/0!</v>
      </c>
      <c r="L21" s="15" t="e">
        <f t="shared" ref="L21:L52" si="6">IF(AND(A21&gt;=$B$7,A21&lt;=$B$8),($B$8-A21)*B21,0)</f>
        <v>#DIV/0!</v>
      </c>
    </row>
    <row r="22" spans="1:12" x14ac:dyDescent="0.35">
      <c r="A22" s="15">
        <v>1</v>
      </c>
      <c r="B22" s="15" t="str">
        <f t="shared" ref="B22:B52" si="7">IF(A22&lt;=$B$7,$E$10*COMBIN($B$8,A22)*($B$10/$B$11)^A22,IF(A22&lt;=$B$8,$E$10*COMBIN($B$8,A22)*($B$10/$B$11)^A22*FACT(A22)/FACT($B$7)/$B$7^(A22-$B$7),""))</f>
        <v/>
      </c>
      <c r="C22" s="15" t="str">
        <f t="shared" ref="C22:C52" si="8">IF(A22&lt;=$B$8,C21 + B22,"")</f>
        <v/>
      </c>
      <c r="D22" s="15" t="str">
        <f t="shared" si="0"/>
        <v/>
      </c>
      <c r="E22" s="15" t="str">
        <f t="shared" si="1"/>
        <v/>
      </c>
      <c r="F22" s="15" t="str">
        <f t="shared" si="2"/>
        <v/>
      </c>
      <c r="G22" s="15" t="str">
        <f>IF(A22&lt;=$B$7,SUM(F$21:$F22),"")</f>
        <v/>
      </c>
      <c r="H22" s="15" t="str">
        <f t="shared" si="3"/>
        <v/>
      </c>
      <c r="I22" s="15" t="str">
        <f>IF(A22&lt;=$B$8,SUM($H$21:H22),"")</f>
        <v/>
      </c>
      <c r="J22" s="15" t="str">
        <f t="shared" si="4"/>
        <v/>
      </c>
      <c r="K22" s="15" t="str">
        <f t="shared" si="5"/>
        <v/>
      </c>
      <c r="L22" s="15">
        <f t="shared" si="6"/>
        <v>0</v>
      </c>
    </row>
    <row r="23" spans="1:12" x14ac:dyDescent="0.35">
      <c r="A23" s="15">
        <v>2</v>
      </c>
      <c r="B23" s="15" t="str">
        <f t="shared" si="7"/>
        <v/>
      </c>
      <c r="C23" s="15" t="str">
        <f t="shared" si="8"/>
        <v/>
      </c>
      <c r="D23" s="15" t="str">
        <f t="shared" si="0"/>
        <v/>
      </c>
      <c r="E23" s="15" t="str">
        <f t="shared" si="1"/>
        <v/>
      </c>
      <c r="F23" s="15" t="str">
        <f t="shared" si="2"/>
        <v/>
      </c>
      <c r="G23" s="15" t="str">
        <f>IF(A23&lt;=$B$7,SUM(F$21:$F23),"")</f>
        <v/>
      </c>
      <c r="H23" s="15" t="str">
        <f t="shared" si="3"/>
        <v/>
      </c>
      <c r="I23" s="15" t="str">
        <f>IF(A23&lt;=$B$8,SUM($H$21:H23),"")</f>
        <v/>
      </c>
      <c r="J23" s="15" t="str">
        <f t="shared" si="4"/>
        <v/>
      </c>
      <c r="K23" s="15" t="str">
        <f t="shared" si="5"/>
        <v/>
      </c>
      <c r="L23" s="15">
        <f t="shared" si="6"/>
        <v>0</v>
      </c>
    </row>
    <row r="24" spans="1:12" x14ac:dyDescent="0.35">
      <c r="A24" s="15">
        <v>3</v>
      </c>
      <c r="B24" s="15" t="str">
        <f t="shared" si="7"/>
        <v/>
      </c>
      <c r="C24" s="15" t="str">
        <f t="shared" si="8"/>
        <v/>
      </c>
      <c r="D24" s="15" t="str">
        <f t="shared" si="0"/>
        <v/>
      </c>
      <c r="E24" s="15" t="str">
        <f t="shared" si="1"/>
        <v/>
      </c>
      <c r="F24" s="15" t="str">
        <f t="shared" si="2"/>
        <v/>
      </c>
      <c r="G24" s="15" t="str">
        <f>IF(A24&lt;=$B$7,SUM(F$21:$F24),"")</f>
        <v/>
      </c>
      <c r="H24" s="15" t="str">
        <f t="shared" si="3"/>
        <v/>
      </c>
      <c r="I24" s="15" t="str">
        <f>IF(A24&lt;=$B$8,SUM($H$21:H24),"")</f>
        <v/>
      </c>
      <c r="J24" s="15" t="str">
        <f t="shared" si="4"/>
        <v/>
      </c>
      <c r="K24" s="15" t="str">
        <f t="shared" si="5"/>
        <v/>
      </c>
      <c r="L24" s="15">
        <f t="shared" si="6"/>
        <v>0</v>
      </c>
    </row>
    <row r="25" spans="1:12" x14ac:dyDescent="0.35">
      <c r="A25" s="15">
        <v>4</v>
      </c>
      <c r="B25" s="15" t="str">
        <f t="shared" si="7"/>
        <v/>
      </c>
      <c r="C25" s="15" t="str">
        <f t="shared" si="8"/>
        <v/>
      </c>
      <c r="D25" s="15" t="str">
        <f t="shared" si="0"/>
        <v/>
      </c>
      <c r="E25" s="15" t="str">
        <f t="shared" si="1"/>
        <v/>
      </c>
      <c r="F25" s="15" t="str">
        <f t="shared" si="2"/>
        <v/>
      </c>
      <c r="G25" s="15" t="str">
        <f>IF(A25&lt;=$B$7,SUM(F$21:$F25),"")</f>
        <v/>
      </c>
      <c r="H25" s="15" t="str">
        <f t="shared" si="3"/>
        <v/>
      </c>
      <c r="I25" s="15" t="str">
        <f>IF(A25&lt;=$B$8,SUM($H$21:H25),"")</f>
        <v/>
      </c>
      <c r="J25" s="15" t="str">
        <f t="shared" si="4"/>
        <v/>
      </c>
      <c r="K25" s="15" t="str">
        <f t="shared" si="5"/>
        <v/>
      </c>
      <c r="L25" s="15">
        <f t="shared" si="6"/>
        <v>0</v>
      </c>
    </row>
    <row r="26" spans="1:12" x14ac:dyDescent="0.35">
      <c r="A26" s="15">
        <v>5</v>
      </c>
      <c r="B26" s="15" t="str">
        <f t="shared" si="7"/>
        <v/>
      </c>
      <c r="C26" s="15" t="str">
        <f t="shared" si="8"/>
        <v/>
      </c>
      <c r="D26" s="15" t="str">
        <f t="shared" si="0"/>
        <v/>
      </c>
      <c r="E26" s="15" t="str">
        <f t="shared" si="1"/>
        <v/>
      </c>
      <c r="F26" s="15" t="str">
        <f t="shared" si="2"/>
        <v/>
      </c>
      <c r="G26" s="15" t="str">
        <f>IF(A26&lt;=$B$7,SUM(F$21:$F26),"")</f>
        <v/>
      </c>
      <c r="H26" s="15" t="str">
        <f t="shared" si="3"/>
        <v/>
      </c>
      <c r="I26" s="15" t="str">
        <f>IF(A26&lt;=$B$8,SUM($H$21:H26),"")</f>
        <v/>
      </c>
      <c r="J26" s="15" t="str">
        <f t="shared" si="4"/>
        <v/>
      </c>
      <c r="K26" s="15" t="str">
        <f t="shared" si="5"/>
        <v/>
      </c>
      <c r="L26" s="15">
        <f t="shared" si="6"/>
        <v>0</v>
      </c>
    </row>
    <row r="27" spans="1:12" x14ac:dyDescent="0.35">
      <c r="A27" s="15">
        <v>6</v>
      </c>
      <c r="B27" s="15" t="str">
        <f t="shared" si="7"/>
        <v/>
      </c>
      <c r="C27" s="15" t="str">
        <f t="shared" si="8"/>
        <v/>
      </c>
      <c r="D27" s="15" t="str">
        <f t="shared" si="0"/>
        <v/>
      </c>
      <c r="E27" s="15" t="str">
        <f t="shared" si="1"/>
        <v/>
      </c>
      <c r="F27" s="15" t="str">
        <f t="shared" si="2"/>
        <v/>
      </c>
      <c r="G27" s="15" t="str">
        <f>IF(A27&lt;=$B$7,SUM(F$21:$F27),"")</f>
        <v/>
      </c>
      <c r="H27" s="15" t="str">
        <f t="shared" si="3"/>
        <v/>
      </c>
      <c r="I27" s="15" t="str">
        <f>IF(A27&lt;=$B$8,SUM($H$21:H27),"")</f>
        <v/>
      </c>
      <c r="J27" s="15" t="str">
        <f t="shared" si="4"/>
        <v/>
      </c>
      <c r="K27" s="15" t="str">
        <f t="shared" si="5"/>
        <v/>
      </c>
      <c r="L27" s="15">
        <f t="shared" si="6"/>
        <v>0</v>
      </c>
    </row>
    <row r="28" spans="1:12" x14ac:dyDescent="0.35">
      <c r="A28" s="15">
        <v>7</v>
      </c>
      <c r="B28" s="15" t="str">
        <f t="shared" si="7"/>
        <v/>
      </c>
      <c r="C28" s="15" t="str">
        <f t="shared" si="8"/>
        <v/>
      </c>
      <c r="D28" s="15" t="str">
        <f t="shared" si="0"/>
        <v/>
      </c>
      <c r="E28" s="15" t="str">
        <f t="shared" si="1"/>
        <v/>
      </c>
      <c r="F28" s="15" t="str">
        <f t="shared" si="2"/>
        <v/>
      </c>
      <c r="G28" s="15" t="str">
        <f>IF(A28&lt;=$B$7,SUM(F$21:$F28),"")</f>
        <v/>
      </c>
      <c r="H28" s="15" t="str">
        <f t="shared" si="3"/>
        <v/>
      </c>
      <c r="I28" s="15" t="str">
        <f>IF(A28&lt;=$B$8,SUM($H$21:H28),"")</f>
        <v/>
      </c>
      <c r="J28" s="15" t="str">
        <f t="shared" si="4"/>
        <v/>
      </c>
      <c r="K28" s="15" t="str">
        <f t="shared" si="5"/>
        <v/>
      </c>
      <c r="L28" s="15">
        <f t="shared" si="6"/>
        <v>0</v>
      </c>
    </row>
    <row r="29" spans="1:12" x14ac:dyDescent="0.35">
      <c r="A29" s="15">
        <v>8</v>
      </c>
      <c r="B29" s="15" t="str">
        <f t="shared" si="7"/>
        <v/>
      </c>
      <c r="C29" s="15" t="str">
        <f t="shared" si="8"/>
        <v/>
      </c>
      <c r="D29" s="15" t="str">
        <f t="shared" si="0"/>
        <v/>
      </c>
      <c r="E29" s="15" t="str">
        <f t="shared" si="1"/>
        <v/>
      </c>
      <c r="F29" s="15" t="str">
        <f t="shared" si="2"/>
        <v/>
      </c>
      <c r="G29" s="15" t="str">
        <f>IF(A29&lt;=$B$7,SUM(F$21:$F29),"")</f>
        <v/>
      </c>
      <c r="H29" s="15" t="str">
        <f t="shared" si="3"/>
        <v/>
      </c>
      <c r="I29" s="15" t="str">
        <f>IF(A29&lt;=$B$8,SUM($H$21:H29),"")</f>
        <v/>
      </c>
      <c r="J29" s="15" t="str">
        <f t="shared" si="4"/>
        <v/>
      </c>
      <c r="K29" s="15" t="str">
        <f t="shared" si="5"/>
        <v/>
      </c>
      <c r="L29" s="15">
        <f t="shared" si="6"/>
        <v>0</v>
      </c>
    </row>
    <row r="30" spans="1:12" x14ac:dyDescent="0.35">
      <c r="A30" s="15">
        <v>9</v>
      </c>
      <c r="B30" s="15" t="str">
        <f t="shared" si="7"/>
        <v/>
      </c>
      <c r="C30" s="15" t="str">
        <f t="shared" si="8"/>
        <v/>
      </c>
      <c r="D30" s="15" t="str">
        <f t="shared" si="0"/>
        <v/>
      </c>
      <c r="E30" s="15" t="str">
        <f t="shared" si="1"/>
        <v/>
      </c>
      <c r="F30" s="15" t="str">
        <f t="shared" si="2"/>
        <v/>
      </c>
      <c r="G30" s="15" t="str">
        <f>IF(A30&lt;=$B$7,SUM(F$21:$F30),"")</f>
        <v/>
      </c>
      <c r="H30" s="15" t="str">
        <f t="shared" si="3"/>
        <v/>
      </c>
      <c r="I30" s="15" t="str">
        <f>IF(A30&lt;=$B$8,SUM($H$21:H30),"")</f>
        <v/>
      </c>
      <c r="J30" s="15" t="str">
        <f t="shared" si="4"/>
        <v/>
      </c>
      <c r="K30" s="15" t="str">
        <f t="shared" si="5"/>
        <v/>
      </c>
      <c r="L30" s="15">
        <f t="shared" si="6"/>
        <v>0</v>
      </c>
    </row>
    <row r="31" spans="1:12" x14ac:dyDescent="0.35">
      <c r="A31" s="15">
        <v>10</v>
      </c>
      <c r="B31" s="15" t="str">
        <f t="shared" si="7"/>
        <v/>
      </c>
      <c r="C31" s="15" t="str">
        <f t="shared" si="8"/>
        <v/>
      </c>
      <c r="D31" s="15" t="str">
        <f t="shared" si="0"/>
        <v/>
      </c>
      <c r="E31" s="15" t="str">
        <f t="shared" si="1"/>
        <v/>
      </c>
      <c r="F31" s="15" t="str">
        <f t="shared" si="2"/>
        <v/>
      </c>
      <c r="G31" s="15" t="str">
        <f>IF(A31&lt;=$B$7,SUM(F$21:$F31),"")</f>
        <v/>
      </c>
      <c r="H31" s="15" t="str">
        <f t="shared" si="3"/>
        <v/>
      </c>
      <c r="I31" s="15" t="str">
        <f>IF(A31&lt;=$B$8,SUM($H$21:H31),"")</f>
        <v/>
      </c>
      <c r="J31" s="15" t="str">
        <f t="shared" si="4"/>
        <v/>
      </c>
      <c r="K31" s="15" t="str">
        <f t="shared" si="5"/>
        <v/>
      </c>
      <c r="L31" s="15">
        <f t="shared" si="6"/>
        <v>0</v>
      </c>
    </row>
    <row r="32" spans="1:12" x14ac:dyDescent="0.35">
      <c r="A32" s="15">
        <v>11</v>
      </c>
      <c r="B32" s="15" t="str">
        <f t="shared" si="7"/>
        <v/>
      </c>
      <c r="C32" s="15" t="str">
        <f t="shared" si="8"/>
        <v/>
      </c>
      <c r="D32" s="15" t="str">
        <f t="shared" si="0"/>
        <v/>
      </c>
      <c r="E32" s="15" t="str">
        <f t="shared" si="1"/>
        <v/>
      </c>
      <c r="F32" s="15" t="str">
        <f t="shared" si="2"/>
        <v/>
      </c>
      <c r="G32" s="15" t="str">
        <f>IF(A32&lt;=$B$7,SUM(F$21:$F32),"")</f>
        <v/>
      </c>
      <c r="H32" s="15" t="str">
        <f t="shared" si="3"/>
        <v/>
      </c>
      <c r="I32" s="15" t="str">
        <f>IF(A32&lt;=$B$8,SUM($H$21:H32),"")</f>
        <v/>
      </c>
      <c r="J32" s="15" t="str">
        <f t="shared" si="4"/>
        <v/>
      </c>
      <c r="K32" s="15" t="str">
        <f t="shared" si="5"/>
        <v/>
      </c>
      <c r="L32" s="15">
        <f t="shared" si="6"/>
        <v>0</v>
      </c>
    </row>
    <row r="33" spans="1:12" x14ac:dyDescent="0.35">
      <c r="A33" s="15">
        <v>12</v>
      </c>
      <c r="B33" s="15" t="str">
        <f t="shared" si="7"/>
        <v/>
      </c>
      <c r="C33" s="15" t="str">
        <f t="shared" si="8"/>
        <v/>
      </c>
      <c r="D33" s="15" t="str">
        <f t="shared" si="0"/>
        <v/>
      </c>
      <c r="E33" s="15" t="str">
        <f t="shared" si="1"/>
        <v/>
      </c>
      <c r="F33" s="15" t="str">
        <f t="shared" si="2"/>
        <v/>
      </c>
      <c r="G33" s="15" t="str">
        <f>IF(A33&lt;=$B$7,SUM(F$21:$F33),"")</f>
        <v/>
      </c>
      <c r="H33" s="15" t="str">
        <f t="shared" si="3"/>
        <v/>
      </c>
      <c r="I33" s="15" t="str">
        <f>IF(A33&lt;=$B$8,SUM($H$21:H33),"")</f>
        <v/>
      </c>
      <c r="J33" s="15" t="str">
        <f t="shared" si="4"/>
        <v/>
      </c>
      <c r="K33" s="15" t="str">
        <f t="shared" si="5"/>
        <v/>
      </c>
      <c r="L33" s="15">
        <f t="shared" si="6"/>
        <v>0</v>
      </c>
    </row>
    <row r="34" spans="1:12" x14ac:dyDescent="0.35">
      <c r="A34" s="15">
        <v>13</v>
      </c>
      <c r="B34" s="15" t="str">
        <f t="shared" si="7"/>
        <v/>
      </c>
      <c r="C34" s="15" t="str">
        <f t="shared" si="8"/>
        <v/>
      </c>
      <c r="D34" s="15" t="str">
        <f t="shared" si="0"/>
        <v/>
      </c>
      <c r="E34" s="15" t="str">
        <f t="shared" si="1"/>
        <v/>
      </c>
      <c r="F34" s="15" t="str">
        <f t="shared" si="2"/>
        <v/>
      </c>
      <c r="G34" s="15" t="str">
        <f>IF(A34&lt;=$B$7,SUM(F$21:$F34),"")</f>
        <v/>
      </c>
      <c r="H34" s="15" t="str">
        <f t="shared" si="3"/>
        <v/>
      </c>
      <c r="I34" s="15" t="str">
        <f>IF(A34&lt;=$B$8,SUM($H$21:H34),"")</f>
        <v/>
      </c>
      <c r="J34" s="15" t="str">
        <f t="shared" si="4"/>
        <v/>
      </c>
      <c r="K34" s="15" t="str">
        <f t="shared" si="5"/>
        <v/>
      </c>
      <c r="L34" s="15">
        <f t="shared" si="6"/>
        <v>0</v>
      </c>
    </row>
    <row r="35" spans="1:12" x14ac:dyDescent="0.35">
      <c r="A35" s="15">
        <v>14</v>
      </c>
      <c r="B35" s="15" t="str">
        <f t="shared" si="7"/>
        <v/>
      </c>
      <c r="C35" s="15" t="str">
        <f t="shared" si="8"/>
        <v/>
      </c>
      <c r="D35" s="15" t="str">
        <f t="shared" si="0"/>
        <v/>
      </c>
      <c r="E35" s="15" t="str">
        <f t="shared" si="1"/>
        <v/>
      </c>
      <c r="F35" s="15" t="str">
        <f t="shared" si="2"/>
        <v/>
      </c>
      <c r="G35" s="15" t="str">
        <f>IF(A35&lt;=$B$7,SUM(F$21:$F35),"")</f>
        <v/>
      </c>
      <c r="H35" s="15" t="str">
        <f t="shared" si="3"/>
        <v/>
      </c>
      <c r="I35" s="15" t="str">
        <f>IF(A35&lt;=$B$8,SUM($H$21:H35),"")</f>
        <v/>
      </c>
      <c r="J35" s="15" t="str">
        <f t="shared" si="4"/>
        <v/>
      </c>
      <c r="K35" s="15" t="str">
        <f t="shared" si="5"/>
        <v/>
      </c>
      <c r="L35" s="15">
        <f t="shared" si="6"/>
        <v>0</v>
      </c>
    </row>
    <row r="36" spans="1:12" x14ac:dyDescent="0.35">
      <c r="A36" s="15">
        <v>15</v>
      </c>
      <c r="B36" s="15" t="str">
        <f t="shared" si="7"/>
        <v/>
      </c>
      <c r="C36" s="15" t="str">
        <f t="shared" si="8"/>
        <v/>
      </c>
      <c r="D36" s="15" t="str">
        <f t="shared" si="0"/>
        <v/>
      </c>
      <c r="E36" s="15" t="str">
        <f t="shared" si="1"/>
        <v/>
      </c>
      <c r="F36" s="15" t="str">
        <f t="shared" si="2"/>
        <v/>
      </c>
      <c r="G36" s="15" t="str">
        <f>IF(A36&lt;=$B$7,SUM(F$21:$F36),"")</f>
        <v/>
      </c>
      <c r="H36" s="15" t="str">
        <f t="shared" si="3"/>
        <v/>
      </c>
      <c r="I36" s="15" t="str">
        <f>IF(A36&lt;=$B$8,SUM($H$21:H36),"")</f>
        <v/>
      </c>
      <c r="J36" s="15" t="str">
        <f t="shared" si="4"/>
        <v/>
      </c>
      <c r="K36" s="15" t="str">
        <f t="shared" si="5"/>
        <v/>
      </c>
      <c r="L36" s="15">
        <f t="shared" si="6"/>
        <v>0</v>
      </c>
    </row>
    <row r="37" spans="1:12" x14ac:dyDescent="0.35">
      <c r="A37" s="15">
        <v>16</v>
      </c>
      <c r="B37" s="15" t="str">
        <f t="shared" si="7"/>
        <v/>
      </c>
      <c r="C37" s="15" t="str">
        <f t="shared" si="8"/>
        <v/>
      </c>
      <c r="D37" s="15" t="str">
        <f t="shared" si="0"/>
        <v/>
      </c>
      <c r="E37" s="15" t="str">
        <f t="shared" si="1"/>
        <v/>
      </c>
      <c r="F37" s="15" t="str">
        <f t="shared" si="2"/>
        <v/>
      </c>
      <c r="G37" s="15" t="str">
        <f>IF(A37&lt;=$B$7,SUM(F$21:$F37),"")</f>
        <v/>
      </c>
      <c r="H37" s="15" t="str">
        <f t="shared" si="3"/>
        <v/>
      </c>
      <c r="I37" s="15" t="str">
        <f>IF(A37&lt;=$B$8,SUM($H$21:H37),"")</f>
        <v/>
      </c>
      <c r="J37" s="15" t="str">
        <f t="shared" si="4"/>
        <v/>
      </c>
      <c r="K37" s="15" t="str">
        <f t="shared" si="5"/>
        <v/>
      </c>
      <c r="L37" s="15">
        <f t="shared" si="6"/>
        <v>0</v>
      </c>
    </row>
    <row r="38" spans="1:12" x14ac:dyDescent="0.35">
      <c r="A38" s="15">
        <v>17</v>
      </c>
      <c r="B38" s="15" t="str">
        <f t="shared" si="7"/>
        <v/>
      </c>
      <c r="C38" s="15" t="str">
        <f t="shared" si="8"/>
        <v/>
      </c>
      <c r="D38" s="15" t="str">
        <f t="shared" si="0"/>
        <v/>
      </c>
      <c r="E38" s="15" t="str">
        <f t="shared" si="1"/>
        <v/>
      </c>
      <c r="F38" s="15" t="str">
        <f t="shared" si="2"/>
        <v/>
      </c>
      <c r="G38" s="15" t="str">
        <f>IF(A38&lt;=$B$7,SUM(F$21:$F38),"")</f>
        <v/>
      </c>
      <c r="H38" s="15" t="str">
        <f t="shared" si="3"/>
        <v/>
      </c>
      <c r="I38" s="15" t="str">
        <f>IF(A38&lt;=$B$8,SUM($H$21:H38),"")</f>
        <v/>
      </c>
      <c r="J38" s="15" t="str">
        <f t="shared" si="4"/>
        <v/>
      </c>
      <c r="K38" s="15" t="str">
        <f t="shared" si="5"/>
        <v/>
      </c>
      <c r="L38" s="15">
        <f t="shared" si="6"/>
        <v>0</v>
      </c>
    </row>
    <row r="39" spans="1:12" x14ac:dyDescent="0.35">
      <c r="A39" s="15">
        <v>18</v>
      </c>
      <c r="B39" s="15" t="str">
        <f t="shared" si="7"/>
        <v/>
      </c>
      <c r="C39" s="15" t="str">
        <f t="shared" si="8"/>
        <v/>
      </c>
      <c r="D39" s="15" t="str">
        <f t="shared" si="0"/>
        <v/>
      </c>
      <c r="E39" s="15" t="str">
        <f t="shared" si="1"/>
        <v/>
      </c>
      <c r="F39" s="15" t="str">
        <f t="shared" si="2"/>
        <v/>
      </c>
      <c r="G39" s="15" t="str">
        <f>IF(A39&lt;=$B$7,SUM(F$21:$F39),"")</f>
        <v/>
      </c>
      <c r="H39" s="15" t="str">
        <f t="shared" si="3"/>
        <v/>
      </c>
      <c r="I39" s="15" t="str">
        <f>IF(A39&lt;=$B$8,SUM($H$21:H39),"")</f>
        <v/>
      </c>
      <c r="J39" s="15" t="str">
        <f t="shared" si="4"/>
        <v/>
      </c>
      <c r="K39" s="15" t="str">
        <f t="shared" si="5"/>
        <v/>
      </c>
      <c r="L39" s="15">
        <f t="shared" si="6"/>
        <v>0</v>
      </c>
    </row>
    <row r="40" spans="1:12" x14ac:dyDescent="0.35">
      <c r="A40" s="15">
        <v>19</v>
      </c>
      <c r="B40" s="15" t="str">
        <f t="shared" si="7"/>
        <v/>
      </c>
      <c r="C40" s="15" t="str">
        <f t="shared" si="8"/>
        <v/>
      </c>
      <c r="D40" s="15" t="str">
        <f t="shared" si="0"/>
        <v/>
      </c>
      <c r="E40" s="15" t="str">
        <f t="shared" si="1"/>
        <v/>
      </c>
      <c r="F40" s="15" t="str">
        <f t="shared" si="2"/>
        <v/>
      </c>
      <c r="G40" s="15" t="str">
        <f>IF(A40&lt;=$B$7,SUM(F$21:$F40),"")</f>
        <v/>
      </c>
      <c r="H40" s="15" t="str">
        <f t="shared" si="3"/>
        <v/>
      </c>
      <c r="I40" s="15" t="str">
        <f>IF(A40&lt;=$B$8,SUM($H$21:H40),"")</f>
        <v/>
      </c>
      <c r="J40" s="15" t="str">
        <f t="shared" si="4"/>
        <v/>
      </c>
      <c r="K40" s="15" t="str">
        <f t="shared" si="5"/>
        <v/>
      </c>
      <c r="L40" s="15">
        <f t="shared" si="6"/>
        <v>0</v>
      </c>
    </row>
    <row r="41" spans="1:12" x14ac:dyDescent="0.35">
      <c r="A41" s="15">
        <v>20</v>
      </c>
      <c r="B41" s="15" t="str">
        <f t="shared" si="7"/>
        <v/>
      </c>
      <c r="C41" s="15" t="str">
        <f t="shared" si="8"/>
        <v/>
      </c>
      <c r="D41" s="15" t="str">
        <f t="shared" si="0"/>
        <v/>
      </c>
      <c r="E41" s="15" t="str">
        <f t="shared" si="1"/>
        <v/>
      </c>
      <c r="F41" s="15" t="str">
        <f t="shared" si="2"/>
        <v/>
      </c>
      <c r="G41" s="15" t="str">
        <f>IF(A41&lt;=$B$7,SUM(F$21:$F41),"")</f>
        <v/>
      </c>
      <c r="H41" s="15" t="str">
        <f t="shared" si="3"/>
        <v/>
      </c>
      <c r="I41" s="15" t="str">
        <f>IF(A41&lt;=$B$8,SUM($H$21:H41),"")</f>
        <v/>
      </c>
      <c r="J41" s="15" t="str">
        <f t="shared" si="4"/>
        <v/>
      </c>
      <c r="K41" s="15" t="str">
        <f t="shared" si="5"/>
        <v/>
      </c>
      <c r="L41" s="15">
        <f t="shared" si="6"/>
        <v>0</v>
      </c>
    </row>
    <row r="42" spans="1:12" x14ac:dyDescent="0.35">
      <c r="A42" s="15">
        <v>21</v>
      </c>
      <c r="B42" s="15" t="str">
        <f t="shared" si="7"/>
        <v/>
      </c>
      <c r="C42" s="15" t="str">
        <f t="shared" si="8"/>
        <v/>
      </c>
      <c r="D42" s="15" t="str">
        <f t="shared" si="0"/>
        <v/>
      </c>
      <c r="E42" s="15" t="str">
        <f t="shared" si="1"/>
        <v/>
      </c>
      <c r="F42" s="15" t="str">
        <f t="shared" si="2"/>
        <v/>
      </c>
      <c r="G42" s="15" t="str">
        <f>IF(A42&lt;=$B$7,SUM(F$21:$F42),"")</f>
        <v/>
      </c>
      <c r="H42" s="15" t="str">
        <f t="shared" si="3"/>
        <v/>
      </c>
      <c r="I42" s="15" t="str">
        <f>IF(A42&lt;=$B$8,SUM($H$21:H42),"")</f>
        <v/>
      </c>
      <c r="J42" s="15" t="str">
        <f t="shared" si="4"/>
        <v/>
      </c>
      <c r="K42" s="15" t="str">
        <f t="shared" si="5"/>
        <v/>
      </c>
      <c r="L42" s="15">
        <f t="shared" si="6"/>
        <v>0</v>
      </c>
    </row>
    <row r="43" spans="1:12" x14ac:dyDescent="0.35">
      <c r="A43" s="15">
        <v>22</v>
      </c>
      <c r="B43" s="15" t="str">
        <f t="shared" si="7"/>
        <v/>
      </c>
      <c r="C43" s="15" t="str">
        <f t="shared" si="8"/>
        <v/>
      </c>
      <c r="D43" s="15" t="str">
        <f t="shared" si="0"/>
        <v/>
      </c>
      <c r="E43" s="15" t="str">
        <f t="shared" si="1"/>
        <v/>
      </c>
      <c r="F43" s="15" t="str">
        <f t="shared" si="2"/>
        <v/>
      </c>
      <c r="G43" s="15" t="str">
        <f>IF(A43&lt;=$B$7,SUM(F$21:$F43),"")</f>
        <v/>
      </c>
      <c r="H43" s="15" t="str">
        <f t="shared" si="3"/>
        <v/>
      </c>
      <c r="I43" s="15" t="str">
        <f>IF(A43&lt;=$B$8,SUM($H$21:H43),"")</f>
        <v/>
      </c>
      <c r="J43" s="15" t="str">
        <f t="shared" si="4"/>
        <v/>
      </c>
      <c r="K43" s="15" t="str">
        <f t="shared" si="5"/>
        <v/>
      </c>
      <c r="L43" s="15">
        <f t="shared" si="6"/>
        <v>0</v>
      </c>
    </row>
    <row r="44" spans="1:12" x14ac:dyDescent="0.35">
      <c r="A44" s="15">
        <v>23</v>
      </c>
      <c r="B44" s="15" t="str">
        <f t="shared" si="7"/>
        <v/>
      </c>
      <c r="C44" s="15" t="str">
        <f t="shared" si="8"/>
        <v/>
      </c>
      <c r="D44" s="15" t="str">
        <f t="shared" si="0"/>
        <v/>
      </c>
      <c r="E44" s="15" t="str">
        <f t="shared" si="1"/>
        <v/>
      </c>
      <c r="F44" s="15" t="str">
        <f t="shared" si="2"/>
        <v/>
      </c>
      <c r="G44" s="15" t="str">
        <f>IF(A44&lt;=$B$7,SUM(F$21:$F44),"")</f>
        <v/>
      </c>
      <c r="H44" s="15" t="str">
        <f t="shared" si="3"/>
        <v/>
      </c>
      <c r="I44" s="15" t="str">
        <f>IF(A44&lt;=$B$8,SUM($H$21:H44),"")</f>
        <v/>
      </c>
      <c r="J44" s="15" t="str">
        <f t="shared" si="4"/>
        <v/>
      </c>
      <c r="K44" s="15" t="str">
        <f t="shared" si="5"/>
        <v/>
      </c>
      <c r="L44" s="15">
        <f t="shared" si="6"/>
        <v>0</v>
      </c>
    </row>
    <row r="45" spans="1:12" x14ac:dyDescent="0.35">
      <c r="A45" s="15">
        <v>24</v>
      </c>
      <c r="B45" s="15" t="str">
        <f t="shared" si="7"/>
        <v/>
      </c>
      <c r="C45" s="15" t="str">
        <f t="shared" si="8"/>
        <v/>
      </c>
      <c r="D45" s="15" t="str">
        <f t="shared" si="0"/>
        <v/>
      </c>
      <c r="E45" s="15" t="str">
        <f t="shared" si="1"/>
        <v/>
      </c>
      <c r="F45" s="15" t="str">
        <f t="shared" si="2"/>
        <v/>
      </c>
      <c r="G45" s="15" t="str">
        <f>IF(A45&lt;=$B$7,SUM(F$21:$F45),"")</f>
        <v/>
      </c>
      <c r="H45" s="15" t="str">
        <f t="shared" si="3"/>
        <v/>
      </c>
      <c r="I45" s="15" t="str">
        <f>IF(A45&lt;=$B$8,SUM($H$21:H45),"")</f>
        <v/>
      </c>
      <c r="J45" s="15" t="str">
        <f t="shared" si="4"/>
        <v/>
      </c>
      <c r="K45" s="15" t="str">
        <f t="shared" si="5"/>
        <v/>
      </c>
      <c r="L45" s="15">
        <f t="shared" si="6"/>
        <v>0</v>
      </c>
    </row>
    <row r="46" spans="1:12" x14ac:dyDescent="0.35">
      <c r="A46" s="15">
        <v>25</v>
      </c>
      <c r="B46" s="15" t="str">
        <f t="shared" si="7"/>
        <v/>
      </c>
      <c r="C46" s="15" t="str">
        <f t="shared" si="8"/>
        <v/>
      </c>
      <c r="D46" s="15" t="str">
        <f t="shared" si="0"/>
        <v/>
      </c>
      <c r="E46" s="15" t="str">
        <f t="shared" si="1"/>
        <v/>
      </c>
      <c r="F46" s="15" t="str">
        <f t="shared" si="2"/>
        <v/>
      </c>
      <c r="G46" s="15" t="str">
        <f>IF(A46&lt;=$B$7,SUM(F$21:$F46),"")</f>
        <v/>
      </c>
      <c r="H46" s="15" t="str">
        <f t="shared" si="3"/>
        <v/>
      </c>
      <c r="I46" s="15" t="str">
        <f>IF(A46&lt;=$B$8,SUM($H$21:H46),"")</f>
        <v/>
      </c>
      <c r="J46" s="15" t="str">
        <f t="shared" si="4"/>
        <v/>
      </c>
      <c r="K46" s="15" t="str">
        <f t="shared" si="5"/>
        <v/>
      </c>
      <c r="L46" s="15">
        <f t="shared" si="6"/>
        <v>0</v>
      </c>
    </row>
    <row r="47" spans="1:12" x14ac:dyDescent="0.35">
      <c r="A47" s="15">
        <v>26</v>
      </c>
      <c r="B47" s="15" t="str">
        <f t="shared" si="7"/>
        <v/>
      </c>
      <c r="C47" s="15" t="str">
        <f t="shared" si="8"/>
        <v/>
      </c>
      <c r="D47" s="15" t="str">
        <f t="shared" si="0"/>
        <v/>
      </c>
      <c r="E47" s="15" t="str">
        <f t="shared" si="1"/>
        <v/>
      </c>
      <c r="F47" s="15" t="str">
        <f t="shared" si="2"/>
        <v/>
      </c>
      <c r="G47" s="15" t="str">
        <f>IF(A47&lt;=$B$7,SUM(F$21:$F47),"")</f>
        <v/>
      </c>
      <c r="H47" s="15" t="str">
        <f t="shared" si="3"/>
        <v/>
      </c>
      <c r="I47" s="15" t="str">
        <f>IF(A47&lt;=$B$8,SUM($H$21:H47),"")</f>
        <v/>
      </c>
      <c r="J47" s="15" t="str">
        <f t="shared" si="4"/>
        <v/>
      </c>
      <c r="K47" s="15" t="str">
        <f t="shared" si="5"/>
        <v/>
      </c>
      <c r="L47" s="15">
        <f t="shared" si="6"/>
        <v>0</v>
      </c>
    </row>
    <row r="48" spans="1:12" x14ac:dyDescent="0.35">
      <c r="A48" s="15">
        <v>27</v>
      </c>
      <c r="B48" s="15" t="str">
        <f t="shared" si="7"/>
        <v/>
      </c>
      <c r="C48" s="15" t="str">
        <f t="shared" si="8"/>
        <v/>
      </c>
      <c r="D48" s="15" t="str">
        <f t="shared" si="0"/>
        <v/>
      </c>
      <c r="E48" s="15" t="str">
        <f t="shared" si="1"/>
        <v/>
      </c>
      <c r="F48" s="15" t="str">
        <f t="shared" si="2"/>
        <v/>
      </c>
      <c r="G48" s="15" t="str">
        <f>IF(A48&lt;=$B$7,SUM(F$21:$F48),"")</f>
        <v/>
      </c>
      <c r="H48" s="15" t="str">
        <f t="shared" si="3"/>
        <v/>
      </c>
      <c r="I48" s="15" t="str">
        <f>IF(A48&lt;=$B$8,SUM($H$21:H48),"")</f>
        <v/>
      </c>
      <c r="J48" s="15" t="str">
        <f t="shared" si="4"/>
        <v/>
      </c>
      <c r="K48" s="15" t="str">
        <f t="shared" si="5"/>
        <v/>
      </c>
      <c r="L48" s="15">
        <f t="shared" si="6"/>
        <v>0</v>
      </c>
    </row>
    <row r="49" spans="1:12" x14ac:dyDescent="0.35">
      <c r="A49" s="15">
        <v>28</v>
      </c>
      <c r="B49" s="15" t="str">
        <f t="shared" si="7"/>
        <v/>
      </c>
      <c r="C49" s="15" t="str">
        <f t="shared" si="8"/>
        <v/>
      </c>
      <c r="D49" s="15" t="str">
        <f t="shared" si="0"/>
        <v/>
      </c>
      <c r="E49" s="15" t="str">
        <f t="shared" si="1"/>
        <v/>
      </c>
      <c r="F49" s="15" t="str">
        <f t="shared" si="2"/>
        <v/>
      </c>
      <c r="G49" s="15" t="str">
        <f>IF(A49&lt;=$B$7,SUM(F$21:$F49),"")</f>
        <v/>
      </c>
      <c r="H49" s="15" t="str">
        <f t="shared" si="3"/>
        <v/>
      </c>
      <c r="I49" s="15" t="str">
        <f>IF(A49&lt;=$B$8,SUM($H$21:H49),"")</f>
        <v/>
      </c>
      <c r="J49" s="15" t="str">
        <f t="shared" si="4"/>
        <v/>
      </c>
      <c r="K49" s="15" t="str">
        <f t="shared" si="5"/>
        <v/>
      </c>
      <c r="L49" s="15">
        <f t="shared" si="6"/>
        <v>0</v>
      </c>
    </row>
    <row r="50" spans="1:12" x14ac:dyDescent="0.35">
      <c r="A50" s="15">
        <v>29</v>
      </c>
      <c r="B50" s="15" t="str">
        <f t="shared" si="7"/>
        <v/>
      </c>
      <c r="C50" s="15" t="str">
        <f t="shared" si="8"/>
        <v/>
      </c>
      <c r="D50" s="15" t="str">
        <f t="shared" si="0"/>
        <v/>
      </c>
      <c r="E50" s="15" t="str">
        <f t="shared" si="1"/>
        <v/>
      </c>
      <c r="F50" s="15" t="str">
        <f t="shared" si="2"/>
        <v/>
      </c>
      <c r="G50" s="15" t="str">
        <f>IF(A50&lt;=$B$7,SUM(F$21:$F50),"")</f>
        <v/>
      </c>
      <c r="H50" s="15" t="str">
        <f t="shared" si="3"/>
        <v/>
      </c>
      <c r="I50" s="15" t="str">
        <f>IF(A50&lt;=$B$8,SUM($H$21:H50),"")</f>
        <v/>
      </c>
      <c r="J50" s="15" t="str">
        <f t="shared" si="4"/>
        <v/>
      </c>
      <c r="K50" s="15" t="str">
        <f t="shared" si="5"/>
        <v/>
      </c>
      <c r="L50" s="15">
        <f t="shared" si="6"/>
        <v>0</v>
      </c>
    </row>
    <row r="51" spans="1:12" x14ac:dyDescent="0.35">
      <c r="A51" s="15">
        <v>30</v>
      </c>
      <c r="B51" s="15" t="str">
        <f t="shared" si="7"/>
        <v/>
      </c>
      <c r="C51" s="15" t="str">
        <f t="shared" si="8"/>
        <v/>
      </c>
      <c r="D51" s="15" t="str">
        <f t="shared" si="0"/>
        <v/>
      </c>
      <c r="E51" s="15" t="str">
        <f t="shared" si="1"/>
        <v/>
      </c>
      <c r="F51" s="15" t="str">
        <f t="shared" si="2"/>
        <v/>
      </c>
      <c r="G51" s="15" t="str">
        <f>IF(A51&lt;=$B$7,SUM(F$21:$F51),"")</f>
        <v/>
      </c>
      <c r="H51" s="15" t="str">
        <f t="shared" si="3"/>
        <v/>
      </c>
      <c r="I51" s="15" t="str">
        <f>IF(A51&lt;=$B$8,SUM($H$21:H51),"")</f>
        <v/>
      </c>
      <c r="J51" s="15" t="str">
        <f t="shared" si="4"/>
        <v/>
      </c>
      <c r="K51" s="15" t="str">
        <f t="shared" si="5"/>
        <v/>
      </c>
      <c r="L51" s="15">
        <f t="shared" si="6"/>
        <v>0</v>
      </c>
    </row>
    <row r="52" spans="1:12" x14ac:dyDescent="0.35">
      <c r="A52" s="15">
        <v>31</v>
      </c>
      <c r="B52" s="15" t="str">
        <f t="shared" si="7"/>
        <v/>
      </c>
      <c r="C52" s="15" t="str">
        <f t="shared" si="8"/>
        <v/>
      </c>
      <c r="D52" s="15" t="str">
        <f t="shared" si="0"/>
        <v/>
      </c>
      <c r="E52" s="15" t="str">
        <f t="shared" si="1"/>
        <v/>
      </c>
      <c r="F52" s="15" t="str">
        <f t="shared" si="2"/>
        <v/>
      </c>
      <c r="G52" s="15" t="str">
        <f>IF(A52&lt;=$B$7,SUM(F$21:$F52),"")</f>
        <v/>
      </c>
      <c r="H52" s="15" t="str">
        <f t="shared" si="3"/>
        <v/>
      </c>
      <c r="I52" s="15" t="str">
        <f>IF(A52&lt;=$B$8,SUM($H$21:H52),"")</f>
        <v/>
      </c>
      <c r="J52" s="15" t="str">
        <f t="shared" si="4"/>
        <v/>
      </c>
      <c r="K52" s="15" t="str">
        <f t="shared" si="5"/>
        <v/>
      </c>
      <c r="L52" s="15">
        <f t="shared" si="6"/>
        <v>0</v>
      </c>
    </row>
  </sheetData>
  <pageMargins left="0.75" right="0.75" top="1" bottom="1" header="0.5" footer="0.5"/>
  <pageSetup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Server</vt:lpstr>
      <vt:lpstr>Multiple Server</vt:lpstr>
      <vt:lpstr>Constant Service</vt:lpstr>
      <vt:lpstr>LimitedPop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Calvert</dc:creator>
  <cp:lastModifiedBy>Craig Calvert</cp:lastModifiedBy>
  <dcterms:created xsi:type="dcterms:W3CDTF">2018-11-25T18:52:43Z</dcterms:created>
  <dcterms:modified xsi:type="dcterms:W3CDTF">2021-08-25T21:18:39Z</dcterms:modified>
</cp:coreProperties>
</file>