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bla\HwFin5350\"/>
    </mc:Choice>
  </mc:AlternateContent>
  <xr:revisionPtr revIDLastSave="0" documentId="8_{5102FD48-D15B-49A1-9B7F-8FFB8A01E490}" xr6:coauthVersionLast="37" xr6:coauthVersionMax="37" xr10:uidLastSave="{00000000-0000-0000-0000-000000000000}"/>
  <bookViews>
    <workbookView xWindow="0" yWindow="0" windowWidth="23040" windowHeight="8778" xr2:uid="{312D2534-7598-4FB4-9C04-CC9DCAF94E2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12" i="1" l="1"/>
  <c r="P13" i="1"/>
  <c r="P14" i="1"/>
  <c r="S20" i="1"/>
  <c r="S19" i="1"/>
  <c r="S18" i="1"/>
  <c r="S16" i="1"/>
  <c r="S15" i="1"/>
  <c r="S14" i="1"/>
  <c r="G14" i="1"/>
  <c r="F15" i="1"/>
  <c r="H17" i="1"/>
  <c r="H15" i="1"/>
  <c r="G16" i="1"/>
  <c r="S11" i="1"/>
  <c r="S10" i="1"/>
  <c r="B8" i="1"/>
  <c r="B10" i="1" s="1"/>
  <c r="E14" i="1"/>
  <c r="E5" i="1"/>
  <c r="F6" i="1" s="1"/>
  <c r="G7" i="1" s="1"/>
  <c r="H8" i="1" s="1"/>
  <c r="B7" i="1"/>
  <c r="H26" i="1"/>
  <c r="H25" i="1"/>
  <c r="B23" i="1"/>
  <c r="C23" i="1" s="1"/>
  <c r="D23" i="1" s="1"/>
  <c r="C22" i="1"/>
  <c r="C21" i="1" s="1"/>
  <c r="B22" i="1"/>
  <c r="B21" i="1" s="1"/>
  <c r="D22" i="1" l="1"/>
  <c r="D21" i="1" s="1"/>
  <c r="F4" i="1"/>
  <c r="G3" i="1"/>
  <c r="G12" i="1" s="1"/>
  <c r="B17" i="1"/>
  <c r="B16" i="1"/>
  <c r="G5" i="1" l="1"/>
  <c r="F13" i="1"/>
  <c r="B18" i="1"/>
  <c r="H2" i="1"/>
  <c r="H11" i="1" s="1"/>
  <c r="H4" i="1"/>
  <c r="H13" i="1" s="1"/>
  <c r="S12" i="1" l="1"/>
  <c r="H6" i="1"/>
</calcChain>
</file>

<file path=xl/sharedStrings.xml><?xml version="1.0" encoding="utf-8"?>
<sst xmlns="http://schemas.openxmlformats.org/spreadsheetml/2006/main" count="31" uniqueCount="14">
  <si>
    <t>K</t>
  </si>
  <si>
    <t>S</t>
  </si>
  <si>
    <t>Sigma</t>
  </si>
  <si>
    <t>r</t>
  </si>
  <si>
    <t>T</t>
  </si>
  <si>
    <t>n</t>
  </si>
  <si>
    <t>Delta</t>
  </si>
  <si>
    <t>u</t>
  </si>
  <si>
    <t>d</t>
  </si>
  <si>
    <t>B</t>
  </si>
  <si>
    <t>C</t>
  </si>
  <si>
    <t>P</t>
  </si>
  <si>
    <t>h</t>
  </si>
  <si>
    <t>u -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</si>
</sst>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48C0-66A3-4F8C-8617-1C02999538D1}">
  <dimension ref="A1:S26"/>
  <sheetViews>
    <sheetView tabSelected="1" workbookViewId="0">
      <selection activeCell="P12" sqref="P12"/>
    </sheetView>
  </sheetViews>
  <sheetFormatPr defaultRowHeight="14.4" x14ac:dyDescent="0.55000000000000004"/>
  <sheetData>
    <row r="1" spans="1:19" x14ac:dyDescent="0.55000000000000004">
      <c r="A1" t="s">
        <v>1</v>
      </c>
      <c r="B1">
        <v>100</v>
      </c>
    </row>
    <row r="2" spans="1:19" x14ac:dyDescent="0.55000000000000004">
      <c r="A2" t="s">
        <v>0</v>
      </c>
      <c r="B2">
        <v>95</v>
      </c>
      <c r="H2">
        <f>G3*$B$8</f>
        <v>182.14178609528693</v>
      </c>
    </row>
    <row r="3" spans="1:19" x14ac:dyDescent="0.55000000000000004">
      <c r="A3" t="s">
        <v>2</v>
      </c>
      <c r="B3">
        <v>0.3</v>
      </c>
      <c r="G3">
        <f>F4*$B$8</f>
        <v>149.14420859921427</v>
      </c>
    </row>
    <row r="4" spans="1:19" x14ac:dyDescent="0.55000000000000004">
      <c r="A4" t="s">
        <v>3</v>
      </c>
      <c r="B4">
        <v>0.08</v>
      </c>
      <c r="F4">
        <f>E5*$B$8</f>
        <v>122.12461201543867</v>
      </c>
      <c r="H4">
        <f>G3*B9</f>
        <v>128.81436152505538</v>
      </c>
    </row>
    <row r="5" spans="1:19" x14ac:dyDescent="0.55000000000000004">
      <c r="A5" t="s">
        <v>4</v>
      </c>
      <c r="B5">
        <v>1</v>
      </c>
      <c r="E5">
        <f>B1</f>
        <v>100</v>
      </c>
      <c r="G5">
        <f>F4*B9</f>
        <v>105.47780615161422</v>
      </c>
    </row>
    <row r="6" spans="1:19" x14ac:dyDescent="0.55000000000000004">
      <c r="A6" t="s">
        <v>5</v>
      </c>
      <c r="B6">
        <v>3</v>
      </c>
      <c r="F6">
        <f>E5*$B$9</f>
        <v>86.369</v>
      </c>
      <c r="H6">
        <f>G5*B9</f>
        <v>91.100126395087685</v>
      </c>
    </row>
    <row r="7" spans="1:19" x14ac:dyDescent="0.55000000000000004">
      <c r="A7" t="s">
        <v>12</v>
      </c>
      <c r="B7">
        <f>B5/B6</f>
        <v>0.33333333333333331</v>
      </c>
      <c r="G7">
        <f>F6*$B$9</f>
        <v>74.59604161</v>
      </c>
    </row>
    <row r="8" spans="1:19" x14ac:dyDescent="0.55000000000000004">
      <c r="A8" t="s">
        <v>7</v>
      </c>
      <c r="B8">
        <f>EXP(B4*B7+B3*SQRT(B7))</f>
        <v>1.2212461201543867</v>
      </c>
      <c r="H8">
        <f>G7*$B$9</f>
        <v>64.427855178140902</v>
      </c>
    </row>
    <row r="9" spans="1:19" ht="14.7" thickBot="1" x14ac:dyDescent="0.6">
      <c r="A9" t="s">
        <v>8</v>
      </c>
      <c r="B9">
        <v>0.86368999999999996</v>
      </c>
    </row>
    <row r="10" spans="1:19" x14ac:dyDescent="0.55000000000000004">
      <c r="A10" t="s">
        <v>13</v>
      </c>
      <c r="B10">
        <f>B8-B9</f>
        <v>0.35755612015438676</v>
      </c>
      <c r="R10" s="1" t="s">
        <v>6</v>
      </c>
      <c r="S10" s="2">
        <f>(H11-H13)/(G3*($B$8-$B$9))</f>
        <v>0.99999999999999956</v>
      </c>
    </row>
    <row r="11" spans="1:19" ht="14.7" thickBot="1" x14ac:dyDescent="0.6">
      <c r="H11">
        <f>H2-95</f>
        <v>87.141786095286932</v>
      </c>
      <c r="R11" s="3" t="s">
        <v>9</v>
      </c>
      <c r="S11" s="4">
        <f>EXP(-$B$4*$B$7)*(($B$8*H13-$B$9*H11)/$B$10)</f>
        <v>-92.500146188548712</v>
      </c>
    </row>
    <row r="12" spans="1:19" ht="14.7" thickBot="1" x14ac:dyDescent="0.6">
      <c r="G12">
        <f>G3-B2</f>
        <v>54.144208599214267</v>
      </c>
      <c r="O12" s="1" t="s">
        <v>6</v>
      </c>
      <c r="P12" s="2" t="e">
        <f>(E13-E15)/(D5*($B$8-$B$9))</f>
        <v>#DIV/0!</v>
      </c>
      <c r="R12" s="5" t="s">
        <v>11</v>
      </c>
      <c r="S12" s="6">
        <f>S10*G3+S11</f>
        <v>56.644062410665498</v>
      </c>
    </row>
    <row r="13" spans="1:19" ht="14.7" thickBot="1" x14ac:dyDescent="0.6">
      <c r="F13">
        <f>F4-B2</f>
        <v>27.124612015438672</v>
      </c>
      <c r="H13">
        <f>H4-$B$2</f>
        <v>33.814361525055375</v>
      </c>
      <c r="O13" s="3" t="s">
        <v>9</v>
      </c>
      <c r="P13" s="4">
        <f>EXP(-$B$4*$B$7)*(($B$8*E15-$B$9*E13)/$B$10)</f>
        <v>0</v>
      </c>
    </row>
    <row r="14" spans="1:19" ht="14.7" thickBot="1" x14ac:dyDescent="0.6">
      <c r="E14">
        <f>E5-$B$2</f>
        <v>5</v>
      </c>
      <c r="G14">
        <f>IF(G5-$B$2&gt;0,G5-$B$2,0)</f>
        <v>10.477806151614217</v>
      </c>
      <c r="L14" s="1" t="s">
        <v>6</v>
      </c>
      <c r="M14" s="2"/>
      <c r="O14" s="5" t="s">
        <v>11</v>
      </c>
      <c r="P14" s="6" t="e">
        <f>P12*D5+P13</f>
        <v>#DIV/0!</v>
      </c>
      <c r="R14" s="1" t="s">
        <v>6</v>
      </c>
      <c r="S14" s="2">
        <f>(H13-H15)/(G5*($B$8-$B$9))</f>
        <v>0.89659412178258713</v>
      </c>
    </row>
    <row r="15" spans="1:19" ht="14.7" thickBot="1" x14ac:dyDescent="0.6">
      <c r="F15">
        <f>IF(F6-$B$2&gt;0,F6-$B$2,0)</f>
        <v>0</v>
      </c>
      <c r="H15">
        <f>IF(H6-$B$2&gt;0,H6-$B$2,0)</f>
        <v>0</v>
      </c>
      <c r="L15" s="3" t="s">
        <v>9</v>
      </c>
      <c r="M15" s="4"/>
      <c r="R15" s="3" t="s">
        <v>9</v>
      </c>
      <c r="S15" s="4">
        <f>EXP(-$B$4*$B$7)*(($B$8*H15-$B$9*H13)/$B$10)</f>
        <v>-79.530494094309887</v>
      </c>
    </row>
    <row r="16" spans="1:19" ht="14.7" thickBot="1" x14ac:dyDescent="0.6">
      <c r="A16" t="s">
        <v>6</v>
      </c>
      <c r="B16" t="e">
        <f>(E1-#REF!)/(#REF!*(B8-B9))</f>
        <v>#REF!</v>
      </c>
      <c r="G16">
        <f>IF(G7-$B$2 &gt; 0,G7-$B$2,0)</f>
        <v>0</v>
      </c>
      <c r="L16" s="5" t="s">
        <v>11</v>
      </c>
      <c r="M16" s="6"/>
      <c r="O16" s="1" t="s">
        <v>6</v>
      </c>
      <c r="P16" s="2"/>
      <c r="R16" s="5" t="s">
        <v>11</v>
      </c>
      <c r="S16" s="6">
        <f>S14*G5+S15</f>
        <v>15.040286879750624</v>
      </c>
    </row>
    <row r="17" spans="1:19" ht="14.7" thickBot="1" x14ac:dyDescent="0.6">
      <c r="A17" t="s">
        <v>9</v>
      </c>
      <c r="B17" t="e">
        <f>EXP(-B4*(B5/B6))*((B8*#REF!-B9*E1)/(B8-B9))</f>
        <v>#REF!</v>
      </c>
      <c r="H17">
        <f>IF(H8-$B$2&gt;0,H8-$B$2,0)</f>
        <v>0</v>
      </c>
      <c r="O17" s="3" t="s">
        <v>9</v>
      </c>
      <c r="P17" s="4"/>
    </row>
    <row r="18" spans="1:19" ht="14.7" thickBot="1" x14ac:dyDescent="0.6">
      <c r="A18" t="s">
        <v>10</v>
      </c>
      <c r="B18" t="e">
        <f>B16*#REF!+B17</f>
        <v>#REF!</v>
      </c>
      <c r="O18" s="5" t="s">
        <v>11</v>
      </c>
      <c r="P18" s="6"/>
      <c r="R18" s="1" t="s">
        <v>6</v>
      </c>
      <c r="S18" s="2">
        <f>(H15-H17)/(G7*($B$8-$B$9))</f>
        <v>0</v>
      </c>
    </row>
    <row r="19" spans="1:19" x14ac:dyDescent="0.55000000000000004">
      <c r="R19" s="3" t="s">
        <v>9</v>
      </c>
      <c r="S19" s="4">
        <f>EXP(-$B$4*$B$7)*(($B$8*H17-$B$9*H15)/$B$10)</f>
        <v>0</v>
      </c>
    </row>
    <row r="20" spans="1:19" ht="14.7" thickBot="1" x14ac:dyDescent="0.6">
      <c r="R20" s="5" t="s">
        <v>11</v>
      </c>
      <c r="S20" s="6">
        <f>S18*G7+S19</f>
        <v>0</v>
      </c>
    </row>
    <row r="21" spans="1:19" x14ac:dyDescent="0.55000000000000004">
      <c r="B21">
        <f>B22-95</f>
        <v>27.124600000000001</v>
      </c>
      <c r="C21">
        <f t="shared" ref="C21:D21" si="0">C22-95</f>
        <v>54.144179251600008</v>
      </c>
      <c r="D21">
        <f t="shared" si="0"/>
        <v>87.141732334299519</v>
      </c>
    </row>
    <row r="22" spans="1:19" x14ac:dyDescent="0.55000000000000004">
      <c r="A22">
        <v>100</v>
      </c>
      <c r="B22">
        <f>A22*1.221246</f>
        <v>122.1246</v>
      </c>
      <c r="C22">
        <f t="shared" ref="C22:D22" si="1">B22*1.221246</f>
        <v>149.14417925160001</v>
      </c>
      <c r="D22">
        <f t="shared" si="1"/>
        <v>182.14173233429952</v>
      </c>
    </row>
    <row r="23" spans="1:19" x14ac:dyDescent="0.55000000000000004">
      <c r="A23">
        <v>100</v>
      </c>
      <c r="B23">
        <f>A23*0.8636925</f>
        <v>86.369249999999994</v>
      </c>
      <c r="C23">
        <f t="shared" ref="C23:D23" si="2">B23*0.8636925</f>
        <v>74.596473455624988</v>
      </c>
      <c r="D23">
        <f t="shared" si="2"/>
        <v>64.428414650072384</v>
      </c>
    </row>
    <row r="25" spans="1:19" x14ac:dyDescent="0.55000000000000004">
      <c r="H25">
        <f>105.4782-95</f>
        <v>10.478200000000001</v>
      </c>
    </row>
    <row r="26" spans="1:19" x14ac:dyDescent="0.55000000000000004">
      <c r="H26">
        <f>128.8148-95</f>
        <v>33.814799999999991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Black</dc:creator>
  <cp:lastModifiedBy>Jared Black</cp:lastModifiedBy>
  <dcterms:created xsi:type="dcterms:W3CDTF">2018-10-07T19:54:32Z</dcterms:created>
  <dcterms:modified xsi:type="dcterms:W3CDTF">2018-10-08T20:36:55Z</dcterms:modified>
</cp:coreProperties>
</file>